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joan9\OneDrive\Escritorio\VIU-IA-TFM\PROGRAMA\"/>
    </mc:Choice>
  </mc:AlternateContent>
  <xr:revisionPtr revIDLastSave="0" documentId="13_ncr:1_{9F9E2875-8852-49B4-A94E-F23753D804EF}" xr6:coauthVersionLast="47" xr6:coauthVersionMax="47" xr10:uidLastSave="{00000000-0000-0000-0000-000000000000}"/>
  <bookViews>
    <workbookView xWindow="12900" yWindow="5715" windowWidth="38700" windowHeight="15885" tabRatio="631" activeTab="3" xr2:uid="{00000000-000D-0000-FFFF-FFFF00000000}"/>
  </bookViews>
  <sheets>
    <sheet name="AEs" sheetId="16" r:id="rId1"/>
    <sheet name="VAEs" sheetId="18" r:id="rId2"/>
    <sheet name="U-Nets" sheetId="15" r:id="rId3"/>
    <sheet name="Hours" sheetId="1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6" i="16" l="1"/>
  <c r="M15" i="16"/>
  <c r="O20" i="18"/>
  <c r="O21" i="18"/>
  <c r="B17" i="16"/>
  <c r="G18" i="16"/>
  <c r="H18" i="16"/>
  <c r="I18" i="16"/>
  <c r="J18" i="16"/>
  <c r="K18" i="16"/>
  <c r="F18" i="16"/>
  <c r="B22" i="18"/>
  <c r="H23" i="18"/>
  <c r="I23" i="18"/>
  <c r="J23" i="18"/>
  <c r="K23" i="18"/>
  <c r="L23" i="18"/>
  <c r="M23" i="18"/>
  <c r="N7" i="15"/>
  <c r="G23" i="18"/>
  <c r="F23" i="18"/>
  <c r="E23" i="18"/>
  <c r="D23" i="18"/>
  <c r="P18" i="18"/>
  <c r="P17" i="18"/>
  <c r="P15" i="18"/>
  <c r="P13" i="18"/>
  <c r="P12" i="18"/>
  <c r="P10" i="18"/>
  <c r="P9" i="18"/>
  <c r="P7" i="18"/>
  <c r="P5" i="18"/>
  <c r="P4" i="18"/>
  <c r="N4" i="15"/>
  <c r="N5" i="15"/>
  <c r="N3" i="15"/>
  <c r="L11" i="16"/>
  <c r="L9" i="16"/>
  <c r="L7" i="16"/>
  <c r="L4" i="16"/>
  <c r="L5" i="16"/>
  <c r="L8" i="16"/>
  <c r="L13" i="16"/>
  <c r="L3" i="16"/>
  <c r="E18" i="16"/>
  <c r="D18" i="16"/>
  <c r="C6" i="17"/>
  <c r="I10" i="15"/>
  <c r="E12" i="15"/>
  <c r="F12" i="15"/>
  <c r="G12" i="15"/>
  <c r="D12" i="15"/>
  <c r="I12" i="15" l="1"/>
  <c r="D6" i="17"/>
  <c r="E6" i="17" l="1"/>
  <c r="E8" i="17" s="1"/>
</calcChain>
</file>

<file path=xl/sharedStrings.xml><?xml version="1.0" encoding="utf-8"?>
<sst xmlns="http://schemas.openxmlformats.org/spreadsheetml/2006/main" count="166" uniqueCount="104">
  <si>
    <t>-</t>
  </si>
  <si>
    <t>Trained
epochs</t>
  </si>
  <si>
    <t>Latten 
space</t>
  </si>
  <si>
    <t>learning 
rate</t>
  </si>
  <si>
    <t>Weigth 
KL</t>
  </si>
  <si>
    <t>Losses</t>
  </si>
  <si>
    <t>Validation</t>
  </si>
  <si>
    <t>Train</t>
  </si>
  <si>
    <t>Reconstraction</t>
  </si>
  <si>
    <t>KL</t>
  </si>
  <si>
    <t>Total</t>
  </si>
  <si>
    <t>Notes</t>
  </si>
  <si>
    <t>Transfer 
learning</t>
  </si>
  <si>
    <t>Batch 
size</t>
  </si>
  <si>
    <t>parce kl sigue bajando pero muy poco, rec se estanca ya</t>
  </si>
  <si>
    <t>30 min</t>
  </si>
  <si>
    <t>71 (12)</t>
  </si>
  <si>
    <t>5 min</t>
  </si>
  <si>
    <t>A partir de la epoch 12 todo el rato los mimsmo resultados</t>
  </si>
  <si>
    <t>Sigue aprendiendo pero muy lento de 4 epcohs a 4 epcohs</t>
  </si>
  <si>
    <t>34 (19)</t>
  </si>
  <si>
    <t>No aprende más</t>
  </si>
  <si>
    <t>10 min</t>
  </si>
  <si>
    <t>3:30 horas</t>
  </si>
  <si>
    <t>El val en primer epoch 0.017 y loss norm 0.018. Mucho overfit</t>
  </si>
  <si>
    <t>Continua aprendiendo poco a poco como todo el entrenamiento, no hay nada de overfitting</t>
  </si>
  <si>
    <t>Desaprende en datos train y val + overfitting</t>
  </si>
  <si>
    <t>14 (13)</t>
  </si>
  <si>
    <t>MEL. Pare ir aprendiendo muy poco a poco pero con mucha var en val</t>
  </si>
  <si>
    <t>11 (8)</t>
  </si>
  <si>
    <t>7 (5)</t>
  </si>
  <si>
    <t>No overfitting pero estancamiento tanto en train como val</t>
  </si>
  <si>
    <t>9 (2)</t>
  </si>
  <si>
    <t>No aprende nunca, incluso desaprende algo en (val + train)</t>
  </si>
  <si>
    <t>ID exp.</t>
  </si>
  <si>
    <t>VAE-1</t>
  </si>
  <si>
    <t>VAE-2</t>
  </si>
  <si>
    <t>Training 
time (aprox.)</t>
  </si>
  <si>
    <t>VAE-3</t>
  </si>
  <si>
    <t>VAE-4</t>
  </si>
  <si>
    <t>VAE-5</t>
  </si>
  <si>
    <t>Total horas</t>
  </si>
  <si>
    <t>14 (7)</t>
  </si>
  <si>
    <t>Validation
loss</t>
  </si>
  <si>
    <t>Train
loss</t>
  </si>
  <si>
    <t>U-Net-1</t>
  </si>
  <si>
    <t>U-Net-2</t>
  </si>
  <si>
    <t>Bottleneck</t>
  </si>
  <si>
    <t>Dropout
rate</t>
  </si>
  <si>
    <t>Input 
type</t>
  </si>
  <si>
    <t>Mel-spectogram</t>
  </si>
  <si>
    <t>Spectogram</t>
  </si>
  <si>
    <t>U-Net-MEL-1</t>
  </si>
  <si>
    <t>U-Net-3</t>
  </si>
  <si>
    <t>Latten
space</t>
  </si>
  <si>
    <t>AE-1</t>
  </si>
  <si>
    <t>AE-2</t>
  </si>
  <si>
    <t>AE-3</t>
  </si>
  <si>
    <t>Model</t>
  </si>
  <si>
    <t>Total hours</t>
  </si>
  <si>
    <t>Total models</t>
  </si>
  <si>
    <t>AE</t>
  </si>
  <si>
    <t>VAE</t>
  </si>
  <si>
    <t>U-Net</t>
  </si>
  <si>
    <t>VAE-6</t>
  </si>
  <si>
    <t>Total trains</t>
  </si>
  <si>
    <t>A partir de 5 empieza a overfitear pero poco</t>
  </si>
  <si>
    <t>15 min</t>
  </si>
  <si>
    <t>dias</t>
  </si>
  <si>
    <t>Diff. Train/val.</t>
  </si>
  <si>
    <t>Reconstruction</t>
  </si>
  <si>
    <t>3 horas</t>
  </si>
  <si>
    <t>33 (12)</t>
  </si>
  <si>
    <t>AE-4</t>
  </si>
  <si>
    <t>VAE-7</t>
  </si>
  <si>
    <t>overfitting, no aprende nunca en val</t>
  </si>
  <si>
    <t>VAE-8</t>
  </si>
  <si>
    <t>Sigue aprendiendo pero poco</t>
  </si>
  <si>
    <t>AE-5</t>
  </si>
  <si>
    <t>17 (10)</t>
  </si>
  <si>
    <t>AE-6</t>
  </si>
  <si>
    <t>25 min</t>
  </si>
  <si>
    <t>13 (9)</t>
  </si>
  <si>
    <t>AE-7</t>
  </si>
  <si>
    <t>24 (10)</t>
  </si>
  <si>
    <t>AE-MEL-1</t>
  </si>
  <si>
    <t>42 (13)</t>
  </si>
  <si>
    <t>VAE-MEL-1</t>
  </si>
  <si>
    <t>50 min</t>
  </si>
  <si>
    <t>22 (10)</t>
  </si>
  <si>
    <t>VAE-MEL-2</t>
  </si>
  <si>
    <t>19 (9)</t>
  </si>
  <si>
    <t>12 (3)</t>
  </si>
  <si>
    <t>Test 
loss</t>
  </si>
  <si>
    <t>Test</t>
  </si>
  <si>
    <t>Test
loss</t>
  </si>
  <si>
    <t>test loss</t>
  </si>
  <si>
    <t>best model</t>
  </si>
  <si>
    <t>Parce haber overffitng ligero y sigue aprendiendo poco a poco</t>
  </si>
  <si>
    <t>A partir de 7 ya no aprende ni val ni train</t>
  </si>
  <si>
    <t>42(13)</t>
  </si>
  <si>
    <t>210(98)</t>
  </si>
  <si>
    <t>34 (33)</t>
  </si>
  <si>
    <t>1000 (KL)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</si>
</sst>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4"/>
      <color theme="9"/>
      <name val="Calibri"/>
      <family val="2"/>
      <scheme val="minor"/>
    </font>
    <font>
      <b/>
      <sz val="14"/>
      <color theme="9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1" fontId="0" fillId="3" borderId="1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indent="1"/>
    </xf>
    <xf numFmtId="0" fontId="1" fillId="2" borderId="34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11" fontId="8" fillId="3" borderId="0" xfId="0" applyNumberFormat="1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/>
    </xf>
    <xf numFmtId="11" fontId="10" fillId="3" borderId="0" xfId="0" applyNumberFormat="1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11" fontId="8" fillId="3" borderId="0" xfId="0" applyNumberFormat="1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11" fontId="12" fillId="3" borderId="0" xfId="0" applyNumberFormat="1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3" fillId="3" borderId="31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11" fontId="8" fillId="3" borderId="20" xfId="0" applyNumberFormat="1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 wrapText="1"/>
    </xf>
    <xf numFmtId="0" fontId="8" fillId="3" borderId="28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1" fontId="8" fillId="3" borderId="0" xfId="0" applyNumberFormat="1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1" fontId="10" fillId="3" borderId="0" xfId="0" applyNumberFormat="1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 wrapText="1"/>
    </xf>
    <xf numFmtId="0" fontId="15" fillId="3" borderId="17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11" fontId="15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/>
    </xf>
    <xf numFmtId="0" fontId="14" fillId="3" borderId="31" xfId="0" applyFont="1" applyFill="1" applyBorder="1" applyAlignment="1">
      <alignment horizontal="center" vertical="center"/>
    </xf>
    <xf numFmtId="0" fontId="16" fillId="3" borderId="17" xfId="0" applyFont="1" applyFill="1" applyBorder="1" applyAlignment="1">
      <alignment horizontal="center" vertical="center"/>
    </xf>
    <xf numFmtId="0" fontId="16" fillId="3" borderId="17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/>
    </xf>
    <xf numFmtId="11" fontId="12" fillId="3" borderId="20" xfId="0" applyNumberFormat="1" applyFont="1" applyFill="1" applyBorder="1" applyAlignment="1">
      <alignment horizontal="center" vertical="center" wrapText="1"/>
    </xf>
    <xf numFmtId="1" fontId="12" fillId="3" borderId="20" xfId="0" applyNumberFormat="1" applyFont="1" applyFill="1" applyBorder="1" applyAlignment="1">
      <alignment horizontal="center" vertical="center" wrapText="1"/>
    </xf>
    <xf numFmtId="0" fontId="13" fillId="4" borderId="35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3" borderId="32" xfId="0" applyFont="1" applyFill="1" applyBorder="1" applyAlignment="1">
      <alignment horizontal="center" vertical="center"/>
    </xf>
    <xf numFmtId="1" fontId="12" fillId="3" borderId="0" xfId="0" applyNumberFormat="1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11" fontId="16" fillId="3" borderId="0" xfId="0" applyNumberFormat="1" applyFont="1" applyFill="1" applyBorder="1" applyAlignment="1">
      <alignment horizontal="center" vertical="center" wrapText="1"/>
    </xf>
    <xf numFmtId="1" fontId="16" fillId="3" borderId="0" xfId="0" applyNumberFormat="1" applyFont="1" applyFill="1" applyBorder="1" applyAlignment="1">
      <alignment horizontal="center" vertical="center" wrapText="1"/>
    </xf>
    <xf numFmtId="0" fontId="17" fillId="4" borderId="11" xfId="0" applyFont="1" applyFill="1" applyBorder="1" applyAlignment="1">
      <alignment horizontal="center" vertical="center"/>
    </xf>
    <xf numFmtId="0" fontId="17" fillId="4" borderId="18" xfId="0" applyFont="1" applyFill="1" applyBorder="1" applyAlignment="1">
      <alignment horizontal="center" vertical="center"/>
    </xf>
    <xf numFmtId="0" fontId="17" fillId="3" borderId="31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 wrapText="1"/>
    </xf>
    <xf numFmtId="0" fontId="12" fillId="3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11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1" fontId="0" fillId="0" borderId="0" xfId="0" applyNumberForma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EDE4C-982F-4ED0-9035-A5BDB5E2B02B}">
  <dimension ref="B1:M20"/>
  <sheetViews>
    <sheetView zoomScale="145" zoomScaleNormal="145" workbookViewId="0">
      <selection activeCell="M19" sqref="M19"/>
    </sheetView>
  </sheetViews>
  <sheetFormatPr defaultRowHeight="15" x14ac:dyDescent="0.25"/>
  <cols>
    <col min="1" max="1" width="3" style="1" customWidth="1"/>
    <col min="2" max="2" width="12.28515625" style="1" customWidth="1"/>
    <col min="3" max="3" width="13.5703125" style="1" customWidth="1"/>
    <col min="4" max="4" width="13.42578125" style="1" customWidth="1"/>
    <col min="5" max="5" width="9.140625" style="1"/>
    <col min="6" max="7" width="11.7109375" style="1" customWidth="1"/>
    <col min="8" max="8" width="9.140625" style="1"/>
    <col min="9" max="10" width="10.7109375" style="1" customWidth="1"/>
    <col min="11" max="11" width="10.7109375" style="36" customWidth="1"/>
    <col min="12" max="12" width="13.7109375" style="1" customWidth="1"/>
    <col min="13" max="13" width="61" style="1" customWidth="1"/>
    <col min="14" max="16384" width="9.140625" style="1"/>
  </cols>
  <sheetData>
    <row r="1" spans="2:13" ht="15.75" thickBot="1" x14ac:dyDescent="0.3">
      <c r="C1" s="133" t="s">
        <v>5</v>
      </c>
      <c r="D1" s="133"/>
    </row>
    <row r="2" spans="2:13" ht="46.5" thickTop="1" thickBot="1" x14ac:dyDescent="0.3">
      <c r="B2" s="26" t="s">
        <v>34</v>
      </c>
      <c r="C2" s="31" t="s">
        <v>12</v>
      </c>
      <c r="D2" s="31" t="s">
        <v>1</v>
      </c>
      <c r="E2" s="31" t="s">
        <v>37</v>
      </c>
      <c r="F2" s="31" t="s">
        <v>3</v>
      </c>
      <c r="G2" s="31" t="s">
        <v>54</v>
      </c>
      <c r="H2" s="31" t="s">
        <v>13</v>
      </c>
      <c r="I2" s="39" t="s">
        <v>44</v>
      </c>
      <c r="J2" s="37" t="s">
        <v>43</v>
      </c>
      <c r="K2" s="27" t="s">
        <v>93</v>
      </c>
      <c r="L2" s="33" t="s">
        <v>69</v>
      </c>
    </row>
    <row r="3" spans="2:13" ht="18.75" x14ac:dyDescent="0.25">
      <c r="B3" s="104" t="s">
        <v>55</v>
      </c>
      <c r="C3" s="121" t="s">
        <v>0</v>
      </c>
      <c r="D3" s="121" t="s">
        <v>29</v>
      </c>
      <c r="E3" s="121" t="s">
        <v>81</v>
      </c>
      <c r="F3" s="122">
        <v>1E-4</v>
      </c>
      <c r="G3" s="123">
        <v>16</v>
      </c>
      <c r="H3" s="121">
        <v>32</v>
      </c>
      <c r="I3" s="124">
        <v>1.2999999999999999E-2</v>
      </c>
      <c r="J3" s="107">
        <v>1.7999999999999999E-2</v>
      </c>
      <c r="K3" s="125">
        <v>1.7999999999999999E-2</v>
      </c>
      <c r="L3" s="126">
        <f>J3-I3</f>
        <v>4.9999999999999992E-3</v>
      </c>
      <c r="M3" s="1" t="s">
        <v>98</v>
      </c>
    </row>
    <row r="4" spans="2:13" ht="18.75" x14ac:dyDescent="0.25">
      <c r="B4" s="53" t="s">
        <v>56</v>
      </c>
      <c r="C4" s="44" t="s">
        <v>0</v>
      </c>
      <c r="D4" s="44" t="s">
        <v>30</v>
      </c>
      <c r="E4" s="44" t="s">
        <v>17</v>
      </c>
      <c r="F4" s="45">
        <v>1E-4</v>
      </c>
      <c r="G4" s="86">
        <v>128</v>
      </c>
      <c r="H4" s="44">
        <v>128</v>
      </c>
      <c r="I4" s="87">
        <v>7.4999999999999997E-3</v>
      </c>
      <c r="J4" s="88">
        <v>1.7299999999999999E-2</v>
      </c>
      <c r="K4" s="89">
        <v>1.6500000000000001E-2</v>
      </c>
      <c r="L4" s="52">
        <f t="shared" ref="L4:L13" si="0">J4-I4</f>
        <v>9.7999999999999997E-3</v>
      </c>
      <c r="M4" s="1" t="s">
        <v>66</v>
      </c>
    </row>
    <row r="5" spans="2:13" s="30" customFormat="1" ht="18.75" x14ac:dyDescent="0.25">
      <c r="B5" s="53" t="s">
        <v>57</v>
      </c>
      <c r="C5" s="44" t="s">
        <v>0</v>
      </c>
      <c r="D5" s="44" t="s">
        <v>42</v>
      </c>
      <c r="E5" s="44" t="s">
        <v>67</v>
      </c>
      <c r="F5" s="45">
        <v>1E-4</v>
      </c>
      <c r="G5" s="86">
        <v>532</v>
      </c>
      <c r="H5" s="44">
        <v>128</v>
      </c>
      <c r="I5" s="87">
        <v>1.0500000000000001E-2</v>
      </c>
      <c r="J5" s="88">
        <v>1.6799999999999999E-2</v>
      </c>
      <c r="K5" s="89">
        <v>1.6500000000000001E-2</v>
      </c>
      <c r="L5" s="52">
        <f>J5-I5</f>
        <v>6.2999999999999983E-3</v>
      </c>
    </row>
    <row r="6" spans="2:13" s="32" customFormat="1" ht="18.75" x14ac:dyDescent="0.25">
      <c r="B6" s="53"/>
      <c r="C6" s="44"/>
      <c r="D6" s="44"/>
      <c r="E6" s="44"/>
      <c r="F6" s="45"/>
      <c r="G6" s="86"/>
      <c r="H6" s="44"/>
      <c r="I6" s="87"/>
      <c r="J6" s="88"/>
      <c r="K6" s="89"/>
      <c r="L6" s="52"/>
    </row>
    <row r="7" spans="2:13" s="30" customFormat="1" ht="18.75" x14ac:dyDescent="0.25">
      <c r="B7" s="53" t="s">
        <v>73</v>
      </c>
      <c r="C7" s="44" t="s">
        <v>55</v>
      </c>
      <c r="D7" s="44" t="s">
        <v>82</v>
      </c>
      <c r="E7" s="44" t="s">
        <v>81</v>
      </c>
      <c r="F7" s="45">
        <v>1E-3</v>
      </c>
      <c r="G7" s="86">
        <v>16</v>
      </c>
      <c r="H7" s="44">
        <v>32</v>
      </c>
      <c r="I7" s="87">
        <v>1.32E-2</v>
      </c>
      <c r="J7" s="88">
        <v>1.72E-2</v>
      </c>
      <c r="K7" s="89">
        <v>1.7100000000000001E-2</v>
      </c>
      <c r="L7" s="52">
        <f>J7-I7</f>
        <v>4.0000000000000001E-3</v>
      </c>
    </row>
    <row r="8" spans="2:13" s="2" customFormat="1" ht="18.75" x14ac:dyDescent="0.25">
      <c r="B8" s="76" t="s">
        <v>78</v>
      </c>
      <c r="C8" s="59" t="s">
        <v>56</v>
      </c>
      <c r="D8" s="59" t="s">
        <v>79</v>
      </c>
      <c r="E8" s="59" t="s">
        <v>17</v>
      </c>
      <c r="F8" s="60">
        <v>1E-3</v>
      </c>
      <c r="G8" s="90">
        <v>128</v>
      </c>
      <c r="H8" s="59">
        <v>128</v>
      </c>
      <c r="I8" s="91">
        <v>7.9000000000000008E-3</v>
      </c>
      <c r="J8" s="92">
        <v>1.66E-2</v>
      </c>
      <c r="K8" s="93">
        <v>1.5800000000000002E-2</v>
      </c>
      <c r="L8" s="66">
        <f t="shared" si="0"/>
        <v>8.6999999999999994E-3</v>
      </c>
      <c r="M8" s="2" t="s">
        <v>99</v>
      </c>
    </row>
    <row r="9" spans="2:13" s="32" customFormat="1" ht="18.75" x14ac:dyDescent="0.25">
      <c r="B9" s="68" t="s">
        <v>80</v>
      </c>
      <c r="C9" s="69" t="s">
        <v>57</v>
      </c>
      <c r="D9" s="69" t="s">
        <v>72</v>
      </c>
      <c r="E9" s="69" t="s">
        <v>67</v>
      </c>
      <c r="F9" s="70">
        <v>1E-3</v>
      </c>
      <c r="G9" s="117">
        <v>532</v>
      </c>
      <c r="H9" s="69">
        <v>128</v>
      </c>
      <c r="I9" s="118">
        <v>1.55E-2</v>
      </c>
      <c r="J9" s="119">
        <v>1.7899999999999999E-2</v>
      </c>
      <c r="K9" s="120">
        <v>1.7999999999999999E-2</v>
      </c>
      <c r="L9" s="75">
        <f t="shared" ref="L9" si="1">J9-I9</f>
        <v>2.3999999999999994E-3</v>
      </c>
    </row>
    <row r="10" spans="2:13" s="32" customFormat="1" ht="18.75" x14ac:dyDescent="0.25">
      <c r="B10" s="53"/>
      <c r="C10" s="44"/>
      <c r="D10" s="44"/>
      <c r="E10" s="44"/>
      <c r="F10" s="45"/>
      <c r="G10" s="86"/>
      <c r="H10" s="44"/>
      <c r="I10" s="87"/>
      <c r="J10" s="88"/>
      <c r="K10" s="89"/>
      <c r="L10" s="52"/>
    </row>
    <row r="11" spans="2:13" s="32" customFormat="1" ht="18.75" x14ac:dyDescent="0.25">
      <c r="B11" s="53" t="s">
        <v>83</v>
      </c>
      <c r="C11" s="44" t="s">
        <v>73</v>
      </c>
      <c r="D11" s="44" t="s">
        <v>84</v>
      </c>
      <c r="E11" s="44" t="s">
        <v>17</v>
      </c>
      <c r="F11" s="45">
        <v>1E-3</v>
      </c>
      <c r="G11" s="86">
        <v>16</v>
      </c>
      <c r="H11" s="44">
        <v>128</v>
      </c>
      <c r="I11" s="87">
        <v>1.1599999999999999E-2</v>
      </c>
      <c r="J11" s="88">
        <v>1.7500000000000002E-2</v>
      </c>
      <c r="K11" s="89">
        <v>1.7100000000000001E-2</v>
      </c>
      <c r="L11" s="52">
        <f t="shared" ref="L11" si="2">J11-I11</f>
        <v>5.9000000000000025E-3</v>
      </c>
    </row>
    <row r="12" spans="2:13" s="32" customFormat="1" ht="18.75" x14ac:dyDescent="0.25">
      <c r="B12" s="53"/>
      <c r="C12" s="44"/>
      <c r="D12" s="44"/>
      <c r="E12" s="44"/>
      <c r="F12" s="45"/>
      <c r="G12" s="86"/>
      <c r="H12" s="44"/>
      <c r="I12" s="87"/>
      <c r="J12" s="88"/>
      <c r="K12" s="89"/>
      <c r="L12" s="52"/>
    </row>
    <row r="13" spans="2:13" ht="19.5" thickBot="1" x14ac:dyDescent="0.3">
      <c r="B13" s="109" t="s">
        <v>85</v>
      </c>
      <c r="C13" s="110" t="s">
        <v>57</v>
      </c>
      <c r="D13" s="110" t="s">
        <v>86</v>
      </c>
      <c r="E13" s="110" t="s">
        <v>17</v>
      </c>
      <c r="F13" s="111">
        <v>1E-4</v>
      </c>
      <c r="G13" s="112">
        <v>532</v>
      </c>
      <c r="H13" s="110">
        <v>128</v>
      </c>
      <c r="I13" s="113">
        <v>9.4999999999999998E-3</v>
      </c>
      <c r="J13" s="114">
        <v>1.6E-2</v>
      </c>
      <c r="K13" s="115">
        <v>1.7999999999999999E-2</v>
      </c>
      <c r="L13" s="116">
        <f t="shared" si="0"/>
        <v>6.5000000000000006E-3</v>
      </c>
    </row>
    <row r="14" spans="2:13" ht="15.75" thickTop="1" x14ac:dyDescent="0.25">
      <c r="J14" s="10"/>
      <c r="L14" s="34"/>
    </row>
    <row r="15" spans="2:13" x14ac:dyDescent="0.25">
      <c r="D15" s="1">
        <v>8</v>
      </c>
      <c r="E15" s="1">
        <v>5</v>
      </c>
      <c r="F15" s="1">
        <v>7</v>
      </c>
      <c r="G15" s="1">
        <v>9</v>
      </c>
      <c r="H15" s="1">
        <v>10</v>
      </c>
      <c r="I15" s="1">
        <v>12</v>
      </c>
      <c r="J15" s="10">
        <v>10</v>
      </c>
      <c r="K15" s="36">
        <v>13</v>
      </c>
      <c r="L15" s="35"/>
      <c r="M15" s="1">
        <f>SUM(D15:K15)</f>
        <v>74</v>
      </c>
    </row>
    <row r="16" spans="2:13" x14ac:dyDescent="0.25">
      <c r="B16" s="1" t="s">
        <v>41</v>
      </c>
      <c r="D16" s="1">
        <v>11</v>
      </c>
      <c r="E16" s="1">
        <v>7</v>
      </c>
      <c r="F16" s="1">
        <v>14</v>
      </c>
      <c r="G16" s="1">
        <v>13</v>
      </c>
      <c r="H16" s="1">
        <v>17</v>
      </c>
      <c r="I16" s="1">
        <v>33</v>
      </c>
      <c r="J16" s="10">
        <v>24</v>
      </c>
      <c r="K16" s="36">
        <v>42</v>
      </c>
      <c r="L16" s="35"/>
      <c r="M16" s="108">
        <f>SUM(D16:K16)</f>
        <v>161</v>
      </c>
    </row>
    <row r="17" spans="2:12" x14ac:dyDescent="0.25">
      <c r="B17" s="28">
        <f>SUM(D18:K18)/60</f>
        <v>30.166666666666668</v>
      </c>
      <c r="D17" s="1">
        <v>30</v>
      </c>
      <c r="E17" s="1">
        <v>5</v>
      </c>
      <c r="F17" s="1">
        <v>15</v>
      </c>
      <c r="G17" s="1">
        <v>25</v>
      </c>
      <c r="H17" s="28">
        <v>5</v>
      </c>
      <c r="I17" s="1">
        <v>15</v>
      </c>
      <c r="J17" s="10">
        <v>5</v>
      </c>
      <c r="K17" s="36">
        <v>5</v>
      </c>
      <c r="L17" s="11"/>
    </row>
    <row r="18" spans="2:12" x14ac:dyDescent="0.25">
      <c r="D18" s="1">
        <f>D16*D17</f>
        <v>330</v>
      </c>
      <c r="E18" s="1">
        <f t="shared" ref="E18:F18" si="3">E16*E17</f>
        <v>35</v>
      </c>
      <c r="F18" s="1">
        <f>F16*F17</f>
        <v>210</v>
      </c>
      <c r="G18" s="108">
        <f t="shared" ref="G18:K18" si="4">G16*G17</f>
        <v>325</v>
      </c>
      <c r="H18" s="108">
        <f t="shared" si="4"/>
        <v>85</v>
      </c>
      <c r="I18" s="108">
        <f t="shared" si="4"/>
        <v>495</v>
      </c>
      <c r="J18" s="108">
        <f t="shared" si="4"/>
        <v>120</v>
      </c>
      <c r="K18" s="108">
        <f t="shared" si="4"/>
        <v>210</v>
      </c>
      <c r="L18" s="11"/>
    </row>
    <row r="19" spans="2:12" x14ac:dyDescent="0.25">
      <c r="J19" s="10"/>
      <c r="L19" s="11"/>
    </row>
    <row r="20" spans="2:12" x14ac:dyDescent="0.25">
      <c r="J20" s="10"/>
      <c r="L20" s="34"/>
    </row>
  </sheetData>
  <mergeCells count="1">
    <mergeCell ref="C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2C27A-0F7B-401B-91A3-43C23B555ADB}">
  <dimension ref="B1:S33"/>
  <sheetViews>
    <sheetView zoomScaleNormal="100" workbookViewId="0">
      <selection activeCell="F58" sqref="F58"/>
    </sheetView>
  </sheetViews>
  <sheetFormatPr defaultRowHeight="15" x14ac:dyDescent="0.25"/>
  <cols>
    <col min="1" max="1" width="2.85546875" style="36" customWidth="1"/>
    <col min="2" max="2" width="13.7109375" style="36" customWidth="1"/>
    <col min="3" max="3" width="13" style="36" customWidth="1"/>
    <col min="4" max="4" width="9.85546875" style="36" customWidth="1"/>
    <col min="5" max="5" width="11.7109375" style="36" customWidth="1"/>
    <col min="6" max="6" width="12" style="36" customWidth="1"/>
    <col min="7" max="7" width="12.28515625" style="36" customWidth="1"/>
    <col min="8" max="8" width="9.28515625" style="36" bestFit="1" customWidth="1"/>
    <col min="9" max="9" width="9.85546875" style="36" bestFit="1" customWidth="1"/>
    <col min="10" max="10" width="14.7109375" style="36" customWidth="1"/>
    <col min="11" max="11" width="7.7109375" style="36" customWidth="1"/>
    <col min="12" max="12" width="14.7109375" style="36" customWidth="1"/>
    <col min="13" max="13" width="7.7109375" style="36" customWidth="1"/>
    <col min="14" max="14" width="14.7109375" style="36" customWidth="1"/>
    <col min="15" max="15" width="7.7109375" style="36" customWidth="1"/>
    <col min="16" max="16" width="16" style="36" customWidth="1"/>
    <col min="17" max="17" width="10.42578125" style="10" customWidth="1"/>
    <col min="18" max="18" width="55" style="36" customWidth="1"/>
    <col min="19" max="19" width="10.5703125" style="36" customWidth="1"/>
    <col min="20" max="16384" width="9.140625" style="36"/>
  </cols>
  <sheetData>
    <row r="1" spans="2:18" ht="15.75" thickBot="1" x14ac:dyDescent="0.3">
      <c r="J1" s="134" t="s">
        <v>5</v>
      </c>
      <c r="K1" s="134"/>
      <c r="L1" s="134"/>
      <c r="M1" s="134"/>
      <c r="N1" s="134"/>
      <c r="O1" s="134"/>
      <c r="P1" s="134"/>
    </row>
    <row r="2" spans="2:18" ht="15" customHeight="1" thickTop="1" thickBot="1" x14ac:dyDescent="0.3">
      <c r="B2" s="142" t="s">
        <v>34</v>
      </c>
      <c r="C2" s="135" t="s">
        <v>12</v>
      </c>
      <c r="D2" s="135" t="s">
        <v>1</v>
      </c>
      <c r="E2" s="135" t="s">
        <v>37</v>
      </c>
      <c r="F2" s="135" t="s">
        <v>3</v>
      </c>
      <c r="G2" s="135" t="s">
        <v>2</v>
      </c>
      <c r="H2" s="135" t="s">
        <v>13</v>
      </c>
      <c r="I2" s="137" t="s">
        <v>4</v>
      </c>
      <c r="J2" s="139" t="s">
        <v>7</v>
      </c>
      <c r="K2" s="140"/>
      <c r="L2" s="141" t="s">
        <v>6</v>
      </c>
      <c r="M2" s="140"/>
      <c r="N2" s="139" t="s">
        <v>94</v>
      </c>
      <c r="O2" s="141"/>
      <c r="P2" s="33" t="s">
        <v>69</v>
      </c>
      <c r="Q2" s="11"/>
      <c r="R2" s="133" t="s">
        <v>11</v>
      </c>
    </row>
    <row r="3" spans="2:18" ht="15.75" customHeight="1" thickBot="1" x14ac:dyDescent="0.3">
      <c r="B3" s="143"/>
      <c r="C3" s="144"/>
      <c r="D3" s="136"/>
      <c r="E3" s="144"/>
      <c r="F3" s="136"/>
      <c r="G3" s="136"/>
      <c r="H3" s="144"/>
      <c r="I3" s="138"/>
      <c r="J3" s="15" t="s">
        <v>8</v>
      </c>
      <c r="K3" s="16" t="s">
        <v>9</v>
      </c>
      <c r="L3" s="15" t="s">
        <v>8</v>
      </c>
      <c r="M3" s="16" t="s">
        <v>9</v>
      </c>
      <c r="N3" s="15" t="s">
        <v>8</v>
      </c>
      <c r="O3" s="38" t="s">
        <v>9</v>
      </c>
      <c r="P3" s="41" t="s">
        <v>70</v>
      </c>
      <c r="Q3" s="11"/>
      <c r="R3" s="133"/>
    </row>
    <row r="4" spans="2:18" ht="18.75" x14ac:dyDescent="0.25">
      <c r="B4" s="42" t="s">
        <v>35</v>
      </c>
      <c r="C4" s="43" t="s">
        <v>0</v>
      </c>
      <c r="D4" s="44" t="s">
        <v>16</v>
      </c>
      <c r="E4" s="44" t="s">
        <v>17</v>
      </c>
      <c r="F4" s="45">
        <v>1E-3</v>
      </c>
      <c r="G4" s="46">
        <v>16</v>
      </c>
      <c r="H4" s="44">
        <v>128</v>
      </c>
      <c r="I4" s="47">
        <v>1E-4</v>
      </c>
      <c r="J4" s="48">
        <v>1.43E-2</v>
      </c>
      <c r="K4" s="49">
        <v>5.25</v>
      </c>
      <c r="L4" s="48">
        <v>1.9099999999999999E-2</v>
      </c>
      <c r="M4" s="49">
        <v>5.19</v>
      </c>
      <c r="N4" s="50">
        <v>1.9300000000000001E-2</v>
      </c>
      <c r="O4" s="51">
        <v>5.31</v>
      </c>
      <c r="P4" s="52">
        <f>L4-J4</f>
        <v>4.7999999999999987E-3</v>
      </c>
      <c r="Q4" s="12"/>
      <c r="R4" s="36" t="s">
        <v>18</v>
      </c>
    </row>
    <row r="5" spans="2:18" s="6" customFormat="1" ht="18.75" x14ac:dyDescent="0.25">
      <c r="B5" s="53" t="s">
        <v>36</v>
      </c>
      <c r="C5" s="44" t="s">
        <v>0</v>
      </c>
      <c r="D5" s="46">
        <v>14</v>
      </c>
      <c r="E5" s="44" t="s">
        <v>22</v>
      </c>
      <c r="F5" s="45">
        <v>1E-3</v>
      </c>
      <c r="G5" s="46">
        <v>128</v>
      </c>
      <c r="H5" s="44">
        <v>128</v>
      </c>
      <c r="I5" s="54">
        <v>1E-4</v>
      </c>
      <c r="J5" s="48">
        <v>1.6299999999999999E-2</v>
      </c>
      <c r="K5" s="49">
        <v>5.133</v>
      </c>
      <c r="L5" s="48">
        <v>1.89E-2</v>
      </c>
      <c r="M5" s="49">
        <v>5.13</v>
      </c>
      <c r="N5" s="50">
        <v>1.9E-2</v>
      </c>
      <c r="O5" s="55">
        <v>5.1920000000000002</v>
      </c>
      <c r="P5" s="52">
        <f t="shared" ref="P5:P18" si="0">L5-J5</f>
        <v>2.6000000000000016E-3</v>
      </c>
      <c r="Q5" s="12"/>
      <c r="R5" s="6" t="s">
        <v>19</v>
      </c>
    </row>
    <row r="6" spans="2:18" ht="18.75" x14ac:dyDescent="0.25">
      <c r="B6" s="53"/>
      <c r="C6" s="44"/>
      <c r="D6" s="44"/>
      <c r="E6" s="44"/>
      <c r="F6" s="44"/>
      <c r="G6" s="44"/>
      <c r="H6" s="44"/>
      <c r="I6" s="56"/>
      <c r="J6" s="48"/>
      <c r="K6" s="49"/>
      <c r="L6" s="48"/>
      <c r="M6" s="49"/>
      <c r="N6" s="50"/>
      <c r="O6" s="55"/>
      <c r="P6" s="52"/>
      <c r="Q6" s="12"/>
    </row>
    <row r="7" spans="2:18" ht="18.75" x14ac:dyDescent="0.25">
      <c r="B7" s="57" t="s">
        <v>38</v>
      </c>
      <c r="C7" s="58" t="s">
        <v>0</v>
      </c>
      <c r="D7" s="58" t="s">
        <v>20</v>
      </c>
      <c r="E7" s="59" t="s">
        <v>22</v>
      </c>
      <c r="F7" s="60">
        <v>1E-3</v>
      </c>
      <c r="G7" s="58">
        <v>128</v>
      </c>
      <c r="H7" s="59">
        <v>128</v>
      </c>
      <c r="I7" s="61">
        <v>1E-3</v>
      </c>
      <c r="J7" s="62">
        <v>1.2999999999999999E-2</v>
      </c>
      <c r="K7" s="63">
        <v>1000</v>
      </c>
      <c r="L7" s="62">
        <v>1.7600000000000001E-2</v>
      </c>
      <c r="M7" s="63">
        <v>1000</v>
      </c>
      <c r="N7" s="64">
        <v>1.7600000000000001E-2</v>
      </c>
      <c r="O7" s="65">
        <v>1000</v>
      </c>
      <c r="P7" s="66">
        <f t="shared" si="0"/>
        <v>4.6000000000000017E-3</v>
      </c>
      <c r="Q7" s="12"/>
      <c r="R7" s="36" t="s">
        <v>21</v>
      </c>
    </row>
    <row r="8" spans="2:18" ht="18.75" x14ac:dyDescent="0.25">
      <c r="B8" s="53"/>
      <c r="C8" s="44"/>
      <c r="D8" s="44"/>
      <c r="E8" s="44"/>
      <c r="F8" s="67"/>
      <c r="G8" s="44"/>
      <c r="H8" s="44"/>
      <c r="I8" s="56"/>
      <c r="J8" s="48"/>
      <c r="K8" s="49"/>
      <c r="L8" s="48"/>
      <c r="M8" s="49"/>
      <c r="N8" s="55"/>
      <c r="O8" s="55"/>
      <c r="P8" s="52"/>
      <c r="Q8" s="12"/>
      <c r="R8" s="36" t="s">
        <v>75</v>
      </c>
    </row>
    <row r="9" spans="2:18" ht="18.75" x14ac:dyDescent="0.25">
      <c r="B9" s="53" t="s">
        <v>39</v>
      </c>
      <c r="C9" s="44"/>
      <c r="D9" s="44">
        <v>8</v>
      </c>
      <c r="E9" s="44" t="s">
        <v>22</v>
      </c>
      <c r="F9" s="67">
        <v>1E-3</v>
      </c>
      <c r="G9" s="44">
        <v>128</v>
      </c>
      <c r="H9" s="44">
        <v>128</v>
      </c>
      <c r="I9" s="56">
        <v>1</v>
      </c>
      <c r="J9" s="48">
        <v>1.7999999999999999E-2</v>
      </c>
      <c r="K9" s="49">
        <v>1000</v>
      </c>
      <c r="L9" s="48">
        <v>1.9E-2</v>
      </c>
      <c r="M9" s="49">
        <v>1000</v>
      </c>
      <c r="N9" s="55">
        <v>1.9E-2</v>
      </c>
      <c r="O9" s="55">
        <v>1000</v>
      </c>
      <c r="P9" s="52">
        <f t="shared" ref="P9:P10" si="1">L9-J9</f>
        <v>1.0000000000000009E-3</v>
      </c>
      <c r="Q9" s="12"/>
      <c r="R9" s="36" t="s">
        <v>77</v>
      </c>
    </row>
    <row r="10" spans="2:18" ht="18.75" x14ac:dyDescent="0.25">
      <c r="B10" s="53" t="s">
        <v>40</v>
      </c>
      <c r="C10" s="44"/>
      <c r="D10" s="44">
        <v>13</v>
      </c>
      <c r="E10" s="44" t="s">
        <v>15</v>
      </c>
      <c r="F10" s="67">
        <v>1E-3</v>
      </c>
      <c r="G10" s="44">
        <v>532</v>
      </c>
      <c r="H10" s="44">
        <v>128</v>
      </c>
      <c r="I10" s="56">
        <v>1</v>
      </c>
      <c r="J10" s="48">
        <v>1.6E-2</v>
      </c>
      <c r="K10" s="49">
        <v>1000.02</v>
      </c>
      <c r="L10" s="48">
        <v>1.8599999999999998E-2</v>
      </c>
      <c r="M10" s="49">
        <v>1000.02</v>
      </c>
      <c r="N10" s="55">
        <v>1.8700000000000001E-2</v>
      </c>
      <c r="O10" s="55">
        <v>1000</v>
      </c>
      <c r="P10" s="52">
        <f t="shared" si="1"/>
        <v>2.5999999999999981E-3</v>
      </c>
      <c r="Q10" s="12"/>
      <c r="R10" s="36" t="s">
        <v>77</v>
      </c>
    </row>
    <row r="11" spans="2:18" ht="18.75" x14ac:dyDescent="0.25">
      <c r="B11" s="53"/>
      <c r="C11" s="44"/>
      <c r="D11" s="44"/>
      <c r="E11" s="44"/>
      <c r="F11" s="44"/>
      <c r="G11" s="44"/>
      <c r="H11" s="44"/>
      <c r="I11" s="56"/>
      <c r="J11" s="48"/>
      <c r="K11" s="49"/>
      <c r="L11" s="48"/>
      <c r="M11" s="49"/>
      <c r="N11" s="55"/>
      <c r="O11" s="55"/>
      <c r="P11" s="52"/>
      <c r="Q11" s="12"/>
    </row>
    <row r="12" spans="2:18" ht="18.75" x14ac:dyDescent="0.25">
      <c r="B12" s="53" t="s">
        <v>64</v>
      </c>
      <c r="C12" s="44" t="s">
        <v>0</v>
      </c>
      <c r="D12" s="44">
        <v>8</v>
      </c>
      <c r="E12" s="44" t="s">
        <v>88</v>
      </c>
      <c r="F12" s="45">
        <v>1E-4</v>
      </c>
      <c r="G12" s="44">
        <v>532</v>
      </c>
      <c r="H12" s="44">
        <v>32</v>
      </c>
      <c r="I12" s="56">
        <v>1</v>
      </c>
      <c r="J12" s="48">
        <v>2.3099999999999999E-2</v>
      </c>
      <c r="K12" s="49">
        <v>7.6999999999999999E-2</v>
      </c>
      <c r="L12" s="48">
        <v>2.3300000000000001E-2</v>
      </c>
      <c r="M12" s="49">
        <v>0.13700000000000001</v>
      </c>
      <c r="N12" s="55">
        <v>2.3599999999999999E-2</v>
      </c>
      <c r="O12" s="55">
        <v>0.13500000000000001</v>
      </c>
      <c r="P12" s="52">
        <f>L12-J12</f>
        <v>2.0000000000000226E-4</v>
      </c>
      <c r="Q12" s="12"/>
      <c r="R12" s="36" t="s">
        <v>14</v>
      </c>
    </row>
    <row r="13" spans="2:18" ht="18.75" x14ac:dyDescent="0.25">
      <c r="B13" s="53" t="s">
        <v>74</v>
      </c>
      <c r="C13" s="44" t="s">
        <v>38</v>
      </c>
      <c r="D13" s="44" t="s">
        <v>32</v>
      </c>
      <c r="E13" s="44" t="s">
        <v>22</v>
      </c>
      <c r="F13" s="67">
        <v>2.0000000000000002E-5</v>
      </c>
      <c r="G13" s="46">
        <v>128</v>
      </c>
      <c r="H13" s="44">
        <v>128</v>
      </c>
      <c r="I13" s="54">
        <v>1E-3</v>
      </c>
      <c r="J13" s="48">
        <v>1.4999999999999999E-2</v>
      </c>
      <c r="K13" s="49">
        <v>1.53</v>
      </c>
      <c r="L13" s="48">
        <v>0.02</v>
      </c>
      <c r="M13" s="49">
        <v>1.49</v>
      </c>
      <c r="N13" s="55">
        <v>2.0199999999999999E-2</v>
      </c>
      <c r="O13" s="55">
        <v>1.5029999999999999</v>
      </c>
      <c r="P13" s="52">
        <f t="shared" si="0"/>
        <v>5.000000000000001E-3</v>
      </c>
      <c r="Q13" s="12"/>
      <c r="R13" s="4" t="s">
        <v>33</v>
      </c>
    </row>
    <row r="14" spans="2:18" ht="18.75" x14ac:dyDescent="0.25">
      <c r="B14" s="53"/>
      <c r="C14" s="44"/>
      <c r="D14" s="44"/>
      <c r="E14" s="44"/>
      <c r="F14" s="67"/>
      <c r="G14" s="46"/>
      <c r="H14" s="44"/>
      <c r="I14" s="54"/>
      <c r="J14" s="48"/>
      <c r="K14" s="49"/>
      <c r="L14" s="48"/>
      <c r="M14" s="49"/>
      <c r="N14" s="55"/>
      <c r="O14" s="55"/>
      <c r="P14" s="52"/>
      <c r="Q14" s="12"/>
      <c r="R14" s="4"/>
    </row>
    <row r="15" spans="2:18" ht="18.75" x14ac:dyDescent="0.25">
      <c r="B15" s="68" t="s">
        <v>76</v>
      </c>
      <c r="C15" s="69" t="s">
        <v>38</v>
      </c>
      <c r="D15" s="69" t="s">
        <v>92</v>
      </c>
      <c r="E15" s="69" t="s">
        <v>22</v>
      </c>
      <c r="F15" s="70">
        <v>2.0000000000000002E-5</v>
      </c>
      <c r="G15" s="69">
        <v>128</v>
      </c>
      <c r="H15" s="69">
        <v>128</v>
      </c>
      <c r="I15" s="71">
        <v>5.0000000000000001E-3</v>
      </c>
      <c r="J15" s="72">
        <v>1.66E-2</v>
      </c>
      <c r="K15" s="73">
        <v>0.7</v>
      </c>
      <c r="L15" s="72">
        <v>6.6000000000000003E-2</v>
      </c>
      <c r="M15" s="73">
        <v>0.21099999999999999</v>
      </c>
      <c r="N15" s="74">
        <v>2.1299999999999999E-2</v>
      </c>
      <c r="O15" s="74">
        <v>0.66900000000000004</v>
      </c>
      <c r="P15" s="75">
        <f t="shared" ref="P15" si="2">L15-J15</f>
        <v>4.9399999999999999E-2</v>
      </c>
      <c r="Q15" s="12"/>
      <c r="R15" s="4" t="s">
        <v>31</v>
      </c>
    </row>
    <row r="16" spans="2:18" ht="18.75" x14ac:dyDescent="0.25">
      <c r="B16" s="53"/>
      <c r="C16" s="44"/>
      <c r="D16" s="44"/>
      <c r="E16" s="44"/>
      <c r="F16" s="67"/>
      <c r="G16" s="46"/>
      <c r="H16" s="44"/>
      <c r="I16" s="54"/>
      <c r="J16" s="48"/>
      <c r="K16" s="49"/>
      <c r="L16" s="48"/>
      <c r="M16" s="49"/>
      <c r="N16" s="55"/>
      <c r="O16" s="55"/>
      <c r="P16" s="52"/>
      <c r="Q16" s="12"/>
      <c r="R16" s="4"/>
    </row>
    <row r="17" spans="2:19" ht="18.75" x14ac:dyDescent="0.25">
      <c r="B17" s="104" t="s">
        <v>87</v>
      </c>
      <c r="C17" s="121"/>
      <c r="D17" s="121" t="s">
        <v>89</v>
      </c>
      <c r="E17" s="121" t="s">
        <v>17</v>
      </c>
      <c r="F17" s="122">
        <v>1E-3</v>
      </c>
      <c r="G17" s="121">
        <v>128</v>
      </c>
      <c r="H17" s="121">
        <v>128</v>
      </c>
      <c r="I17" s="127">
        <v>1E-4</v>
      </c>
      <c r="J17" s="128">
        <v>1.55E-2</v>
      </c>
      <c r="K17" s="129">
        <v>5.05</v>
      </c>
      <c r="L17" s="128">
        <v>1.7000000000000001E-2</v>
      </c>
      <c r="M17" s="129">
        <v>5.01</v>
      </c>
      <c r="N17" s="130">
        <v>1.9300000000000001E-2</v>
      </c>
      <c r="O17" s="65">
        <v>5.093</v>
      </c>
      <c r="P17" s="66">
        <f t="shared" ref="P17" si="3">L17-J17</f>
        <v>1.5000000000000013E-3</v>
      </c>
      <c r="Q17" s="12"/>
      <c r="R17" s="4"/>
    </row>
    <row r="18" spans="2:19" ht="19.5" thickBot="1" x14ac:dyDescent="0.3">
      <c r="B18" s="77" t="s">
        <v>90</v>
      </c>
      <c r="C18" s="78" t="s">
        <v>87</v>
      </c>
      <c r="D18" s="78" t="s">
        <v>91</v>
      </c>
      <c r="E18" s="78" t="s">
        <v>17</v>
      </c>
      <c r="F18" s="79">
        <v>1E-3</v>
      </c>
      <c r="G18" s="80">
        <v>128</v>
      </c>
      <c r="H18" s="78">
        <v>128</v>
      </c>
      <c r="I18" s="81">
        <v>1</v>
      </c>
      <c r="J18" s="82">
        <v>2.1499999999999998E-2</v>
      </c>
      <c r="K18" s="83">
        <v>1E-3</v>
      </c>
      <c r="L18" s="82">
        <v>2.1600000000000001E-2</v>
      </c>
      <c r="M18" s="83">
        <v>1E-3</v>
      </c>
      <c r="N18" s="84">
        <v>2.5100000000000001E-2</v>
      </c>
      <c r="O18" s="84">
        <v>2E-3</v>
      </c>
      <c r="P18" s="85">
        <f t="shared" si="0"/>
        <v>1.0000000000000286E-4</v>
      </c>
      <c r="Q18" s="12"/>
    </row>
    <row r="19" spans="2:19" ht="15.75" thickTop="1" x14ac:dyDescent="0.25"/>
    <row r="20" spans="2:19" x14ac:dyDescent="0.25">
      <c r="D20" s="36">
        <v>12</v>
      </c>
      <c r="E20" s="36">
        <v>14</v>
      </c>
      <c r="F20" s="36">
        <v>19</v>
      </c>
      <c r="G20" s="36">
        <v>8</v>
      </c>
      <c r="H20" s="36">
        <v>13</v>
      </c>
      <c r="I20" s="36">
        <v>8</v>
      </c>
      <c r="J20" s="36">
        <v>2</v>
      </c>
      <c r="K20" s="36">
        <v>3</v>
      </c>
      <c r="L20" s="36">
        <v>10</v>
      </c>
      <c r="M20" s="36">
        <v>9</v>
      </c>
      <c r="O20" s="36">
        <f>SUM(D20:M20)</f>
        <v>98</v>
      </c>
    </row>
    <row r="21" spans="2:19" x14ac:dyDescent="0.25">
      <c r="B21" s="36" t="s">
        <v>41</v>
      </c>
      <c r="D21" s="36">
        <v>71</v>
      </c>
      <c r="E21" s="36">
        <v>14</v>
      </c>
      <c r="F21" s="36">
        <v>34</v>
      </c>
      <c r="G21" s="36">
        <v>8</v>
      </c>
      <c r="H21" s="36">
        <v>13</v>
      </c>
      <c r="I21" s="36">
        <v>8</v>
      </c>
      <c r="J21" s="36">
        <v>9</v>
      </c>
      <c r="K21" s="36">
        <v>12</v>
      </c>
      <c r="L21" s="36">
        <v>22</v>
      </c>
      <c r="M21" s="36">
        <v>19</v>
      </c>
      <c r="O21" s="36">
        <f>SUM(D21:M21)</f>
        <v>210</v>
      </c>
    </row>
    <row r="22" spans="2:19" x14ac:dyDescent="0.25">
      <c r="B22" s="36">
        <f>SUM(D23:M23)/60</f>
        <v>35.333333333333336</v>
      </c>
      <c r="D22" s="36">
        <v>5</v>
      </c>
      <c r="E22" s="36">
        <v>10</v>
      </c>
      <c r="F22" s="36">
        <v>10</v>
      </c>
      <c r="G22" s="36">
        <v>10</v>
      </c>
      <c r="H22" s="36">
        <v>30</v>
      </c>
      <c r="I22" s="36">
        <v>50</v>
      </c>
      <c r="J22" s="36">
        <v>10</v>
      </c>
      <c r="K22" s="36">
        <v>10</v>
      </c>
      <c r="L22" s="36">
        <v>5</v>
      </c>
      <c r="M22" s="36">
        <v>5</v>
      </c>
    </row>
    <row r="23" spans="2:19" x14ac:dyDescent="0.25">
      <c r="D23" s="36">
        <f>D21*D22</f>
        <v>355</v>
      </c>
      <c r="E23" s="36">
        <f t="shared" ref="E23:M23" si="4">E21*E22</f>
        <v>140</v>
      </c>
      <c r="F23" s="36">
        <f t="shared" si="4"/>
        <v>340</v>
      </c>
      <c r="G23" s="36">
        <f t="shared" si="4"/>
        <v>80</v>
      </c>
      <c r="H23" s="108">
        <f t="shared" si="4"/>
        <v>390</v>
      </c>
      <c r="I23" s="108">
        <f t="shared" si="4"/>
        <v>400</v>
      </c>
      <c r="J23" s="108">
        <f t="shared" si="4"/>
        <v>90</v>
      </c>
      <c r="K23" s="108">
        <f t="shared" si="4"/>
        <v>120</v>
      </c>
      <c r="L23" s="108">
        <f t="shared" si="4"/>
        <v>110</v>
      </c>
      <c r="M23" s="108">
        <f t="shared" si="4"/>
        <v>95</v>
      </c>
    </row>
    <row r="24" spans="2:19" x14ac:dyDescent="0.25">
      <c r="B24" s="3"/>
      <c r="C24" s="3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</row>
    <row r="25" spans="2:19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R25" s="3"/>
    </row>
    <row r="26" spans="2:19" x14ac:dyDescent="0.25">
      <c r="B26" s="146"/>
      <c r="C26" s="146"/>
      <c r="D26" s="147"/>
      <c r="E26" s="146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5"/>
    </row>
    <row r="27" spans="2:19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R27" s="3"/>
    </row>
    <row r="28" spans="2:19" x14ac:dyDescent="0.25">
      <c r="B28" s="149"/>
      <c r="C28" s="149"/>
      <c r="D28" s="150"/>
      <c r="E28" s="149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2:19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R29" s="3"/>
    </row>
    <row r="30" spans="2:19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R30" s="3"/>
    </row>
    <row r="31" spans="2:19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R31" s="3"/>
    </row>
    <row r="32" spans="2:19" x14ac:dyDescent="0.25">
      <c r="B32" s="149"/>
      <c r="C32" s="149"/>
      <c r="D32" s="150"/>
      <c r="E32" s="14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2:18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R33" s="3"/>
    </row>
  </sheetData>
  <mergeCells count="14">
    <mergeCell ref="L2:M2"/>
    <mergeCell ref="N2:O2"/>
    <mergeCell ref="R2:R3"/>
    <mergeCell ref="D24:R24"/>
    <mergeCell ref="J1:P1"/>
    <mergeCell ref="G2:G3"/>
    <mergeCell ref="H2:H3"/>
    <mergeCell ref="I2:I3"/>
    <mergeCell ref="J2:K2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EEEC9-3B0B-49E2-867F-39DCB5209E6E}">
  <dimension ref="B1:O12"/>
  <sheetViews>
    <sheetView zoomScale="115" zoomScaleNormal="115" workbookViewId="0">
      <selection activeCell="K16" sqref="K16"/>
    </sheetView>
  </sheetViews>
  <sheetFormatPr defaultRowHeight="15" x14ac:dyDescent="0.25"/>
  <cols>
    <col min="1" max="1" width="3" style="1" customWidth="1"/>
    <col min="2" max="2" width="16.7109375" style="1" customWidth="1"/>
    <col min="3" max="3" width="20" style="1" customWidth="1"/>
    <col min="4" max="4" width="12" style="1" customWidth="1"/>
    <col min="5" max="5" width="9.140625" style="1"/>
    <col min="6" max="6" width="13.85546875" style="1" customWidth="1"/>
    <col min="7" max="7" width="9.140625" style="1"/>
    <col min="8" max="8" width="11.42578125" style="1" customWidth="1"/>
    <col min="9" max="9" width="10.85546875" style="1" customWidth="1"/>
    <col min="10" max="10" width="11.7109375" style="1" customWidth="1"/>
    <col min="11" max="11" width="10.7109375" style="1" customWidth="1"/>
    <col min="12" max="13" width="10.7109375" style="36" customWidth="1"/>
    <col min="14" max="14" width="10.5703125" style="1" customWidth="1"/>
    <col min="15" max="15" width="9.140625" style="40"/>
    <col min="16" max="16384" width="9.140625" style="1"/>
  </cols>
  <sheetData>
    <row r="1" spans="2:15" ht="15.75" thickBot="1" x14ac:dyDescent="0.3"/>
    <row r="2" spans="2:15" ht="76.5" thickTop="1" thickBot="1" x14ac:dyDescent="0.3">
      <c r="B2" s="94" t="s">
        <v>34</v>
      </c>
      <c r="C2" s="95" t="s">
        <v>49</v>
      </c>
      <c r="D2" s="95" t="s">
        <v>12</v>
      </c>
      <c r="E2" s="95" t="s">
        <v>1</v>
      </c>
      <c r="F2" s="95" t="s">
        <v>37</v>
      </c>
      <c r="G2" s="95" t="s">
        <v>48</v>
      </c>
      <c r="H2" s="95" t="s">
        <v>3</v>
      </c>
      <c r="I2" s="95" t="s">
        <v>47</v>
      </c>
      <c r="J2" s="95" t="s">
        <v>13</v>
      </c>
      <c r="K2" s="96" t="s">
        <v>44</v>
      </c>
      <c r="L2" s="96" t="s">
        <v>43</v>
      </c>
      <c r="M2" s="96" t="s">
        <v>95</v>
      </c>
      <c r="N2" s="97" t="s">
        <v>69</v>
      </c>
    </row>
    <row r="3" spans="2:15" ht="18.75" x14ac:dyDescent="0.25">
      <c r="B3" s="98" t="s">
        <v>45</v>
      </c>
      <c r="C3" s="99" t="s">
        <v>51</v>
      </c>
      <c r="D3" s="99" t="s">
        <v>0</v>
      </c>
      <c r="E3" s="99">
        <v>4</v>
      </c>
      <c r="F3" s="99" t="s">
        <v>23</v>
      </c>
      <c r="G3" s="99" t="s">
        <v>0</v>
      </c>
      <c r="H3" s="100">
        <v>1E-3</v>
      </c>
      <c r="I3" s="101">
        <v>1024</v>
      </c>
      <c r="J3" s="99">
        <v>16</v>
      </c>
      <c r="K3" s="102">
        <v>1.54E-2</v>
      </c>
      <c r="L3" s="102">
        <v>2.5000000000000001E-2</v>
      </c>
      <c r="M3" s="102">
        <v>1.9300000000000001E-2</v>
      </c>
      <c r="N3" s="103">
        <f>L3-K3</f>
        <v>9.6000000000000009E-3</v>
      </c>
      <c r="O3" s="40" t="s">
        <v>24</v>
      </c>
    </row>
    <row r="4" spans="2:15" ht="18.75" x14ac:dyDescent="0.25">
      <c r="B4" s="76" t="s">
        <v>46</v>
      </c>
      <c r="C4" s="59" t="s">
        <v>51</v>
      </c>
      <c r="D4" s="59" t="s">
        <v>45</v>
      </c>
      <c r="E4" s="58">
        <v>12</v>
      </c>
      <c r="F4" s="59" t="s">
        <v>23</v>
      </c>
      <c r="G4" s="58">
        <v>0.3</v>
      </c>
      <c r="H4" s="60">
        <v>1E-3</v>
      </c>
      <c r="I4" s="58">
        <v>1024</v>
      </c>
      <c r="J4" s="59">
        <v>16</v>
      </c>
      <c r="K4" s="92">
        <v>1.23E-2</v>
      </c>
      <c r="L4" s="92">
        <v>1.6E-2</v>
      </c>
      <c r="M4" s="92">
        <v>1.5699999999999999E-2</v>
      </c>
      <c r="N4" s="66">
        <f t="shared" ref="N4:N5" si="0">L4-K4</f>
        <v>3.7000000000000002E-3</v>
      </c>
      <c r="O4" s="40" t="s">
        <v>25</v>
      </c>
    </row>
    <row r="5" spans="2:15" ht="18.75" x14ac:dyDescent="0.25">
      <c r="B5" s="68" t="s">
        <v>53</v>
      </c>
      <c r="C5" s="69" t="s">
        <v>51</v>
      </c>
      <c r="D5" s="69" t="s">
        <v>46</v>
      </c>
      <c r="E5" s="69">
        <v>4</v>
      </c>
      <c r="F5" s="69" t="s">
        <v>23</v>
      </c>
      <c r="G5" s="69">
        <v>0.5</v>
      </c>
      <c r="H5" s="70">
        <v>1E-3</v>
      </c>
      <c r="I5" s="131">
        <v>1024</v>
      </c>
      <c r="J5" s="69">
        <v>16</v>
      </c>
      <c r="K5" s="119">
        <v>1.6E-2</v>
      </c>
      <c r="L5" s="119">
        <v>0.02</v>
      </c>
      <c r="M5" s="119">
        <v>1.9699999999999999E-2</v>
      </c>
      <c r="N5" s="75">
        <f t="shared" si="0"/>
        <v>4.0000000000000001E-3</v>
      </c>
      <c r="O5" s="40" t="s">
        <v>26</v>
      </c>
    </row>
    <row r="6" spans="2:15" ht="18.75" x14ac:dyDescent="0.25">
      <c r="B6" s="105"/>
      <c r="C6" s="106"/>
      <c r="D6" s="106"/>
      <c r="E6" s="106"/>
      <c r="F6" s="99"/>
      <c r="G6" s="106"/>
      <c r="H6" s="100"/>
      <c r="I6" s="101"/>
      <c r="J6" s="99"/>
      <c r="K6" s="107"/>
      <c r="L6" s="107"/>
      <c r="M6" s="107"/>
      <c r="N6" s="103"/>
    </row>
    <row r="7" spans="2:15" ht="19.5" thickBot="1" x14ac:dyDescent="0.3">
      <c r="B7" s="109" t="s">
        <v>52</v>
      </c>
      <c r="C7" s="110" t="s">
        <v>50</v>
      </c>
      <c r="D7" s="110" t="s">
        <v>0</v>
      </c>
      <c r="E7" s="110" t="s">
        <v>27</v>
      </c>
      <c r="F7" s="110" t="s">
        <v>71</v>
      </c>
      <c r="G7" s="110">
        <v>0.3</v>
      </c>
      <c r="H7" s="111">
        <v>1E-3</v>
      </c>
      <c r="I7" s="132">
        <v>1024</v>
      </c>
      <c r="J7" s="110">
        <v>16</v>
      </c>
      <c r="K7" s="114">
        <v>1.11E-2</v>
      </c>
      <c r="L7" s="114">
        <v>1.6E-2</v>
      </c>
      <c r="M7" s="114">
        <v>2.41E-2</v>
      </c>
      <c r="N7" s="116">
        <f>L7-K7</f>
        <v>4.8999999999999998E-3</v>
      </c>
      <c r="O7" s="40" t="s">
        <v>28</v>
      </c>
    </row>
    <row r="8" spans="2:15" ht="15.75" thickTop="1" x14ac:dyDescent="0.25"/>
    <row r="9" spans="2:15" x14ac:dyDescent="0.25">
      <c r="I9" s="1">
        <v>33</v>
      </c>
    </row>
    <row r="10" spans="2:15" x14ac:dyDescent="0.25">
      <c r="B10" s="1" t="s">
        <v>41</v>
      </c>
      <c r="D10" s="1">
        <v>4</v>
      </c>
      <c r="E10" s="1">
        <v>12</v>
      </c>
      <c r="F10" s="1">
        <v>4</v>
      </c>
      <c r="G10" s="1">
        <v>14</v>
      </c>
      <c r="I10" s="1">
        <f>SUM(D10:G10)</f>
        <v>34</v>
      </c>
    </row>
    <row r="11" spans="2:15" x14ac:dyDescent="0.25">
      <c r="D11" s="1">
        <v>3.3</v>
      </c>
      <c r="E11" s="1">
        <v>3.3</v>
      </c>
      <c r="F11" s="1">
        <v>3.3</v>
      </c>
      <c r="G11" s="1">
        <v>3.3</v>
      </c>
    </row>
    <row r="12" spans="2:15" x14ac:dyDescent="0.25">
      <c r="D12" s="1">
        <f>D10*D11</f>
        <v>13.2</v>
      </c>
      <c r="E12" s="1">
        <f t="shared" ref="E12:G12" si="1">E10*E11</f>
        <v>39.599999999999994</v>
      </c>
      <c r="F12" s="1">
        <f t="shared" si="1"/>
        <v>13.2</v>
      </c>
      <c r="G12" s="1">
        <f t="shared" si="1"/>
        <v>46.199999999999996</v>
      </c>
      <c r="I12" s="1">
        <f>SUM(D12:G12)</f>
        <v>112.19999999999999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9C37E-6525-4F33-B1EE-E15FEF7CDD8C}">
  <dimension ref="B1:J8"/>
  <sheetViews>
    <sheetView tabSelected="1" zoomScale="205" zoomScaleNormal="205" workbookViewId="0">
      <selection activeCell="F48" sqref="F48"/>
    </sheetView>
  </sheetViews>
  <sheetFormatPr defaultRowHeight="15" x14ac:dyDescent="0.25"/>
  <cols>
    <col min="5" max="5" width="9.140625" customWidth="1"/>
    <col min="8" max="8" width="19" customWidth="1"/>
  </cols>
  <sheetData>
    <row r="1" spans="2:10" ht="15.75" thickBot="1" x14ac:dyDescent="0.3"/>
    <row r="2" spans="2:10" ht="30.75" thickBot="1" x14ac:dyDescent="0.3">
      <c r="B2" s="18" t="s">
        <v>58</v>
      </c>
      <c r="C2" s="19" t="s">
        <v>60</v>
      </c>
      <c r="D2" s="19" t="s">
        <v>65</v>
      </c>
      <c r="E2" s="18" t="s">
        <v>59</v>
      </c>
      <c r="H2" s="1" t="s">
        <v>97</v>
      </c>
      <c r="I2" s="1" t="s">
        <v>96</v>
      </c>
      <c r="J2" s="1"/>
    </row>
    <row r="3" spans="2:10" x14ac:dyDescent="0.25">
      <c r="B3" s="14" t="s">
        <v>61</v>
      </c>
      <c r="C3" s="7">
        <v>8</v>
      </c>
      <c r="D3" s="13" t="s">
        <v>100</v>
      </c>
      <c r="E3" s="22">
        <v>30.17</v>
      </c>
      <c r="H3" s="1" t="s">
        <v>46</v>
      </c>
      <c r="I3" s="1">
        <v>1.5699999999999999E-2</v>
      </c>
      <c r="J3" s="1"/>
    </row>
    <row r="4" spans="2:10" x14ac:dyDescent="0.25">
      <c r="B4" s="17" t="s">
        <v>62</v>
      </c>
      <c r="C4" s="9">
        <v>10</v>
      </c>
      <c r="D4" s="14" t="s">
        <v>101</v>
      </c>
      <c r="E4" s="21">
        <v>35.340000000000003</v>
      </c>
      <c r="H4" s="1" t="s">
        <v>38</v>
      </c>
      <c r="I4" s="1">
        <v>1.7600000000000001E-2</v>
      </c>
      <c r="J4" s="1" t="s">
        <v>103</v>
      </c>
    </row>
    <row r="5" spans="2:10" ht="15.75" thickBot="1" x14ac:dyDescent="0.3">
      <c r="B5" s="17" t="s">
        <v>63</v>
      </c>
      <c r="C5" s="8">
        <v>4</v>
      </c>
      <c r="D5" s="14" t="s">
        <v>102</v>
      </c>
      <c r="E5" s="22">
        <v>112.2</v>
      </c>
      <c r="H5" s="1" t="s">
        <v>78</v>
      </c>
      <c r="I5" s="1">
        <v>1.5800000000000002E-2</v>
      </c>
      <c r="J5" s="1"/>
    </row>
    <row r="6" spans="2:10" ht="15.75" thickBot="1" x14ac:dyDescent="0.3">
      <c r="B6" s="23" t="s">
        <v>10</v>
      </c>
      <c r="C6" s="24">
        <f>SUM(C3:C5)</f>
        <v>22</v>
      </c>
      <c r="D6" s="20">
        <f>SUM(D3:D5)</f>
        <v>0</v>
      </c>
      <c r="E6" s="25">
        <f>SUM(E3:E5)</f>
        <v>177.71</v>
      </c>
    </row>
    <row r="8" spans="2:10" x14ac:dyDescent="0.25">
      <c r="E8" s="29">
        <f>E6/24</f>
        <v>7.404583333333334</v>
      </c>
      <c r="F8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AEs</vt:lpstr>
      <vt:lpstr>VAEs</vt:lpstr>
      <vt:lpstr>U-Nets</vt:lpstr>
      <vt:lpstr>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bcn</dc:creator>
  <cp:lastModifiedBy>john bcn</cp:lastModifiedBy>
  <dcterms:created xsi:type="dcterms:W3CDTF">2015-06-05T18:17:20Z</dcterms:created>
  <dcterms:modified xsi:type="dcterms:W3CDTF">2022-09-01T15:02:41Z</dcterms:modified>
</cp:coreProperties>
</file>