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um\Desktop\Joanna's School\Module 1\Module 1 Challenge\"/>
    </mc:Choice>
  </mc:AlternateContent>
  <xr:revisionPtr revIDLastSave="0" documentId="13_ncr:1_{AFC0B32A-BA86-4F18-AF8D-E99C1B973D84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Pivot Table1" sheetId="2" r:id="rId1"/>
    <sheet name="Pivot Table2" sheetId="3" r:id="rId2"/>
    <sheet name="Pivot Table3" sheetId="5" r:id="rId3"/>
    <sheet name="Crowdfunding" sheetId="1" r:id="rId4"/>
    <sheet name="Crowdfunding Goal Analysis" sheetId="6" r:id="rId5"/>
    <sheet name="Statistical Analysis" sheetId="7" r:id="rId6"/>
  </sheets>
  <definedNames>
    <definedName name="date_pivot">Crowdfunding!$A$1:$T$1001</definedName>
  </definedNames>
  <calcPr calcId="191029"/>
  <pivotCaches>
    <pivotCache cacheId="0" r:id="rId7"/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7" l="1"/>
  <c r="I8" i="7"/>
  <c r="J6" i="7"/>
  <c r="I6" i="7"/>
  <c r="J5" i="7"/>
  <c r="I5" i="7"/>
  <c r="J4" i="7"/>
  <c r="I4" i="7"/>
  <c r="J3" i="7"/>
  <c r="I3" i="7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E9" i="6" s="1"/>
  <c r="D8" i="6"/>
  <c r="C8" i="6"/>
  <c r="B8" i="6"/>
  <c r="D7" i="6"/>
  <c r="C7" i="6"/>
  <c r="B7" i="6"/>
  <c r="D6" i="6"/>
  <c r="C6" i="6"/>
  <c r="B6" i="6"/>
  <c r="C5" i="6"/>
  <c r="D5" i="6"/>
  <c r="B5" i="6"/>
  <c r="D4" i="6"/>
  <c r="C4" i="6"/>
  <c r="B4" i="6"/>
  <c r="E4" i="6" s="1"/>
  <c r="B3" i="6"/>
  <c r="D3" i="6"/>
  <c r="C3" i="6"/>
  <c r="D2" i="6"/>
  <c r="C2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G4" i="6" l="1"/>
  <c r="H9" i="6"/>
  <c r="H4" i="6"/>
  <c r="E10" i="6"/>
  <c r="E5" i="6"/>
  <c r="G10" i="6"/>
  <c r="E6" i="6"/>
  <c r="G6" i="6" s="1"/>
  <c r="E3" i="6"/>
  <c r="E7" i="6"/>
  <c r="G7" i="6" s="1"/>
  <c r="E8" i="6"/>
  <c r="H8" i="6" s="1"/>
  <c r="H3" i="6"/>
  <c r="G9" i="6"/>
  <c r="H5" i="6"/>
  <c r="H10" i="6"/>
  <c r="G5" i="6"/>
  <c r="H6" i="6"/>
  <c r="F2" i="6"/>
  <c r="G2" i="6"/>
  <c r="G3" i="6"/>
  <c r="E2" i="6"/>
  <c r="H2" i="6" s="1"/>
  <c r="F10" i="6"/>
  <c r="E13" i="6"/>
  <c r="F13" i="6" s="1"/>
  <c r="F9" i="6"/>
  <c r="E12" i="6"/>
  <c r="F12" i="6" s="1"/>
  <c r="F8" i="6"/>
  <c r="E11" i="6"/>
  <c r="F11" i="6" s="1"/>
  <c r="F7" i="6"/>
  <c r="F6" i="6"/>
  <c r="F5" i="6"/>
  <c r="F4" i="6"/>
  <c r="F3" i="6"/>
  <c r="G8" i="6" l="1"/>
  <c r="H7" i="6"/>
  <c r="H12" i="6"/>
  <c r="G12" i="6"/>
  <c r="H11" i="6"/>
  <c r="G11" i="6"/>
  <c r="G13" i="6"/>
  <c r="H13" i="6"/>
</calcChain>
</file>

<file path=xl/sharedStrings.xml><?xml version="1.0" encoding="utf-8"?>
<sst xmlns="http://schemas.openxmlformats.org/spreadsheetml/2006/main" count="9062" uniqueCount="2119">
  <si>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</si>
  <si>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</si>
  <si>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</si>
  <si>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</si>
  <si>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</si>
  <si>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</si>
  <si>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</si>
  <si>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</si>
  <si>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</si>
  <si>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</si>
  <si>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</si>
  <si>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</si>
  <si>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</si>
  <si>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</si>
  <si>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</si>
  <si>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</si>
  <si>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</si>
  <si>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</si>
  <si>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</si>
  <si>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</si>
  <si>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</si>
  <si>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</si>
  <si>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</si>
  <si>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</si>
  <si>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</si>
  <si>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</si>
  <si>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</si>
  <si>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</si>
  <si>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</si>
  <si>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</si>
  <si>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</si>
  <si>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</si>
  <si>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</si>
  <si>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</si>
  <si>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</si>
  <si>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</si>
  <si>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</si>
  <si>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</si>
  <si>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</si>
  <si>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</si>
  <si>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</si>
  <si>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</si>
  <si>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</si>
  <si>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</si>
  <si>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</si>
  <si>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</si>
  <si>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</si>
  <si>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</si>
  <si>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</si>
  <si>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</si>
  <si>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</si>
  <si>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</si>
  <si>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</si>
  <si>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</si>
  <si>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</si>
  <si>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</si>
  <si>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</si>
  <si>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</si>
  <si>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</si>
  <si>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</si>
  <si>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</si>
  <si>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</si>
  <si>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</si>
  <si>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</si>
  <si>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</si>
  <si>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</si>
  <si>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</si>
  <si>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</si>
  <si>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</si>
  <si>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</si>
  <si>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</si>
  <si>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</si>
  <si>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</si>
  <si>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</si>
  <si>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</si>
  <si>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</si>
  <si>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</si>
  <si>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</si>
  <si>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</si>
  <si>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</si>
  <si>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</si>
  <si>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</si>
  <si>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</si>
  <si>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</si>
  <si>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</si>
  <si>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</si>
  <si>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</si>
  <si>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</si>
  <si>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</si>
  <si>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</si>
  <si>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</si>
  <si>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</si>
  <si>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</si>
  <si>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</si>
  <si>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</si>
  <si>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</si>
  <si>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</si>
  <si>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</si>
  <si>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</si>
  <si>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</si>
  <si>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</si>
  <si>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</si>
  <si>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</si>
  <si>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</si>
  <si>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</si>
  <si>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</si>
  <si>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</si>
  <si>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</si>
  <si>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</si>
  <si>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</si>
  <si>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</si>
  <si>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</si>
  <si>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</si>
  <si>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</si>
  <si>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</si>
  <si>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</si>
  <si>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</si>
  <si>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</si>
  <si>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</si>
  <si>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</si>
  <si>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</si>
  <si>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</si>
  <si>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</si>
  <si>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</si>
  <si>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</si>
  <si>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</si>
  <si>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</si>
  <si>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</si>
  <si>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</si>
  <si>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</si>
  <si>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</si>
  <si>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</si>
  <si>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</si>
  <si>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</si>
  <si>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</si>
  <si>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</si>
  <si>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</si>
  <si>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</si>
  <si>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</si>
  <si>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</si>
  <si>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</si>
  <si>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</si>
  <si>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</si>
  <si>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</si>
  <si>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</si>
  <si>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</si>
  <si>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</si>
  <si>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</si>
  <si>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</si>
  <si>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</si>
  <si>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</si>
  <si>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</si>
  <si>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</si>
  <si>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</si>
  <si>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</si>
  <si>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</si>
  <si>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</si>
  <si>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</si>
  <si>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</si>
  <si>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</si>
  <si>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</si>
  <si>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</si>
  <si>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</si>
  <si>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</si>
  <si>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</si>
  <si>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</si>
  <si>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</si>
  <si>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</si>
  <si>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</si>
  <si>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</si>
  <si>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</si>
  <si>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</si>
  <si>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</si>
  <si>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</si>
  <si>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</si>
  <si>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</si>
  <si>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</si>
  <si>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</si>
  <si>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</si>
  <si>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</si>
  <si>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</si>
  <si>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</si>
  <si>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</si>
  <si>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</si>
  <si>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</si>
  <si>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</si>
  <si>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</si>
  <si>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</si>
  <si>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</si>
  <si>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</si>
  <si>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</si>
  <si>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</si>
  <si>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</si>
  <si>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</si>
  <si>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</si>
  <si>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</si>
  <si>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</si>
  <si>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</si>
  <si>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</si>
  <si>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</si>
  <si>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</si>
  <si>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</si>
  <si>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</si>
  <si>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</si>
  <si>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</si>
  <si>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</si>
  <si>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</si>
  <si>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</si>
  <si>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</si>
  <si>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</si>
  <si>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</si>
  <si>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</si>
  <si>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</si>
  <si>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</si>
  <si>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</si>
  <si>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</si>
  <si>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</si>
  <si>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</si>
  <si>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</si>
  <si>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</si>
  <si>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</si>
  <si>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</si>
  <si>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</si>
  <si>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</si>
  <si>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</si>
  <si>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</si>
  <si>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</si>
  <si>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</si>
  <si>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</si>
  <si>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</si>
  <si>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</si>
  <si>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</si>
  <si>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</si>
  <si>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</si>
  <si>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</si>
  <si>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</si>
  <si>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</si>
  <si>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</si>
  <si>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</si>
  <si>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</si>
  <si>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</si>
  <si>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</si>
  <si>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</si>
  <si>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</si>
  <si>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</si>
  <si>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</si>
  <si>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</si>
  <si>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</si>
  <si>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</si>
  <si>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</si>
  <si>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</si>
  <si>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</si>
  <si>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</si>
  <si>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</si>
  <si>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</si>
  <si>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</si>
  <si>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</si>
  <si>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</si>
  <si>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</si>
  <si>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</si>
  <si>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</si>
  <si>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</si>
  <si>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</si>
  <si>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</si>
  <si>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</si>
  <si>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</si>
  <si>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</si>
  <si>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</si>
  <si>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</si>
  <si>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</si>
  <si>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</si>
  <si>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</si>
  <si>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</si>
  <si>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</si>
  <si>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</si>
  <si>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</si>
  <si>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</si>
  <si>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</si>
  <si>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</si>
  <si>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</si>
  <si>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</si>
  <si>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</si>
  <si>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</si>
  <si>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</si>
  <si>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</si>
  <si>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</si>
  <si>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</si>
  <si>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</si>
  <si>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</si>
  <si>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</si>
  <si>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</si>
  <si>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</si>
  <si>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</si>
  <si>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</si>
  <si>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</si>
  <si>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</si>
  <si>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</si>
  <si>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</si>
  <si>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</si>
  <si>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</si>
  <si>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</si>
  <si>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</si>
  <si>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</si>
  <si>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</si>
  <si>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</si>
  <si>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</si>
  <si>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</si>
  <si>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</si>
  <si>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</si>
  <si>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</si>
  <si>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</si>
  <si>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</si>
  <si>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</si>
  <si>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</si>
  <si>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</si>
  <si>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</si>
  <si>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</si>
  <si>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</si>
  <si>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</si>
  <si>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</si>
  <si>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</si>
  <si>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</si>
  <si>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</si>
  <si>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</si>
  <si>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</si>
  <si>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</si>
  <si>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</si>
  <si>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</si>
  <si>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</si>
  <si>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</si>
  <si>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</si>
  <si>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</si>
  <si>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</si>
  <si>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</si>
  <si>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</si>
  <si>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</si>
  <si>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</si>
  <si>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</si>
  <si>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</si>
  <si>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</si>
  <si>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</si>
  <si>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</si>
  <si>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</si>
  <si>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</si>
  <si>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</si>
  <si>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</si>
  <si>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</si>
  <si>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</si>
  <si>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</si>
  <si>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</si>
  <si>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</si>
  <si>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</si>
  <si>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</si>
  <si>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</si>
  <si>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</si>
  <si>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</si>
  <si>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</si>
  <si>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</si>
  <si>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</si>
  <si>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</si>
  <si>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</si>
  <si>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</si>
  <si>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</si>
  <si>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</si>
  <si>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</si>
  <si>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</si>
  <si>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</si>
  <si>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</si>
  <si>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</si>
  <si>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</si>
  <si>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</si>
  <si>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</si>
  <si>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</si>
  <si>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</si>
  <si>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</si>
  <si>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</si>
  <si>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</si>
  <si>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</si>
  <si>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</si>
  <si>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</si>
  <si>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</si>
  <si>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</si>
  <si>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</si>
  <si>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</si>
  <si>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</si>
  <si>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</si>
  <si>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</si>
  <si>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</si>
  <si>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</si>
  <si>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</si>
  <si>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</si>
  <si>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</si>
  <si>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</si>
  <si>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</si>
  <si>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</si>
  <si>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</si>
  <si>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</si>
  <si>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</si>
  <si>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</si>
  <si>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</si>
  <si>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</si>
  <si>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</si>
  <si>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</si>
  <si>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</si>
  <si>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</si>
  <si>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</si>
  <si>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</si>
  <si>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</si>
  <si>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</si>
  <si>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</si>
  <si>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</si>
  <si>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</si>
  <si>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</si>
  <si>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</si>
  <si>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</si>
  <si>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</si>
  <si>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</si>
  <si>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</si>
  <si>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</si>
  <si>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</si>
  <si>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</si>
  <si>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</si>
  <si>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</si>
  <si>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</si>
  <si>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</si>
  <si>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</si>
  <si>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</si>
  <si>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</si>
  <si>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</si>
  <si>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</si>
  <si>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</si>
  <si>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</si>
  <si>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</si>
  <si>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</si>
  <si>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</si>
  <si>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</si>
  <si>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</si>
  <si>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</si>
  <si>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</si>
  <si>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</si>
  <si>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</si>
  <si>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</si>
  <si>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</si>
  <si>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</si>
  <si>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</si>
  <si>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</si>
  <si>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</si>
  <si>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</si>
  <si>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</si>
  <si>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</si>
  <si>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</si>
  <si>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</si>
  <si>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</si>
  <si>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</si>
  <si>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</si>
  <si>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</si>
  <si>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</si>
  <si>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</si>
  <si>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</si>
  <si>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</si>
  <si>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</si>
  <si>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</si>
  <si>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</si>
  <si>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</si>
  <si>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</si>
  <si>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</si>
  <si>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</si>
  <si>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</si>
  <si>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</si>
  <si>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</si>
  <si>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</si>
  <si>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</si>
  <si>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</si>
  <si>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</si>
  <si>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</si>
  <si>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</si>
  <si>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</si>
  <si>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</si>
  <si>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</si>
  <si>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</si>
  <si>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</si>
  <si>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</si>
  <si>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</si>
  <si>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</si>
  <si>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</si>
  <si>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</si>
  <si>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</si>
  <si>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</si>
  <si>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</si>
  <si>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</si>
  <si>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</si>
  <si>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</si>
  <si>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</si>
  <si>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</si>
  <si>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</si>
  <si>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</si>
  <si>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</si>
  <si>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</si>
  <si>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</si>
  <si>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</si>
  <si>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</si>
  <si>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</si>
  <si>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</si>
  <si>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</si>
  <si>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</si>
  <si>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</si>
  <si>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</si>
  <si>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</si>
  <si>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</si>
  <si>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</si>
  <si>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</si>
  <si>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</si>
  <si>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</si>
  <si>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</si>
  <si>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</si>
  <si>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</si>
  <si>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</si>
  <si>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</si>
  <si>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</si>
  <si>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</si>
  <si>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</si>
  <si>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</si>
  <si>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</si>
  <si>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</si>
  <si>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</si>
  <si>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</si>
  <si>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</si>
  <si>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</si>
  <si>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</si>
  <si>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</si>
  <si>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</si>
  <si>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</si>
  <si>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</si>
  <si>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</si>
  <si>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</si>
  <si>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</si>
  <si>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</si>
  <si>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</si>
  <si>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</si>
  <si>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</si>
  <si>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</si>
  <si>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</si>
  <si>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</si>
  <si>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</si>
  <si>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</si>
  <si>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</si>
  <si>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</si>
  <si>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</si>
  <si>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</si>
  <si>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</si>
  <si>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</si>
  <si>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</si>
  <si>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</si>
  <si>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</si>
  <si>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</si>
  <si>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</si>
  <si>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</si>
  <si>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</si>
  <si>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</si>
  <si>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</si>
  <si>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</si>
  <si>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</si>
  <si>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</si>
  <si>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</si>
  <si>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</si>
  <si>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</si>
  <si>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</si>
  <si>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</si>
  <si>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</si>
  <si>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</si>
  <si>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</si>
  <si>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</si>
  <si>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</si>
  <si>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</si>
  <si>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</si>
  <si>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</si>
  <si>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</si>
  <si>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</si>
  <si>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</si>
  <si>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</si>
  <si>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</si>
  <si>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</si>
  <si>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</si>
  <si>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</si>
  <si>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</si>
  <si>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</si>
  <si>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</si>
  <si>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</si>
  <si>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</si>
  <si>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</si>
  <si>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</si>
  <si>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</si>
  <si>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</si>
  <si>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</si>
  <si>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</si>
  <si>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</si>
  <si>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</si>
  <si>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</si>
  <si>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</si>
  <si>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</si>
  <si>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</si>
  <si>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</si>
  <si>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</si>
  <si>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</si>
  <si>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</si>
  <si>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</si>
  <si>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</si>
  <si>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</si>
  <si>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</si>
  <si>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</si>
  <si>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</si>
  <si>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</si>
  <si>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</si>
  <si>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</si>
  <si>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</si>
  <si>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</si>
  <si>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</si>
  <si>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</si>
  <si>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</si>
  <si>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</si>
  <si>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</si>
  <si>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</si>
  <si>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</si>
  <si>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</si>
  <si>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</si>
  <si>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</si>
  <si>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</si>
  <si>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</si>
  <si>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</si>
  <si>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</si>
  <si>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</si>
  <si>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</si>
  <si>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</si>
  <si>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</si>
  <si>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</si>
  <si>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</si>
  <si>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</si>
  <si>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</si>
  <si>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</si>
  <si>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</si>
  <si>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</si>
  <si>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</si>
  <si>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</si>
  <si>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</si>
  <si>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</si>
  <si>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</si>
  <si>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</si>
  <si>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</si>
  <si>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</si>
  <si>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</si>
  <si>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</si>
  <si>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</si>
  <si>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</si>
  <si>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</si>
  <si>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</si>
  <si>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</si>
  <si>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</si>
  <si>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</si>
  <si>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</si>
  <si>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</si>
  <si>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</si>
  <si>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</si>
  <si>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</si>
  <si>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</si>
  <si>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</si>
  <si>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</si>
  <si>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</si>
  <si>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</si>
  <si>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</si>
  <si>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</si>
  <si>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</si>
  <si>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</si>
  <si>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</si>
  <si>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</si>
  <si>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</si>
  <si>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</si>
  <si>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</si>
  <si>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</si>
  <si>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</si>
  <si>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</si>
  <si>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</si>
  <si>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</si>
  <si>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</si>
  <si>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</si>
  <si>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</si>
  <si>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</si>
  <si>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</si>
  <si>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</si>
  <si>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</si>
  <si>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</si>
  <si>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</si>
  <si>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</si>
  <si>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</si>
  <si>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</si>
  <si>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</si>
  <si>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</si>
  <si>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</si>
  <si>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</si>
  <si>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</si>
  <si>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</si>
  <si>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</si>
  <si>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</si>
  <si>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</si>
  <si>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</si>
  <si>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</si>
  <si>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</si>
  <si>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</si>
  <si>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</si>
  <si>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</si>
  <si>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</si>
  <si>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</si>
  <si>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</si>
  <si>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</si>
  <si>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</si>
  <si>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</si>
  <si>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</si>
  <si>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</si>
  <si>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</si>
  <si>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</si>
  <si>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</si>
  <si>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</si>
  <si>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</si>
  <si>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</si>
  <si>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</si>
  <si>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</si>
  <si>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</si>
  <si>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</si>
  <si>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</si>
  <si>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</si>
  <si>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</si>
  <si>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</si>
  <si>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</si>
  <si>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</si>
  <si>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</si>
  <si>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</si>
  <si>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</si>
  <si>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</si>
  <si>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</si>
  <si>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</si>
  <si>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</si>
  <si>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</si>
  <si>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</si>
  <si>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</si>
  <si>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</si>
  <si>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</si>
  <si>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</si>
  <si>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</si>
  <si>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</si>
  <si>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</si>
  <si>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</si>
  <si>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</si>
  <si>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</si>
  <si>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</si>
  <si>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</si>
  <si>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</si>
  <si>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</si>
  <si>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</si>
  <si>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</si>
  <si>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</si>
  <si>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</si>
  <si>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</si>
  <si>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</si>
  <si>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</si>
  <si>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</si>
  <si>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</si>
  <si>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</si>
  <si>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</si>
  <si>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</si>
  <si>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</si>
  <si>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</si>
  <si>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</si>
  <si>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</si>
  <si>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</si>
  <si>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</si>
  <si>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</si>
  <si>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</si>
  <si>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</si>
  <si>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</si>
  <si>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</si>
  <si>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</si>
  <si>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</si>
  <si>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</si>
  <si>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</si>
  <si>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</si>
  <si>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</si>
  <si>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</si>
  <si>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</si>
  <si>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</si>
  <si>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</si>
  <si>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</si>
  <si>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</si>
  <si>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</si>
  <si>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</si>
  <si>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</si>
  <si>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</si>
  <si>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</si>
  <si>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</si>
  <si>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</si>
  <si>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</si>
  <si>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</si>
  <si>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</si>
  <si>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</si>
  <si>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</si>
  <si>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</si>
  <si>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</si>
  <si>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</si>
  <si>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</si>
  <si>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</si>
  <si>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</si>
  <si>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</si>
  <si>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</si>
  <si>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</si>
  <si>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</si>
  <si>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</si>
  <si>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</si>
  <si>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</si>
  <si>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</si>
  <si>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</si>
  <si>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</si>
  <si>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</si>
  <si>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</si>
  <si>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</si>
  <si>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</si>
  <si>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</si>
  <si>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</si>
  <si>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</si>
  <si>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</si>
  <si>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</si>
  <si>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</si>
  <si>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</si>
  <si>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</si>
  <si>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</si>
  <si>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</si>
  <si>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</si>
  <si>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</si>
  <si>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</si>
  <si>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</si>
  <si>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</si>
  <si>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</si>
  <si>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</si>
  <si>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</si>
  <si>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</si>
  <si>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</si>
  <si>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</si>
  <si>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</si>
  <si>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</si>
  <si>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</si>
  <si>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</si>
  <si>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</si>
  <si>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</si>
  <si>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</si>
  <si>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</si>
  <si>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</si>
  <si>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</si>
  <si>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</si>
  <si>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</si>
  <si>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</si>
  <si>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</si>
  <si>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</si>
  <si>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</si>
  <si>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</si>
  <si>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</si>
  <si>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</si>
  <si>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</si>
  <si>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</si>
  <si>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</si>
  <si>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</si>
  <si>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</si>
  <si>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</si>
  <si>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</si>
  <si>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</si>
  <si>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</si>
  <si>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</si>
  <si>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</si>
  <si>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</si>
  <si>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</si>
  <si>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</si>
  <si>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</si>
  <si>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</si>
  <si>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</si>
  <si>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</si>
  <si>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</si>
  <si>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</si>
  <si>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</si>
  <si>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</si>
  <si>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</si>
  <si>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</si>
  <si>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</si>
  <si>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</si>
  <si>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</si>
  <si>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</si>
  <si>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</si>
  <si>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</si>
  <si>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</si>
  <si>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</si>
  <si>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</si>
  <si>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</si>
  <si>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</si>
  <si>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</si>
  <si>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</si>
  <si>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</si>
  <si>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</si>
  <si>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</si>
  <si>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</si>
  <si>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</si>
  <si>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</si>
  <si>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</si>
  <si>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</si>
  <si>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</si>
  <si>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</si>
  <si>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</si>
  <si>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</si>
  <si>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</si>
  <si>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</si>
  <si>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</si>
  <si>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</si>
  <si>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</si>
  <si>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</si>
  <si>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</si>
  <si>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</si>
  <si>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</si>
  <si>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</si>
  <si>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</si>
  <si>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</si>
  <si>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</si>
  <si>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</si>
  <si>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</si>
  <si>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</si>
  <si>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</si>
  <si>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</si>
  <si>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</si>
  <si>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</si>
  <si>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</si>
  <si>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</si>
  <si>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</si>
  <si>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</si>
  <si>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</si>
  <si>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</si>
  <si>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</si>
  <si>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</si>
  <si>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</si>
  <si>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</si>
  <si>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</si>
  <si>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</si>
  <si>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</si>
  <si>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</si>
  <si>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</si>
  <si>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</si>
  <si>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</si>
  <si>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</si>
  <si>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</si>
  <si>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</si>
  <si>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</si>
  <si>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</si>
  <si>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</si>
  <si>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</si>
  <si>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</si>
  <si>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</si>
  <si>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</si>
  <si>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</si>
  <si>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</si>
  <si>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</si>
  <si>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</si>
  <si>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</si>
  <si>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</si>
  <si>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</si>
  <si>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</si>
  <si>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</si>
  <si>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</si>
  <si>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</si>
  <si>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</si>
  <si>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</si>
  <si>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</si>
  <si>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</si>
  <si>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</si>
  <si>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</si>
  <si>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</si>
  <si>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</si>
  <si>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</si>
  <si>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</si>
  <si>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</si>
  <si>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</si>
  <si>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</si>
  <si>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</si>
  <si>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</si>
  <si>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</si>
  <si>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</si>
  <si>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</si>
  <si>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</si>
  <si>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</si>
  <si>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</si>
  <si>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</si>
  <si>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</si>
  <si>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</si>
  <si>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</si>
  <si>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</si>
  <si>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</si>
  <si>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</si>
  <si>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</si>
  <si>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</si>
  <si>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</si>
  <si>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</si>
  <si>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</si>
  <si>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</si>
  <si>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</si>
  <si>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</si>
  <si>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</si>
  <si>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</si>
  <si>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</si>
  <si>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</si>
  <si>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</si>
  <si>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</si>
  <si>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</si>
  <si>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</si>
  <si>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</si>
  <si>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</si>
  <si>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</si>
  <si>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</si>
  <si>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</si>
  <si>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</si>
  <si>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</si>
  <si>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</si>
  <si>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</si>
  <si>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</si>
  <si>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</si>
  <si>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</si>
  <si>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</si>
  <si>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</si>
  <si>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</si>
  <si>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</si>
  <si>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</si>
  <si>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</si>
  <si>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</si>
  <si>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</si>
  <si>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</si>
  <si>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</si>
  <si>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</si>
  <si>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</si>
  <si>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</si>
  <si>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</si>
  <si>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</si>
  <si>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</si>
  <si>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</si>
  <si>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</si>
  <si>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</si>
  <si>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</si>
  <si>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</si>
  <si>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</si>
  <si>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</si>
  <si>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</si>
  <si>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</si>
  <si>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</si>
  <si>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</si>
  <si>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</si>
  <si>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</si>
  <si>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</si>
  <si>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</si>
  <si>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</si>
  <si>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</si>
  <si>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</si>
  <si>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</si>
  <si>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</si>
  <si>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</si>
  <si>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</si>
  <si>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</si>
  <si>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</si>
  <si>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</si>
  <si>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</si>
  <si>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</si>
  <si>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</si>
  <si>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</si>
  <si>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</si>
  <si>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</si>
  <si>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</si>
  <si>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</si>
  <si>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</si>
  <si>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</si>
  <si>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</si>
  <si>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</si>
  <si>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</si>
  <si>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</si>
  <si>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</si>
  <si>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</si>
  <si>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</si>
  <si>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</si>
  <si>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</si>
  <si>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</si>
  <si>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</si>
  <si>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</si>
  <si>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</si>
  <si>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</si>
  <si>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</si>
  <si>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</si>
  <si>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</si>
  <si>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</si>
  <si>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</si>
  <si>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</si>
  <si>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</si>
  <si>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</si>
  <si>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</si>
  <si>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</si>
  <si>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</si>
  <si>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</si>
  <si>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</si>
  <si>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</si>
  <si>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</si>
  <si>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</si>
  <si>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</si>
  <si>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</si>
  <si>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</si>
  <si>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</si>
  <si>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</si>
  <si>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</si>
  <si>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</si>
  <si>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</si>
  <si>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</si>
  <si>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</si>
  <si>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</si>
  <si>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</si>
  <si>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</si>
  <si>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</si>
  <si>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</si>
  <si>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</si>
  <si>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</si>
  <si>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</si>
  <si>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</si>
  <si>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</si>
  <si>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</si>
  <si>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</si>
  <si>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</si>
  <si>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</si>
  <si>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</si>
  <si>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</si>
  <si>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</si>
  <si>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</si>
  <si>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</si>
  <si>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</si>
  <si>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</si>
  <si>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</si>
  <si>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</si>
  <si>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</si>
  <si>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</si>
  <si>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</si>
  <si>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</si>
  <si>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</si>
  <si>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</si>
  <si>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</si>
  <si>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</si>
  <si>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</si>
  <si>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</si>
  <si>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</si>
  <si>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</si>
  <si>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</si>
  <si>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</si>
  <si>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</si>
  <si>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</si>
  <si>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</si>
  <si>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</si>
  <si>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</si>
  <si>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</si>
  <si>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</si>
  <si>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</si>
  <si>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</si>
  <si>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</si>
  <si>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</si>
  <si>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</si>
  <si>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</si>
  <si>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</si>
  <si>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</si>
  <si>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</si>
  <si>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</si>
  <si>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</si>
  <si>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</si>
  <si>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</si>
  <si>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</si>
  <si>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</si>
  <si>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</si>
  <si>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</si>
  <si>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</si>
  <si>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</si>
  <si>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</si>
  <si>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</si>
  <si>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</si>
  <si>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</si>
  <si>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</si>
  <si>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</si>
  <si>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</si>
  <si>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</si>
  <si>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</si>
  <si>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</si>
  <si>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</si>
  <si>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</si>
  <si>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</si>
  <si>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</si>
  <si>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</si>
  <si>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</si>
  <si>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</si>
  <si>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</si>
  <si>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</si>
  <si>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</si>
  <si>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</si>
  <si>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</si>
  <si>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</si>
  <si>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</si>
  <si>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</si>
  <si>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</si>
  <si>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</si>
  <si>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</si>
  <si>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</si>
  <si>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</si>
  <si>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</si>
  <si>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</si>
  <si>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</si>
  <si>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</si>
  <si>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</si>
  <si>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</si>
  <si>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</si>
  <si>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</si>
  <si>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</si>
  <si>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</si>
  <si>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</si>
  <si>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</si>
  <si>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</si>
  <si>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</si>
  <si>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</si>
  <si>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</si>
  <si>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</si>
  <si>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</si>
  <si>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</si>
  <si>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</si>
  <si>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</si>
  <si>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</si>
  <si>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</si>
  <si>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</si>
  <si>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</si>
  <si>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</si>
  <si>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</si>
  <si>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</si>
  <si>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</si>
  <si>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</si>
  <si>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</si>
  <si>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</si>
  <si>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</si>
  <si>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</si>
  <si>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</si>
  <si>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</si>
  <si>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</si>
  <si>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</si>
  <si>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</si>
  <si>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</si>
  <si>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</si>
  <si>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</si>
  <si>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</si>
  <si>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</si>
  <si>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</si>
  <si>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</si>
  <si>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</si>
  <si>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</si>
  <si>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</si>
  <si>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</si>
  <si>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</si>
  <si>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</si>
  <si>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</si>
  <si>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</si>
  <si>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</si>
  <si>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</si>
  <si>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</si>
  <si>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</si>
  <si>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</si>
  <si>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</si>
  <si>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</si>
  <si>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</si>
  <si>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</si>
  <si>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</si>
  <si>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</si>
  <si>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</si>
  <si>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</si>
  <si>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</si>
  <si>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</si>
  <si>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</si>
  <si>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</si>
  <si>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</si>
  <si>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</si>
  <si>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</si>
  <si>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</si>
  <si>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</si>
  <si>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</si>
  <si>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</si>
  <si>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</si>
  <si>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</si>
  <si>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</si>
  <si>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</si>
  <si>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</si>
  <si>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</si>
  <si>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</si>
  <si>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</si>
  <si>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</si>
  <si>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</si>
  <si>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</si>
  <si>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</si>
  <si>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</si>
  <si>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</si>
  <si>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</si>
  <si>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</si>
  <si>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</si>
  <si>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</si>
  <si>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</si>
  <si>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</si>
  <si>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</si>
  <si>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</si>
  <si>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</si>
  <si>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</si>
  <si>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</si>
  <si>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</si>
  <si>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</si>
  <si>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</si>
  <si>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</si>
  <si>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</si>
  <si>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</si>
  <si>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</si>
  <si>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</si>
  <si>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</si>
  <si>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</si>
  <si>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</si>
  <si>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</si>
  <si>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</si>
  <si>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</si>
  <si>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</si>
  <si>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</si>
  <si>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</si>
  <si>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</si>
  <si>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</si>
  <si>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</si>
  <si>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</si>
  <si>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</si>
  <si>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</si>
  <si>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</si>
  <si>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</si>
  <si>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</si>
  <si>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</si>
  <si>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</si>
  <si>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</si>
  <si>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</si>
  <si>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</si>
  <si>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</si>
  <si>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</si>
  <si>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</si>
  <si>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</si>
  <si>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</si>
  <si>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</si>
  <si>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</si>
  <si>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</si>
  <si>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</si>
  <si>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</si>
  <si>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</si>
  <si>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</si>
  <si>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</si>
  <si>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</si>
  <si>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</si>
  <si>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</si>
  <si>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</si>
  <si>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</si>
  <si>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</si>
  <si>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</si>
  <si>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</si>
  <si>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</si>
  <si>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</si>
  <si>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</si>
  <si>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</si>
  <si>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</si>
  <si>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</si>
  <si>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</si>
  <si>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</si>
  <si>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</si>
  <si>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</si>
  <si>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</si>
  <si>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</si>
  <si>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</si>
  <si>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</si>
  <si>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</si>
  <si>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</si>
  <si>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</si>
  <si>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</si>
  <si>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</si>
  <si>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</si>
  <si>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</si>
  <si>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</si>
  <si>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</si>
  <si>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</si>
  <si>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</si>
  <si>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</si>
  <si>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</si>
  <si>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</si>
  <si>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</si>
  <si>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</si>
  <si>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</si>
  <si>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</si>
  <si>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</si>
  <si>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</si>
  <si>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</si>
  <si>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</si>
  <si>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</si>
  <si>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</si>
  <si>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</si>
  <si>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</si>
  <si>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</si>
  <si>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</si>
  <si>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</si>
  <si>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</si>
  <si>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</si>
  <si>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</si>
  <si>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</si>
  <si>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</si>
  <si>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</si>
  <si>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</si>
  <si>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</si>
  <si>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</si>
  <si>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</si>
  <si>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</si>
  <si>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</si>
  <si>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</si>
  <si>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</si>
  <si>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</si>
  <si>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</si>
  <si>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</si>
  <si>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</si>
  <si>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</si>
  <si>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</si>
  <si>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</si>
  <si>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</si>
  <si>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</si>
  <si>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</si>
  <si>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</si>
  <si>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</si>
  <si>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</si>
  <si>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</si>
  <si>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</si>
  <si>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</si>
  <si>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</si>
  <si>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</si>
  <si>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</si>
  <si>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</si>
  <si>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</si>
  <si>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</si>
  <si>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</si>
  <si>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</si>
  <si>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</si>
  <si>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</si>
  <si>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</si>
  <si>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</si>
  <si>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</si>
  <si>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</si>
  <si>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</si>
  <si>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</si>
  <si>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</si>
  <si>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</si>
  <si>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</si>
  <si>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</si>
  <si>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</si>
  <si>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</si>
  <si>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</si>
  <si>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</si>
  <si>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</si>
  <si>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</si>
  <si>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</si>
  <si>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</si>
  <si>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</si>
  <si>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</si>
  <si>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</si>
  <si>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</si>
  <si>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</si>
  <si>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</si>
  <si>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</si>
  <si>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</si>
  <si>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</si>
  <si>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</si>
  <si>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</si>
  <si>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</si>
  <si>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</si>
  <si>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</si>
  <si>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</si>
  <si>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</si>
  <si>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</si>
  <si>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</si>
  <si>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</si>
  <si>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</si>
  <si>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</si>
  <si>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</si>
  <si>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</si>
  <si>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</si>
  <si>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</si>
  <si>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</si>
  <si>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</si>
  <si>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</si>
  <si>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</si>
  <si>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</si>
  <si>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</si>
  <si>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</si>
  <si>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</si>
  <si>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</si>
  <si>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</si>
  <si>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</si>
  <si>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</si>
  <si>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</si>
  <si>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</si>
  <si>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</si>
  <si>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</si>
  <si>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</si>
  <si>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</si>
  <si>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</si>
  <si>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</si>
  <si>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</si>
  <si>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</si>
  <si>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</si>
  <si>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</si>
  <si>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</si>
  <si>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</si>
  <si>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</si>
  <si>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</si>
  <si>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</si>
  <si>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</si>
  <si>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</si>
  <si>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</si>
  <si>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</si>
  <si>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</si>
  <si>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</si>
  <si>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</si>
  <si>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</si>
  <si>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</si>
  <si>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</si>
  <si>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</si>
  <si>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</si>
  <si>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</si>
  <si>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</si>
  <si>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</si>
  <si>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</si>
  <si>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</si>
  <si>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</si>
  <si>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</si>
  <si>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</si>
  <si>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</si>
  <si>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</si>
  <si>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</si>
  <si>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</si>
  <si>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</si>
  <si>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</si>
  <si>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</si>
  <si>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</si>
  <si>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</si>
  <si>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</si>
  <si>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</si>
  <si>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</si>
  <si>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</si>
  <si>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</si>
  <si>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</si>
  <si>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</si>
  <si>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</si>
  <si>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</si>
  <si>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</si>
  <si>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</si>
  <si>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</si>
  <si>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</si>
  <si>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</si>
  <si>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</si>
  <si>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</si>
  <si>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</si>
  <si>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</si>
  <si>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</si>
  <si>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</si>
  <si>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</si>
  <si>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</si>
  <si>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</si>
  <si>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</si>
  <si>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</si>
  <si>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</si>
  <si>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</si>
  <si>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</si>
  <si>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</si>
  <si>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</si>
  <si>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</si>
  <si>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</si>
  <si>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</si>
  <si>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</si>
  <si>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</si>
  <si>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</si>
  <si>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</si>
  <si>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</si>
  <si>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</si>
  <si>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</si>
  <si>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</si>
  <si>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</si>
  <si>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</si>
  <si>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</si>
  <si>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</si>
  <si>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</si>
  <si>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</si>
  <si>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</si>
  <si>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</si>
  <si>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</si>
  <si>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</si>
  <si>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</si>
  <si>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</si>
  <si>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</si>
  <si>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</si>
  <si>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</si>
  <si>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</si>
  <si>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</si>
  <si>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</si>
  <si>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</si>
  <si>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</si>
  <si>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</si>
  <si>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</si>
  <si>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</si>
  <si>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</si>
  <si>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</si>
  <si>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</si>
  <si>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</si>
  <si>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</si>
  <si>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</si>
  <si>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</si>
  <si>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</si>
  <si>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</si>
  <si>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</si>
  <si>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</si>
  <si>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</si>
  <si>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</si>
  <si>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</si>
  <si>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</si>
  <si>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</si>
  <si>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</si>
  <si>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</si>
  <si>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</si>
  <si>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</si>
  <si>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</si>
  <si>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</si>
  <si>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</si>
  <si>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</si>
  <si>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</si>
  <si>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</si>
  <si>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</si>
  <si>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</si>
  <si>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</si>
  <si>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</si>
  <si>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</si>
  <si>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</si>
  <si>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</si>
  <si>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</si>
  <si>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</si>
  <si>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</si>
  <si>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</si>
  <si>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</si>
  <si>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</si>
  <si>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</si>
  <si>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</si>
  <si>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</si>
  <si>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</si>
  <si>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</si>
  <si>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</si>
  <si>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</si>
  <si>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</si>
  <si>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</si>
  <si>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</si>
  <si>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</si>
  <si>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</si>
  <si>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</si>
  <si>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</si>
  <si>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</si>
  <si>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</si>
  <si>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</si>
  <si>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</si>
  <si>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</si>
  <si>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</si>
  <si>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</si>
  <si>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</si>
  <si>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</si>
  <si>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</si>
  <si>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</si>
  <si>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</si>
  <si>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</si>
  <si>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</si>
  <si>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</si>
  <si>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</si>
  <si>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</si>
  <si>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</si>
  <si>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</si>
  <si>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</si>
  <si>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</si>
  <si>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</si>
  <si>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</si>
  <si>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</si>
  <si>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</si>
  <si>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</si>
  <si>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</si>
  <si>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</si>
  <si>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</si>
  <si>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</si>
  <si>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</si>
  <si>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</si>
  <si>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</si>
  <si>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</si>
  <si>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</si>
  <si>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</si>
  <si>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</si>
  <si>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</si>
  <si>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</si>
  <si>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</si>
  <si>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</si>
  <si>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</si>
  <si>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</si>
  <si>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</si>
  <si>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</si>
  <si>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</si>
  <si>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</si>
  <si>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</si>
  <si>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</si>
  <si>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</si>
  <si>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</si>
  <si>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</si>
  <si>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</si>
  <si>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</si>
  <si>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</si>
  <si>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</si>
  <si>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</si>
  <si>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</si>
  <si>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</si>
  <si>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</si>
  <si>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</si>
  <si>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</si>
  <si>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</si>
  <si>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</si>
  <si>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</si>
  <si>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</si>
  <si>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</si>
  <si>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</si>
  <si>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</si>
  <si>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</si>
  <si>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</si>
  <si>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</si>
  <si>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</si>
  <si>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</si>
  <si>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</si>
  <si>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</si>
  <si>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</si>
  <si>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</si>
  <si>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</si>
  <si>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</si>
  <si>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</si>
  <si>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</si>
  <si>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</si>
  <si>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</si>
  <si>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</si>
  <si>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</si>
  <si>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</si>
  <si>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</si>
  <si>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</si>
  <si>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</si>
  <si>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</si>
  <si>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</si>
  <si>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</si>
  <si>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</si>
  <si>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</si>
  <si>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</si>
  <si>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</si>
  <si>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</si>
  <si>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</si>
  <si>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</si>
  <si>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</si>
  <si>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</si>
  <si>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</si>
  <si>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</si>
  <si>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</si>
  <si>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</si>
  <si>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</si>
  <si>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</si>
  <si>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</si>
  <si>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</si>
  <si>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</si>
  <si>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</si>
  <si>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</si>
  <si>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</si>
  <si>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</si>
  <si>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</si>
  <si>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</si>
  <si>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</si>
  <si>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</si>
  <si>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</si>
  <si>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</si>
  <si>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</si>
  <si>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</si>
  <si>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</si>
  <si>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</si>
  <si>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</si>
  <si>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</si>
  <si>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</si>
  <si>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</si>
  <si>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</si>
  <si>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</si>
  <si>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</si>
  <si>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</si>
  <si>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</si>
  <si>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</si>
  <si>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</si>
  <si>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</si>
  <si>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</si>
  <si>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</si>
  <si>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</si>
  <si>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</si>
  <si>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</si>
  <si>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</si>
  <si>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</si>
  <si>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</si>
  <si>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</si>
  <si>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</si>
  <si>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</si>
  <si>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</si>
  <si>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</si>
  <si>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</si>
  <si>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</si>
  <si>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</si>
  <si>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</si>
  <si>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</si>
  <si>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</si>
  <si>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</si>
  <si>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</si>
  <si>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</si>
  <si>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</si>
  <si>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</si>
  <si>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</si>
  <si>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</si>
  <si>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</si>
  <si>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</si>
  <si>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</si>
  <si>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</si>
  <si>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</si>
  <si>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</si>
  <si>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</si>
  <si>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</si>
  <si>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</si>
  <si>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</si>
  <si>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</si>
  <si>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</si>
  <si>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</si>
  <si>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</si>
  <si>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</si>
  <si>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</si>
  <si>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</si>
  <si>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</si>
  <si>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</si>
  <si>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</si>
  <si>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</si>
  <si>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</si>
  <si>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</si>
  <si>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</si>
  <si>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</si>
  <si>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</si>
  <si>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</si>
  <si>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</si>
  <si>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</si>
  <si>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</si>
  <si>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</si>
  <si>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</si>
  <si>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</si>
  <si>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</si>
  <si>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</si>
  <si>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</si>
  <si>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</si>
  <si>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</si>
  <si>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</si>
  <si>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</si>
  <si>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</si>
  <si>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</si>
  <si>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</si>
  <si>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</si>
  <si>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</si>
  <si>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</si>
  <si>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</si>
  <si>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</si>
  <si>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</si>
  <si>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</si>
  <si>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</si>
  <si>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</si>
  <si>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</si>
  <si>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</si>
  <si>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</si>
  <si>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</si>
  <si>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</si>
  <si>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</si>
  <si>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</si>
  <si>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</si>
  <si>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</si>
  <si>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</si>
  <si>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</si>
  <si>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</si>
  <si>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</si>
  <si>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</si>
  <si>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</si>
  <si>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</si>
  <si>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</si>
  <si>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</si>
  <si>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</si>
  <si>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</si>
  <si>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</si>
  <si>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</si>
  <si>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</si>
  <si>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</si>
  <si>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</si>
  <si>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</si>
  <si>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</si>
  <si>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</si>
  <si>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</si>
  <si>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</si>
  <si>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</si>
  <si>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</si>
  <si>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</si>
  <si>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</si>
  <si>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</si>
  <si>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</si>
  <si>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</si>
  <si>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</si>
  <si>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</si>
  <si>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</si>
  <si>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</si>
  <si>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</si>
  <si>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</si>
  <si>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</si>
  <si>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</si>
  <si>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</si>
  <si>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</si>
  <si>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</si>
  <si>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</si>
  <si>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</si>
  <si>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</si>
  <si>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</si>
  <si>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</si>
  <si>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</si>
  <si>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</si>
  <si>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</si>
  <si>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</si>
  <si>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</si>
  <si>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</si>
  <si>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</si>
  <si>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</si>
  <si>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</si>
  <si>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</si>
  <si>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</si>
  <si>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</si>
  <si>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</si>
  <si>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</si>
  <si>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</si>
  <si>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</si>
  <si>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</si>
  <si>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</si>
  <si>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</si>
  <si>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</si>
  <si>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</si>
  <si>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</si>
  <si>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</si>
  <si>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</si>
  <si>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</si>
  <si>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</si>
  <si>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</si>
  <si>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</si>
  <si>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</si>
  <si>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</si>
  <si>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</si>
  <si>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</si>
  <si>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</si>
  <si>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</si>
  <si>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</si>
  <si>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</si>
  <si>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</si>
  <si>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</si>
  <si>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</si>
  <si>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</si>
  <si>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</si>
  <si>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</si>
  <si>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</si>
  <si>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</si>
  <si>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</si>
  <si>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</si>
  <si>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</si>
  <si>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</si>
  <si>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</si>
  <si>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</si>
  <si>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</si>
  <si>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</si>
  <si>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</si>
  <si>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</si>
  <si>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</si>
  <si>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</si>
  <si>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</si>
  <si>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</si>
  <si>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</si>
  <si>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</si>
  <si>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</si>
  <si>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</si>
  <si>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</si>
  <si>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</si>
  <si>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</si>
  <si>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</si>
  <si>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</si>
  <si>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</si>
  <si>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</si>
  <si>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</si>
  <si>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</si>
  <si>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</si>
  <si>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</si>
  <si>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</si>
  <si>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</si>
  <si>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</si>
  <si>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</si>
  <si>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</si>
  <si>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</si>
  <si>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</si>
  <si>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</si>
  <si>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</si>
  <si>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</si>
  <si>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</si>
  <si>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</si>
  <si>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</si>
  <si>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</si>
  <si>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</si>
  <si>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</si>
  <si>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</si>
  <si>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</si>
  <si>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</si>
  <si>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</si>
  <si>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</si>
  <si>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</si>
  <si>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</si>
  <si>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</si>
  <si>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</si>
  <si>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</si>
  <si>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</si>
  <si>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</si>
  <si>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</si>
  <si>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</si>
  <si>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</si>
  <si>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</si>
  <si>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</si>
  <si>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</si>
  <si>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</si>
  <si>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photography books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</si>
  <si>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</si>
  <si>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</si>
  <si>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</si>
  <si>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</si>
  <si>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</si>
  <si>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</si>
  <si>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</si>
  <si>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</si>
  <si>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</si>
  <si>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</si>
  <si>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</si>
  <si>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</si>
  <si>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</si>
  <si>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</si>
  <si>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</si>
  <si>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</si>
  <si>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</si>
  <si>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</si>
  <si>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</si>
  <si>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</si>
  <si>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</si>
  <si>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</si>
  <si>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parent category</t>
  </si>
  <si>
    <t>Grand Total</t>
  </si>
  <si>
    <t>(All)</t>
  </si>
  <si>
    <t>Outcome</t>
  </si>
  <si>
    <t>Outcomes by Category</t>
  </si>
  <si>
    <t>Parent Category</t>
  </si>
  <si>
    <t>Outcomes by sub-category</t>
  </si>
  <si>
    <t>Outcomes</t>
  </si>
  <si>
    <t>Sub-Category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</si>
  <si>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</si>
  <si>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</si>
  <si>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</si>
  <si>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</si>
  <si>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</si>
  <si>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</si>
  <si>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</si>
  <si>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</si>
  <si>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</si>
  <si>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</si>
  <si>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</si>
  <si>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</si>
  <si>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</si>
  <si>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</si>
  <si>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</si>
  <si>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Month</t>
  </si>
  <si>
    <t>Outcomes by Creation Time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</si>
  <si>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</si>
  <si>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</si>
  <si>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</si>
  <si>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</si>
  <si>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</si>
  <si>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</si>
  <si>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</si>
  <si>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</si>
  <si>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</si>
  <si>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</si>
  <si>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</si>
  <si>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</si>
  <si>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</si>
  <si>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</si>
  <si>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</si>
  <si>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</si>
  <si>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</si>
  <si>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</si>
  <si>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</si>
  <si>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</si>
  <si>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mean # of backers</t>
  </si>
  <si>
    <t>median # of backers</t>
  </si>
  <si>
    <t>minimum # of backers</t>
  </si>
  <si>
    <t>variance of # of backers</t>
  </si>
  <si>
    <t>standard deviation of # of backers</t>
  </si>
  <si>
    <t>Successful campaigns:</t>
  </si>
  <si>
    <t>Failed campaigns:</t>
  </si>
  <si>
    <t>maximum #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</si>
</sst>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C1FFC1"/>
        </patternFill>
      </fill>
    </dxf>
    <dxf>
      <fill>
        <patternFill>
          <bgColor rgb="FFA6A6A6"/>
        </patternFill>
      </fill>
    </dxf>
    <dxf>
      <fill>
        <patternFill>
          <bgColor rgb="FFFFBDBD"/>
        </patternFill>
      </fill>
    </dxf>
    <dxf>
      <fill>
        <patternFill>
          <bgColor theme="7" tint="0.59996337778862885"/>
        </patternFill>
      </fill>
    </dxf>
    <dxf>
      <fill>
        <patternFill>
          <bgColor rgb="FFC1FFC1"/>
        </patternFill>
      </fill>
    </dxf>
    <dxf>
      <fill>
        <patternFill>
          <bgColor rgb="FFA6A6A6"/>
        </patternFill>
      </fill>
    </dxf>
    <dxf>
      <fill>
        <patternFill>
          <bgColor rgb="FFFFBDBD"/>
        </patternFill>
      </fill>
    </dxf>
    <dxf>
      <fill>
        <patternFill>
          <bgColor theme="7" tint="0.59996337778862885"/>
        </patternFill>
      </fill>
    </dxf>
    <dxf>
      <fill>
        <patternFill>
          <bgColor rgb="FFC1FFC1"/>
        </patternFill>
      </fill>
    </dxf>
    <dxf>
      <fill>
        <patternFill>
          <bgColor rgb="FFA6A6A6"/>
        </patternFill>
      </fill>
    </dxf>
    <dxf>
      <fill>
        <patternFill>
          <bgColor rgb="FFFFBDBD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A6A6A6"/>
      <color rgb="FFFFBDBD"/>
      <color rgb="FFC1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[JS_CrowdfundingBook.xlsx]Pivot Table1!PivotTable1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B-4BA4-8652-2CB1A07A40BA}"/>
            </c:ext>
          </c:extLst>
        </c:ser>
        <c:ser>
          <c:idx val="1"/>
          <c:order val="1"/>
          <c:tx>
            <c:strRef>
              <c:f>'Pivot Table1'!$C$3:$C$4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B-4BA4-8652-2CB1A07A40BA}"/>
            </c:ext>
          </c:extLst>
        </c:ser>
        <c:ser>
          <c:idx val="2"/>
          <c:order val="2"/>
          <c:tx>
            <c:strRef>
              <c:f>'Pivot Table1'!$D$3:$D$4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B-4BA4-8652-2CB1A07A40BA}"/>
            </c:ext>
          </c:extLst>
        </c:ser>
        <c:ser>
          <c:idx val="3"/>
          <c:order val="3"/>
          <c:tx>
            <c:strRef>
              <c:f>'Pivot Table1'!$E$3:$E$4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B-4BA4-8652-2CB1A07A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7046256"/>
        <c:axId val="1340564464"/>
      </c:barChart>
      <c:catAx>
        <c:axId val="16870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64464"/>
        <c:crosses val="autoZero"/>
        <c:auto val="1"/>
        <c:lblAlgn val="ctr"/>
        <c:lblOffset val="100"/>
        <c:noMultiLvlLbl val="0"/>
      </c:catAx>
      <c:valAx>
        <c:axId val="13405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[JS_CrowdfundingBook.xlsx]Pivot Table2!PivotTable2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0-46DC-A4A9-10EA15221170}"/>
            </c:ext>
          </c:extLst>
        </c:ser>
        <c:ser>
          <c:idx val="1"/>
          <c:order val="1"/>
          <c:tx>
            <c:strRef>
              <c:f>'Pivot Table2'!$C$4:$C$5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0-46DC-A4A9-10EA15221170}"/>
            </c:ext>
          </c:extLst>
        </c:ser>
        <c:ser>
          <c:idx val="2"/>
          <c:order val="2"/>
          <c:tx>
            <c:strRef>
              <c:f>'Pivot Table2'!$D$4:$D$5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0-46DC-A4A9-10EA15221170}"/>
            </c:ext>
          </c:extLst>
        </c:ser>
        <c:ser>
          <c:idx val="3"/>
          <c:order val="3"/>
          <c:tx>
            <c:strRef>
              <c:f>'Pivot Table2'!$E$4:$E$5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B0-46DC-A4A9-10EA1522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7030016"/>
        <c:axId val="1336282160"/>
      </c:barChart>
      <c:catAx>
        <c:axId val="16870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282160"/>
        <c:crosses val="autoZero"/>
        <c:auto val="1"/>
        <c:lblAlgn val="ctr"/>
        <c:lblOffset val="100"/>
        <c:noMultiLvlLbl val="0"/>
      </c:catAx>
      <c:valAx>
        <c:axId val="13362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3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[JS_CrowdfundingBook.xlsx]Pivot Table3!PivotTable1</c:name>
    <c:fmtId val="0"/>
  </c:pivotSource>
  <c:chart>
    <c:autoTitleDeleted val="0"/>
    <c:pivotFmts>
      <c:pivotFmt>
        <c:idx val="0"/>
        <c:spPr>
          <a:ln w="28575" cap="rnd">
            <a:solidFill>
              <a:srgbClr val="A6A6A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BDB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C1FFC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A6A6A6"/>
              </a:solidFill>
              <a:round/>
            </a:ln>
            <a:effectLst/>
          </c:spPr>
          <c:marker>
            <c:symbol val="none"/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C-4315-8131-0CFF8F29290B}"/>
            </c:ext>
          </c:extLst>
        </c:ser>
        <c:ser>
          <c:idx val="1"/>
          <c:order val="1"/>
          <c:tx>
            <c:strRef>
              <c:f>'Pivot Table3'!$C$4:$C$5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BDBD"/>
              </a:solidFill>
              <a:round/>
            </a:ln>
            <a:effectLst/>
          </c:spPr>
          <c:marker>
            <c:symbol val="none"/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C-4315-8131-0CFF8F29290B}"/>
            </c:ext>
          </c:extLst>
        </c:ser>
        <c:ser>
          <c:idx val="2"/>
          <c:order val="2"/>
          <c:tx>
            <c:strRef>
              <c:f>'Pivot Table3'!$D$4:$D$5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C1FFC1"/>
              </a:solidFill>
              <a:round/>
            </a:ln>
            <a:effectLst/>
          </c:spPr>
          <c:marker>
            <c:symbol val="none"/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C-4315-8131-0CFF8F292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456016"/>
        <c:axId val="441388144"/>
      </c:lineChart>
      <c:catAx>
        <c:axId val="5304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88144"/>
        <c:crosses val="autoZero"/>
        <c:auto val="1"/>
        <c:lblAlgn val="ctr"/>
        <c:lblOffset val="100"/>
        <c:noMultiLvlLbl val="0"/>
      </c:catAx>
      <c:valAx>
        <c:axId val="4413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C1FFC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64-4B16-9007-F74793C0941F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BDBD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64-4B16-9007-F74793C0941F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A6A6A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64-4B16-9007-F74793C09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358224"/>
        <c:axId val="430537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64-4B16-9007-F74793C0941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964-4B16-9007-F74793C0941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964-4B16-9007-F74793C0941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964-4B16-9007-F74793C0941F}"/>
                  </c:ext>
                </c:extLst>
              </c15:ser>
            </c15:filteredLineSeries>
          </c:ext>
        </c:extLst>
      </c:lineChart>
      <c:catAx>
        <c:axId val="53335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(Dollars)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37600"/>
        <c:crosses val="autoZero"/>
        <c:auto val="1"/>
        <c:lblAlgn val="ctr"/>
        <c:lblOffset val="100"/>
        <c:noMultiLvlLbl val="0"/>
      </c:catAx>
      <c:valAx>
        <c:axId val="4305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278130</xdr:colOff>
      <xdr:row>4</xdr:row>
      <xdr:rowOff>190500</xdr:rowOff>
    </xdr:from>
    <xdr:to>
      <xdr:col>13</xdr:col>
      <xdr:colOff>156210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8FF10-C8A6-E396-5E19-CAC19B111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5</xdr:row>
      <xdr:rowOff>121920</xdr:rowOff>
    </xdr:from>
    <xdr:to>
      <xdr:col>13</xdr:col>
      <xdr:colOff>95250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56188-404F-A2D8-842F-7DD64531A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</xdr:colOff>
      <xdr:row>4</xdr:row>
      <xdr:rowOff>175260</xdr:rowOff>
    </xdr:from>
    <xdr:to>
      <xdr:col>13</xdr:col>
      <xdr:colOff>373380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F14F1-DF11-D186-7F6E-D90BC78E7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727710</xdr:colOff>
      <xdr:row>13</xdr:row>
      <xdr:rowOff>125730</xdr:rowOff>
    </xdr:from>
    <xdr:to>
      <xdr:col>6</xdr:col>
      <xdr:colOff>636270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FFFC2-6DE3-8B5A-DC55-EB0B93226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nna Santana" refreshedDate="45014.456248263887" createdVersion="8" refreshedVersion="8" minRefreshableVersion="3" recordCount="1000" xr:uid="{15F05CE5-32AF-4629-9408-86220246C0FC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0">
      <sharedItems containsSemiMixedTypes="0" containsString="0" containsNumber="1" minValue="0" maxValue="113.17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nna Santana" refreshedDate="45014.550688888892" createdVersion="8" refreshedVersion="8" minRefreshableVersion="3" recordCount="1000" xr:uid="{675D7FBC-A845-479C-9B13-EF24F83B6A15}">
  <cacheSource type="worksheet">
    <worksheetSource name="date_pivot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0">
      <sharedItems containsSemiMixedTypes="0" containsString="0" containsNumber="1" minValue="0" maxValue="113.17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92.15"/>
    <n v="1040"/>
    <x v="1"/>
    <n v="158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00.02"/>
    <n v="131"/>
    <x v="1"/>
    <n v="1425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103.21"/>
    <n v="59"/>
    <x v="0"/>
    <n v="24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99.34"/>
    <n v="69"/>
    <x v="0"/>
    <n v="53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75.83"/>
    <n v="174"/>
    <x v="1"/>
    <n v="174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60.56"/>
    <n v="21"/>
    <x v="0"/>
    <n v="18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64.94"/>
    <n v="328"/>
    <x v="1"/>
    <n v="227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31"/>
    <n v="20"/>
    <x v="2"/>
    <n v="70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72.91"/>
    <n v="52"/>
    <x v="0"/>
    <n v="44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62.9"/>
    <n v="266"/>
    <x v="1"/>
    <n v="220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112.22"/>
    <n v="48"/>
    <x v="0"/>
    <n v="27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102.35"/>
    <n v="89"/>
    <x v="0"/>
    <n v="55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105.05"/>
    <n v="245"/>
    <x v="1"/>
    <n v="98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94.15"/>
    <n v="67"/>
    <x v="0"/>
    <n v="200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84.99"/>
    <n v="47"/>
    <x v="0"/>
    <n v="452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110.41"/>
    <n v="649"/>
    <x v="1"/>
    <n v="100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07.96"/>
    <n v="159"/>
    <x v="1"/>
    <n v="1249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45.1"/>
    <n v="67"/>
    <x v="3"/>
    <n v="135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5"/>
    <n v="49"/>
    <x v="0"/>
    <n v="674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05.97"/>
    <n v="112"/>
    <x v="1"/>
    <n v="1396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69.06"/>
    <n v="41"/>
    <x v="0"/>
    <n v="558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85.04"/>
    <n v="128"/>
    <x v="1"/>
    <n v="890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105.23"/>
    <n v="332"/>
    <x v="1"/>
    <n v="142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39"/>
    <n v="113"/>
    <x v="1"/>
    <n v="2673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73.03"/>
    <n v="216"/>
    <x v="1"/>
    <n v="163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35.01"/>
    <n v="48"/>
    <x v="3"/>
    <n v="1480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106.6"/>
    <n v="80"/>
    <x v="0"/>
    <n v="15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62"/>
    <n v="105"/>
    <x v="1"/>
    <n v="2220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94"/>
    <n v="329"/>
    <x v="1"/>
    <n v="1606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12.05"/>
    <n v="161"/>
    <x v="1"/>
    <n v="129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48.01"/>
    <n v="310"/>
    <x v="1"/>
    <n v="2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38"/>
    <n v="87"/>
    <x v="0"/>
    <n v="2307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5"/>
    <n v="378"/>
    <x v="1"/>
    <n v="5419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85"/>
    <n v="151"/>
    <x v="1"/>
    <n v="16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95.99"/>
    <n v="150"/>
    <x v="1"/>
    <n v="1965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68.81"/>
    <n v="157"/>
    <x v="1"/>
    <n v="16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05.97"/>
    <n v="140"/>
    <x v="1"/>
    <n v="107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75.260000000000005"/>
    <n v="325"/>
    <x v="1"/>
    <n v="134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7.13"/>
    <n v="51"/>
    <x v="0"/>
    <n v="88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75.14"/>
    <n v="169"/>
    <x v="1"/>
    <n v="198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107.42"/>
    <n v="213"/>
    <x v="1"/>
    <n v="111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36"/>
    <n v="444"/>
    <x v="1"/>
    <n v="222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27"/>
    <n v="186"/>
    <x v="1"/>
    <n v="6212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107.56"/>
    <n v="659"/>
    <x v="1"/>
    <n v="98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94.38"/>
    <n v="48"/>
    <x v="0"/>
    <n v="48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46.16"/>
    <n v="115"/>
    <x v="1"/>
    <n v="92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.85"/>
    <n v="475"/>
    <x v="1"/>
    <n v="149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53.01"/>
    <n v="387"/>
    <x v="1"/>
    <n v="243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45.06"/>
    <n v="190"/>
    <x v="1"/>
    <n v="303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n v="2"/>
    <x v="0"/>
    <n v="1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9.01"/>
    <n v="92"/>
    <x v="0"/>
    <n v="1467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2.79"/>
    <n v="34"/>
    <x v="0"/>
    <n v="75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59.12"/>
    <n v="140"/>
    <x v="1"/>
    <n v="209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44.93"/>
    <n v="90"/>
    <x v="0"/>
    <n v="120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89.66"/>
    <n v="178"/>
    <x v="1"/>
    <n v="131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70.08"/>
    <n v="144"/>
    <x v="1"/>
    <n v="164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31.06"/>
    <n v="215"/>
    <x v="1"/>
    <n v="201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9.06"/>
    <n v="227"/>
    <x v="1"/>
    <n v="211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30.09"/>
    <n v="275"/>
    <x v="1"/>
    <n v="128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85"/>
    <n v="144"/>
    <x v="1"/>
    <n v="1600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82"/>
    <n v="93"/>
    <x v="0"/>
    <n v="2253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58.04"/>
    <n v="723"/>
    <x v="1"/>
    <n v="249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1.4"/>
    <n v="12"/>
    <x v="0"/>
    <n v="5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71.95"/>
    <n v="98"/>
    <x v="0"/>
    <n v="38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61.04"/>
    <n v="236"/>
    <x v="1"/>
    <n v="236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108.92"/>
    <n v="45"/>
    <x v="0"/>
    <n v="12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29"/>
    <n v="162"/>
    <x v="1"/>
    <n v="4065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58.98"/>
    <n v="255"/>
    <x v="1"/>
    <n v="246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111.82"/>
    <n v="24"/>
    <x v="3"/>
    <n v="17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64"/>
    <n v="124"/>
    <x v="1"/>
    <n v="247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85.32"/>
    <n v="108"/>
    <x v="1"/>
    <n v="76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74.48"/>
    <n v="670"/>
    <x v="1"/>
    <n v="54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105.15"/>
    <n v="661"/>
    <x v="1"/>
    <n v="88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56.19"/>
    <n v="122"/>
    <x v="1"/>
    <n v="85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85.92"/>
    <n v="151"/>
    <x v="1"/>
    <n v="170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57"/>
    <n v="78"/>
    <x v="0"/>
    <n v="168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79.64"/>
    <n v="47"/>
    <x v="0"/>
    <n v="56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41.02"/>
    <n v="301"/>
    <x v="1"/>
    <n v="330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48"/>
    <n v="70"/>
    <x v="0"/>
    <n v="838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55.21"/>
    <n v="637"/>
    <x v="1"/>
    <n v="127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92.11"/>
    <n v="225"/>
    <x v="1"/>
    <n v="411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83.18"/>
    <n v="1497"/>
    <x v="1"/>
    <n v="180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40"/>
    <n v="38"/>
    <x v="0"/>
    <n v="1000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11.13"/>
    <n v="132"/>
    <x v="1"/>
    <n v="374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90.56"/>
    <n v="131"/>
    <x v="1"/>
    <n v="71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61.11"/>
    <n v="168"/>
    <x v="1"/>
    <n v="203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83.02"/>
    <n v="62"/>
    <x v="0"/>
    <n v="1482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110.76"/>
    <n v="261"/>
    <x v="1"/>
    <n v="113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89.46"/>
    <n v="253"/>
    <x v="1"/>
    <n v="96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57.85"/>
    <n v="79"/>
    <x v="0"/>
    <n v="106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110"/>
    <n v="48"/>
    <x v="0"/>
    <n v="679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103.97"/>
    <n v="259"/>
    <x v="1"/>
    <n v="498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108"/>
    <n v="61"/>
    <x v="3"/>
    <n v="610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48.93"/>
    <n v="304"/>
    <x v="1"/>
    <n v="180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37.67"/>
    <n v="113"/>
    <x v="1"/>
    <n v="27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65"/>
    <n v="217"/>
    <x v="1"/>
    <n v="2331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106.61"/>
    <n v="927"/>
    <x v="1"/>
    <n v="113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27.01"/>
    <n v="34"/>
    <x v="0"/>
    <n v="1220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91.16"/>
    <n v="197"/>
    <x v="1"/>
    <n v="164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n v="1"/>
    <x v="0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56.05"/>
    <n v="1021"/>
    <x v="1"/>
    <n v="164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31.02"/>
    <n v="282"/>
    <x v="1"/>
    <n v="336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66.510000000000005"/>
    <n v="25"/>
    <x v="0"/>
    <n v="37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89.01"/>
    <n v="143"/>
    <x v="1"/>
    <n v="1917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03.46"/>
    <n v="145"/>
    <x v="1"/>
    <n v="95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95.28"/>
    <n v="359"/>
    <x v="1"/>
    <n v="147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75.900000000000006"/>
    <n v="186"/>
    <x v="1"/>
    <n v="86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107.58"/>
    <n v="595"/>
    <x v="1"/>
    <n v="83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1.32"/>
    <n v="59"/>
    <x v="0"/>
    <n v="60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71.98"/>
    <n v="15"/>
    <x v="0"/>
    <n v="296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08.95"/>
    <n v="120"/>
    <x v="1"/>
    <n v="676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35"/>
    <n v="269"/>
    <x v="1"/>
    <n v="361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94.94"/>
    <n v="377"/>
    <x v="1"/>
    <n v="131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109.65"/>
    <n v="727"/>
    <x v="1"/>
    <n v="126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44"/>
    <n v="87"/>
    <x v="0"/>
    <n v="3304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6.79"/>
    <n v="88"/>
    <x v="0"/>
    <n v="73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30.99"/>
    <n v="174"/>
    <x v="1"/>
    <n v="275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94.79"/>
    <n v="118"/>
    <x v="1"/>
    <n v="67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69.790000000000006"/>
    <n v="215"/>
    <x v="1"/>
    <n v="154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63"/>
    <n v="149"/>
    <x v="1"/>
    <n v="1782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110.03"/>
    <n v="219"/>
    <x v="1"/>
    <n v="903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26"/>
    <n v="64"/>
    <x v="0"/>
    <n v="3387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49.99"/>
    <n v="19"/>
    <x v="0"/>
    <n v="662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101.72"/>
    <n v="368"/>
    <x v="1"/>
    <n v="94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47.08"/>
    <n v="160"/>
    <x v="1"/>
    <n v="180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89.94"/>
    <n v="39"/>
    <x v="0"/>
    <n v="774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78.97"/>
    <n v="51"/>
    <x v="0"/>
    <n v="672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80.069999999999993"/>
    <n v="60"/>
    <x v="3"/>
    <n v="532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86.47"/>
    <n v="3"/>
    <x v="3"/>
    <n v="55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28"/>
    <n v="155"/>
    <x v="1"/>
    <n v="533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68"/>
    <n v="101"/>
    <x v="1"/>
    <n v="2443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43.08"/>
    <n v="116"/>
    <x v="1"/>
    <n v="89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87.96"/>
    <n v="311"/>
    <x v="1"/>
    <n v="15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94.99"/>
    <n v="90"/>
    <x v="0"/>
    <n v="940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46.91"/>
    <n v="71"/>
    <x v="0"/>
    <n v="117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46.91"/>
    <n v="3"/>
    <x v="3"/>
    <n v="5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94.24"/>
    <n v="262"/>
    <x v="1"/>
    <n v="50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80.14"/>
    <n v="96"/>
    <x v="0"/>
    <n v="1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59.04"/>
    <n v="21"/>
    <x v="0"/>
    <n v="326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65.989999999999995"/>
    <n v="223"/>
    <x v="1"/>
    <n v="186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60.99"/>
    <n v="102"/>
    <x v="1"/>
    <n v="1071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98.31"/>
    <n v="230"/>
    <x v="1"/>
    <n v="11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04.6"/>
    <n v="136"/>
    <x v="1"/>
    <n v="70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86.07"/>
    <n v="129"/>
    <x v="1"/>
    <n v="135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76.989999999999995"/>
    <n v="237"/>
    <x v="1"/>
    <n v="768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29.76"/>
    <n v="17"/>
    <x v="3"/>
    <n v="51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46.92"/>
    <n v="112"/>
    <x v="1"/>
    <n v="199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05.19"/>
    <n v="121"/>
    <x v="1"/>
    <n v="107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69.91"/>
    <n v="220"/>
    <x v="1"/>
    <n v="195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n v="1"/>
    <x v="0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0.01"/>
    <n v="64"/>
    <x v="0"/>
    <n v="1467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52.01"/>
    <n v="423"/>
    <x v="1"/>
    <n v="3376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31"/>
    <n v="93"/>
    <x v="0"/>
    <n v="5681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95.04"/>
    <n v="59"/>
    <x v="0"/>
    <n v="1059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75.97"/>
    <n v="65"/>
    <x v="0"/>
    <n v="1194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1.010000000000005"/>
    <n v="74"/>
    <x v="3"/>
    <n v="379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73.73"/>
    <n v="53"/>
    <x v="0"/>
    <n v="30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113.17"/>
    <n v="221"/>
    <x v="1"/>
    <n v="41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5.01"/>
    <n v="100"/>
    <x v="1"/>
    <n v="182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79.180000000000007"/>
    <n v="162"/>
    <x v="1"/>
    <n v="164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57.33"/>
    <n v="78"/>
    <x v="0"/>
    <n v="75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58.18"/>
    <n v="150"/>
    <x v="1"/>
    <n v="157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36.03"/>
    <n v="253"/>
    <x v="1"/>
    <n v="246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7.99"/>
    <n v="100"/>
    <x v="1"/>
    <n v="1396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44.01"/>
    <n v="122"/>
    <x v="1"/>
    <n v="250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55.08"/>
    <n v="137"/>
    <x v="1"/>
    <n v="244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74"/>
    <n v="416"/>
    <x v="1"/>
    <n v="146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42"/>
    <n v="31"/>
    <x v="0"/>
    <n v="955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77.989999999999995"/>
    <n v="424"/>
    <x v="1"/>
    <n v="1267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82.51"/>
    <n v="3"/>
    <x v="0"/>
    <n v="67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4.2"/>
    <n v="11"/>
    <x v="0"/>
    <n v="5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25.5"/>
    <n v="83"/>
    <x v="0"/>
    <n v="26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00.98"/>
    <n v="163"/>
    <x v="1"/>
    <n v="1561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111.83"/>
    <n v="895"/>
    <x v="1"/>
    <n v="48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42"/>
    <n v="26"/>
    <x v="0"/>
    <n v="1130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110.05"/>
    <n v="75"/>
    <x v="0"/>
    <n v="782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59"/>
    <n v="416"/>
    <x v="1"/>
    <n v="2739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32.99"/>
    <n v="96"/>
    <x v="0"/>
    <n v="210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45.01"/>
    <n v="358"/>
    <x v="1"/>
    <n v="3537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81.98"/>
    <n v="308"/>
    <x v="1"/>
    <n v="2107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39.08"/>
    <n v="62"/>
    <x v="0"/>
    <n v="136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59"/>
    <n v="722"/>
    <x v="1"/>
    <n v="3318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40.99"/>
    <n v="69"/>
    <x v="0"/>
    <n v="86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31.03"/>
    <n v="293"/>
    <x v="1"/>
    <n v="340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37.79"/>
    <n v="72"/>
    <x v="0"/>
    <n v="19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2.01"/>
    <n v="32"/>
    <x v="0"/>
    <n v="886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95.97"/>
    <n v="230"/>
    <x v="1"/>
    <n v="1442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75"/>
    <n v="32"/>
    <x v="0"/>
    <n v="3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102.05"/>
    <n v="24"/>
    <x v="3"/>
    <n v="441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105.75"/>
    <n v="69"/>
    <x v="0"/>
    <n v="24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07"/>
    <n v="38"/>
    <x v="0"/>
    <n v="86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35.049999999999997"/>
    <n v="20"/>
    <x v="0"/>
    <n v="243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6.34"/>
    <n v="46"/>
    <x v="0"/>
    <n v="65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69.17"/>
    <n v="123"/>
    <x v="1"/>
    <n v="126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109.08"/>
    <n v="362"/>
    <x v="1"/>
    <n v="524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51.78"/>
    <n v="63"/>
    <x v="0"/>
    <n v="100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82.01"/>
    <n v="298"/>
    <x v="1"/>
    <n v="1989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35.96"/>
    <n v="10"/>
    <x v="0"/>
    <n v="168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74.459999999999994"/>
    <n v="54"/>
    <x v="0"/>
    <n v="13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n v="2"/>
    <x v="0"/>
    <n v="1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91.11"/>
    <n v="681"/>
    <x v="1"/>
    <n v="157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9.790000000000006"/>
    <n v="79"/>
    <x v="3"/>
    <n v="8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43"/>
    <n v="134"/>
    <x v="1"/>
    <n v="449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63.23"/>
    <n v="3"/>
    <x v="0"/>
    <n v="40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70.180000000000007"/>
    <n v="432"/>
    <x v="1"/>
    <n v="80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61.33"/>
    <n v="39"/>
    <x v="3"/>
    <n v="57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99"/>
    <n v="426"/>
    <x v="1"/>
    <n v="43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96.98"/>
    <n v="101"/>
    <x v="1"/>
    <n v="2053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51"/>
    <n v="21"/>
    <x v="2"/>
    <n v="808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28.04"/>
    <n v="67"/>
    <x v="0"/>
    <n v="226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60.98"/>
    <n v="95"/>
    <x v="0"/>
    <n v="1625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73.209999999999994"/>
    <n v="152"/>
    <x v="1"/>
    <n v="16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40"/>
    <n v="195"/>
    <x v="1"/>
    <n v="4289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86.81"/>
    <n v="1023"/>
    <x v="1"/>
    <n v="165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42.13"/>
    <n v="4"/>
    <x v="0"/>
    <n v="143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03.98"/>
    <n v="155"/>
    <x v="1"/>
    <n v="1815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62"/>
    <n v="45"/>
    <x v="0"/>
    <n v="934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31.01"/>
    <n v="216"/>
    <x v="1"/>
    <n v="397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89.99"/>
    <n v="332"/>
    <x v="1"/>
    <n v="1539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39.24"/>
    <n v="8"/>
    <x v="0"/>
    <n v="17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54.99"/>
    <n v="99"/>
    <x v="0"/>
    <n v="2179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47.99"/>
    <n v="138"/>
    <x v="1"/>
    <n v="138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87.97"/>
    <n v="94"/>
    <x v="0"/>
    <n v="931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52"/>
    <n v="404"/>
    <x v="1"/>
    <n v="3594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30"/>
    <n v="260"/>
    <x v="1"/>
    <n v="5880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98.21"/>
    <n v="367"/>
    <x v="1"/>
    <n v="112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08.96"/>
    <n v="169"/>
    <x v="1"/>
    <n v="943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67"/>
    <n v="120"/>
    <x v="1"/>
    <n v="2468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64.989999999999995"/>
    <n v="194"/>
    <x v="1"/>
    <n v="2551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99.84"/>
    <n v="420"/>
    <x v="1"/>
    <n v="10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82.43"/>
    <n v="77"/>
    <x v="3"/>
    <n v="67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63.29"/>
    <n v="171"/>
    <x v="1"/>
    <n v="92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96.77"/>
    <n v="158"/>
    <x v="1"/>
    <n v="62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54.91"/>
    <n v="109"/>
    <x v="1"/>
    <n v="149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39.01"/>
    <n v="42"/>
    <x v="0"/>
    <n v="92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75.84"/>
    <n v="11"/>
    <x v="0"/>
    <n v="57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45.05"/>
    <n v="159"/>
    <x v="1"/>
    <n v="32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104.52"/>
    <n v="422"/>
    <x v="1"/>
    <n v="97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76.27"/>
    <n v="98"/>
    <x v="0"/>
    <n v="41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69.02"/>
    <n v="419"/>
    <x v="1"/>
    <n v="1784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8"/>
    <n v="102"/>
    <x v="1"/>
    <n v="1684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42.92"/>
    <n v="128"/>
    <x v="1"/>
    <n v="250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3.03"/>
    <n v="445"/>
    <x v="1"/>
    <n v="238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75.25"/>
    <n v="570"/>
    <x v="1"/>
    <n v="5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69.02"/>
    <n v="509"/>
    <x v="1"/>
    <n v="21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65.989999999999995"/>
    <n v="326"/>
    <x v="1"/>
    <n v="222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8.01"/>
    <n v="933"/>
    <x v="1"/>
    <n v="1884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60.11"/>
    <n v="211"/>
    <x v="1"/>
    <n v="218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6"/>
    <n v="273"/>
    <x v="1"/>
    <n v="6465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n v="3"/>
    <x v="0"/>
    <n v="1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38.020000000000003"/>
    <n v="54"/>
    <x v="0"/>
    <n v="101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106.15"/>
    <n v="626"/>
    <x v="1"/>
    <n v="59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1.02"/>
    <n v="89"/>
    <x v="0"/>
    <n v="1335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96.65"/>
    <n v="185"/>
    <x v="1"/>
    <n v="88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57"/>
    <n v="120"/>
    <x v="1"/>
    <n v="1697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63.93"/>
    <n v="23"/>
    <x v="0"/>
    <n v="15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90.46"/>
    <n v="146"/>
    <x v="1"/>
    <n v="92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72.17"/>
    <n v="268"/>
    <x v="1"/>
    <n v="186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77.930000000000007"/>
    <n v="598"/>
    <x v="1"/>
    <n v="138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38.07"/>
    <n v="158"/>
    <x v="1"/>
    <n v="261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57.94"/>
    <n v="31"/>
    <x v="0"/>
    <n v="45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49.79"/>
    <n v="313"/>
    <x v="1"/>
    <n v="107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54.05"/>
    <n v="371"/>
    <x v="1"/>
    <n v="199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0"/>
    <n v="363"/>
    <x v="1"/>
    <n v="5512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70.13"/>
    <n v="123"/>
    <x v="1"/>
    <n v="86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27"/>
    <n v="77"/>
    <x v="0"/>
    <n v="318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51.99"/>
    <n v="234"/>
    <x v="1"/>
    <n v="2768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56.42"/>
    <n v="181"/>
    <x v="1"/>
    <n v="48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101.63"/>
    <n v="253"/>
    <x v="1"/>
    <n v="8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5.01"/>
    <n v="27"/>
    <x v="3"/>
    <n v="1890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32.020000000000003"/>
    <n v="1"/>
    <x v="2"/>
    <n v="61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82.02"/>
    <n v="304"/>
    <x v="1"/>
    <n v="1894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37.96"/>
    <n v="137"/>
    <x v="1"/>
    <n v="282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51.53"/>
    <n v="32"/>
    <x v="0"/>
    <n v="15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81.2"/>
    <n v="242"/>
    <x v="1"/>
    <n v="116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40.03"/>
    <n v="97"/>
    <x v="0"/>
    <n v="133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89.94"/>
    <n v="1066"/>
    <x v="1"/>
    <n v="83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96.69"/>
    <n v="326"/>
    <x v="1"/>
    <n v="91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25.01"/>
    <n v="171"/>
    <x v="1"/>
    <n v="546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36.99"/>
    <n v="581"/>
    <x v="1"/>
    <n v="393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73.010000000000005"/>
    <n v="92"/>
    <x v="0"/>
    <n v="2062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68.239999999999995"/>
    <n v="108"/>
    <x v="1"/>
    <n v="13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52.31"/>
    <n v="19"/>
    <x v="0"/>
    <n v="29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61.77"/>
    <n v="83"/>
    <x v="0"/>
    <n v="132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25.03"/>
    <n v="706"/>
    <x v="1"/>
    <n v="254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06.29"/>
    <n v="17"/>
    <x v="3"/>
    <n v="184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75.069999999999993"/>
    <n v="210"/>
    <x v="1"/>
    <n v="176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39.97"/>
    <n v="98"/>
    <x v="0"/>
    <n v="137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39.979999999999997"/>
    <n v="1684"/>
    <x v="1"/>
    <n v="337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101.02"/>
    <n v="54"/>
    <x v="0"/>
    <n v="908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76.81"/>
    <n v="457"/>
    <x v="1"/>
    <n v="107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71.7"/>
    <n v="10"/>
    <x v="0"/>
    <n v="10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33.28"/>
    <n v="16"/>
    <x v="3"/>
    <n v="32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43.92"/>
    <n v="1340"/>
    <x v="1"/>
    <n v="183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n v="36"/>
    <x v="0"/>
    <n v="1910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88.21"/>
    <n v="55"/>
    <x v="0"/>
    <n v="3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65.239999999999995"/>
    <n v="94"/>
    <x v="0"/>
    <n v="104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69.959999999999994"/>
    <n v="144"/>
    <x v="1"/>
    <n v="72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39.880000000000003"/>
    <n v="51"/>
    <x v="0"/>
    <n v="49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n v="5"/>
    <x v="0"/>
    <n v="1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41.02"/>
    <n v="1345"/>
    <x v="1"/>
    <n v="295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98.91"/>
    <n v="32"/>
    <x v="0"/>
    <n v="245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7.78"/>
    <n v="83"/>
    <x v="0"/>
    <n v="32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80.77"/>
    <n v="546"/>
    <x v="1"/>
    <n v="142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94.28"/>
    <n v="286"/>
    <x v="1"/>
    <n v="85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3.430000000000007"/>
    <n v="8"/>
    <x v="0"/>
    <n v="7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65.97"/>
    <n v="132"/>
    <x v="1"/>
    <n v="659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109.04"/>
    <n v="74"/>
    <x v="0"/>
    <n v="803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41.16"/>
    <n v="75"/>
    <x v="3"/>
    <n v="75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99.13"/>
    <n v="20"/>
    <x v="0"/>
    <n v="16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105.88"/>
    <n v="203"/>
    <x v="1"/>
    <n v="121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49"/>
    <n v="310"/>
    <x v="1"/>
    <n v="3742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"/>
    <n v="395"/>
    <x v="1"/>
    <n v="223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31.02"/>
    <n v="295"/>
    <x v="1"/>
    <n v="133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103.87"/>
    <n v="34"/>
    <x v="0"/>
    <n v="31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59.27"/>
    <n v="67"/>
    <x v="0"/>
    <n v="108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42.3"/>
    <n v="19"/>
    <x v="0"/>
    <n v="30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53.12"/>
    <n v="16"/>
    <x v="0"/>
    <n v="17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50.8"/>
    <n v="39"/>
    <x v="3"/>
    <n v="64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101.15"/>
    <n v="10"/>
    <x v="0"/>
    <n v="80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65"/>
    <n v="94"/>
    <x v="0"/>
    <n v="2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38"/>
    <n v="167"/>
    <x v="1"/>
    <n v="5168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82.62"/>
    <n v="24"/>
    <x v="0"/>
    <n v="26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37.94"/>
    <n v="164"/>
    <x v="1"/>
    <n v="307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80.78"/>
    <n v="91"/>
    <x v="0"/>
    <n v="73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25.98"/>
    <n v="46"/>
    <x v="0"/>
    <n v="128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0.36"/>
    <n v="39"/>
    <x v="0"/>
    <n v="3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54"/>
    <n v="134"/>
    <x v="1"/>
    <n v="2441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101.79"/>
    <n v="23"/>
    <x v="2"/>
    <n v="21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45"/>
    <n v="185"/>
    <x v="1"/>
    <n v="1385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77.069999999999993"/>
    <n v="444"/>
    <x v="1"/>
    <n v="190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88.08"/>
    <n v="200"/>
    <x v="1"/>
    <n v="470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47.04"/>
    <n v="124"/>
    <x v="1"/>
    <n v="253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11"/>
    <n v="187"/>
    <x v="1"/>
    <n v="1113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87"/>
    <n v="114"/>
    <x v="1"/>
    <n v="2283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63.99"/>
    <n v="97"/>
    <x v="0"/>
    <n v="1072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05.99"/>
    <n v="123"/>
    <x v="1"/>
    <n v="1095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73.989999999999995"/>
    <n v="179"/>
    <x v="1"/>
    <n v="1690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4.02"/>
    <n v="80"/>
    <x v="3"/>
    <n v="1297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88.97"/>
    <n v="94"/>
    <x v="0"/>
    <n v="393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76.989999999999995"/>
    <n v="85"/>
    <x v="0"/>
    <n v="1257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97.15"/>
    <n v="67"/>
    <x v="0"/>
    <n v="328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33.01"/>
    <n v="54"/>
    <x v="0"/>
    <n v="147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99.95"/>
    <n v="42"/>
    <x v="0"/>
    <n v="830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69.97"/>
    <n v="15"/>
    <x v="0"/>
    <n v="331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110.32"/>
    <n v="34"/>
    <x v="0"/>
    <n v="25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66.010000000000005"/>
    <n v="1401"/>
    <x v="1"/>
    <n v="191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41.01"/>
    <n v="72"/>
    <x v="0"/>
    <n v="3483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103.96"/>
    <n v="53"/>
    <x v="0"/>
    <n v="923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n v="5"/>
    <x v="0"/>
    <n v="1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47.01"/>
    <n v="128"/>
    <x v="1"/>
    <n v="2013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29.61"/>
    <n v="35"/>
    <x v="0"/>
    <n v="33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81.010000000000005"/>
    <n v="411"/>
    <x v="1"/>
    <n v="1703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94.35"/>
    <n v="124"/>
    <x v="1"/>
    <n v="80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26.06"/>
    <n v="59"/>
    <x v="2"/>
    <n v="86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85.78"/>
    <n v="37"/>
    <x v="0"/>
    <n v="40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03.73"/>
    <n v="185"/>
    <x v="1"/>
    <n v="41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49.83"/>
    <n v="12"/>
    <x v="0"/>
    <n v="23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63.89"/>
    <n v="299"/>
    <x v="1"/>
    <n v="187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47"/>
    <n v="226"/>
    <x v="1"/>
    <n v="287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08.48"/>
    <n v="174"/>
    <x v="1"/>
    <n v="88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72.02"/>
    <n v="372"/>
    <x v="1"/>
    <n v="191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59.93"/>
    <n v="160"/>
    <x v="1"/>
    <n v="139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78.209999999999994"/>
    <n v="1616"/>
    <x v="1"/>
    <n v="186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104.78"/>
    <n v="733"/>
    <x v="1"/>
    <n v="112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105.52"/>
    <n v="592"/>
    <x v="1"/>
    <n v="101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24.93"/>
    <n v="19"/>
    <x v="0"/>
    <n v="75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69.87"/>
    <n v="277"/>
    <x v="1"/>
    <n v="206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95.73"/>
    <n v="273"/>
    <x v="1"/>
    <n v="154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30"/>
    <n v="159"/>
    <x v="1"/>
    <n v="596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59.01"/>
    <n v="68"/>
    <x v="0"/>
    <n v="2176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84.76"/>
    <n v="1592"/>
    <x v="1"/>
    <n v="169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8.010000000000005"/>
    <n v="730"/>
    <x v="1"/>
    <n v="210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50.05"/>
    <n v="13"/>
    <x v="0"/>
    <n v="441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9.16"/>
    <n v="55"/>
    <x v="0"/>
    <n v="25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93.7"/>
    <n v="361"/>
    <x v="1"/>
    <n v="131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40.14"/>
    <n v="10"/>
    <x v="0"/>
    <n v="12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70.09"/>
    <n v="14"/>
    <x v="0"/>
    <n v="355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66.180000000000007"/>
    <n v="40"/>
    <x v="0"/>
    <n v="44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47.71"/>
    <n v="160"/>
    <x v="1"/>
    <n v="84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62.9"/>
    <n v="184"/>
    <x v="1"/>
    <n v="155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86.61"/>
    <n v="64"/>
    <x v="0"/>
    <n v="67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75.13"/>
    <n v="225"/>
    <x v="1"/>
    <n v="189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41"/>
    <n v="172"/>
    <x v="1"/>
    <n v="4799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50.01"/>
    <n v="146"/>
    <x v="1"/>
    <n v="1137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96.96"/>
    <n v="76"/>
    <x v="0"/>
    <n v="1068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100.93"/>
    <n v="39"/>
    <x v="0"/>
    <n v="424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89.23"/>
    <n v="11"/>
    <x v="3"/>
    <n v="145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87.98"/>
    <n v="122"/>
    <x v="1"/>
    <n v="1152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89.54"/>
    <n v="187"/>
    <x v="1"/>
    <n v="50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29.09"/>
    <n v="7"/>
    <x v="0"/>
    <n v="151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42.01"/>
    <n v="66"/>
    <x v="0"/>
    <n v="1608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47"/>
    <n v="229"/>
    <x v="1"/>
    <n v="3059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110.44"/>
    <n v="469"/>
    <x v="1"/>
    <n v="34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41.99"/>
    <n v="130"/>
    <x v="1"/>
    <n v="220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48.01"/>
    <n v="167"/>
    <x v="1"/>
    <n v="1604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31.02"/>
    <n v="174"/>
    <x v="1"/>
    <n v="454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99.2"/>
    <n v="718"/>
    <x v="1"/>
    <n v="123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6.02"/>
    <n v="64"/>
    <x v="0"/>
    <n v="941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n v="2"/>
    <x v="0"/>
    <n v="1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46.06"/>
    <n v="1530"/>
    <x v="1"/>
    <n v="299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73.650000000000006"/>
    <n v="40"/>
    <x v="0"/>
    <n v="40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55.99"/>
    <n v="86"/>
    <x v="0"/>
    <n v="3015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68.989999999999995"/>
    <n v="316"/>
    <x v="1"/>
    <n v="2237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60.98"/>
    <n v="90"/>
    <x v="0"/>
    <n v="435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10.98"/>
    <n v="182"/>
    <x v="1"/>
    <n v="645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25"/>
    <n v="356"/>
    <x v="1"/>
    <n v="484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78.760000000000005"/>
    <n v="132"/>
    <x v="1"/>
    <n v="154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87.96"/>
    <n v="46"/>
    <x v="0"/>
    <n v="714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49.99"/>
    <n v="36"/>
    <x v="2"/>
    <n v="1111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99.52"/>
    <n v="105"/>
    <x v="1"/>
    <n v="82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104.82"/>
    <n v="669"/>
    <x v="1"/>
    <n v="134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108.01"/>
    <n v="62"/>
    <x v="2"/>
    <n v="1089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29"/>
    <n v="85"/>
    <x v="0"/>
    <n v="5497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30.03"/>
    <n v="11"/>
    <x v="0"/>
    <n v="418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1.01"/>
    <n v="44"/>
    <x v="0"/>
    <n v="1439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62.87"/>
    <n v="55"/>
    <x v="0"/>
    <n v="15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47.01"/>
    <n v="57"/>
    <x v="0"/>
    <n v="1999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27"/>
    <n v="123"/>
    <x v="1"/>
    <n v="5203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68.33"/>
    <n v="128"/>
    <x v="1"/>
    <n v="94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50.97"/>
    <n v="64"/>
    <x v="0"/>
    <n v="118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54.02"/>
    <n v="127"/>
    <x v="1"/>
    <n v="205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97.06"/>
    <n v="11"/>
    <x v="0"/>
    <n v="162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24.87"/>
    <n v="40"/>
    <x v="0"/>
    <n v="83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84.42"/>
    <n v="288"/>
    <x v="1"/>
    <n v="92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47.09"/>
    <n v="573"/>
    <x v="1"/>
    <n v="219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78"/>
    <n v="113"/>
    <x v="1"/>
    <n v="2526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62.97"/>
    <n v="46"/>
    <x v="0"/>
    <n v="747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81.010000000000005"/>
    <n v="91"/>
    <x v="3"/>
    <n v="2138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5.319999999999993"/>
    <n v="68"/>
    <x v="0"/>
    <n v="84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04.44"/>
    <n v="192"/>
    <x v="1"/>
    <n v="94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69.989999999999995"/>
    <n v="83"/>
    <x v="0"/>
    <n v="91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83.02"/>
    <n v="54"/>
    <x v="0"/>
    <n v="792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90.3"/>
    <n v="17"/>
    <x v="3"/>
    <n v="10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03.98"/>
    <n v="117"/>
    <x v="1"/>
    <n v="1713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54.93"/>
    <n v="1052"/>
    <x v="1"/>
    <n v="24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51.92"/>
    <n v="123"/>
    <x v="1"/>
    <n v="192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60.03"/>
    <n v="179"/>
    <x v="1"/>
    <n v="247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44"/>
    <n v="355"/>
    <x v="1"/>
    <n v="2293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53"/>
    <n v="162"/>
    <x v="1"/>
    <n v="3131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54.5"/>
    <n v="25"/>
    <x v="0"/>
    <n v="32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75.040000000000006"/>
    <n v="199"/>
    <x v="1"/>
    <n v="143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5.909999999999997"/>
    <n v="35"/>
    <x v="3"/>
    <n v="90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36.950000000000003"/>
    <n v="176"/>
    <x v="1"/>
    <n v="296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63.17"/>
    <n v="511"/>
    <x v="1"/>
    <n v="170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29.99"/>
    <n v="82"/>
    <x v="0"/>
    <n v="186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86"/>
    <n v="24"/>
    <x v="3"/>
    <n v="439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75.010000000000005"/>
    <n v="50"/>
    <x v="0"/>
    <n v="60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101.2"/>
    <n v="967"/>
    <x v="1"/>
    <n v="86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n v="4"/>
    <x v="0"/>
    <n v="1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29"/>
    <n v="123"/>
    <x v="1"/>
    <n v="6286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98.23"/>
    <n v="63"/>
    <x v="0"/>
    <n v="31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87"/>
    <n v="56"/>
    <x v="0"/>
    <n v="1181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5.21"/>
    <n v="44"/>
    <x v="0"/>
    <n v="39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37"/>
    <n v="118"/>
    <x v="1"/>
    <n v="3727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94.98"/>
    <n v="104"/>
    <x v="1"/>
    <n v="160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8.96"/>
    <n v="27"/>
    <x v="0"/>
    <n v="46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55.99"/>
    <n v="351"/>
    <x v="1"/>
    <n v="2120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54.04"/>
    <n v="90"/>
    <x v="0"/>
    <n v="105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82.38"/>
    <n v="172"/>
    <x v="1"/>
    <n v="50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67"/>
    <n v="141"/>
    <x v="1"/>
    <n v="2080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107.91"/>
    <n v="31"/>
    <x v="0"/>
    <n v="535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69.010000000000005"/>
    <n v="108"/>
    <x v="1"/>
    <n v="2105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39.01"/>
    <n v="133"/>
    <x v="1"/>
    <n v="2436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10.36"/>
    <n v="188"/>
    <x v="1"/>
    <n v="80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94.86"/>
    <n v="332"/>
    <x v="1"/>
    <n v="42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.94"/>
    <n v="575"/>
    <x v="1"/>
    <n v="139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101.25"/>
    <n v="41"/>
    <x v="0"/>
    <n v="16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64.959999999999994"/>
    <n v="184"/>
    <x v="1"/>
    <n v="15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7.01"/>
    <n v="286"/>
    <x v="1"/>
    <n v="381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50.97"/>
    <n v="319"/>
    <x v="1"/>
    <n v="194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104.94"/>
    <n v="39"/>
    <x v="0"/>
    <n v="575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84.03"/>
    <n v="178"/>
    <x v="1"/>
    <n v="106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102.86"/>
    <n v="365"/>
    <x v="1"/>
    <n v="142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39.96"/>
    <n v="114"/>
    <x v="1"/>
    <n v="21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51"/>
    <n v="30"/>
    <x v="0"/>
    <n v="1120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40.82"/>
    <n v="54"/>
    <x v="0"/>
    <n v="113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59"/>
    <n v="236"/>
    <x v="1"/>
    <n v="2756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71.16"/>
    <n v="513"/>
    <x v="1"/>
    <n v="173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99.49"/>
    <n v="101"/>
    <x v="1"/>
    <n v="87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103.99"/>
    <n v="81"/>
    <x v="0"/>
    <n v="1538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76.56"/>
    <n v="16"/>
    <x v="0"/>
    <n v="9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87.07"/>
    <n v="53"/>
    <x v="0"/>
    <n v="55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49"/>
    <n v="260"/>
    <x v="1"/>
    <n v="1572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42.97"/>
    <n v="31"/>
    <x v="0"/>
    <n v="648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33.43"/>
    <n v="14"/>
    <x v="0"/>
    <n v="2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83.98"/>
    <n v="179"/>
    <x v="1"/>
    <n v="2346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101.42"/>
    <n v="220"/>
    <x v="1"/>
    <n v="115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9.87"/>
    <n v="102"/>
    <x v="1"/>
    <n v="85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31.92"/>
    <n v="192"/>
    <x v="1"/>
    <n v="144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70.989999999999995"/>
    <n v="305"/>
    <x v="1"/>
    <n v="244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77.03"/>
    <n v="24"/>
    <x v="3"/>
    <n v="595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101.78"/>
    <n v="724"/>
    <x v="1"/>
    <n v="64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1.06"/>
    <n v="547"/>
    <x v="1"/>
    <n v="268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68.02"/>
    <n v="415"/>
    <x v="1"/>
    <n v="195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30.87"/>
    <n v="1"/>
    <x v="0"/>
    <n v="54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27.91"/>
    <n v="34"/>
    <x v="0"/>
    <n v="120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79.989999999999995"/>
    <n v="24"/>
    <x v="0"/>
    <n v="579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38"/>
    <n v="48"/>
    <x v="0"/>
    <n v="2072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n v="0"/>
    <x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59.99"/>
    <n v="70"/>
    <x v="0"/>
    <n v="1796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37.04"/>
    <n v="530"/>
    <x v="1"/>
    <n v="186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99.96"/>
    <n v="180"/>
    <x v="1"/>
    <n v="460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111.68"/>
    <n v="92"/>
    <x v="0"/>
    <n v="62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36.01"/>
    <n v="14"/>
    <x v="0"/>
    <n v="347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66.010000000000005"/>
    <n v="927"/>
    <x v="1"/>
    <n v="252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4.05"/>
    <n v="40"/>
    <x v="0"/>
    <n v="19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53"/>
    <n v="112"/>
    <x v="1"/>
    <n v="3657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95"/>
    <n v="71"/>
    <x v="0"/>
    <n v="1258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70.91"/>
    <n v="119"/>
    <x v="1"/>
    <n v="131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98.06"/>
    <n v="24"/>
    <x v="0"/>
    <n v="362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53.05"/>
    <n v="139"/>
    <x v="1"/>
    <n v="239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93.14"/>
    <n v="39"/>
    <x v="3"/>
    <n v="35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58.95"/>
    <n v="22"/>
    <x v="3"/>
    <n v="52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36.07"/>
    <n v="56"/>
    <x v="0"/>
    <n v="133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63.03"/>
    <n v="43"/>
    <x v="0"/>
    <n v="84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84.72"/>
    <n v="112"/>
    <x v="1"/>
    <n v="78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62.2"/>
    <n v="7"/>
    <x v="0"/>
    <n v="10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98"/>
    <n v="102"/>
    <x v="1"/>
    <n v="1773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106.44"/>
    <n v="426"/>
    <x v="1"/>
    <n v="32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29.98"/>
    <n v="146"/>
    <x v="1"/>
    <n v="369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85.81"/>
    <n v="32"/>
    <x v="0"/>
    <n v="191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.819999999999993"/>
    <n v="700"/>
    <x v="1"/>
    <n v="89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41"/>
    <n v="84"/>
    <x v="0"/>
    <n v="1979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28.06"/>
    <n v="84"/>
    <x v="0"/>
    <n v="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88.05"/>
    <n v="156"/>
    <x v="1"/>
    <n v="147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31"/>
    <n v="100"/>
    <x v="0"/>
    <n v="6080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90.34"/>
    <n v="80"/>
    <x v="0"/>
    <n v="80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63.78"/>
    <n v="11"/>
    <x v="0"/>
    <n v="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54"/>
    <n v="92"/>
    <x v="0"/>
    <n v="1784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48.99"/>
    <n v="96"/>
    <x v="2"/>
    <n v="3640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63.86"/>
    <n v="503"/>
    <x v="1"/>
    <n v="126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83"/>
    <n v="159"/>
    <x v="1"/>
    <n v="221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55.08"/>
    <n v="15"/>
    <x v="0"/>
    <n v="243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62.04"/>
    <n v="482"/>
    <x v="1"/>
    <n v="20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04.98"/>
    <n v="150"/>
    <x v="1"/>
    <n v="140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94.04"/>
    <n v="117"/>
    <x v="1"/>
    <n v="1052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44.01"/>
    <n v="38"/>
    <x v="0"/>
    <n v="1296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92.47"/>
    <n v="73"/>
    <x v="0"/>
    <n v="77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57.07"/>
    <n v="266"/>
    <x v="1"/>
    <n v="247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109.08"/>
    <n v="24"/>
    <x v="0"/>
    <n v="395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39.39"/>
    <n v="3"/>
    <x v="0"/>
    <n v="49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77.02"/>
    <n v="16"/>
    <x v="0"/>
    <n v="180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92.17"/>
    <n v="277"/>
    <x v="1"/>
    <n v="84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61.01"/>
    <n v="89"/>
    <x v="0"/>
    <n v="2690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78.069999999999993"/>
    <n v="164"/>
    <x v="1"/>
    <n v="88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80.75"/>
    <n v="969"/>
    <x v="1"/>
    <n v="156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59.99"/>
    <n v="271"/>
    <x v="1"/>
    <n v="2985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110.03"/>
    <n v="284"/>
    <x v="1"/>
    <n v="762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n v="4"/>
    <x v="3"/>
    <n v="1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38"/>
    <n v="59"/>
    <x v="0"/>
    <n v="2779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6.37"/>
    <n v="99"/>
    <x v="0"/>
    <n v="92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72.98"/>
    <n v="44"/>
    <x v="0"/>
    <n v="102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26.01"/>
    <n v="152"/>
    <x v="1"/>
    <n v="554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104.36"/>
    <n v="224"/>
    <x v="1"/>
    <n v="135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102.19"/>
    <n v="240"/>
    <x v="1"/>
    <n v="122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54.12"/>
    <n v="199"/>
    <x v="1"/>
    <n v="221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63.22"/>
    <n v="137"/>
    <x v="1"/>
    <n v="126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4.03"/>
    <n v="101"/>
    <x v="1"/>
    <n v="1022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49.99"/>
    <n v="794"/>
    <x v="1"/>
    <n v="3177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56.02"/>
    <n v="370"/>
    <x v="1"/>
    <n v="198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48.81"/>
    <n v="13"/>
    <x v="0"/>
    <n v="26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60.08"/>
    <n v="138"/>
    <x v="1"/>
    <n v="85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78.989999999999995"/>
    <n v="84"/>
    <x v="0"/>
    <n v="1790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53.99"/>
    <n v="205"/>
    <x v="1"/>
    <n v="3596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111.46"/>
    <n v="44"/>
    <x v="0"/>
    <n v="37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60.92"/>
    <n v="219"/>
    <x v="1"/>
    <n v="244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26"/>
    <n v="186"/>
    <x v="1"/>
    <n v="5180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80.989999999999995"/>
    <n v="237"/>
    <x v="1"/>
    <n v="589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5"/>
    <n v="306"/>
    <x v="1"/>
    <n v="2725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"/>
    <n v="94"/>
    <x v="0"/>
    <n v="35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2.09"/>
    <n v="54"/>
    <x v="3"/>
    <n v="94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24.99"/>
    <n v="112"/>
    <x v="1"/>
    <n v="300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69.22"/>
    <n v="369"/>
    <x v="1"/>
    <n v="144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93.94"/>
    <n v="63"/>
    <x v="0"/>
    <n v="558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98.41"/>
    <n v="65"/>
    <x v="0"/>
    <n v="64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41.78"/>
    <n v="19"/>
    <x v="3"/>
    <n v="37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65.989999999999995"/>
    <n v="17"/>
    <x v="0"/>
    <n v="245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72.06"/>
    <n v="101"/>
    <x v="1"/>
    <n v="87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48"/>
    <n v="342"/>
    <x v="1"/>
    <n v="3116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54.1"/>
    <n v="64"/>
    <x v="0"/>
    <n v="71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107.88"/>
    <n v="52"/>
    <x v="0"/>
    <n v="42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67.03"/>
    <n v="322"/>
    <x v="1"/>
    <n v="909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64.010000000000005"/>
    <n v="120"/>
    <x v="1"/>
    <n v="161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96.07"/>
    <n v="147"/>
    <x v="1"/>
    <n v="136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51.18"/>
    <n v="951"/>
    <x v="1"/>
    <n v="130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43.92"/>
    <n v="73"/>
    <x v="0"/>
    <n v="156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91.02"/>
    <n v="79"/>
    <x v="0"/>
    <n v="1368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50.13"/>
    <n v="65"/>
    <x v="0"/>
    <n v="102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67.72"/>
    <n v="82"/>
    <x v="0"/>
    <n v="8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61.04"/>
    <n v="1038"/>
    <x v="1"/>
    <n v="102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80.010000000000005"/>
    <n v="13"/>
    <x v="0"/>
    <n v="253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47"/>
    <n v="155"/>
    <x v="1"/>
    <n v="4006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1.13"/>
    <n v="7"/>
    <x v="0"/>
    <n v="157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89.99"/>
    <n v="209"/>
    <x v="1"/>
    <n v="1629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43.03"/>
    <n v="100"/>
    <x v="0"/>
    <n v="183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68"/>
    <n v="202"/>
    <x v="1"/>
    <n v="2188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73"/>
    <n v="162"/>
    <x v="1"/>
    <n v="2409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62.34"/>
    <n v="4"/>
    <x v="0"/>
    <n v="82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n v="5"/>
    <x v="0"/>
    <n v="1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67.099999999999994"/>
    <n v="207"/>
    <x v="1"/>
    <n v="194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79.98"/>
    <n v="128"/>
    <x v="1"/>
    <n v="1140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62.18"/>
    <n v="120"/>
    <x v="1"/>
    <n v="102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53.01"/>
    <n v="171"/>
    <x v="1"/>
    <n v="2857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57.74"/>
    <n v="187"/>
    <x v="1"/>
    <n v="107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40.03"/>
    <n v="188"/>
    <x v="1"/>
    <n v="160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81.02"/>
    <n v="131"/>
    <x v="1"/>
    <n v="2230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35.049999999999997"/>
    <n v="284"/>
    <x v="1"/>
    <n v="316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02.92"/>
    <n v="120"/>
    <x v="1"/>
    <n v="117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28"/>
    <n v="419"/>
    <x v="1"/>
    <n v="6406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75.73"/>
    <n v="14"/>
    <x v="3"/>
    <n v="15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45.03"/>
    <n v="139"/>
    <x v="1"/>
    <n v="192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73.62"/>
    <n v="174"/>
    <x v="1"/>
    <n v="26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56.99"/>
    <n v="155"/>
    <x v="1"/>
    <n v="723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85.22"/>
    <n v="170"/>
    <x v="1"/>
    <n v="170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50.96"/>
    <n v="190"/>
    <x v="1"/>
    <n v="238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63.56"/>
    <n v="250"/>
    <x v="1"/>
    <n v="55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81"/>
    <n v="49"/>
    <x v="0"/>
    <n v="1198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86.04"/>
    <n v="28"/>
    <x v="0"/>
    <n v="648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90.04"/>
    <n v="268"/>
    <x v="1"/>
    <n v="128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74.010000000000005"/>
    <n v="620"/>
    <x v="1"/>
    <n v="2144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92.44"/>
    <n v="3"/>
    <x v="0"/>
    <n v="64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56"/>
    <n v="160"/>
    <x v="1"/>
    <n v="2693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32.979999999999997"/>
    <n v="279"/>
    <x v="1"/>
    <n v="432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93.6"/>
    <n v="77"/>
    <x v="0"/>
    <n v="62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69.87"/>
    <n v="206"/>
    <x v="1"/>
    <n v="189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72.13"/>
    <n v="694"/>
    <x v="1"/>
    <n v="154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30.04"/>
    <n v="152"/>
    <x v="1"/>
    <n v="96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73.97"/>
    <n v="65"/>
    <x v="0"/>
    <n v="750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8.66"/>
    <n v="63"/>
    <x v="3"/>
    <n v="87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59.99"/>
    <n v="310"/>
    <x v="1"/>
    <n v="3063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111.16"/>
    <n v="43"/>
    <x v="2"/>
    <n v="278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53.04"/>
    <n v="83"/>
    <x v="0"/>
    <n v="105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55.99"/>
    <n v="79"/>
    <x v="3"/>
    <n v="1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69.989999999999995"/>
    <n v="114"/>
    <x v="1"/>
    <n v="2266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49"/>
    <n v="65"/>
    <x v="0"/>
    <n v="2604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103.85"/>
    <n v="79"/>
    <x v="0"/>
    <n v="65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99.13"/>
    <n v="11"/>
    <x v="0"/>
    <n v="94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107.38"/>
    <n v="56"/>
    <x v="2"/>
    <n v="45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76.92"/>
    <n v="17"/>
    <x v="0"/>
    <n v="257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58.13"/>
    <n v="120"/>
    <x v="1"/>
    <n v="194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03.74"/>
    <n v="145"/>
    <x v="1"/>
    <n v="129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87.96"/>
    <n v="221"/>
    <x v="1"/>
    <n v="375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28"/>
    <n v="48"/>
    <x v="0"/>
    <n v="29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38"/>
    <n v="93"/>
    <x v="0"/>
    <n v="4697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30"/>
    <n v="89"/>
    <x v="0"/>
    <n v="29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103.5"/>
    <n v="41"/>
    <x v="0"/>
    <n v="18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85.99"/>
    <n v="63"/>
    <x v="3"/>
    <n v="723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98.01"/>
    <n v="48"/>
    <x v="0"/>
    <n v="60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n v="2"/>
    <x v="0"/>
    <n v="1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44.99"/>
    <n v="88"/>
    <x v="0"/>
    <n v="3868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31.01"/>
    <n v="127"/>
    <x v="1"/>
    <n v="409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59.97"/>
    <n v="2339"/>
    <x v="1"/>
    <n v="234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9"/>
    <n v="508"/>
    <x v="1"/>
    <n v="3016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50.05"/>
    <n v="191"/>
    <x v="1"/>
    <n v="264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98.97"/>
    <n v="42"/>
    <x v="0"/>
    <n v="504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58.86"/>
    <n v="8"/>
    <x v="0"/>
    <n v="1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81.010000000000005"/>
    <n v="60"/>
    <x v="3"/>
    <n v="390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76.010000000000005"/>
    <n v="47"/>
    <x v="0"/>
    <n v="750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96.6"/>
    <n v="82"/>
    <x v="0"/>
    <n v="77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76.959999999999994"/>
    <n v="54"/>
    <x v="0"/>
    <n v="752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67.98"/>
    <n v="98"/>
    <x v="0"/>
    <n v="131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88.78"/>
    <n v="77"/>
    <x v="0"/>
    <n v="8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25"/>
    <n v="33"/>
    <x v="0"/>
    <n v="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44.92"/>
    <n v="240"/>
    <x v="1"/>
    <n v="272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79.400000000000006"/>
    <n v="64"/>
    <x v="3"/>
    <n v="25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29.01"/>
    <n v="176"/>
    <x v="1"/>
    <n v="419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73.59"/>
    <n v="20"/>
    <x v="0"/>
    <n v="76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107.97"/>
    <n v="359"/>
    <x v="1"/>
    <n v="162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68.989999999999995"/>
    <n v="469"/>
    <x v="1"/>
    <n v="1101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11.02"/>
    <n v="122"/>
    <x v="1"/>
    <n v="1073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25"/>
    <n v="56"/>
    <x v="0"/>
    <n v="442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2.16"/>
    <n v="44"/>
    <x v="0"/>
    <n v="58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47"/>
    <n v="34"/>
    <x v="3"/>
    <n v="1218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36.04"/>
    <n v="123"/>
    <x v="1"/>
    <n v="331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01.04"/>
    <n v="190"/>
    <x v="1"/>
    <n v="1170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39.93"/>
    <n v="84"/>
    <x v="0"/>
    <n v="111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83.16"/>
    <n v="18"/>
    <x v="3"/>
    <n v="215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39.979999999999997"/>
    <n v="1037"/>
    <x v="1"/>
    <n v="363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47.99"/>
    <n v="97"/>
    <x v="0"/>
    <n v="2955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95.98"/>
    <n v="86"/>
    <x v="0"/>
    <n v="1657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78.73"/>
    <n v="150"/>
    <x v="1"/>
    <n v="103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56.08"/>
    <n v="358"/>
    <x v="1"/>
    <n v="14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69.09"/>
    <n v="543"/>
    <x v="1"/>
    <n v="110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102.05"/>
    <n v="68"/>
    <x v="0"/>
    <n v="92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07.32"/>
    <n v="192"/>
    <x v="1"/>
    <n v="134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51.97"/>
    <n v="932"/>
    <x v="1"/>
    <n v="269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71.14"/>
    <n v="429"/>
    <x v="1"/>
    <n v="175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6.49"/>
    <n v="101"/>
    <x v="1"/>
    <n v="69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42.94"/>
    <n v="227"/>
    <x v="1"/>
    <n v="190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30.04"/>
    <n v="142"/>
    <x v="1"/>
    <n v="237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70.62"/>
    <n v="91"/>
    <x v="0"/>
    <n v="77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6.02"/>
    <n v="64"/>
    <x v="0"/>
    <n v="1748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96.91"/>
    <n v="84"/>
    <x v="0"/>
    <n v="79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62.87"/>
    <n v="134"/>
    <x v="1"/>
    <n v="196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108.99"/>
    <n v="59"/>
    <x v="0"/>
    <n v="889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27"/>
    <n v="153"/>
    <x v="1"/>
    <n v="7295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65"/>
    <n v="447"/>
    <x v="1"/>
    <n v="2893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111.52"/>
    <n v="84"/>
    <x v="0"/>
    <n v="56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n v="3"/>
    <x v="0"/>
    <n v="1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10.99"/>
    <n v="175"/>
    <x v="1"/>
    <n v="820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6.75"/>
    <n v="54"/>
    <x v="0"/>
    <n v="83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97.02"/>
    <n v="312"/>
    <x v="1"/>
    <n v="203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92.09"/>
    <n v="123"/>
    <x v="1"/>
    <n v="116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82.99"/>
    <n v="99"/>
    <x v="0"/>
    <n v="202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03.04"/>
    <n v="128"/>
    <x v="1"/>
    <n v="1345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68.92"/>
    <n v="159"/>
    <x v="1"/>
    <n v="168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87.74"/>
    <n v="707"/>
    <x v="1"/>
    <n v="137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75.02"/>
    <n v="142"/>
    <x v="1"/>
    <n v="186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50.86"/>
    <n v="148"/>
    <x v="1"/>
    <n v="125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90"/>
    <n v="20"/>
    <x v="0"/>
    <n v="14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72.900000000000006"/>
    <n v="1841"/>
    <x v="1"/>
    <n v="202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08.49"/>
    <n v="162"/>
    <x v="1"/>
    <n v="103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101.98"/>
    <n v="473"/>
    <x v="1"/>
    <n v="1785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44.01"/>
    <n v="24"/>
    <x v="0"/>
    <n v="656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65.94"/>
    <n v="518"/>
    <x v="1"/>
    <n v="157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.99"/>
    <n v="248"/>
    <x v="1"/>
    <n v="555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28"/>
    <n v="100"/>
    <x v="1"/>
    <n v="297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85.83"/>
    <n v="153"/>
    <x v="1"/>
    <n v="123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84.92"/>
    <n v="37"/>
    <x v="3"/>
    <n v="38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90.48"/>
    <n v="4"/>
    <x v="3"/>
    <n v="60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25"/>
    <n v="157"/>
    <x v="1"/>
    <n v="3036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92.01"/>
    <n v="270"/>
    <x v="1"/>
    <n v="144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93.07"/>
    <n v="134"/>
    <x v="1"/>
    <n v="121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61.01"/>
    <n v="50"/>
    <x v="0"/>
    <n v="1596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92.04"/>
    <n v="89"/>
    <x v="3"/>
    <n v="52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81.13"/>
    <n v="165"/>
    <x v="1"/>
    <n v="181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73.5"/>
    <n v="18"/>
    <x v="0"/>
    <n v="10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85.22"/>
    <n v="186"/>
    <x v="1"/>
    <n v="122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110.97"/>
    <n v="413"/>
    <x v="1"/>
    <n v="1071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32.97"/>
    <n v="90"/>
    <x v="3"/>
    <n v="21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6.01"/>
    <n v="92"/>
    <x v="0"/>
    <n v="1121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84.97"/>
    <n v="527"/>
    <x v="1"/>
    <n v="980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25.01"/>
    <n v="319"/>
    <x v="1"/>
    <n v="536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66"/>
    <n v="354"/>
    <x v="1"/>
    <n v="199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87.34"/>
    <n v="33"/>
    <x v="3"/>
    <n v="2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27.93"/>
    <n v="136"/>
    <x v="1"/>
    <n v="180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103.8"/>
    <n v="2"/>
    <x v="0"/>
    <n v="15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31.94"/>
    <n v="61"/>
    <x v="0"/>
    <n v="19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99.5"/>
    <n v="30"/>
    <x v="0"/>
    <n v="16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08.85"/>
    <n v="1179"/>
    <x v="1"/>
    <n v="130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0.76"/>
    <n v="1126"/>
    <x v="1"/>
    <n v="122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29.65"/>
    <n v="13"/>
    <x v="0"/>
    <n v="17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101.71"/>
    <n v="712"/>
    <x v="1"/>
    <n v="140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61.5"/>
    <n v="30"/>
    <x v="0"/>
    <n v="34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35"/>
    <n v="213"/>
    <x v="1"/>
    <n v="3388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40.049999999999997"/>
    <n v="229"/>
    <x v="1"/>
    <n v="280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110.97"/>
    <n v="35"/>
    <x v="3"/>
    <n v="614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36.96"/>
    <n v="157"/>
    <x v="1"/>
    <n v="366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n v="1"/>
    <x v="0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30.97"/>
    <n v="232"/>
    <x v="1"/>
    <n v="270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47.04"/>
    <n v="92"/>
    <x v="3"/>
    <n v="114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88.07"/>
    <n v="257"/>
    <x v="1"/>
    <n v="137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37.01"/>
    <n v="168"/>
    <x v="1"/>
    <n v="3205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26.03"/>
    <n v="167"/>
    <x v="1"/>
    <n v="288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67.819999999999993"/>
    <n v="772"/>
    <x v="1"/>
    <n v="148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9.96"/>
    <n v="407"/>
    <x v="1"/>
    <n v="114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110.02"/>
    <n v="564"/>
    <x v="1"/>
    <n v="1518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89.96"/>
    <n v="68"/>
    <x v="0"/>
    <n v="127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79.010000000000005"/>
    <n v="34"/>
    <x v="0"/>
    <n v="210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86.87"/>
    <n v="655"/>
    <x v="1"/>
    <n v="166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62.04"/>
    <n v="177"/>
    <x v="1"/>
    <n v="100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26.97"/>
    <n v="113"/>
    <x v="1"/>
    <n v="23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54.12"/>
    <n v="728"/>
    <x v="1"/>
    <n v="148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41.04"/>
    <n v="208"/>
    <x v="1"/>
    <n v="198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55.05"/>
    <n v="31"/>
    <x v="0"/>
    <n v="248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107.94"/>
    <n v="57"/>
    <x v="0"/>
    <n v="513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73.92"/>
    <n v="231"/>
    <x v="1"/>
    <n v="150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32"/>
    <n v="87"/>
    <x v="0"/>
    <n v="3410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53.9"/>
    <n v="271"/>
    <x v="1"/>
    <n v="216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106.5"/>
    <n v="49"/>
    <x v="3"/>
    <n v="26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33"/>
    <n v="113"/>
    <x v="1"/>
    <n v="5139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43"/>
    <n v="191"/>
    <x v="1"/>
    <n v="2353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86.86"/>
    <n v="136"/>
    <x v="1"/>
    <n v="78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96.8"/>
    <n v="10"/>
    <x v="0"/>
    <n v="10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33"/>
    <n v="66"/>
    <x v="0"/>
    <n v="2201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68.03"/>
    <n v="49"/>
    <x v="0"/>
    <n v="676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58.87"/>
    <n v="788"/>
    <x v="1"/>
    <n v="174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105.05"/>
    <n v="80"/>
    <x v="0"/>
    <n v="831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33.049999999999997"/>
    <n v="106"/>
    <x v="1"/>
    <n v="164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78.819999999999993"/>
    <n v="51"/>
    <x v="3"/>
    <n v="56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68.2"/>
    <n v="215"/>
    <x v="1"/>
    <n v="161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75.73"/>
    <n v="141"/>
    <x v="1"/>
    <n v="138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31"/>
    <n v="115"/>
    <x v="1"/>
    <n v="3308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01.88"/>
    <n v="193"/>
    <x v="1"/>
    <n v="127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52.88"/>
    <n v="730"/>
    <x v="1"/>
    <n v="207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71.010000000000005"/>
    <n v="100"/>
    <x v="0"/>
    <n v="859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102.39"/>
    <n v="88"/>
    <x v="2"/>
    <n v="31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74.47"/>
    <n v="37"/>
    <x v="0"/>
    <n v="45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51.01"/>
    <n v="31"/>
    <x v="3"/>
    <n v="1113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90"/>
    <n v="26"/>
    <x v="0"/>
    <n v="6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97.14"/>
    <n v="34"/>
    <x v="0"/>
    <n v="7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72.069999999999993"/>
    <n v="1186"/>
    <x v="1"/>
    <n v="181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75.239999999999995"/>
    <n v="125"/>
    <x v="1"/>
    <n v="110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32.97"/>
    <n v="14"/>
    <x v="0"/>
    <n v="31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1"/>
    <n v="55"/>
    <x v="0"/>
    <n v="78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45.04"/>
    <n v="110"/>
    <x v="1"/>
    <n v="185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52.96"/>
    <n v="188"/>
    <x v="1"/>
    <n v="121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60.02"/>
    <n v="87"/>
    <x v="0"/>
    <n v="1225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n v="1"/>
    <x v="0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44.03"/>
    <n v="203"/>
    <x v="1"/>
    <n v="106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86.03"/>
    <n v="197"/>
    <x v="1"/>
    <n v="142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28.01"/>
    <n v="107"/>
    <x v="1"/>
    <n v="233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32.049999999999997"/>
    <n v="269"/>
    <x v="1"/>
    <n v="21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73.61"/>
    <n v="51"/>
    <x v="0"/>
    <n v="67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08.71"/>
    <n v="1180"/>
    <x v="1"/>
    <n v="76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42.98"/>
    <n v="264"/>
    <x v="1"/>
    <n v="43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83.32"/>
    <n v="30"/>
    <x v="0"/>
    <n v="19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42"/>
    <n v="63"/>
    <x v="0"/>
    <n v="2108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55.93"/>
    <n v="193"/>
    <x v="1"/>
    <n v="22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105.04"/>
    <n v="77"/>
    <x v="0"/>
    <n v="679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48"/>
    <n v="226"/>
    <x v="1"/>
    <n v="2805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112.66"/>
    <n v="239"/>
    <x v="1"/>
    <n v="68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81.94"/>
    <n v="92"/>
    <x v="0"/>
    <n v="36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64.05"/>
    <n v="130"/>
    <x v="1"/>
    <n v="183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106.39"/>
    <n v="615"/>
    <x v="1"/>
    <n v="133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76.010000000000005"/>
    <n v="369"/>
    <x v="1"/>
    <n v="2489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11.07"/>
    <n v="1095"/>
    <x v="1"/>
    <n v="69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95.94"/>
    <n v="51"/>
    <x v="0"/>
    <n v="47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43.04"/>
    <n v="801"/>
    <x v="1"/>
    <n v="279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67.97"/>
    <n v="291"/>
    <x v="1"/>
    <n v="210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89.99"/>
    <n v="350"/>
    <x v="1"/>
    <n v="2100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58.1"/>
    <n v="357"/>
    <x v="1"/>
    <n v="252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84"/>
    <n v="126"/>
    <x v="1"/>
    <n v="1280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88.85"/>
    <n v="388"/>
    <x v="1"/>
    <n v="157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65.959999999999994"/>
    <n v="457"/>
    <x v="1"/>
    <n v="194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74.8"/>
    <n v="267"/>
    <x v="1"/>
    <n v="82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.989999999999995"/>
    <n v="69"/>
    <x v="0"/>
    <n v="70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32.01"/>
    <n v="51"/>
    <x v="0"/>
    <n v="154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64.73"/>
    <n v="1"/>
    <x v="0"/>
    <n v="22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25"/>
    <n v="109"/>
    <x v="1"/>
    <n v="4233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104.98"/>
    <n v="315"/>
    <x v="1"/>
    <n v="1297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64.989999999999995"/>
    <n v="158"/>
    <x v="1"/>
    <n v="16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94.35"/>
    <n v="154"/>
    <x v="1"/>
    <n v="119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44"/>
    <n v="90"/>
    <x v="0"/>
    <n v="1758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64.739999999999995"/>
    <n v="75"/>
    <x v="0"/>
    <n v="94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4.01"/>
    <n v="853"/>
    <x v="1"/>
    <n v="1797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34.06"/>
    <n v="139"/>
    <x v="1"/>
    <n v="261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93.27"/>
    <n v="190"/>
    <x v="1"/>
    <n v="157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33"/>
    <n v="100"/>
    <x v="1"/>
    <n v="3533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83.81"/>
    <n v="143"/>
    <x v="1"/>
    <n v="155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63.99"/>
    <n v="563"/>
    <x v="1"/>
    <n v="13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81.91"/>
    <n v="31"/>
    <x v="0"/>
    <n v="33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3.05"/>
    <n v="99"/>
    <x v="3"/>
    <n v="94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01.98"/>
    <n v="198"/>
    <x v="1"/>
    <n v="1354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105.94"/>
    <n v="509"/>
    <x v="1"/>
    <n v="48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101.58"/>
    <n v="238"/>
    <x v="1"/>
    <n v="110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62.97"/>
    <n v="338"/>
    <x v="1"/>
    <n v="172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29.05"/>
    <n v="133"/>
    <x v="1"/>
    <n v="307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n v="1"/>
    <x v="0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77.930000000000007"/>
    <n v="208"/>
    <x v="1"/>
    <n v="160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80.81"/>
    <n v="51"/>
    <x v="0"/>
    <n v="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76.010000000000005"/>
    <n v="652"/>
    <x v="1"/>
    <n v="1467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72.989999999999995"/>
    <n v="114"/>
    <x v="1"/>
    <n v="2662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53"/>
    <n v="102"/>
    <x v="1"/>
    <n v="452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54.16"/>
    <n v="357"/>
    <x v="1"/>
    <n v="158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32.950000000000003"/>
    <n v="140"/>
    <x v="1"/>
    <n v="22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79.37"/>
    <n v="69"/>
    <x v="0"/>
    <n v="35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41.17"/>
    <n v="36"/>
    <x v="0"/>
    <n v="63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77.430000000000007"/>
    <n v="252"/>
    <x v="1"/>
    <n v="65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57.16"/>
    <n v="106"/>
    <x v="1"/>
    <n v="163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77.180000000000007"/>
    <n v="187"/>
    <x v="1"/>
    <n v="85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24.95"/>
    <n v="387"/>
    <x v="1"/>
    <n v="217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97.18"/>
    <n v="347"/>
    <x v="1"/>
    <n v="150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46"/>
    <n v="186"/>
    <x v="1"/>
    <n v="3272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88.02"/>
    <n v="43"/>
    <x v="3"/>
    <n v="898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25.99"/>
    <n v="162"/>
    <x v="1"/>
    <n v="300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02.69"/>
    <n v="185"/>
    <x v="1"/>
    <n v="126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72.959999999999994"/>
    <n v="24"/>
    <x v="0"/>
    <n v="526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57.19"/>
    <n v="90"/>
    <x v="0"/>
    <n v="121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84.01"/>
    <n v="273"/>
    <x v="1"/>
    <n v="2320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98.67"/>
    <n v="170"/>
    <x v="1"/>
    <n v="8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42.01"/>
    <n v="188"/>
    <x v="1"/>
    <n v="1887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2"/>
    <n v="347"/>
    <x v="1"/>
    <n v="4358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81.569999999999993"/>
    <n v="69"/>
    <x v="0"/>
    <n v="67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37.04"/>
    <n v="25"/>
    <x v="0"/>
    <n v="5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103.03"/>
    <n v="77"/>
    <x v="0"/>
    <n v="1229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84.33"/>
    <n v="37"/>
    <x v="0"/>
    <n v="12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102.6"/>
    <n v="544"/>
    <x v="1"/>
    <n v="53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79.989999999999995"/>
    <n v="229"/>
    <x v="1"/>
    <n v="2414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70.06"/>
    <n v="39"/>
    <x v="0"/>
    <n v="452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"/>
    <n v="370"/>
    <x v="1"/>
    <n v="80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41.91"/>
    <n v="238"/>
    <x v="1"/>
    <n v="193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57.99"/>
    <n v="64"/>
    <x v="0"/>
    <n v="1886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40.94"/>
    <n v="118"/>
    <x v="1"/>
    <n v="52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70"/>
    <n v="85"/>
    <x v="0"/>
    <n v="1825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73.84"/>
    <n v="29"/>
    <x v="0"/>
    <n v="31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41.98"/>
    <n v="210"/>
    <x v="1"/>
    <n v="290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77.930000000000007"/>
    <n v="170"/>
    <x v="1"/>
    <n v="122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06.02"/>
    <n v="116"/>
    <x v="1"/>
    <n v="1470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47.02"/>
    <n v="259"/>
    <x v="1"/>
    <n v="165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76.02"/>
    <n v="231"/>
    <x v="1"/>
    <n v="182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54.12"/>
    <n v="128"/>
    <x v="1"/>
    <n v="199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57.29"/>
    <n v="189"/>
    <x v="1"/>
    <n v="56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103.81"/>
    <n v="7"/>
    <x v="0"/>
    <n v="107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105.03"/>
    <n v="774"/>
    <x v="1"/>
    <n v="1460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90.26"/>
    <n v="28"/>
    <x v="0"/>
    <n v="27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76.98"/>
    <n v="52"/>
    <x v="0"/>
    <n v="1221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102.6"/>
    <n v="407"/>
    <x v="1"/>
    <n v="123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n v="2"/>
    <x v="0"/>
    <n v="1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55.01"/>
    <n v="156"/>
    <x v="1"/>
    <n v="159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32.130000000000003"/>
    <n v="252"/>
    <x v="1"/>
    <n v="110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50.64"/>
    <n v="2"/>
    <x v="2"/>
    <n v="14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49.69"/>
    <n v="12"/>
    <x v="0"/>
    <n v="16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54.89"/>
    <n v="164"/>
    <x v="1"/>
    <n v="23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46.93"/>
    <n v="163"/>
    <x v="1"/>
    <n v="191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44.95"/>
    <n v="20"/>
    <x v="0"/>
    <n v="41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"/>
    <n v="319"/>
    <x v="1"/>
    <n v="3934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107.76"/>
    <n v="479"/>
    <x v="1"/>
    <n v="80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02.08"/>
    <n v="20"/>
    <x v="3"/>
    <n v="296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24.98"/>
    <n v="199"/>
    <x v="1"/>
    <n v="462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.94"/>
    <n v="795"/>
    <x v="1"/>
    <n v="179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67.95"/>
    <n v="51"/>
    <x v="0"/>
    <n v="523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26.07"/>
    <n v="57"/>
    <x v="0"/>
    <n v="141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05"/>
    <n v="156"/>
    <x v="1"/>
    <n v="186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25.83"/>
    <n v="36"/>
    <x v="0"/>
    <n v="52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77.67"/>
    <n v="58"/>
    <x v="2"/>
    <n v="27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57.83"/>
    <n v="237"/>
    <x v="1"/>
    <n v="156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92.96"/>
    <n v="59"/>
    <x v="0"/>
    <n v="225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37.950000000000003"/>
    <n v="183"/>
    <x v="1"/>
    <n v="255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31.84"/>
    <n v="1"/>
    <x v="0"/>
    <n v="38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40"/>
    <n v="176"/>
    <x v="1"/>
    <n v="2261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101.1"/>
    <n v="238"/>
    <x v="1"/>
    <n v="40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84.01"/>
    <n v="488"/>
    <x v="1"/>
    <n v="2289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103.42"/>
    <n v="224"/>
    <x v="1"/>
    <n v="65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05.13"/>
    <n v="18"/>
    <x v="0"/>
    <n v="15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89.22"/>
    <n v="46"/>
    <x v="0"/>
    <n v="37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52"/>
    <n v="117"/>
    <x v="1"/>
    <n v="3777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64.959999999999994"/>
    <n v="217"/>
    <x v="1"/>
    <n v="184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46.24"/>
    <n v="112"/>
    <x v="1"/>
    <n v="85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51.15"/>
    <n v="73"/>
    <x v="0"/>
    <n v="112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33.909999999999997"/>
    <n v="212"/>
    <x v="1"/>
    <n v="144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92.02"/>
    <n v="240"/>
    <x v="1"/>
    <n v="190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07.43"/>
    <n v="182"/>
    <x v="1"/>
    <n v="105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75.849999999999994"/>
    <n v="164"/>
    <x v="1"/>
    <n v="132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80.48"/>
    <n v="2"/>
    <x v="0"/>
    <n v="21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86.98"/>
    <n v="50"/>
    <x v="3"/>
    <n v="9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5.14"/>
    <n v="110"/>
    <x v="1"/>
    <n v="96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57.3"/>
    <n v="49"/>
    <x v="0"/>
    <n v="67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93.35"/>
    <n v="62"/>
    <x v="2"/>
    <n v="66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71.989999999999995"/>
    <n v="13"/>
    <x v="0"/>
    <n v="78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92.61"/>
    <n v="65"/>
    <x v="0"/>
    <n v="67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04.99"/>
    <n v="160"/>
    <x v="1"/>
    <n v="11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30.96"/>
    <n v="81"/>
    <x v="0"/>
    <n v="263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"/>
    <n v="32"/>
    <x v="0"/>
    <n v="1691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84.19"/>
    <n v="10"/>
    <x v="0"/>
    <n v="181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73.92"/>
    <n v="27"/>
    <x v="0"/>
    <n v="13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36.99"/>
    <n v="63"/>
    <x v="3"/>
    <n v="160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46.9"/>
    <n v="161"/>
    <x v="1"/>
    <n v="203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n v="5"/>
    <x v="0"/>
    <n v="1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2.02"/>
    <n v="1097"/>
    <x v="1"/>
    <n v="155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45.01"/>
    <n v="70"/>
    <x v="3"/>
    <n v="2266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94.29"/>
    <n v="60"/>
    <x v="0"/>
    <n v="21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101.02"/>
    <n v="367"/>
    <x v="1"/>
    <n v="15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97.04"/>
    <n v="1109"/>
    <x v="1"/>
    <n v="80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43.01"/>
    <n v="19"/>
    <x v="0"/>
    <n v="830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94.92"/>
    <n v="127"/>
    <x v="1"/>
    <n v="13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2.150000000000006"/>
    <n v="735"/>
    <x v="1"/>
    <n v="112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51.01"/>
    <n v="5"/>
    <x v="0"/>
    <n v="130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"/>
    <n v="85"/>
    <x v="0"/>
    <n v="55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43.87"/>
    <n v="119"/>
    <x v="1"/>
    <n v="155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40.06"/>
    <n v="296"/>
    <x v="1"/>
    <n v="266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43.83"/>
    <n v="85"/>
    <x v="0"/>
    <n v="114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84.93"/>
    <n v="356"/>
    <x v="1"/>
    <n v="155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41.07"/>
    <n v="386"/>
    <x v="1"/>
    <n v="207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54.97"/>
    <n v="792"/>
    <x v="1"/>
    <n v="245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77.010000000000005"/>
    <n v="137"/>
    <x v="1"/>
    <n v="157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71.2"/>
    <n v="338"/>
    <x v="1"/>
    <n v="114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91.94"/>
    <n v="108"/>
    <x v="1"/>
    <n v="93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97.07"/>
    <n v="61"/>
    <x v="0"/>
    <n v="594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58.92"/>
    <n v="28"/>
    <x v="0"/>
    <n v="2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58.02"/>
    <n v="228"/>
    <x v="1"/>
    <n v="1681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103.87"/>
    <n v="22"/>
    <x v="0"/>
    <n v="252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93.47"/>
    <n v="374"/>
    <x v="1"/>
    <n v="32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61.97"/>
    <n v="155"/>
    <x v="1"/>
    <n v="135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92.04"/>
    <n v="322"/>
    <x v="1"/>
    <n v="140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7.27"/>
    <n v="74"/>
    <x v="0"/>
    <n v="67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93.92"/>
    <n v="864"/>
    <x v="1"/>
    <n v="92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84.97"/>
    <n v="143"/>
    <x v="1"/>
    <n v="1015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105.97"/>
    <n v="40"/>
    <x v="0"/>
    <n v="742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36.97"/>
    <n v="178"/>
    <x v="1"/>
    <n v="323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1.53"/>
    <n v="85"/>
    <x v="0"/>
    <n v="75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81"/>
    <n v="146"/>
    <x v="1"/>
    <n v="2326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26.01"/>
    <n v="152"/>
    <x v="1"/>
    <n v="381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26"/>
    <n v="67"/>
    <x v="0"/>
    <n v="4405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34.17"/>
    <n v="40"/>
    <x v="0"/>
    <n v="92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8"/>
    <n v="217"/>
    <x v="1"/>
    <n v="480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76.55"/>
    <n v="52"/>
    <x v="0"/>
    <n v="64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3.05"/>
    <n v="500"/>
    <x v="1"/>
    <n v="226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106.86"/>
    <n v="88"/>
    <x v="0"/>
    <n v="64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46.02"/>
    <n v="113"/>
    <x v="1"/>
    <n v="241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100.17"/>
    <n v="427"/>
    <x v="1"/>
    <n v="13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101.44"/>
    <n v="78"/>
    <x v="3"/>
    <n v="75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87.97"/>
    <n v="52"/>
    <x v="0"/>
    <n v="842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75"/>
    <n v="157"/>
    <x v="1"/>
    <n v="2043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42.98"/>
    <n v="73"/>
    <x v="0"/>
    <n v="112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33.119999999999997"/>
    <n v="61"/>
    <x v="3"/>
    <n v="139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101.13"/>
    <n v="57"/>
    <x v="0"/>
    <n v="3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5.99"/>
    <n v="57"/>
    <x v="3"/>
    <n v="1122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s v="CA"/>
    <s v="CAD"/>
    <n v="1448690400"/>
    <x v="0"/>
    <n v="1450159200"/>
    <x v="0"/>
    <b v="0"/>
    <b v="0"/>
    <s v="food/food trucks"/>
    <x v="0"/>
    <s v="food trucks"/>
  </r>
  <r>
    <n v="1"/>
    <s v="Odom Inc"/>
    <s v="Managed bottom-line architecture"/>
    <n v="1400"/>
    <n v="14560"/>
    <n v="92.15"/>
    <n v="1040"/>
    <x v="1"/>
    <n v="158"/>
    <s v="US"/>
    <s v="USD"/>
    <n v="1408424400"/>
    <x v="1"/>
    <n v="1408597200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00.02"/>
    <n v="131"/>
    <x v="1"/>
    <n v="1425"/>
    <s v="AU"/>
    <s v="AUD"/>
    <n v="1384668000"/>
    <x v="2"/>
    <n v="1384840800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103.21"/>
    <n v="59"/>
    <x v="0"/>
    <n v="24"/>
    <s v="US"/>
    <s v="USD"/>
    <n v="1565499600"/>
    <x v="3"/>
    <n v="1568955600"/>
    <x v="3"/>
    <b v="0"/>
    <b v="0"/>
    <s v="music/rock"/>
    <x v="1"/>
    <s v="rock"/>
  </r>
  <r>
    <n v="4"/>
    <s v="Larson-Little"/>
    <s v="Proactive foreground core"/>
    <n v="7600"/>
    <n v="5265"/>
    <n v="99.34"/>
    <n v="69"/>
    <x v="0"/>
    <n v="53"/>
    <s v="US"/>
    <s v="USD"/>
    <n v="1547964000"/>
    <x v="4"/>
    <n v="1548309600"/>
    <x v="4"/>
    <b v="0"/>
    <b v="0"/>
    <s v="theater/plays"/>
    <x v="3"/>
    <s v="plays"/>
  </r>
  <r>
    <n v="5"/>
    <s v="Harris Group"/>
    <s v="Open-source optimizing database"/>
    <n v="7600"/>
    <n v="13195"/>
    <n v="75.83"/>
    <n v="174"/>
    <x v="1"/>
    <n v="174"/>
    <s v="DK"/>
    <s v="DKK"/>
    <n v="1346130000"/>
    <x v="5"/>
    <n v="1347080400"/>
    <x v="5"/>
    <b v="0"/>
    <b v="0"/>
    <s v="theater/plays"/>
    <x v="3"/>
    <s v="plays"/>
  </r>
  <r>
    <n v="6"/>
    <s v="Ortiz, Coleman and Mitchell"/>
    <s v="Operative upward-trending algorithm"/>
    <n v="5200"/>
    <n v="1090"/>
    <n v="60.56"/>
    <n v="21"/>
    <x v="0"/>
    <n v="18"/>
    <s v="GB"/>
    <s v="GBP"/>
    <n v="1505278800"/>
    <x v="6"/>
    <n v="1505365200"/>
    <x v="6"/>
    <b v="0"/>
    <b v="0"/>
    <s v="film &amp; video/documentary"/>
    <x v="4"/>
    <s v="documentary"/>
  </r>
  <r>
    <n v="7"/>
    <s v="Carter-Guzman"/>
    <s v="Centralized cohesive challenge"/>
    <n v="4500"/>
    <n v="14741"/>
    <n v="64.94"/>
    <n v="328"/>
    <x v="1"/>
    <n v="227"/>
    <s v="DK"/>
    <s v="DKK"/>
    <n v="1439442000"/>
    <x v="7"/>
    <n v="1439614800"/>
    <x v="7"/>
    <b v="0"/>
    <b v="0"/>
    <s v="theater/plays"/>
    <x v="3"/>
    <s v="plays"/>
  </r>
  <r>
    <n v="8"/>
    <s v="Nunez-Richards"/>
    <s v="Exclusive attitude-oriented intranet"/>
    <n v="110100"/>
    <n v="21946"/>
    <n v="31"/>
    <n v="20"/>
    <x v="2"/>
    <n v="708"/>
    <s v="DK"/>
    <s v="DKK"/>
    <n v="1281330000"/>
    <x v="8"/>
    <n v="1281502800"/>
    <x v="8"/>
    <b v="0"/>
    <b v="0"/>
    <s v="theater/plays"/>
    <x v="3"/>
    <s v="plays"/>
  </r>
  <r>
    <n v="9"/>
    <s v="Rangel, Holt and Jones"/>
    <s v="Open-source fresh-thinking model"/>
    <n v="6200"/>
    <n v="3208"/>
    <n v="72.91"/>
    <n v="52"/>
    <x v="0"/>
    <n v="44"/>
    <s v="US"/>
    <s v="USD"/>
    <n v="1379566800"/>
    <x v="9"/>
    <n v="1383804000"/>
    <x v="9"/>
    <b v="0"/>
    <b v="0"/>
    <s v="music/electric music"/>
    <x v="1"/>
    <s v="electric music"/>
  </r>
  <r>
    <n v="10"/>
    <s v="Green Ltd"/>
    <s v="Monitored empowering installation"/>
    <n v="5200"/>
    <n v="13838"/>
    <n v="62.9"/>
    <n v="266"/>
    <x v="1"/>
    <n v="220"/>
    <s v="US"/>
    <s v="USD"/>
    <n v="1281762000"/>
    <x v="10"/>
    <n v="128590920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112.22"/>
    <n v="48"/>
    <x v="0"/>
    <n v="27"/>
    <s v="US"/>
    <s v="USD"/>
    <n v="1285045200"/>
    <x v="11"/>
    <n v="1285563600"/>
    <x v="11"/>
    <b v="0"/>
    <b v="1"/>
    <s v="theater/plays"/>
    <x v="3"/>
    <s v="plays"/>
  </r>
  <r>
    <n v="12"/>
    <s v="Kim Ltd"/>
    <s v="Assimilated hybrid intranet"/>
    <n v="6300"/>
    <n v="5629"/>
    <n v="102.35"/>
    <n v="89"/>
    <x v="0"/>
    <n v="55"/>
    <s v="US"/>
    <s v="USD"/>
    <n v="1571720400"/>
    <x v="12"/>
    <n v="1572411600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105.05"/>
    <n v="245"/>
    <x v="1"/>
    <n v="98"/>
    <s v="US"/>
    <s v="USD"/>
    <n v="1465621200"/>
    <x v="13"/>
    <n v="1466658000"/>
    <x v="13"/>
    <b v="0"/>
    <b v="0"/>
    <s v="music/indie rock"/>
    <x v="1"/>
    <s v="indie rock"/>
  </r>
  <r>
    <n v="14"/>
    <s v="Rodriguez, Rose and Stewart"/>
    <s v="Cloned directional synergy"/>
    <n v="28200"/>
    <n v="18829"/>
    <n v="94.15"/>
    <n v="67"/>
    <x v="0"/>
    <n v="200"/>
    <s v="US"/>
    <s v="USD"/>
    <n v="1331013600"/>
    <x v="14"/>
    <n v="1333342800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84.99"/>
    <n v="47"/>
    <x v="0"/>
    <n v="452"/>
    <s v="US"/>
    <s v="USD"/>
    <n v="1575957600"/>
    <x v="15"/>
    <n v="1576303200"/>
    <x v="15"/>
    <b v="0"/>
    <b v="0"/>
    <s v="technology/wearables"/>
    <x v="2"/>
    <s v="wearables"/>
  </r>
  <r>
    <n v="16"/>
    <s v="Hines Inc"/>
    <s v="Cross-platform systemic adapter"/>
    <n v="1700"/>
    <n v="11041"/>
    <n v="110.41"/>
    <n v="649"/>
    <x v="1"/>
    <n v="100"/>
    <s v="US"/>
    <s v="USD"/>
    <n v="1390370400"/>
    <x v="16"/>
    <n v="1392271200"/>
    <x v="16"/>
    <b v="0"/>
    <b v="0"/>
    <s v="publishing/nonfiction"/>
    <x v="5"/>
    <s v="nonfiction"/>
  </r>
  <r>
    <n v="17"/>
    <s v="Cochran-Nguyen"/>
    <s v="Seamless 4thgeneration methodology"/>
    <n v="84600"/>
    <n v="134845"/>
    <n v="107.96"/>
    <n v="159"/>
    <x v="1"/>
    <n v="1249"/>
    <s v="US"/>
    <s v="USD"/>
    <n v="1294812000"/>
    <x v="17"/>
    <n v="1294898400"/>
    <x v="17"/>
    <b v="0"/>
    <b v="0"/>
    <s v="film &amp; video/animation"/>
    <x v="4"/>
    <s v="animation"/>
  </r>
  <r>
    <n v="18"/>
    <s v="Johnson-Gould"/>
    <s v="Exclusive needs-based adapter"/>
    <n v="9100"/>
    <n v="6089"/>
    <n v="45.1"/>
    <n v="67"/>
    <x v="3"/>
    <n v="135"/>
    <s v="US"/>
    <s v="USD"/>
    <n v="1536382800"/>
    <x v="18"/>
    <n v="1537074000"/>
    <x v="18"/>
    <b v="0"/>
    <b v="0"/>
    <s v="theater/plays"/>
    <x v="3"/>
    <s v="plays"/>
  </r>
  <r>
    <n v="19"/>
    <s v="Perez-Hess"/>
    <s v="Down-sized cohesive archive"/>
    <n v="62500"/>
    <n v="30331"/>
    <n v="45"/>
    <n v="49"/>
    <x v="0"/>
    <n v="674"/>
    <s v="US"/>
    <s v="USD"/>
    <n v="1551679200"/>
    <x v="19"/>
    <n v="1553490000"/>
    <x v="19"/>
    <b v="0"/>
    <b v="1"/>
    <s v="theater/plays"/>
    <x v="3"/>
    <s v="plays"/>
  </r>
  <r>
    <n v="20"/>
    <s v="Reeves, Thompson and Richardson"/>
    <s v="Proactive composite alliance"/>
    <n v="131800"/>
    <n v="147936"/>
    <n v="105.97"/>
    <n v="112"/>
    <x v="1"/>
    <n v="1396"/>
    <s v="US"/>
    <s v="USD"/>
    <n v="1406523600"/>
    <x v="20"/>
    <n v="1406523600"/>
    <x v="20"/>
    <b v="0"/>
    <b v="0"/>
    <s v="film &amp; video/drama"/>
    <x v="4"/>
    <s v="drama"/>
  </r>
  <r>
    <n v="21"/>
    <s v="Simmons-Reynolds"/>
    <s v="Re-engineered intangible definition"/>
    <n v="94000"/>
    <n v="38533"/>
    <n v="69.06"/>
    <n v="41"/>
    <x v="0"/>
    <n v="558"/>
    <s v="US"/>
    <s v="USD"/>
    <n v="1313384400"/>
    <x v="21"/>
    <n v="1316322000"/>
    <x v="21"/>
    <b v="0"/>
    <b v="0"/>
    <s v="theater/plays"/>
    <x v="3"/>
    <s v="plays"/>
  </r>
  <r>
    <n v="22"/>
    <s v="Collier Inc"/>
    <s v="Enhanced dynamic definition"/>
    <n v="59100"/>
    <n v="75690"/>
    <n v="85.04"/>
    <n v="128"/>
    <x v="1"/>
    <n v="890"/>
    <s v="US"/>
    <s v="USD"/>
    <n v="1522731600"/>
    <x v="22"/>
    <n v="1524027600"/>
    <x v="22"/>
    <b v="0"/>
    <b v="0"/>
    <s v="theater/plays"/>
    <x v="3"/>
    <s v="plays"/>
  </r>
  <r>
    <n v="23"/>
    <s v="Gray-Jenkins"/>
    <s v="Devolved next generation adapter"/>
    <n v="4500"/>
    <n v="14942"/>
    <n v="105.23"/>
    <n v="332"/>
    <x v="1"/>
    <n v="142"/>
    <s v="GB"/>
    <s v="GBP"/>
    <n v="1550124000"/>
    <x v="23"/>
    <n v="1554699600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39"/>
    <n v="113"/>
    <x v="1"/>
    <n v="2673"/>
    <s v="US"/>
    <s v="USD"/>
    <n v="1403326800"/>
    <x v="24"/>
    <n v="1403499600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73.03"/>
    <n v="216"/>
    <x v="1"/>
    <n v="163"/>
    <s v="US"/>
    <s v="USD"/>
    <n v="1305694800"/>
    <x v="25"/>
    <n v="1307422800"/>
    <x v="25"/>
    <b v="0"/>
    <b v="1"/>
    <s v="games/video games"/>
    <x v="6"/>
    <s v="video games"/>
  </r>
  <r>
    <n v="26"/>
    <s v="Spencer-Bates"/>
    <s v="Optional responsive customer loyalty"/>
    <n v="107500"/>
    <n v="51814"/>
    <n v="35.01"/>
    <n v="48"/>
    <x v="3"/>
    <n v="1480"/>
    <s v="US"/>
    <s v="USD"/>
    <n v="1533013200"/>
    <x v="26"/>
    <n v="1535346000"/>
    <x v="26"/>
    <b v="0"/>
    <b v="0"/>
    <s v="theater/plays"/>
    <x v="3"/>
    <s v="plays"/>
  </r>
  <r>
    <n v="27"/>
    <s v="Best, Carr and Williams"/>
    <s v="Diverse transitional migration"/>
    <n v="2000"/>
    <n v="1599"/>
    <n v="106.6"/>
    <n v="80"/>
    <x v="0"/>
    <n v="15"/>
    <s v="US"/>
    <s v="USD"/>
    <n v="1443848400"/>
    <x v="27"/>
    <n v="1444539600"/>
    <x v="27"/>
    <b v="0"/>
    <b v="0"/>
    <s v="music/rock"/>
    <x v="1"/>
    <s v="rock"/>
  </r>
  <r>
    <n v="28"/>
    <s v="Campbell, Brown and Powell"/>
    <s v="Synchronized global task-force"/>
    <n v="130800"/>
    <n v="137635"/>
    <n v="62"/>
    <n v="105"/>
    <x v="1"/>
    <n v="2220"/>
    <s v="US"/>
    <s v="USD"/>
    <n v="1265695200"/>
    <x v="28"/>
    <n v="1267682400"/>
    <x v="28"/>
    <b v="0"/>
    <b v="1"/>
    <s v="theater/plays"/>
    <x v="3"/>
    <s v="plays"/>
  </r>
  <r>
    <n v="29"/>
    <s v="Johnson, Parker and Haynes"/>
    <s v="Focused 6thgeneration forecast"/>
    <n v="45900"/>
    <n v="150965"/>
    <n v="94"/>
    <n v="329"/>
    <x v="1"/>
    <n v="1606"/>
    <s v="CH"/>
    <s v="CHF"/>
    <n v="1532062800"/>
    <x v="29"/>
    <n v="1535518800"/>
    <x v="29"/>
    <b v="0"/>
    <b v="0"/>
    <s v="film &amp; video/shorts"/>
    <x v="4"/>
    <s v="shorts"/>
  </r>
  <r>
    <n v="30"/>
    <s v="Clark-Cooke"/>
    <s v="Down-sized analyzing challenge"/>
    <n v="9000"/>
    <n v="14455"/>
    <n v="112.05"/>
    <n v="161"/>
    <x v="1"/>
    <n v="129"/>
    <s v="US"/>
    <s v="USD"/>
    <n v="1558674000"/>
    <x v="30"/>
    <n v="155910600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48.01"/>
    <n v="310"/>
    <x v="1"/>
    <n v="226"/>
    <s v="GB"/>
    <s v="GBP"/>
    <n v="1451973600"/>
    <x v="31"/>
    <n v="1454392800"/>
    <x v="31"/>
    <b v="0"/>
    <b v="0"/>
    <s v="games/video games"/>
    <x v="6"/>
    <s v="video games"/>
  </r>
  <r>
    <n v="32"/>
    <s v="Jackson PLC"/>
    <s v="Ergonomic 6thgeneration success"/>
    <n v="101000"/>
    <n v="87676"/>
    <n v="38"/>
    <n v="87"/>
    <x v="0"/>
    <n v="2307"/>
    <s v="IT"/>
    <s v="EUR"/>
    <n v="1515564000"/>
    <x v="32"/>
    <n v="1517896800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5"/>
    <n v="378"/>
    <x v="1"/>
    <n v="5419"/>
    <s v="US"/>
    <s v="USD"/>
    <n v="1412485200"/>
    <x v="33"/>
    <n v="1415685600"/>
    <x v="33"/>
    <b v="0"/>
    <b v="0"/>
    <s v="theater/plays"/>
    <x v="3"/>
    <s v="plays"/>
  </r>
  <r>
    <n v="34"/>
    <s v="Maldonado and Sons"/>
    <s v="Reverse-engineered asynchronous archive"/>
    <n v="9300"/>
    <n v="14025"/>
    <n v="85"/>
    <n v="151"/>
    <x v="1"/>
    <n v="165"/>
    <s v="US"/>
    <s v="USD"/>
    <n v="1490245200"/>
    <x v="34"/>
    <n v="1490677200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95.99"/>
    <n v="150"/>
    <x v="1"/>
    <n v="1965"/>
    <s v="DK"/>
    <s v="DKK"/>
    <n v="1547877600"/>
    <x v="35"/>
    <n v="1551506400"/>
    <x v="35"/>
    <b v="0"/>
    <b v="1"/>
    <s v="film &amp; video/drama"/>
    <x v="4"/>
    <s v="drama"/>
  </r>
  <r>
    <n v="36"/>
    <s v="Jackson-Lewis"/>
    <s v="Monitored multi-state encryption"/>
    <n v="700"/>
    <n v="1101"/>
    <n v="68.81"/>
    <n v="157"/>
    <x v="1"/>
    <n v="16"/>
    <s v="US"/>
    <s v="USD"/>
    <n v="1298700000"/>
    <x v="36"/>
    <n v="1300856400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05.97"/>
    <n v="140"/>
    <x v="1"/>
    <n v="107"/>
    <s v="US"/>
    <s v="USD"/>
    <n v="1570338000"/>
    <x v="37"/>
    <n v="1573192800"/>
    <x v="37"/>
    <b v="0"/>
    <b v="1"/>
    <s v="publishing/fiction"/>
    <x v="5"/>
    <s v="fiction"/>
  </r>
  <r>
    <n v="38"/>
    <s v="Maldonado-Gonzalez"/>
    <s v="Digitized client-driven database"/>
    <n v="3100"/>
    <n v="10085"/>
    <n v="75.260000000000005"/>
    <n v="325"/>
    <x v="1"/>
    <n v="134"/>
    <s v="US"/>
    <s v="USD"/>
    <n v="1287378000"/>
    <x v="38"/>
    <n v="1287810000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57.13"/>
    <n v="51"/>
    <x v="0"/>
    <n v="88"/>
    <s v="DK"/>
    <s v="DKK"/>
    <n v="1361772000"/>
    <x v="39"/>
    <n v="1362978000"/>
    <x v="39"/>
    <b v="0"/>
    <b v="0"/>
    <s v="theater/plays"/>
    <x v="3"/>
    <s v="plays"/>
  </r>
  <r>
    <n v="40"/>
    <s v="Garcia, Garcia and Lopez"/>
    <s v="Reduced stable middleware"/>
    <n v="8800"/>
    <n v="14878"/>
    <n v="75.14"/>
    <n v="169"/>
    <x v="1"/>
    <n v="198"/>
    <s v="US"/>
    <s v="USD"/>
    <n v="1275714000"/>
    <x v="40"/>
    <n v="1277355600"/>
    <x v="40"/>
    <b v="0"/>
    <b v="1"/>
    <s v="technology/wearables"/>
    <x v="2"/>
    <s v="wearables"/>
  </r>
  <r>
    <n v="41"/>
    <s v="Watts Group"/>
    <s v="Universal 5thgeneration neural-net"/>
    <n v="5600"/>
    <n v="11924"/>
    <n v="107.42"/>
    <n v="213"/>
    <x v="1"/>
    <n v="111"/>
    <s v="IT"/>
    <s v="EUR"/>
    <n v="1346734800"/>
    <x v="41"/>
    <n v="1348981200"/>
    <x v="41"/>
    <b v="0"/>
    <b v="1"/>
    <s v="music/rock"/>
    <x v="1"/>
    <s v="rock"/>
  </r>
  <r>
    <n v="42"/>
    <s v="Werner-Bryant"/>
    <s v="Virtual uniform frame"/>
    <n v="1800"/>
    <n v="7991"/>
    <n v="36"/>
    <n v="444"/>
    <x v="1"/>
    <n v="222"/>
    <s v="US"/>
    <s v="USD"/>
    <n v="1309755600"/>
    <x v="42"/>
    <n v="1310533200"/>
    <x v="42"/>
    <b v="0"/>
    <b v="0"/>
    <s v="food/food trucks"/>
    <x v="0"/>
    <s v="food trucks"/>
  </r>
  <r>
    <n v="43"/>
    <s v="Schmitt-Mendoza"/>
    <s v="Profound explicit paradigm"/>
    <n v="90200"/>
    <n v="167717"/>
    <n v="27"/>
    <n v="186"/>
    <x v="1"/>
    <n v="6212"/>
    <s v="US"/>
    <s v="USD"/>
    <n v="1406178000"/>
    <x v="43"/>
    <n v="1407560400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107.56"/>
    <n v="659"/>
    <x v="1"/>
    <n v="98"/>
    <s v="DK"/>
    <s v="DKK"/>
    <n v="1552798800"/>
    <x v="44"/>
    <n v="1552885200"/>
    <x v="44"/>
    <b v="0"/>
    <b v="0"/>
    <s v="publishing/fiction"/>
    <x v="5"/>
    <s v="fiction"/>
  </r>
  <r>
    <n v="45"/>
    <s v="Woods-Clark"/>
    <s v="Networked tertiary Graphical User Interface"/>
    <n v="9500"/>
    <n v="4530"/>
    <n v="94.38"/>
    <n v="48"/>
    <x v="0"/>
    <n v="48"/>
    <s v="US"/>
    <s v="USD"/>
    <n v="1478062800"/>
    <x v="45"/>
    <n v="1479362400"/>
    <x v="45"/>
    <b v="0"/>
    <b v="1"/>
    <s v="theater/plays"/>
    <x v="3"/>
    <s v="plays"/>
  </r>
  <r>
    <n v="46"/>
    <s v="Vaughn, Hunt and Caldwell"/>
    <s v="Virtual grid-enabled task-force"/>
    <n v="3700"/>
    <n v="4247"/>
    <n v="46.16"/>
    <n v="115"/>
    <x v="1"/>
    <n v="92"/>
    <s v="US"/>
    <s v="USD"/>
    <n v="1278565200"/>
    <x v="46"/>
    <n v="1280552400"/>
    <x v="46"/>
    <b v="0"/>
    <b v="0"/>
    <s v="music/rock"/>
    <x v="1"/>
    <s v="rock"/>
  </r>
  <r>
    <n v="47"/>
    <s v="Bennett and Sons"/>
    <s v="Function-based multi-state software"/>
    <n v="1500"/>
    <n v="7129"/>
    <n v="47.85"/>
    <n v="475"/>
    <x v="1"/>
    <n v="149"/>
    <s v="US"/>
    <s v="USD"/>
    <n v="1396069200"/>
    <x v="47"/>
    <n v="1398661200"/>
    <x v="47"/>
    <b v="0"/>
    <b v="0"/>
    <s v="theater/plays"/>
    <x v="3"/>
    <s v="plays"/>
  </r>
  <r>
    <n v="48"/>
    <s v="Lamb Inc"/>
    <s v="Optimized leadingedge concept"/>
    <n v="33300"/>
    <n v="128862"/>
    <n v="53.01"/>
    <n v="387"/>
    <x v="1"/>
    <n v="2431"/>
    <s v="US"/>
    <s v="USD"/>
    <n v="1435208400"/>
    <x v="48"/>
    <n v="1436245200"/>
    <x v="48"/>
    <b v="0"/>
    <b v="0"/>
    <s v="theater/plays"/>
    <x v="3"/>
    <s v="plays"/>
  </r>
  <r>
    <n v="49"/>
    <s v="Casey-Kelly"/>
    <s v="Sharable holistic interface"/>
    <n v="7200"/>
    <n v="13653"/>
    <n v="45.06"/>
    <n v="190"/>
    <x v="1"/>
    <n v="303"/>
    <s v="US"/>
    <s v="USD"/>
    <n v="1571547600"/>
    <x v="49"/>
    <n v="1575439200"/>
    <x v="49"/>
    <b v="0"/>
    <b v="0"/>
    <s v="music/rock"/>
    <x v="1"/>
    <s v="rock"/>
  </r>
  <r>
    <n v="50"/>
    <s v="Jones, Taylor and Moore"/>
    <s v="Down-sized system-worthy secured line"/>
    <n v="100"/>
    <n v="2"/>
    <n v="2"/>
    <n v="2"/>
    <x v="0"/>
    <n v="1"/>
    <s v="IT"/>
    <s v="EUR"/>
    <n v="1375333200"/>
    <x v="50"/>
    <n v="1377752400"/>
    <x v="50"/>
    <b v="0"/>
    <b v="0"/>
    <s v="music/metal"/>
    <x v="1"/>
    <s v="metal"/>
  </r>
  <r>
    <n v="51"/>
    <s v="Bradshaw, Gill and Donovan"/>
    <s v="Inverse secondary infrastructure"/>
    <n v="158100"/>
    <n v="145243"/>
    <n v="99.01"/>
    <n v="92"/>
    <x v="0"/>
    <n v="1467"/>
    <s v="GB"/>
    <s v="GBP"/>
    <n v="1332824400"/>
    <x v="51"/>
    <n v="1334206800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32.79"/>
    <n v="34"/>
    <x v="0"/>
    <n v="75"/>
    <s v="US"/>
    <s v="USD"/>
    <n v="1284526800"/>
    <x v="52"/>
    <n v="1284872400"/>
    <x v="52"/>
    <b v="0"/>
    <b v="0"/>
    <s v="theater/plays"/>
    <x v="3"/>
    <s v="plays"/>
  </r>
  <r>
    <n v="53"/>
    <s v="Smith-Jones"/>
    <s v="Reverse-engineered static concept"/>
    <n v="8800"/>
    <n v="12356"/>
    <n v="59.12"/>
    <n v="140"/>
    <x v="1"/>
    <n v="209"/>
    <s v="US"/>
    <s v="USD"/>
    <n v="1400562000"/>
    <x v="53"/>
    <n v="1403931600"/>
    <x v="53"/>
    <b v="0"/>
    <b v="0"/>
    <s v="film &amp; video/drama"/>
    <x v="4"/>
    <s v="drama"/>
  </r>
  <r>
    <n v="54"/>
    <s v="Roy PLC"/>
    <s v="Multi-channeled neutral customer loyalty"/>
    <n v="6000"/>
    <n v="5392"/>
    <n v="44.93"/>
    <n v="90"/>
    <x v="0"/>
    <n v="120"/>
    <s v="US"/>
    <s v="USD"/>
    <n v="1520748000"/>
    <x v="54"/>
    <n v="1521262800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89.66"/>
    <n v="178"/>
    <x v="1"/>
    <n v="131"/>
    <s v="US"/>
    <s v="USD"/>
    <n v="1532926800"/>
    <x v="55"/>
    <n v="1533358800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70.08"/>
    <n v="144"/>
    <x v="1"/>
    <n v="164"/>
    <s v="US"/>
    <s v="USD"/>
    <n v="1420869600"/>
    <x v="56"/>
    <n v="1421474400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31.06"/>
    <n v="215"/>
    <x v="1"/>
    <n v="201"/>
    <s v="US"/>
    <s v="USD"/>
    <n v="1504242000"/>
    <x v="57"/>
    <n v="1505278800"/>
    <x v="57"/>
    <b v="0"/>
    <b v="0"/>
    <s v="games/video games"/>
    <x v="6"/>
    <s v="video games"/>
  </r>
  <r>
    <n v="58"/>
    <s v="Anderson-Perez"/>
    <s v="Expanded 3rdgeneration strategy"/>
    <n v="2700"/>
    <n v="6132"/>
    <n v="29.06"/>
    <n v="227"/>
    <x v="1"/>
    <n v="211"/>
    <s v="US"/>
    <s v="USD"/>
    <n v="1442811600"/>
    <x v="58"/>
    <n v="1443934800"/>
    <x v="58"/>
    <b v="0"/>
    <b v="0"/>
    <s v="theater/plays"/>
    <x v="3"/>
    <s v="plays"/>
  </r>
  <r>
    <n v="59"/>
    <s v="Wright, Fox and Marks"/>
    <s v="Assimilated real-time support"/>
    <n v="1400"/>
    <n v="3851"/>
    <n v="30.09"/>
    <n v="275"/>
    <x v="1"/>
    <n v="128"/>
    <s v="US"/>
    <s v="USD"/>
    <n v="1497243600"/>
    <x v="59"/>
    <n v="1498539600"/>
    <x v="59"/>
    <b v="0"/>
    <b v="1"/>
    <s v="theater/plays"/>
    <x v="3"/>
    <s v="plays"/>
  </r>
  <r>
    <n v="60"/>
    <s v="Crawford-Peters"/>
    <s v="User-centric regional database"/>
    <n v="94200"/>
    <n v="135997"/>
    <n v="85"/>
    <n v="144"/>
    <x v="1"/>
    <n v="1600"/>
    <s v="CA"/>
    <s v="CAD"/>
    <n v="1342501200"/>
    <x v="60"/>
    <n v="1342760400"/>
    <x v="60"/>
    <b v="0"/>
    <b v="0"/>
    <s v="theater/plays"/>
    <x v="3"/>
    <s v="plays"/>
  </r>
  <r>
    <n v="61"/>
    <s v="Romero-Hoffman"/>
    <s v="Open-source zero administration complexity"/>
    <n v="199200"/>
    <n v="184750"/>
    <n v="82"/>
    <n v="93"/>
    <x v="0"/>
    <n v="2253"/>
    <s v="CA"/>
    <s v="CAD"/>
    <n v="1298268000"/>
    <x v="61"/>
    <n v="1301720400"/>
    <x v="61"/>
    <b v="0"/>
    <b v="0"/>
    <s v="theater/plays"/>
    <x v="3"/>
    <s v="plays"/>
  </r>
  <r>
    <n v="62"/>
    <s v="Sparks-West"/>
    <s v="Organized incremental standardization"/>
    <n v="2000"/>
    <n v="14452"/>
    <n v="58.04"/>
    <n v="723"/>
    <x v="1"/>
    <n v="249"/>
    <s v="US"/>
    <s v="USD"/>
    <n v="1433480400"/>
    <x v="62"/>
    <n v="1433566800"/>
    <x v="62"/>
    <b v="0"/>
    <b v="0"/>
    <s v="technology/web"/>
    <x v="2"/>
    <s v="web"/>
  </r>
  <r>
    <n v="63"/>
    <s v="Baker, Morgan and Brown"/>
    <s v="Assimilated didactic open system"/>
    <n v="4700"/>
    <n v="557"/>
    <n v="111.4"/>
    <n v="12"/>
    <x v="0"/>
    <n v="5"/>
    <s v="US"/>
    <s v="USD"/>
    <n v="1493355600"/>
    <x v="63"/>
    <n v="1493874000"/>
    <x v="63"/>
    <b v="0"/>
    <b v="0"/>
    <s v="theater/plays"/>
    <x v="3"/>
    <s v="plays"/>
  </r>
  <r>
    <n v="64"/>
    <s v="Mosley-Gilbert"/>
    <s v="Vision-oriented logistical intranet"/>
    <n v="2800"/>
    <n v="2734"/>
    <n v="71.95"/>
    <n v="98"/>
    <x v="0"/>
    <n v="38"/>
    <s v="US"/>
    <s v="USD"/>
    <n v="1530507600"/>
    <x v="64"/>
    <n v="1531803600"/>
    <x v="64"/>
    <b v="0"/>
    <b v="1"/>
    <s v="technology/web"/>
    <x v="2"/>
    <s v="web"/>
  </r>
  <r>
    <n v="65"/>
    <s v="Berry-Boyer"/>
    <s v="Mandatory incremental projection"/>
    <n v="6100"/>
    <n v="14405"/>
    <n v="61.04"/>
    <n v="236"/>
    <x v="1"/>
    <n v="236"/>
    <s v="US"/>
    <s v="USD"/>
    <n v="1296108000"/>
    <x v="65"/>
    <n v="1296712800"/>
    <x v="65"/>
    <b v="0"/>
    <b v="0"/>
    <s v="theater/plays"/>
    <x v="3"/>
    <s v="plays"/>
  </r>
  <r>
    <n v="66"/>
    <s v="Sanders-Allen"/>
    <s v="Grass-roots needs-based encryption"/>
    <n v="2900"/>
    <n v="1307"/>
    <n v="108.92"/>
    <n v="45"/>
    <x v="0"/>
    <n v="12"/>
    <s v="US"/>
    <s v="USD"/>
    <n v="1428469200"/>
    <x v="66"/>
    <n v="1428901200"/>
    <x v="66"/>
    <b v="0"/>
    <b v="1"/>
    <s v="theater/plays"/>
    <x v="3"/>
    <s v="plays"/>
  </r>
  <r>
    <n v="67"/>
    <s v="Lopez Inc"/>
    <s v="Team-oriented 6thgeneration middleware"/>
    <n v="72600"/>
    <n v="117892"/>
    <n v="29"/>
    <n v="162"/>
    <x v="1"/>
    <n v="4065"/>
    <s v="GB"/>
    <s v="GBP"/>
    <n v="1264399200"/>
    <x v="67"/>
    <n v="1264831200"/>
    <x v="67"/>
    <b v="0"/>
    <b v="1"/>
    <s v="technology/wearables"/>
    <x v="2"/>
    <s v="wearables"/>
  </r>
  <r>
    <n v="68"/>
    <s v="Moreno-Turner"/>
    <s v="Inverse multi-tasking installation"/>
    <n v="5700"/>
    <n v="14508"/>
    <n v="58.98"/>
    <n v="255"/>
    <x v="1"/>
    <n v="246"/>
    <s v="IT"/>
    <s v="EUR"/>
    <n v="1501131600"/>
    <x v="68"/>
    <n v="1505192400"/>
    <x v="68"/>
    <b v="0"/>
    <b v="1"/>
    <s v="theater/plays"/>
    <x v="3"/>
    <s v="plays"/>
  </r>
  <r>
    <n v="69"/>
    <s v="Jones-Watson"/>
    <s v="Switchable disintermediate moderator"/>
    <n v="7900"/>
    <n v="1901"/>
    <n v="111.82"/>
    <n v="24"/>
    <x v="3"/>
    <n v="17"/>
    <s v="US"/>
    <s v="USD"/>
    <n v="1292738400"/>
    <x v="69"/>
    <n v="1295676000"/>
    <x v="69"/>
    <b v="0"/>
    <b v="0"/>
    <s v="theater/plays"/>
    <x v="3"/>
    <s v="plays"/>
  </r>
  <r>
    <n v="70"/>
    <s v="Barker Inc"/>
    <s v="Re-engineered 24/7 task-force"/>
    <n v="128000"/>
    <n v="158389"/>
    <n v="64"/>
    <n v="124"/>
    <x v="1"/>
    <n v="2475"/>
    <s v="IT"/>
    <s v="EUR"/>
    <n v="1288674000"/>
    <x v="70"/>
    <n v="1292911200"/>
    <x v="70"/>
    <b v="0"/>
    <b v="1"/>
    <s v="theater/plays"/>
    <x v="3"/>
    <s v="plays"/>
  </r>
  <r>
    <n v="71"/>
    <s v="Tate, Bass and House"/>
    <s v="Organic object-oriented budgetary management"/>
    <n v="6000"/>
    <n v="6484"/>
    <n v="85.32"/>
    <n v="108"/>
    <x v="1"/>
    <n v="76"/>
    <s v="US"/>
    <s v="USD"/>
    <n v="1575093600"/>
    <x v="71"/>
    <n v="1575439200"/>
    <x v="49"/>
    <b v="0"/>
    <b v="0"/>
    <s v="theater/plays"/>
    <x v="3"/>
    <s v="plays"/>
  </r>
  <r>
    <n v="72"/>
    <s v="Hampton, Lewis and Ray"/>
    <s v="Seamless coherent parallelism"/>
    <n v="600"/>
    <n v="4022"/>
    <n v="74.48"/>
    <n v="670"/>
    <x v="1"/>
    <n v="54"/>
    <s v="US"/>
    <s v="USD"/>
    <n v="1435726800"/>
    <x v="72"/>
    <n v="1438837200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105.15"/>
    <n v="661"/>
    <x v="1"/>
    <n v="88"/>
    <s v="US"/>
    <s v="USD"/>
    <n v="1480226400"/>
    <x v="73"/>
    <n v="1480485600"/>
    <x v="72"/>
    <b v="0"/>
    <b v="0"/>
    <s v="music/jazz"/>
    <x v="1"/>
    <s v="jazz"/>
  </r>
  <r>
    <n v="74"/>
    <s v="Davis-Michael"/>
    <s v="Progressive tertiary framework"/>
    <n v="3900"/>
    <n v="4776"/>
    <n v="56.19"/>
    <n v="122"/>
    <x v="1"/>
    <n v="85"/>
    <s v="GB"/>
    <s v="GBP"/>
    <n v="1459054800"/>
    <x v="74"/>
    <n v="1459141200"/>
    <x v="73"/>
    <b v="0"/>
    <b v="0"/>
    <s v="music/metal"/>
    <x v="1"/>
    <s v="metal"/>
  </r>
  <r>
    <n v="75"/>
    <s v="White, Torres and Bishop"/>
    <s v="Multi-layered dynamic protocol"/>
    <n v="9700"/>
    <n v="14606"/>
    <n v="85.92"/>
    <n v="151"/>
    <x v="1"/>
    <n v="170"/>
    <s v="US"/>
    <s v="USD"/>
    <n v="1531630800"/>
    <x v="75"/>
    <n v="1532322000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57"/>
    <n v="78"/>
    <x v="0"/>
    <n v="1684"/>
    <s v="US"/>
    <s v="USD"/>
    <n v="1421992800"/>
    <x v="76"/>
    <n v="1426222800"/>
    <x v="75"/>
    <b v="1"/>
    <b v="1"/>
    <s v="theater/plays"/>
    <x v="3"/>
    <s v="plays"/>
  </r>
  <r>
    <n v="77"/>
    <s v="Acevedo-Huffman"/>
    <s v="Pre-emptive impactful model"/>
    <n v="9500"/>
    <n v="4460"/>
    <n v="79.64"/>
    <n v="47"/>
    <x v="0"/>
    <n v="56"/>
    <s v="US"/>
    <s v="USD"/>
    <n v="1285563600"/>
    <x v="77"/>
    <n v="1286773200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41.02"/>
    <n v="301"/>
    <x v="1"/>
    <n v="330"/>
    <s v="US"/>
    <s v="USD"/>
    <n v="1523854800"/>
    <x v="78"/>
    <n v="1523941200"/>
    <x v="77"/>
    <b v="0"/>
    <b v="0"/>
    <s v="publishing/translations"/>
    <x v="5"/>
    <s v="translations"/>
  </r>
  <r>
    <n v="79"/>
    <s v="Soto LLC"/>
    <s v="Triple-buffered reciprocal project"/>
    <n v="57800"/>
    <n v="40228"/>
    <n v="48"/>
    <n v="70"/>
    <x v="0"/>
    <n v="838"/>
    <s v="US"/>
    <s v="USD"/>
    <n v="1529125200"/>
    <x v="79"/>
    <n v="1529557200"/>
    <x v="78"/>
    <b v="0"/>
    <b v="0"/>
    <s v="theater/plays"/>
    <x v="3"/>
    <s v="plays"/>
  </r>
  <r>
    <n v="80"/>
    <s v="Sutton, Barrett and Tucker"/>
    <s v="Cross-platform needs-based approach"/>
    <n v="1100"/>
    <n v="7012"/>
    <n v="55.21"/>
    <n v="637"/>
    <x v="1"/>
    <n v="127"/>
    <s v="US"/>
    <s v="USD"/>
    <n v="1503982800"/>
    <x v="80"/>
    <n v="150657480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92.11"/>
    <n v="225"/>
    <x v="1"/>
    <n v="411"/>
    <s v="US"/>
    <s v="USD"/>
    <n v="1511416800"/>
    <x v="81"/>
    <n v="1513576800"/>
    <x v="80"/>
    <b v="0"/>
    <b v="0"/>
    <s v="music/rock"/>
    <x v="1"/>
    <s v="rock"/>
  </r>
  <r>
    <n v="82"/>
    <s v="Porter-George"/>
    <s v="Reactive content-based framework"/>
    <n v="1000"/>
    <n v="14973"/>
    <n v="83.18"/>
    <n v="1497"/>
    <x v="1"/>
    <n v="180"/>
    <s v="GB"/>
    <s v="GBP"/>
    <n v="1547704800"/>
    <x v="82"/>
    <n v="1548309600"/>
    <x v="4"/>
    <b v="0"/>
    <b v="1"/>
    <s v="games/video games"/>
    <x v="6"/>
    <s v="video games"/>
  </r>
  <r>
    <n v="83"/>
    <s v="Fitzgerald PLC"/>
    <s v="Realigned user-facing concept"/>
    <n v="106400"/>
    <n v="39996"/>
    <n v="40"/>
    <n v="38"/>
    <x v="0"/>
    <n v="1000"/>
    <s v="US"/>
    <s v="USD"/>
    <n v="1469682000"/>
    <x v="83"/>
    <n v="1471582800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11.13"/>
    <n v="132"/>
    <x v="1"/>
    <n v="374"/>
    <s v="US"/>
    <s v="USD"/>
    <n v="1343451600"/>
    <x v="84"/>
    <n v="1344315600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90.56"/>
    <n v="131"/>
    <x v="1"/>
    <n v="71"/>
    <s v="AU"/>
    <s v="AUD"/>
    <n v="1315717200"/>
    <x v="85"/>
    <n v="1316408400"/>
    <x v="83"/>
    <b v="0"/>
    <b v="0"/>
    <s v="music/indie rock"/>
    <x v="1"/>
    <s v="indie rock"/>
  </r>
  <r>
    <n v="86"/>
    <s v="Davis-Smith"/>
    <s v="Organic motivating firmware"/>
    <n v="7400"/>
    <n v="12405"/>
    <n v="61.11"/>
    <n v="168"/>
    <x v="1"/>
    <n v="203"/>
    <s v="US"/>
    <s v="USD"/>
    <n v="1430715600"/>
    <x v="86"/>
    <n v="1431838800"/>
    <x v="84"/>
    <b v="1"/>
    <b v="0"/>
    <s v="theater/plays"/>
    <x v="3"/>
    <s v="plays"/>
  </r>
  <r>
    <n v="87"/>
    <s v="Farrell and Sons"/>
    <s v="Synergized 4thgeneration conglomeration"/>
    <n v="198500"/>
    <n v="123040"/>
    <n v="83.02"/>
    <n v="62"/>
    <x v="0"/>
    <n v="1482"/>
    <s v="AU"/>
    <s v="AUD"/>
    <n v="1299564000"/>
    <x v="87"/>
    <n v="1300510800"/>
    <x v="85"/>
    <b v="0"/>
    <b v="1"/>
    <s v="music/rock"/>
    <x v="1"/>
    <s v="rock"/>
  </r>
  <r>
    <n v="88"/>
    <s v="Clark Group"/>
    <s v="Grass-roots fault-tolerant policy"/>
    <n v="4800"/>
    <n v="12516"/>
    <n v="110.76"/>
    <n v="261"/>
    <x v="1"/>
    <n v="113"/>
    <s v="US"/>
    <s v="USD"/>
    <n v="1429160400"/>
    <x v="88"/>
    <n v="1431061200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89.46"/>
    <n v="253"/>
    <x v="1"/>
    <n v="96"/>
    <s v="US"/>
    <s v="USD"/>
    <n v="1271307600"/>
    <x v="89"/>
    <n v="1271480400"/>
    <x v="87"/>
    <b v="0"/>
    <b v="0"/>
    <s v="theater/plays"/>
    <x v="3"/>
    <s v="plays"/>
  </r>
  <r>
    <n v="90"/>
    <s v="Kramer Group"/>
    <s v="Synergistic explicit parallelism"/>
    <n v="7800"/>
    <n v="6132"/>
    <n v="57.85"/>
    <n v="79"/>
    <x v="0"/>
    <n v="106"/>
    <s v="US"/>
    <s v="USD"/>
    <n v="1456380000"/>
    <x v="90"/>
    <n v="1456380000"/>
    <x v="88"/>
    <b v="0"/>
    <b v="1"/>
    <s v="theater/plays"/>
    <x v="3"/>
    <s v="plays"/>
  </r>
  <r>
    <n v="91"/>
    <s v="Frazier, Patrick and Smith"/>
    <s v="Enhanced systemic analyzer"/>
    <n v="154300"/>
    <n v="74688"/>
    <n v="110"/>
    <n v="48"/>
    <x v="0"/>
    <n v="679"/>
    <s v="IT"/>
    <s v="EUR"/>
    <n v="1470459600"/>
    <x v="91"/>
    <n v="1472878800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103.97"/>
    <n v="259"/>
    <x v="1"/>
    <n v="498"/>
    <s v="CH"/>
    <s v="CHF"/>
    <n v="1277269200"/>
    <x v="92"/>
    <n v="1277355600"/>
    <x v="40"/>
    <b v="0"/>
    <b v="1"/>
    <s v="games/video games"/>
    <x v="6"/>
    <s v="video games"/>
  </r>
  <r>
    <n v="93"/>
    <s v="Hall and Sons"/>
    <s v="Pre-emptive radical architecture"/>
    <n v="108800"/>
    <n v="65877"/>
    <n v="108"/>
    <n v="61"/>
    <x v="3"/>
    <n v="610"/>
    <s v="US"/>
    <s v="USD"/>
    <n v="1350709200"/>
    <x v="93"/>
    <n v="1351054800"/>
    <x v="90"/>
    <b v="0"/>
    <b v="1"/>
    <s v="theater/plays"/>
    <x v="3"/>
    <s v="plays"/>
  </r>
  <r>
    <n v="94"/>
    <s v="Hanson Inc"/>
    <s v="Grass-roots web-enabled contingency"/>
    <n v="2900"/>
    <n v="8807"/>
    <n v="48.93"/>
    <n v="304"/>
    <x v="1"/>
    <n v="180"/>
    <s v="GB"/>
    <s v="GBP"/>
    <n v="1554613200"/>
    <x v="94"/>
    <n v="1555563600"/>
    <x v="91"/>
    <b v="0"/>
    <b v="0"/>
    <s v="technology/web"/>
    <x v="2"/>
    <s v="web"/>
  </r>
  <r>
    <n v="95"/>
    <s v="Sanchez LLC"/>
    <s v="Stand-alone system-worthy standardization"/>
    <n v="900"/>
    <n v="1017"/>
    <n v="37.67"/>
    <n v="113"/>
    <x v="1"/>
    <n v="27"/>
    <s v="US"/>
    <s v="USD"/>
    <n v="1571029200"/>
    <x v="95"/>
    <n v="1571634000"/>
    <x v="92"/>
    <b v="0"/>
    <b v="0"/>
    <s v="film &amp; video/documentary"/>
    <x v="4"/>
    <s v="documentary"/>
  </r>
  <r>
    <n v="96"/>
    <s v="Howard Ltd"/>
    <s v="Down-sized systematic policy"/>
    <n v="69700"/>
    <n v="151513"/>
    <n v="65"/>
    <n v="217"/>
    <x v="1"/>
    <n v="2331"/>
    <s v="US"/>
    <s v="USD"/>
    <n v="1299736800"/>
    <x v="96"/>
    <n v="1300856400"/>
    <x v="36"/>
    <b v="0"/>
    <b v="0"/>
    <s v="theater/plays"/>
    <x v="3"/>
    <s v="plays"/>
  </r>
  <r>
    <n v="97"/>
    <s v="Stewart LLC"/>
    <s v="Cloned bi-directional architecture"/>
    <n v="1300"/>
    <n v="12047"/>
    <n v="106.61"/>
    <n v="927"/>
    <x v="1"/>
    <n v="113"/>
    <s v="US"/>
    <s v="USD"/>
    <n v="1435208400"/>
    <x v="48"/>
    <n v="1439874000"/>
    <x v="93"/>
    <b v="0"/>
    <b v="0"/>
    <s v="food/food trucks"/>
    <x v="0"/>
    <s v="food trucks"/>
  </r>
  <r>
    <n v="98"/>
    <s v="Arias, Allen and Miller"/>
    <s v="Seamless transitional portal"/>
    <n v="97800"/>
    <n v="32951"/>
    <n v="27.01"/>
    <n v="34"/>
    <x v="0"/>
    <n v="1220"/>
    <s v="AU"/>
    <s v="AUD"/>
    <n v="1437973200"/>
    <x v="97"/>
    <n v="1438318800"/>
    <x v="94"/>
    <b v="0"/>
    <b v="0"/>
    <s v="games/video games"/>
    <x v="6"/>
    <s v="video games"/>
  </r>
  <r>
    <n v="99"/>
    <s v="Baker-Morris"/>
    <s v="Fully-configurable motivating approach"/>
    <n v="7600"/>
    <n v="14951"/>
    <n v="91.16"/>
    <n v="197"/>
    <x v="1"/>
    <n v="164"/>
    <s v="US"/>
    <s v="USD"/>
    <n v="1416895200"/>
    <x v="98"/>
    <n v="1419400800"/>
    <x v="95"/>
    <b v="0"/>
    <b v="0"/>
    <s v="theater/plays"/>
    <x v="3"/>
    <s v="plays"/>
  </r>
  <r>
    <n v="100"/>
    <s v="Tucker, Fox and Green"/>
    <s v="Upgradable fault-tolerant approach"/>
    <n v="100"/>
    <n v="1"/>
    <n v="1"/>
    <n v="1"/>
    <x v="0"/>
    <n v="1"/>
    <s v="US"/>
    <s v="USD"/>
    <n v="1319000400"/>
    <x v="99"/>
    <n v="1320555600"/>
    <x v="96"/>
    <b v="0"/>
    <b v="0"/>
    <s v="theater/plays"/>
    <x v="3"/>
    <s v="plays"/>
  </r>
  <r>
    <n v="101"/>
    <s v="Douglas LLC"/>
    <s v="Reduced heuristic moratorium"/>
    <n v="900"/>
    <n v="9193"/>
    <n v="56.05"/>
    <n v="1021"/>
    <x v="1"/>
    <n v="164"/>
    <s v="US"/>
    <s v="USD"/>
    <n v="1424498400"/>
    <x v="100"/>
    <n v="1425103200"/>
    <x v="97"/>
    <b v="0"/>
    <b v="1"/>
    <s v="music/electric music"/>
    <x v="1"/>
    <s v="electric music"/>
  </r>
  <r>
    <n v="102"/>
    <s v="Garcia Inc"/>
    <s v="Front-line web-enabled model"/>
    <n v="3700"/>
    <n v="10422"/>
    <n v="31.02"/>
    <n v="282"/>
    <x v="1"/>
    <n v="336"/>
    <s v="US"/>
    <s v="USD"/>
    <n v="1526274000"/>
    <x v="101"/>
    <n v="1526878800"/>
    <x v="98"/>
    <b v="0"/>
    <b v="1"/>
    <s v="technology/wearables"/>
    <x v="2"/>
    <s v="wearables"/>
  </r>
  <r>
    <n v="103"/>
    <s v="Frye, Hunt and Powell"/>
    <s v="Polarized incremental emulation"/>
    <n v="10000"/>
    <n v="2461"/>
    <n v="66.510000000000005"/>
    <n v="25"/>
    <x v="0"/>
    <n v="37"/>
    <s v="IT"/>
    <s v="EUR"/>
    <n v="1287896400"/>
    <x v="102"/>
    <n v="1288674000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89.01"/>
    <n v="143"/>
    <x v="1"/>
    <n v="1917"/>
    <s v="US"/>
    <s v="USD"/>
    <n v="1495515600"/>
    <x v="103"/>
    <n v="1495602000"/>
    <x v="100"/>
    <b v="0"/>
    <b v="0"/>
    <s v="music/indie rock"/>
    <x v="1"/>
    <s v="indie rock"/>
  </r>
  <r>
    <n v="105"/>
    <s v="Charles-Johnson"/>
    <s v="Total fresh-thinking system engine"/>
    <n v="6800"/>
    <n v="9829"/>
    <n v="103.46"/>
    <n v="145"/>
    <x v="1"/>
    <n v="95"/>
    <s v="US"/>
    <s v="USD"/>
    <n v="1364878800"/>
    <x v="104"/>
    <n v="1366434000"/>
    <x v="101"/>
    <b v="0"/>
    <b v="0"/>
    <s v="technology/web"/>
    <x v="2"/>
    <s v="web"/>
  </r>
  <r>
    <n v="106"/>
    <s v="Brandt, Carter and Wood"/>
    <s v="Ameliorated clear-thinking circuit"/>
    <n v="3900"/>
    <n v="14006"/>
    <n v="95.28"/>
    <n v="359"/>
    <x v="1"/>
    <n v="147"/>
    <s v="US"/>
    <s v="USD"/>
    <n v="1567918800"/>
    <x v="105"/>
    <n v="1568350800"/>
    <x v="102"/>
    <b v="0"/>
    <b v="0"/>
    <s v="theater/plays"/>
    <x v="3"/>
    <s v="plays"/>
  </r>
  <r>
    <n v="107"/>
    <s v="Tucker, Schmidt and Reid"/>
    <s v="Multi-layered encompassing installation"/>
    <n v="3500"/>
    <n v="6527"/>
    <n v="75.900000000000006"/>
    <n v="186"/>
    <x v="1"/>
    <n v="86"/>
    <s v="US"/>
    <s v="USD"/>
    <n v="1524459600"/>
    <x v="106"/>
    <n v="1525928400"/>
    <x v="103"/>
    <b v="0"/>
    <b v="1"/>
    <s v="theater/plays"/>
    <x v="3"/>
    <s v="plays"/>
  </r>
  <r>
    <n v="108"/>
    <s v="Decker Inc"/>
    <s v="Universal encompassing implementation"/>
    <n v="1500"/>
    <n v="8929"/>
    <n v="107.58"/>
    <n v="595"/>
    <x v="1"/>
    <n v="83"/>
    <s v="US"/>
    <s v="USD"/>
    <n v="1333688400"/>
    <x v="107"/>
    <n v="1336885200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51.32"/>
    <n v="59"/>
    <x v="0"/>
    <n v="60"/>
    <s v="US"/>
    <s v="USD"/>
    <n v="1389506400"/>
    <x v="108"/>
    <n v="1389679200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71.98"/>
    <n v="15"/>
    <x v="0"/>
    <n v="296"/>
    <s v="US"/>
    <s v="USD"/>
    <n v="1536642000"/>
    <x v="109"/>
    <n v="1538283600"/>
    <x v="106"/>
    <b v="0"/>
    <b v="0"/>
    <s v="food/food trucks"/>
    <x v="0"/>
    <s v="food trucks"/>
  </r>
  <r>
    <n v="111"/>
    <s v="Hart-Briggs"/>
    <s v="Re-engineered user-facing approach"/>
    <n v="61400"/>
    <n v="73653"/>
    <n v="108.95"/>
    <n v="120"/>
    <x v="1"/>
    <n v="676"/>
    <s v="US"/>
    <s v="USD"/>
    <n v="1348290000"/>
    <x v="110"/>
    <n v="134880840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35"/>
    <n v="269"/>
    <x v="1"/>
    <n v="361"/>
    <s v="AU"/>
    <s v="AUD"/>
    <n v="1408856400"/>
    <x v="111"/>
    <n v="1410152400"/>
    <x v="108"/>
    <b v="0"/>
    <b v="0"/>
    <s v="technology/web"/>
    <x v="2"/>
    <s v="web"/>
  </r>
  <r>
    <n v="113"/>
    <s v="Wright, Hartman and Yu"/>
    <s v="User-friendly tertiary array"/>
    <n v="3300"/>
    <n v="12437"/>
    <n v="94.94"/>
    <n v="377"/>
    <x v="1"/>
    <n v="131"/>
    <s v="US"/>
    <s v="USD"/>
    <n v="1505192400"/>
    <x v="112"/>
    <n v="1505797200"/>
    <x v="109"/>
    <b v="0"/>
    <b v="0"/>
    <s v="food/food trucks"/>
    <x v="0"/>
    <s v="food trucks"/>
  </r>
  <r>
    <n v="114"/>
    <s v="Harper-Davis"/>
    <s v="Robust heuristic encoding"/>
    <n v="1900"/>
    <n v="13816"/>
    <n v="109.65"/>
    <n v="727"/>
    <x v="1"/>
    <n v="126"/>
    <s v="US"/>
    <s v="USD"/>
    <n v="1554786000"/>
    <x v="113"/>
    <n v="1554872400"/>
    <x v="110"/>
    <b v="0"/>
    <b v="1"/>
    <s v="technology/wearables"/>
    <x v="2"/>
    <s v="wearables"/>
  </r>
  <r>
    <n v="115"/>
    <s v="Barrett PLC"/>
    <s v="Team-oriented clear-thinking capacity"/>
    <n v="166700"/>
    <n v="145382"/>
    <n v="44"/>
    <n v="87"/>
    <x v="0"/>
    <n v="3304"/>
    <s v="IT"/>
    <s v="EUR"/>
    <n v="1510898400"/>
    <x v="114"/>
    <n v="1513922400"/>
    <x v="111"/>
    <b v="0"/>
    <b v="0"/>
    <s v="publishing/fiction"/>
    <x v="5"/>
    <s v="fiction"/>
  </r>
  <r>
    <n v="116"/>
    <s v="David-Clark"/>
    <s v="De-engineered motivating standardization"/>
    <n v="7200"/>
    <n v="6336"/>
    <n v="86.79"/>
    <n v="88"/>
    <x v="0"/>
    <n v="73"/>
    <s v="US"/>
    <s v="USD"/>
    <n v="1442552400"/>
    <x v="115"/>
    <n v="1442638800"/>
    <x v="112"/>
    <b v="0"/>
    <b v="0"/>
    <s v="theater/plays"/>
    <x v="3"/>
    <s v="plays"/>
  </r>
  <r>
    <n v="117"/>
    <s v="Chaney-Dennis"/>
    <s v="Business-focused 24hour groupware"/>
    <n v="4900"/>
    <n v="8523"/>
    <n v="30.99"/>
    <n v="174"/>
    <x v="1"/>
    <n v="275"/>
    <s v="US"/>
    <s v="USD"/>
    <n v="1316667600"/>
    <x v="116"/>
    <n v="1317186000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94.79"/>
    <n v="118"/>
    <x v="1"/>
    <n v="67"/>
    <s v="US"/>
    <s v="USD"/>
    <n v="1390716000"/>
    <x v="117"/>
    <n v="1391234400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69.790000000000006"/>
    <n v="215"/>
    <x v="1"/>
    <n v="154"/>
    <s v="US"/>
    <s v="USD"/>
    <n v="1402894800"/>
    <x v="118"/>
    <n v="1404363600"/>
    <x v="115"/>
    <b v="0"/>
    <b v="1"/>
    <s v="film &amp; video/documentary"/>
    <x v="4"/>
    <s v="documentary"/>
  </r>
  <r>
    <n v="120"/>
    <s v="Vega Group"/>
    <s v="Synchronized regional synergy"/>
    <n v="75100"/>
    <n v="112272"/>
    <n v="63"/>
    <n v="149"/>
    <x v="1"/>
    <n v="1782"/>
    <s v="US"/>
    <s v="USD"/>
    <n v="1429246800"/>
    <x v="119"/>
    <n v="1429592400"/>
    <x v="116"/>
    <b v="0"/>
    <b v="1"/>
    <s v="games/mobile games"/>
    <x v="6"/>
    <s v="mobile games"/>
  </r>
  <r>
    <n v="121"/>
    <s v="Brown-Brown"/>
    <s v="Multi-lateral homogeneous success"/>
    <n v="45300"/>
    <n v="99361"/>
    <n v="110.03"/>
    <n v="219"/>
    <x v="1"/>
    <n v="903"/>
    <s v="US"/>
    <s v="USD"/>
    <n v="1412485200"/>
    <x v="33"/>
    <n v="1413608400"/>
    <x v="117"/>
    <b v="0"/>
    <b v="0"/>
    <s v="games/video games"/>
    <x v="6"/>
    <s v="video games"/>
  </r>
  <r>
    <n v="122"/>
    <s v="Taylor PLC"/>
    <s v="Seamless zero-defect solution"/>
    <n v="136800"/>
    <n v="88055"/>
    <n v="26"/>
    <n v="64"/>
    <x v="0"/>
    <n v="3387"/>
    <s v="US"/>
    <s v="USD"/>
    <n v="1417068000"/>
    <x v="120"/>
    <n v="1419400800"/>
    <x v="95"/>
    <b v="0"/>
    <b v="0"/>
    <s v="publishing/fiction"/>
    <x v="5"/>
    <s v="fiction"/>
  </r>
  <r>
    <n v="123"/>
    <s v="Edwards-Lewis"/>
    <s v="Enhanced scalable concept"/>
    <n v="177700"/>
    <n v="33092"/>
    <n v="49.99"/>
    <n v="19"/>
    <x v="0"/>
    <n v="662"/>
    <s v="CA"/>
    <s v="CAD"/>
    <n v="1448344800"/>
    <x v="121"/>
    <n v="1448604000"/>
    <x v="118"/>
    <b v="1"/>
    <b v="0"/>
    <s v="theater/plays"/>
    <x v="3"/>
    <s v="plays"/>
  </r>
  <r>
    <n v="124"/>
    <s v="Stanton, Neal and Rodriguez"/>
    <s v="Polarized uniform software"/>
    <n v="2600"/>
    <n v="9562"/>
    <n v="101.72"/>
    <n v="368"/>
    <x v="1"/>
    <n v="94"/>
    <s v="IT"/>
    <s v="EUR"/>
    <n v="1557723600"/>
    <x v="122"/>
    <n v="1562302800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47.08"/>
    <n v="160"/>
    <x v="1"/>
    <n v="180"/>
    <s v="US"/>
    <s v="USD"/>
    <n v="1537333200"/>
    <x v="123"/>
    <n v="1537678800"/>
    <x v="120"/>
    <b v="0"/>
    <b v="0"/>
    <s v="theater/plays"/>
    <x v="3"/>
    <s v="plays"/>
  </r>
  <r>
    <n v="126"/>
    <s v="Gross PLC"/>
    <s v="Proactive methodical benchmark"/>
    <n v="180200"/>
    <n v="69617"/>
    <n v="89.94"/>
    <n v="39"/>
    <x v="0"/>
    <n v="774"/>
    <s v="US"/>
    <s v="USD"/>
    <n v="1471150800"/>
    <x v="124"/>
    <n v="1473570000"/>
    <x v="121"/>
    <b v="0"/>
    <b v="1"/>
    <s v="theater/plays"/>
    <x v="3"/>
    <s v="plays"/>
  </r>
  <r>
    <n v="127"/>
    <s v="Martinez, Gomez and Dalton"/>
    <s v="Team-oriented 6thgeneration matrix"/>
    <n v="103200"/>
    <n v="53067"/>
    <n v="78.97"/>
    <n v="51"/>
    <x v="0"/>
    <n v="672"/>
    <s v="CA"/>
    <s v="CAD"/>
    <n v="1273640400"/>
    <x v="125"/>
    <n v="1273899600"/>
    <x v="122"/>
    <b v="0"/>
    <b v="0"/>
    <s v="theater/plays"/>
    <x v="3"/>
    <s v="plays"/>
  </r>
  <r>
    <n v="128"/>
    <s v="Allen-Curtis"/>
    <s v="Phased human-resource core"/>
    <n v="70600"/>
    <n v="42596"/>
    <n v="80.069999999999993"/>
    <n v="60"/>
    <x v="3"/>
    <n v="532"/>
    <s v="US"/>
    <s v="USD"/>
    <n v="1282885200"/>
    <x v="126"/>
    <n v="1284008400"/>
    <x v="123"/>
    <b v="0"/>
    <b v="0"/>
    <s v="music/rock"/>
    <x v="1"/>
    <s v="rock"/>
  </r>
  <r>
    <n v="129"/>
    <s v="Morgan-Martinez"/>
    <s v="Mandatory tertiary implementation"/>
    <n v="148500"/>
    <n v="4756"/>
    <n v="86.47"/>
    <n v="3"/>
    <x v="3"/>
    <n v="55"/>
    <s v="AU"/>
    <s v="AUD"/>
    <n v="1422943200"/>
    <x v="127"/>
    <n v="1425103200"/>
    <x v="97"/>
    <b v="0"/>
    <b v="0"/>
    <s v="food/food trucks"/>
    <x v="0"/>
    <s v="food trucks"/>
  </r>
  <r>
    <n v="130"/>
    <s v="Luna, Anderson and Fox"/>
    <s v="Secured directional encryption"/>
    <n v="9600"/>
    <n v="14925"/>
    <n v="28"/>
    <n v="155"/>
    <x v="1"/>
    <n v="533"/>
    <s v="DK"/>
    <s v="DKK"/>
    <n v="1319605200"/>
    <x v="128"/>
    <n v="1320991200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68"/>
    <n v="101"/>
    <x v="1"/>
    <n v="2443"/>
    <s v="GB"/>
    <s v="GBP"/>
    <n v="1385704800"/>
    <x v="129"/>
    <n v="1386828000"/>
    <x v="125"/>
    <b v="0"/>
    <b v="0"/>
    <s v="technology/web"/>
    <x v="2"/>
    <s v="web"/>
  </r>
  <r>
    <n v="132"/>
    <s v="Flowers and Sons"/>
    <s v="Virtual static core"/>
    <n v="3300"/>
    <n v="3834"/>
    <n v="43.08"/>
    <n v="116"/>
    <x v="1"/>
    <n v="89"/>
    <s v="US"/>
    <s v="USD"/>
    <n v="1515736800"/>
    <x v="130"/>
    <n v="1517119200"/>
    <x v="126"/>
    <b v="0"/>
    <b v="1"/>
    <s v="theater/plays"/>
    <x v="3"/>
    <s v="plays"/>
  </r>
  <r>
    <n v="133"/>
    <s v="Gates PLC"/>
    <s v="Secured content-based product"/>
    <n v="4500"/>
    <n v="13985"/>
    <n v="87.96"/>
    <n v="311"/>
    <x v="1"/>
    <n v="159"/>
    <s v="US"/>
    <s v="USD"/>
    <n v="1313125200"/>
    <x v="131"/>
    <n v="1315026000"/>
    <x v="127"/>
    <b v="0"/>
    <b v="0"/>
    <s v="music/world music"/>
    <x v="1"/>
    <s v="world music"/>
  </r>
  <r>
    <n v="134"/>
    <s v="Caldwell LLC"/>
    <s v="Secured executive concept"/>
    <n v="99500"/>
    <n v="89288"/>
    <n v="94.99"/>
    <n v="90"/>
    <x v="0"/>
    <n v="940"/>
    <s v="CH"/>
    <s v="CHF"/>
    <n v="1308459600"/>
    <x v="132"/>
    <n v="1312693200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46.91"/>
    <n v="71"/>
    <x v="0"/>
    <n v="117"/>
    <s v="US"/>
    <s v="USD"/>
    <n v="1362636000"/>
    <x v="133"/>
    <n v="1363064400"/>
    <x v="129"/>
    <b v="0"/>
    <b v="1"/>
    <s v="theater/plays"/>
    <x v="3"/>
    <s v="plays"/>
  </r>
  <r>
    <n v="136"/>
    <s v="Briggs PLC"/>
    <s v="Distributed context-sensitive flexibility"/>
    <n v="82800"/>
    <n v="2721"/>
    <n v="46.91"/>
    <n v="3"/>
    <x v="3"/>
    <n v="58"/>
    <s v="US"/>
    <s v="USD"/>
    <n v="1402117200"/>
    <x v="134"/>
    <n v="1403154000"/>
    <x v="130"/>
    <b v="0"/>
    <b v="1"/>
    <s v="film &amp; video/drama"/>
    <x v="4"/>
    <s v="drama"/>
  </r>
  <r>
    <n v="137"/>
    <s v="Hudson-Nguyen"/>
    <s v="Down-sized disintermediate support"/>
    <n v="1800"/>
    <n v="4712"/>
    <n v="94.24"/>
    <n v="262"/>
    <x v="1"/>
    <n v="50"/>
    <s v="US"/>
    <s v="USD"/>
    <n v="1286341200"/>
    <x v="135"/>
    <n v="1286859600"/>
    <x v="131"/>
    <b v="0"/>
    <b v="0"/>
    <s v="publishing/nonfiction"/>
    <x v="5"/>
    <s v="nonfiction"/>
  </r>
  <r>
    <n v="138"/>
    <s v="Hogan Ltd"/>
    <s v="Stand-alone mission-critical moratorium"/>
    <n v="9600"/>
    <n v="9216"/>
    <n v="80.14"/>
    <n v="96"/>
    <x v="0"/>
    <n v="115"/>
    <s v="US"/>
    <s v="USD"/>
    <n v="1348808400"/>
    <x v="136"/>
    <n v="1349326800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59.04"/>
    <n v="21"/>
    <x v="0"/>
    <n v="326"/>
    <s v="US"/>
    <s v="USD"/>
    <n v="1429592400"/>
    <x v="137"/>
    <n v="1430974800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65.989999999999995"/>
    <n v="223"/>
    <x v="1"/>
    <n v="186"/>
    <s v="US"/>
    <s v="USD"/>
    <n v="1519538400"/>
    <x v="138"/>
    <n v="1519970400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60.99"/>
    <n v="102"/>
    <x v="1"/>
    <n v="1071"/>
    <s v="US"/>
    <s v="USD"/>
    <n v="1434085200"/>
    <x v="139"/>
    <n v="1434603600"/>
    <x v="135"/>
    <b v="0"/>
    <b v="0"/>
    <s v="technology/web"/>
    <x v="2"/>
    <s v="web"/>
  </r>
  <r>
    <n v="142"/>
    <s v="Figueroa Ltd"/>
    <s v="Expanded solution-oriented benchmark"/>
    <n v="5000"/>
    <n v="11502"/>
    <n v="98.31"/>
    <n v="230"/>
    <x v="1"/>
    <n v="117"/>
    <s v="US"/>
    <s v="USD"/>
    <n v="1333688400"/>
    <x v="107"/>
    <n v="1337230800"/>
    <x v="136"/>
    <b v="0"/>
    <b v="0"/>
    <s v="technology/web"/>
    <x v="2"/>
    <s v="web"/>
  </r>
  <r>
    <n v="143"/>
    <s v="Avila-Jones"/>
    <s v="Implemented discrete secured line"/>
    <n v="5400"/>
    <n v="7322"/>
    <n v="104.6"/>
    <n v="136"/>
    <x v="1"/>
    <n v="70"/>
    <s v="US"/>
    <s v="USD"/>
    <n v="1277701200"/>
    <x v="140"/>
    <n v="127942920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86.07"/>
    <n v="129"/>
    <x v="1"/>
    <n v="135"/>
    <s v="US"/>
    <s v="USD"/>
    <n v="1560747600"/>
    <x v="141"/>
    <n v="1561438800"/>
    <x v="138"/>
    <b v="0"/>
    <b v="0"/>
    <s v="theater/plays"/>
    <x v="3"/>
    <s v="plays"/>
  </r>
  <r>
    <n v="145"/>
    <s v="Fields-Moore"/>
    <s v="Secured reciprocal array"/>
    <n v="25000"/>
    <n v="59128"/>
    <n v="76.989999999999995"/>
    <n v="237"/>
    <x v="1"/>
    <n v="768"/>
    <s v="CH"/>
    <s v="CHF"/>
    <n v="1410066000"/>
    <x v="142"/>
    <n v="1410498000"/>
    <x v="139"/>
    <b v="0"/>
    <b v="0"/>
    <s v="technology/wearables"/>
    <x v="2"/>
    <s v="wearables"/>
  </r>
  <r>
    <n v="146"/>
    <s v="Harris-Golden"/>
    <s v="Optional bandwidth-monitored middleware"/>
    <n v="8800"/>
    <n v="1518"/>
    <n v="29.76"/>
    <n v="17"/>
    <x v="3"/>
    <n v="51"/>
    <s v="US"/>
    <s v="USD"/>
    <n v="1320732000"/>
    <x v="143"/>
    <n v="1322460000"/>
    <x v="140"/>
    <b v="0"/>
    <b v="0"/>
    <s v="theater/plays"/>
    <x v="3"/>
    <s v="plays"/>
  </r>
  <r>
    <n v="147"/>
    <s v="Moss, Norman and Dunlap"/>
    <s v="Upgradable upward-trending workforce"/>
    <n v="8300"/>
    <n v="9337"/>
    <n v="46.92"/>
    <n v="112"/>
    <x v="1"/>
    <n v="199"/>
    <s v="US"/>
    <s v="USD"/>
    <n v="1465794000"/>
    <x v="144"/>
    <n v="1466312400"/>
    <x v="141"/>
    <b v="0"/>
    <b v="1"/>
    <s v="theater/plays"/>
    <x v="3"/>
    <s v="plays"/>
  </r>
  <r>
    <n v="148"/>
    <s v="White, Larson and Wright"/>
    <s v="Upgradable hybrid capability"/>
    <n v="9300"/>
    <n v="11255"/>
    <n v="105.19"/>
    <n v="121"/>
    <x v="1"/>
    <n v="107"/>
    <s v="US"/>
    <s v="USD"/>
    <n v="1500958800"/>
    <x v="145"/>
    <n v="1501736400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69.91"/>
    <n v="220"/>
    <x v="1"/>
    <n v="195"/>
    <s v="US"/>
    <s v="USD"/>
    <n v="1357020000"/>
    <x v="146"/>
    <n v="1361512800"/>
    <x v="143"/>
    <b v="0"/>
    <b v="0"/>
    <s v="music/indie rock"/>
    <x v="1"/>
    <s v="indie rock"/>
  </r>
  <r>
    <n v="150"/>
    <s v="Brown, Palmer and Pace"/>
    <s v="Networked stable workforce"/>
    <n v="100"/>
    <n v="1"/>
    <n v="1"/>
    <n v="1"/>
    <x v="0"/>
    <n v="1"/>
    <s v="US"/>
    <s v="USD"/>
    <n v="1544940000"/>
    <x v="147"/>
    <n v="1545026400"/>
    <x v="144"/>
    <b v="0"/>
    <b v="0"/>
    <s v="music/rock"/>
    <x v="1"/>
    <s v="rock"/>
  </r>
  <r>
    <n v="151"/>
    <s v="Parker LLC"/>
    <s v="Customizable intermediate extranet"/>
    <n v="137200"/>
    <n v="88037"/>
    <n v="60.01"/>
    <n v="64"/>
    <x v="0"/>
    <n v="1467"/>
    <s v="US"/>
    <s v="USD"/>
    <n v="1402290000"/>
    <x v="148"/>
    <n v="1406696400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52.01"/>
    <n v="423"/>
    <x v="1"/>
    <n v="3376"/>
    <s v="US"/>
    <s v="USD"/>
    <n v="1487311200"/>
    <x v="149"/>
    <n v="1487916000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31"/>
    <n v="93"/>
    <x v="0"/>
    <n v="5681"/>
    <s v="US"/>
    <s v="USD"/>
    <n v="1350622800"/>
    <x v="150"/>
    <n v="1351141200"/>
    <x v="147"/>
    <b v="0"/>
    <b v="0"/>
    <s v="theater/plays"/>
    <x v="3"/>
    <s v="plays"/>
  </r>
  <r>
    <n v="154"/>
    <s v="Rodriguez-Brown"/>
    <s v="Devolved foreground benchmark"/>
    <n v="171300"/>
    <n v="100650"/>
    <n v="95.04"/>
    <n v="59"/>
    <x v="0"/>
    <n v="1059"/>
    <s v="US"/>
    <s v="USD"/>
    <n v="1463029200"/>
    <x v="151"/>
    <n v="1465016400"/>
    <x v="148"/>
    <b v="0"/>
    <b v="1"/>
    <s v="music/indie rock"/>
    <x v="1"/>
    <s v="indie rock"/>
  </r>
  <r>
    <n v="155"/>
    <s v="Hall-Schaefer"/>
    <s v="Distributed eco-centric methodology"/>
    <n v="139500"/>
    <n v="90706"/>
    <n v="75.97"/>
    <n v="65"/>
    <x v="0"/>
    <n v="1194"/>
    <s v="US"/>
    <s v="USD"/>
    <n v="1269493200"/>
    <x v="152"/>
    <n v="1270789200"/>
    <x v="149"/>
    <b v="0"/>
    <b v="0"/>
    <s v="theater/plays"/>
    <x v="3"/>
    <s v="plays"/>
  </r>
  <r>
    <n v="156"/>
    <s v="Meza-Rogers"/>
    <s v="Streamlined encompassing encryption"/>
    <n v="36400"/>
    <n v="26914"/>
    <n v="71.010000000000005"/>
    <n v="74"/>
    <x v="3"/>
    <n v="379"/>
    <s v="AU"/>
    <s v="AUD"/>
    <n v="1570251600"/>
    <x v="153"/>
    <n v="1572325200"/>
    <x v="150"/>
    <b v="0"/>
    <b v="0"/>
    <s v="music/rock"/>
    <x v="1"/>
    <s v="rock"/>
  </r>
  <r>
    <n v="157"/>
    <s v="Curtis-Curtis"/>
    <s v="User-friendly reciprocal initiative"/>
    <n v="4200"/>
    <n v="2212"/>
    <n v="73.73"/>
    <n v="53"/>
    <x v="0"/>
    <n v="30"/>
    <s v="AU"/>
    <s v="AUD"/>
    <n v="1388383200"/>
    <x v="154"/>
    <n v="1389420000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113.17"/>
    <n v="221"/>
    <x v="1"/>
    <n v="41"/>
    <s v="US"/>
    <s v="USD"/>
    <n v="1449554400"/>
    <x v="155"/>
    <n v="1449640800"/>
    <x v="152"/>
    <b v="0"/>
    <b v="0"/>
    <s v="music/rock"/>
    <x v="1"/>
    <s v="rock"/>
  </r>
  <r>
    <n v="159"/>
    <s v="Clarke, Anderson and Lee"/>
    <s v="Robust explicit hardware"/>
    <n v="191200"/>
    <n v="191222"/>
    <n v="105.01"/>
    <n v="100"/>
    <x v="1"/>
    <n v="1821"/>
    <s v="US"/>
    <s v="USD"/>
    <n v="1553662800"/>
    <x v="156"/>
    <n v="1555218000"/>
    <x v="153"/>
    <b v="0"/>
    <b v="1"/>
    <s v="theater/plays"/>
    <x v="3"/>
    <s v="plays"/>
  </r>
  <r>
    <n v="160"/>
    <s v="Evans Group"/>
    <s v="Stand-alone actuating support"/>
    <n v="8000"/>
    <n v="12985"/>
    <n v="79.180000000000007"/>
    <n v="162"/>
    <x v="1"/>
    <n v="164"/>
    <s v="US"/>
    <s v="USD"/>
    <n v="1556341200"/>
    <x v="157"/>
    <n v="1557723600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57.33"/>
    <n v="78"/>
    <x v="0"/>
    <n v="75"/>
    <s v="US"/>
    <s v="USD"/>
    <n v="1442984400"/>
    <x v="158"/>
    <n v="1443502800"/>
    <x v="155"/>
    <b v="0"/>
    <b v="1"/>
    <s v="technology/web"/>
    <x v="2"/>
    <s v="web"/>
  </r>
  <r>
    <n v="162"/>
    <s v="Keith, Alvarez and Potter"/>
    <s v="Extended bottom-line open architecture"/>
    <n v="6100"/>
    <n v="9134"/>
    <n v="58.18"/>
    <n v="150"/>
    <x v="1"/>
    <n v="157"/>
    <s v="CH"/>
    <s v="CHF"/>
    <n v="1544248800"/>
    <x v="159"/>
    <n v="1546840800"/>
    <x v="156"/>
    <b v="0"/>
    <b v="0"/>
    <s v="music/rock"/>
    <x v="1"/>
    <s v="rock"/>
  </r>
  <r>
    <n v="163"/>
    <s v="Burton-Watkins"/>
    <s v="Extended reciprocal circuit"/>
    <n v="3500"/>
    <n v="8864"/>
    <n v="36.03"/>
    <n v="253"/>
    <x v="1"/>
    <n v="246"/>
    <s v="US"/>
    <s v="USD"/>
    <n v="1508475600"/>
    <x v="160"/>
    <n v="151271280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7.99"/>
    <n v="100"/>
    <x v="1"/>
    <n v="1396"/>
    <s v="US"/>
    <s v="USD"/>
    <n v="1507438800"/>
    <x v="161"/>
    <n v="1507525200"/>
    <x v="158"/>
    <b v="0"/>
    <b v="0"/>
    <s v="theater/plays"/>
    <x v="3"/>
    <s v="plays"/>
  </r>
  <r>
    <n v="165"/>
    <s v="Cordova Ltd"/>
    <s v="Synergized radical product"/>
    <n v="90400"/>
    <n v="110279"/>
    <n v="44.01"/>
    <n v="122"/>
    <x v="1"/>
    <n v="2506"/>
    <s v="US"/>
    <s v="USD"/>
    <n v="1501563600"/>
    <x v="162"/>
    <n v="1504328400"/>
    <x v="159"/>
    <b v="0"/>
    <b v="0"/>
    <s v="technology/web"/>
    <x v="2"/>
    <s v="web"/>
  </r>
  <r>
    <n v="166"/>
    <s v="Brown-Vang"/>
    <s v="Robust heuristic artificial intelligence"/>
    <n v="9800"/>
    <n v="13439"/>
    <n v="55.08"/>
    <n v="137"/>
    <x v="1"/>
    <n v="244"/>
    <s v="US"/>
    <s v="USD"/>
    <n v="1292997600"/>
    <x v="163"/>
    <n v="1293343200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74"/>
    <n v="416"/>
    <x v="1"/>
    <n v="146"/>
    <s v="AU"/>
    <s v="AUD"/>
    <n v="1370840400"/>
    <x v="164"/>
    <n v="1371704400"/>
    <x v="161"/>
    <b v="0"/>
    <b v="0"/>
    <s v="theater/plays"/>
    <x v="3"/>
    <s v="plays"/>
  </r>
  <r>
    <n v="168"/>
    <s v="Hernandez Group"/>
    <s v="Ergonomic uniform open system"/>
    <n v="128100"/>
    <n v="40107"/>
    <n v="42"/>
    <n v="31"/>
    <x v="0"/>
    <n v="955"/>
    <s v="DK"/>
    <s v="DKK"/>
    <n v="1550815200"/>
    <x v="165"/>
    <n v="1552798800"/>
    <x v="162"/>
    <b v="0"/>
    <b v="1"/>
    <s v="music/indie rock"/>
    <x v="1"/>
    <s v="indie rock"/>
  </r>
  <r>
    <n v="169"/>
    <s v="Tran, Steele and Wilson"/>
    <s v="Profit-focused modular product"/>
    <n v="23300"/>
    <n v="98811"/>
    <n v="77.989999999999995"/>
    <n v="424"/>
    <x v="1"/>
    <n v="1267"/>
    <s v="US"/>
    <s v="USD"/>
    <n v="1339909200"/>
    <x v="166"/>
    <n v="1342328400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82.51"/>
    <n v="3"/>
    <x v="0"/>
    <n v="67"/>
    <s v="US"/>
    <s v="USD"/>
    <n v="1501736400"/>
    <x v="167"/>
    <n v="1502341200"/>
    <x v="164"/>
    <b v="0"/>
    <b v="0"/>
    <s v="music/indie rock"/>
    <x v="1"/>
    <s v="indie rock"/>
  </r>
  <r>
    <n v="171"/>
    <s v="Blair Group"/>
    <s v="Public-key 3rdgeneration budgetary management"/>
    <n v="4900"/>
    <n v="521"/>
    <n v="104.2"/>
    <n v="11"/>
    <x v="0"/>
    <n v="5"/>
    <s v="US"/>
    <s v="USD"/>
    <n v="1395291600"/>
    <x v="168"/>
    <n v="1397192400"/>
    <x v="165"/>
    <b v="0"/>
    <b v="0"/>
    <s v="publishing/translations"/>
    <x v="5"/>
    <s v="translations"/>
  </r>
  <r>
    <n v="172"/>
    <s v="Nixon Inc"/>
    <s v="Centralized national firmware"/>
    <n v="800"/>
    <n v="663"/>
    <n v="25.5"/>
    <n v="83"/>
    <x v="0"/>
    <n v="26"/>
    <s v="US"/>
    <s v="USD"/>
    <n v="1405746000"/>
    <x v="169"/>
    <n v="1407042000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00.98"/>
    <n v="163"/>
    <x v="1"/>
    <n v="1561"/>
    <s v="US"/>
    <s v="USD"/>
    <n v="1368853200"/>
    <x v="170"/>
    <n v="1369371600"/>
    <x v="167"/>
    <b v="0"/>
    <b v="0"/>
    <s v="theater/plays"/>
    <x v="3"/>
    <s v="plays"/>
  </r>
  <r>
    <n v="174"/>
    <s v="Santos, Black and Donovan"/>
    <s v="Pre-emptive scalable access"/>
    <n v="600"/>
    <n v="5368"/>
    <n v="111.83"/>
    <n v="895"/>
    <x v="1"/>
    <n v="48"/>
    <s v="US"/>
    <s v="USD"/>
    <n v="1444021200"/>
    <x v="171"/>
    <n v="1444107600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42"/>
    <n v="26"/>
    <x v="0"/>
    <n v="1130"/>
    <s v="US"/>
    <s v="USD"/>
    <n v="1472619600"/>
    <x v="172"/>
    <n v="1474261200"/>
    <x v="169"/>
    <b v="0"/>
    <b v="0"/>
    <s v="theater/plays"/>
    <x v="3"/>
    <s v="plays"/>
  </r>
  <r>
    <n v="176"/>
    <s v="Stone-Orozco"/>
    <s v="Proactive scalable Graphical User Interface"/>
    <n v="115000"/>
    <n v="86060"/>
    <n v="110.05"/>
    <n v="75"/>
    <x v="0"/>
    <n v="782"/>
    <s v="US"/>
    <s v="USD"/>
    <n v="1472878800"/>
    <x v="173"/>
    <n v="1473656400"/>
    <x v="170"/>
    <b v="0"/>
    <b v="0"/>
    <s v="theater/plays"/>
    <x v="3"/>
    <s v="plays"/>
  </r>
  <r>
    <n v="177"/>
    <s v="Lee, Gibson and Morgan"/>
    <s v="Digitized solution-oriented product"/>
    <n v="38800"/>
    <n v="161593"/>
    <n v="59"/>
    <n v="416"/>
    <x v="1"/>
    <n v="2739"/>
    <s v="US"/>
    <s v="USD"/>
    <n v="1289800800"/>
    <x v="174"/>
    <n v="1291960800"/>
    <x v="171"/>
    <b v="0"/>
    <b v="0"/>
    <s v="theater/plays"/>
    <x v="3"/>
    <s v="plays"/>
  </r>
  <r>
    <n v="178"/>
    <s v="Alexander-Williams"/>
    <s v="Triple-buffered cohesive structure"/>
    <n v="7200"/>
    <n v="6927"/>
    <n v="32.99"/>
    <n v="96"/>
    <x v="0"/>
    <n v="210"/>
    <s v="US"/>
    <s v="USD"/>
    <n v="1505970000"/>
    <x v="175"/>
    <n v="1506747600"/>
    <x v="172"/>
    <b v="0"/>
    <b v="0"/>
    <s v="food/food trucks"/>
    <x v="0"/>
    <s v="food trucks"/>
  </r>
  <r>
    <n v="179"/>
    <s v="Marks Ltd"/>
    <s v="Realigned human-resource orchestration"/>
    <n v="44500"/>
    <n v="159185"/>
    <n v="45.01"/>
    <n v="358"/>
    <x v="1"/>
    <n v="3537"/>
    <s v="CA"/>
    <s v="CAD"/>
    <n v="1363496400"/>
    <x v="176"/>
    <n v="1363582800"/>
    <x v="173"/>
    <b v="0"/>
    <b v="1"/>
    <s v="theater/plays"/>
    <x v="3"/>
    <s v="plays"/>
  </r>
  <r>
    <n v="180"/>
    <s v="Olsen, Edwards and Reid"/>
    <s v="Optional clear-thinking software"/>
    <n v="56000"/>
    <n v="172736"/>
    <n v="81.98"/>
    <n v="308"/>
    <x v="1"/>
    <n v="2107"/>
    <s v="AU"/>
    <s v="AUD"/>
    <n v="1269234000"/>
    <x v="177"/>
    <n v="1269666000"/>
    <x v="174"/>
    <b v="0"/>
    <b v="0"/>
    <s v="technology/wearables"/>
    <x v="2"/>
    <s v="wearables"/>
  </r>
  <r>
    <n v="181"/>
    <s v="Daniels, Rose and Tyler"/>
    <s v="Centralized global approach"/>
    <n v="8600"/>
    <n v="5315"/>
    <n v="39.08"/>
    <n v="62"/>
    <x v="0"/>
    <n v="136"/>
    <s v="US"/>
    <s v="USD"/>
    <n v="1507093200"/>
    <x v="178"/>
    <n v="1508648400"/>
    <x v="175"/>
    <b v="0"/>
    <b v="0"/>
    <s v="technology/web"/>
    <x v="2"/>
    <s v="web"/>
  </r>
  <r>
    <n v="182"/>
    <s v="Adams Group"/>
    <s v="Reverse-engineered bandwidth-monitored contingency"/>
    <n v="27100"/>
    <n v="195750"/>
    <n v="59"/>
    <n v="722"/>
    <x v="1"/>
    <n v="3318"/>
    <s v="DK"/>
    <s v="DKK"/>
    <n v="1560574800"/>
    <x v="179"/>
    <n v="1561957200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40.99"/>
    <n v="69"/>
    <x v="0"/>
    <n v="86"/>
    <s v="CA"/>
    <s v="CAD"/>
    <n v="1284008400"/>
    <x v="180"/>
    <n v="1285131600"/>
    <x v="177"/>
    <b v="0"/>
    <b v="0"/>
    <s v="music/rock"/>
    <x v="1"/>
    <s v="rock"/>
  </r>
  <r>
    <n v="184"/>
    <s v="Howard, Carter and Griffith"/>
    <s v="Adaptive asynchronous emulation"/>
    <n v="3600"/>
    <n v="10550"/>
    <n v="31.03"/>
    <n v="293"/>
    <x v="1"/>
    <n v="340"/>
    <s v="US"/>
    <s v="USD"/>
    <n v="1556859600"/>
    <x v="181"/>
    <n v="1556946000"/>
    <x v="178"/>
    <b v="0"/>
    <b v="0"/>
    <s v="theater/plays"/>
    <x v="3"/>
    <s v="plays"/>
  </r>
  <r>
    <n v="185"/>
    <s v="Bailey PLC"/>
    <s v="Innovative actuating conglomeration"/>
    <n v="1000"/>
    <n v="718"/>
    <n v="37.79"/>
    <n v="72"/>
    <x v="0"/>
    <n v="19"/>
    <s v="US"/>
    <s v="USD"/>
    <n v="1526187600"/>
    <x v="182"/>
    <n v="1527138000"/>
    <x v="179"/>
    <b v="0"/>
    <b v="0"/>
    <s v="film &amp; video/television"/>
    <x v="4"/>
    <s v="television"/>
  </r>
  <r>
    <n v="186"/>
    <s v="Parker Group"/>
    <s v="Grass-roots foreground policy"/>
    <n v="88800"/>
    <n v="28358"/>
    <n v="32.01"/>
    <n v="32"/>
    <x v="0"/>
    <n v="886"/>
    <s v="US"/>
    <s v="USD"/>
    <n v="1400821200"/>
    <x v="183"/>
    <n v="1402117200"/>
    <x v="180"/>
    <b v="0"/>
    <b v="0"/>
    <s v="theater/plays"/>
    <x v="3"/>
    <s v="plays"/>
  </r>
  <r>
    <n v="187"/>
    <s v="Fox Group"/>
    <s v="Horizontal transitional paradigm"/>
    <n v="60200"/>
    <n v="138384"/>
    <n v="95.97"/>
    <n v="230"/>
    <x v="1"/>
    <n v="1442"/>
    <s v="CA"/>
    <s v="CAD"/>
    <n v="1361599200"/>
    <x v="184"/>
    <n v="1364014800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75"/>
    <n v="32"/>
    <x v="0"/>
    <n v="35"/>
    <s v="IT"/>
    <s v="EUR"/>
    <n v="1417500000"/>
    <x v="185"/>
    <n v="1417586400"/>
    <x v="182"/>
    <b v="0"/>
    <b v="0"/>
    <s v="theater/plays"/>
    <x v="3"/>
    <s v="plays"/>
  </r>
  <r>
    <n v="189"/>
    <s v="Anthony-Shaw"/>
    <s v="Switchable contextually-based access"/>
    <n v="191300"/>
    <n v="45004"/>
    <n v="102.05"/>
    <n v="24"/>
    <x v="3"/>
    <n v="441"/>
    <s v="US"/>
    <s v="USD"/>
    <n v="1457071200"/>
    <x v="186"/>
    <n v="1457071200"/>
    <x v="183"/>
    <b v="0"/>
    <b v="0"/>
    <s v="theater/plays"/>
    <x v="3"/>
    <s v="plays"/>
  </r>
  <r>
    <n v="190"/>
    <s v="Cook LLC"/>
    <s v="Up-sized dynamic throughput"/>
    <n v="3700"/>
    <n v="2538"/>
    <n v="105.75"/>
    <n v="69"/>
    <x v="0"/>
    <n v="24"/>
    <s v="US"/>
    <s v="USD"/>
    <n v="1370322000"/>
    <x v="187"/>
    <n v="1370408400"/>
    <x v="184"/>
    <b v="0"/>
    <b v="1"/>
    <s v="theater/plays"/>
    <x v="3"/>
    <s v="plays"/>
  </r>
  <r>
    <n v="191"/>
    <s v="Sutton PLC"/>
    <s v="Mandatory reciprocal superstructure"/>
    <n v="8400"/>
    <n v="3188"/>
    <n v="37.07"/>
    <n v="38"/>
    <x v="0"/>
    <n v="86"/>
    <s v="IT"/>
    <s v="EUR"/>
    <n v="1552366800"/>
    <x v="188"/>
    <n v="1552626000"/>
    <x v="185"/>
    <b v="0"/>
    <b v="0"/>
    <s v="theater/plays"/>
    <x v="3"/>
    <s v="plays"/>
  </r>
  <r>
    <n v="192"/>
    <s v="Long, Morgan and Mitchell"/>
    <s v="Upgradable 4thgeneration productivity"/>
    <n v="42600"/>
    <n v="8517"/>
    <n v="35.049999999999997"/>
    <n v="20"/>
    <x v="0"/>
    <n v="243"/>
    <s v="US"/>
    <s v="USD"/>
    <n v="1403845200"/>
    <x v="189"/>
    <n v="1404190800"/>
    <x v="186"/>
    <b v="0"/>
    <b v="0"/>
    <s v="music/rock"/>
    <x v="1"/>
    <s v="rock"/>
  </r>
  <r>
    <n v="193"/>
    <s v="Calhoun, Rogers and Long"/>
    <s v="Progressive discrete hub"/>
    <n v="6600"/>
    <n v="3012"/>
    <n v="46.34"/>
    <n v="46"/>
    <x v="0"/>
    <n v="65"/>
    <s v="US"/>
    <s v="USD"/>
    <n v="1523163600"/>
    <x v="190"/>
    <n v="1523509200"/>
    <x v="187"/>
    <b v="1"/>
    <b v="0"/>
    <s v="music/indie rock"/>
    <x v="1"/>
    <s v="indie rock"/>
  </r>
  <r>
    <n v="194"/>
    <s v="Sandoval Group"/>
    <s v="Assimilated multi-tasking archive"/>
    <n v="7100"/>
    <n v="8716"/>
    <n v="69.17"/>
    <n v="123"/>
    <x v="1"/>
    <n v="126"/>
    <s v="US"/>
    <s v="USD"/>
    <n v="1442206800"/>
    <x v="191"/>
    <n v="1443589200"/>
    <x v="188"/>
    <b v="0"/>
    <b v="0"/>
    <s v="music/metal"/>
    <x v="1"/>
    <s v="metal"/>
  </r>
  <r>
    <n v="195"/>
    <s v="Smith and Sons"/>
    <s v="Upgradable high-level solution"/>
    <n v="15800"/>
    <n v="57157"/>
    <n v="109.08"/>
    <n v="362"/>
    <x v="1"/>
    <n v="524"/>
    <s v="US"/>
    <s v="USD"/>
    <n v="1532840400"/>
    <x v="192"/>
    <n v="1533445200"/>
    <x v="189"/>
    <b v="0"/>
    <b v="0"/>
    <s v="music/electric music"/>
    <x v="1"/>
    <s v="electric music"/>
  </r>
  <r>
    <n v="196"/>
    <s v="King Inc"/>
    <s v="Organic bandwidth-monitored frame"/>
    <n v="8200"/>
    <n v="5178"/>
    <n v="51.78"/>
    <n v="63"/>
    <x v="0"/>
    <n v="100"/>
    <s v="DK"/>
    <s v="DKK"/>
    <n v="1472878800"/>
    <x v="173"/>
    <n v="1474520400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82.01"/>
    <n v="298"/>
    <x v="1"/>
    <n v="1989"/>
    <s v="US"/>
    <s v="USD"/>
    <n v="1498194000"/>
    <x v="193"/>
    <n v="1499403600"/>
    <x v="191"/>
    <b v="0"/>
    <b v="0"/>
    <s v="film &amp; video/drama"/>
    <x v="4"/>
    <s v="drama"/>
  </r>
  <r>
    <n v="198"/>
    <s v="Palmer Inc"/>
    <s v="Universal multi-state capability"/>
    <n v="63200"/>
    <n v="6041"/>
    <n v="35.96"/>
    <n v="10"/>
    <x v="0"/>
    <n v="168"/>
    <s v="US"/>
    <s v="USD"/>
    <n v="1281070800"/>
    <x v="194"/>
    <n v="1283576400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74.459999999999994"/>
    <n v="54"/>
    <x v="0"/>
    <n v="13"/>
    <s v="US"/>
    <s v="USD"/>
    <n v="1436245200"/>
    <x v="195"/>
    <n v="1436590800"/>
    <x v="193"/>
    <b v="0"/>
    <b v="0"/>
    <s v="music/rock"/>
    <x v="1"/>
    <s v="rock"/>
  </r>
  <r>
    <n v="200"/>
    <s v="Becker, Rice and White"/>
    <s v="Reduced dedicated capability"/>
    <n v="100"/>
    <n v="2"/>
    <n v="2"/>
    <n v="2"/>
    <x v="0"/>
    <n v="1"/>
    <s v="CA"/>
    <s v="CAD"/>
    <n v="1269493200"/>
    <x v="152"/>
    <n v="1270443600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91.11"/>
    <n v="681"/>
    <x v="1"/>
    <n v="157"/>
    <s v="US"/>
    <s v="USD"/>
    <n v="1406264400"/>
    <x v="196"/>
    <n v="1407819600"/>
    <x v="195"/>
    <b v="0"/>
    <b v="0"/>
    <s v="technology/web"/>
    <x v="2"/>
    <s v="web"/>
  </r>
  <r>
    <n v="202"/>
    <s v="Mcknight-Freeman"/>
    <s v="Upgradable scalable methodology"/>
    <n v="8300"/>
    <n v="6543"/>
    <n v="79.790000000000006"/>
    <n v="79"/>
    <x v="3"/>
    <n v="82"/>
    <s v="US"/>
    <s v="USD"/>
    <n v="1317531600"/>
    <x v="197"/>
    <n v="1317877200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43"/>
    <n v="134"/>
    <x v="1"/>
    <n v="4498"/>
    <s v="AU"/>
    <s v="AUD"/>
    <n v="1484632800"/>
    <x v="198"/>
    <n v="1484805600"/>
    <x v="197"/>
    <b v="0"/>
    <b v="0"/>
    <s v="theater/plays"/>
    <x v="3"/>
    <s v="plays"/>
  </r>
  <r>
    <n v="204"/>
    <s v="Daniel-Luna"/>
    <s v="Mandatory multimedia leverage"/>
    <n v="75000"/>
    <n v="2529"/>
    <n v="63.23"/>
    <n v="3"/>
    <x v="0"/>
    <n v="40"/>
    <s v="US"/>
    <s v="USD"/>
    <n v="1301806800"/>
    <x v="199"/>
    <n v="1302670800"/>
    <x v="198"/>
    <b v="0"/>
    <b v="0"/>
    <s v="music/jazz"/>
    <x v="1"/>
    <s v="jazz"/>
  </r>
  <r>
    <n v="205"/>
    <s v="Weaver-Marquez"/>
    <s v="Focused analyzing circuit"/>
    <n v="1300"/>
    <n v="5614"/>
    <n v="70.180000000000007"/>
    <n v="432"/>
    <x v="1"/>
    <n v="80"/>
    <s v="US"/>
    <s v="USD"/>
    <n v="1539752400"/>
    <x v="200"/>
    <n v="1540789200"/>
    <x v="199"/>
    <b v="1"/>
    <b v="0"/>
    <s v="theater/plays"/>
    <x v="3"/>
    <s v="plays"/>
  </r>
  <r>
    <n v="206"/>
    <s v="Austin, Baker and Kelley"/>
    <s v="Fundamental grid-enabled strategy"/>
    <n v="9000"/>
    <n v="3496"/>
    <n v="61.33"/>
    <n v="39"/>
    <x v="3"/>
    <n v="57"/>
    <s v="US"/>
    <s v="USD"/>
    <n v="1267250400"/>
    <x v="201"/>
    <n v="1268028000"/>
    <x v="200"/>
    <b v="0"/>
    <b v="0"/>
    <s v="publishing/fiction"/>
    <x v="5"/>
    <s v="fiction"/>
  </r>
  <r>
    <n v="207"/>
    <s v="Carney-Anderson"/>
    <s v="Digitized 5thgeneration knowledgebase"/>
    <n v="1000"/>
    <n v="4257"/>
    <n v="99"/>
    <n v="426"/>
    <x v="1"/>
    <n v="43"/>
    <s v="US"/>
    <s v="USD"/>
    <n v="1535432400"/>
    <x v="202"/>
    <n v="1537160400"/>
    <x v="201"/>
    <b v="0"/>
    <b v="1"/>
    <s v="music/rock"/>
    <x v="1"/>
    <s v="rock"/>
  </r>
  <r>
    <n v="208"/>
    <s v="Jackson Inc"/>
    <s v="Mandatory multi-tasking encryption"/>
    <n v="196900"/>
    <n v="199110"/>
    <n v="96.98"/>
    <n v="101"/>
    <x v="1"/>
    <n v="2053"/>
    <s v="US"/>
    <s v="USD"/>
    <n v="1510207200"/>
    <x v="203"/>
    <n v="1512280800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51"/>
    <n v="21"/>
    <x v="2"/>
    <n v="808"/>
    <s v="AU"/>
    <s v="AUD"/>
    <n v="1462510800"/>
    <x v="204"/>
    <n v="1463115600"/>
    <x v="203"/>
    <b v="0"/>
    <b v="0"/>
    <s v="film &amp; video/documentary"/>
    <x v="4"/>
    <s v="documentary"/>
  </r>
  <r>
    <n v="210"/>
    <s v="Schultz Inc"/>
    <s v="Synergistic tertiary time-frame"/>
    <n v="9400"/>
    <n v="6338"/>
    <n v="28.04"/>
    <n v="67"/>
    <x v="0"/>
    <n v="226"/>
    <s v="DK"/>
    <s v="DKK"/>
    <n v="1488520800"/>
    <x v="205"/>
    <n v="1490850000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60.98"/>
    <n v="95"/>
    <x v="0"/>
    <n v="1625"/>
    <s v="US"/>
    <s v="USD"/>
    <n v="1377579600"/>
    <x v="206"/>
    <n v="1379653200"/>
    <x v="205"/>
    <b v="0"/>
    <b v="0"/>
    <s v="theater/plays"/>
    <x v="3"/>
    <s v="plays"/>
  </r>
  <r>
    <n v="212"/>
    <s v="Johnson Inc"/>
    <s v="Profound next generation infrastructure"/>
    <n v="8100"/>
    <n v="12300"/>
    <n v="73.209999999999994"/>
    <n v="152"/>
    <x v="1"/>
    <n v="168"/>
    <s v="US"/>
    <s v="USD"/>
    <n v="1576389600"/>
    <x v="207"/>
    <n v="1580364000"/>
    <x v="206"/>
    <b v="0"/>
    <b v="0"/>
    <s v="theater/plays"/>
    <x v="3"/>
    <s v="plays"/>
  </r>
  <r>
    <n v="213"/>
    <s v="Morgan-Warren"/>
    <s v="Face-to-face encompassing info-mediaries"/>
    <n v="87900"/>
    <n v="171549"/>
    <n v="40"/>
    <n v="195"/>
    <x v="1"/>
    <n v="4289"/>
    <s v="US"/>
    <s v="USD"/>
    <n v="1289019600"/>
    <x v="208"/>
    <n v="1289714400"/>
    <x v="207"/>
    <b v="0"/>
    <b v="1"/>
    <s v="music/indie rock"/>
    <x v="1"/>
    <s v="indie rock"/>
  </r>
  <r>
    <n v="214"/>
    <s v="Sullivan Group"/>
    <s v="Open-source fresh-thinking policy"/>
    <n v="1400"/>
    <n v="14324"/>
    <n v="86.81"/>
    <n v="1023"/>
    <x v="1"/>
    <n v="165"/>
    <s v="US"/>
    <s v="USD"/>
    <n v="1282194000"/>
    <x v="209"/>
    <n v="1282712400"/>
    <x v="208"/>
    <b v="0"/>
    <b v="0"/>
    <s v="music/rock"/>
    <x v="1"/>
    <s v="rock"/>
  </r>
  <r>
    <n v="215"/>
    <s v="Vargas, Banks and Palmer"/>
    <s v="Extended 24/7 implementation"/>
    <n v="156800"/>
    <n v="6024"/>
    <n v="42.13"/>
    <n v="4"/>
    <x v="0"/>
    <n v="143"/>
    <s v="US"/>
    <s v="USD"/>
    <n v="1550037600"/>
    <x v="210"/>
    <n v="1550210400"/>
    <x v="209"/>
    <b v="0"/>
    <b v="0"/>
    <s v="theater/plays"/>
    <x v="3"/>
    <s v="plays"/>
  </r>
  <r>
    <n v="216"/>
    <s v="Johnson, Dixon and Zimmerman"/>
    <s v="Organic dynamic algorithm"/>
    <n v="121700"/>
    <n v="188721"/>
    <n v="103.98"/>
    <n v="155"/>
    <x v="1"/>
    <n v="1815"/>
    <s v="US"/>
    <s v="USD"/>
    <n v="1321941600"/>
    <x v="211"/>
    <n v="1322114400"/>
    <x v="210"/>
    <b v="0"/>
    <b v="0"/>
    <s v="theater/plays"/>
    <x v="3"/>
    <s v="plays"/>
  </r>
  <r>
    <n v="217"/>
    <s v="Moore, Dudley and Navarro"/>
    <s v="Organic multi-tasking focus group"/>
    <n v="129400"/>
    <n v="57911"/>
    <n v="62"/>
    <n v="45"/>
    <x v="0"/>
    <n v="934"/>
    <s v="US"/>
    <s v="USD"/>
    <n v="1556427600"/>
    <x v="212"/>
    <n v="1557205200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31.01"/>
    <n v="216"/>
    <x v="1"/>
    <n v="397"/>
    <s v="GB"/>
    <s v="GBP"/>
    <n v="1320991200"/>
    <x v="213"/>
    <n v="1323928800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89.99"/>
    <n v="332"/>
    <x v="1"/>
    <n v="1539"/>
    <s v="US"/>
    <s v="USD"/>
    <n v="1345093200"/>
    <x v="214"/>
    <n v="1346130000"/>
    <x v="213"/>
    <b v="0"/>
    <b v="0"/>
    <s v="film &amp; video/animation"/>
    <x v="4"/>
    <s v="animation"/>
  </r>
  <r>
    <n v="220"/>
    <s v="Owens-Le"/>
    <s v="Focused composite approach"/>
    <n v="7900"/>
    <n v="667"/>
    <n v="39.24"/>
    <n v="8"/>
    <x v="0"/>
    <n v="17"/>
    <s v="US"/>
    <s v="USD"/>
    <n v="1309496400"/>
    <x v="215"/>
    <n v="1311051600"/>
    <x v="214"/>
    <b v="1"/>
    <b v="0"/>
    <s v="theater/plays"/>
    <x v="3"/>
    <s v="plays"/>
  </r>
  <r>
    <n v="221"/>
    <s v="Huff LLC"/>
    <s v="Face-to-face clear-thinking Local Area Network"/>
    <n v="121500"/>
    <n v="119830"/>
    <n v="54.99"/>
    <n v="99"/>
    <x v="0"/>
    <n v="2179"/>
    <s v="US"/>
    <s v="USD"/>
    <n v="1340254800"/>
    <x v="216"/>
    <n v="1340427600"/>
    <x v="215"/>
    <b v="1"/>
    <b v="0"/>
    <s v="food/food trucks"/>
    <x v="0"/>
    <s v="food trucks"/>
  </r>
  <r>
    <n v="222"/>
    <s v="Johnson LLC"/>
    <s v="Cross-group cohesive circuit"/>
    <n v="4800"/>
    <n v="6623"/>
    <n v="47.99"/>
    <n v="138"/>
    <x v="1"/>
    <n v="138"/>
    <s v="US"/>
    <s v="USD"/>
    <n v="1412226000"/>
    <x v="217"/>
    <n v="1412312400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87.97"/>
    <n v="94"/>
    <x v="0"/>
    <n v="931"/>
    <s v="US"/>
    <s v="USD"/>
    <n v="1458104400"/>
    <x v="218"/>
    <n v="1459314000"/>
    <x v="217"/>
    <b v="0"/>
    <b v="0"/>
    <s v="theater/plays"/>
    <x v="3"/>
    <s v="plays"/>
  </r>
  <r>
    <n v="224"/>
    <s v="Lester-Moore"/>
    <s v="Diverse analyzing definition"/>
    <n v="46300"/>
    <n v="186885"/>
    <n v="52"/>
    <n v="404"/>
    <x v="1"/>
    <n v="3594"/>
    <s v="US"/>
    <s v="USD"/>
    <n v="1411534800"/>
    <x v="219"/>
    <n v="1415426400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30"/>
    <n v="260"/>
    <x v="1"/>
    <n v="5880"/>
    <s v="US"/>
    <s v="USD"/>
    <n v="1399093200"/>
    <x v="220"/>
    <n v="1399093200"/>
    <x v="219"/>
    <b v="1"/>
    <b v="0"/>
    <s v="music/rock"/>
    <x v="1"/>
    <s v="rock"/>
  </r>
  <r>
    <n v="226"/>
    <s v="Garcia Inc"/>
    <s v="Progressive neutral middleware"/>
    <n v="3000"/>
    <n v="10999"/>
    <n v="98.21"/>
    <n v="367"/>
    <x v="1"/>
    <n v="112"/>
    <s v="US"/>
    <s v="USD"/>
    <n v="1270702800"/>
    <x v="221"/>
    <n v="1273899600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08.96"/>
    <n v="169"/>
    <x v="1"/>
    <n v="943"/>
    <s v="US"/>
    <s v="USD"/>
    <n v="1431666000"/>
    <x v="222"/>
    <n v="1432184400"/>
    <x v="220"/>
    <b v="0"/>
    <b v="0"/>
    <s v="games/mobile games"/>
    <x v="6"/>
    <s v="mobile games"/>
  </r>
  <r>
    <n v="228"/>
    <s v="Pineda Group"/>
    <s v="Exclusive real-time protocol"/>
    <n v="137900"/>
    <n v="165352"/>
    <n v="67"/>
    <n v="120"/>
    <x v="1"/>
    <n v="2468"/>
    <s v="US"/>
    <s v="USD"/>
    <n v="1472619600"/>
    <x v="172"/>
    <n v="1474779600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64.989999999999995"/>
    <n v="194"/>
    <x v="1"/>
    <n v="2551"/>
    <s v="US"/>
    <s v="USD"/>
    <n v="1496293200"/>
    <x v="223"/>
    <n v="1500440400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99.84"/>
    <n v="420"/>
    <x v="1"/>
    <n v="101"/>
    <s v="US"/>
    <s v="USD"/>
    <n v="1575612000"/>
    <x v="224"/>
    <n v="1575612000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82.43"/>
    <n v="77"/>
    <x v="3"/>
    <n v="67"/>
    <s v="US"/>
    <s v="USD"/>
    <n v="1369112400"/>
    <x v="225"/>
    <n v="1374123600"/>
    <x v="224"/>
    <b v="0"/>
    <b v="0"/>
    <s v="theater/plays"/>
    <x v="3"/>
    <s v="plays"/>
  </r>
  <r>
    <n v="232"/>
    <s v="Davis-Rodriguez"/>
    <s v="Progressive secondary portal"/>
    <n v="3400"/>
    <n v="5823"/>
    <n v="63.29"/>
    <n v="171"/>
    <x v="1"/>
    <n v="92"/>
    <s v="US"/>
    <s v="USD"/>
    <n v="1469422800"/>
    <x v="226"/>
    <n v="1469509200"/>
    <x v="225"/>
    <b v="0"/>
    <b v="0"/>
    <s v="theater/plays"/>
    <x v="3"/>
    <s v="plays"/>
  </r>
  <r>
    <n v="233"/>
    <s v="Reid, Rivera and Perry"/>
    <s v="Multi-lateral national adapter"/>
    <n v="3800"/>
    <n v="6000"/>
    <n v="96.77"/>
    <n v="158"/>
    <x v="1"/>
    <n v="62"/>
    <s v="US"/>
    <s v="USD"/>
    <n v="1307854800"/>
    <x v="227"/>
    <n v="1309237200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54.91"/>
    <n v="109"/>
    <x v="1"/>
    <n v="149"/>
    <s v="IT"/>
    <s v="EUR"/>
    <n v="1503378000"/>
    <x v="228"/>
    <n v="1503982800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39.01"/>
    <n v="42"/>
    <x v="0"/>
    <n v="92"/>
    <s v="US"/>
    <s v="USD"/>
    <n v="1486965600"/>
    <x v="229"/>
    <n v="1487397600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75.84"/>
    <n v="11"/>
    <x v="0"/>
    <n v="57"/>
    <s v="AU"/>
    <s v="AUD"/>
    <n v="1561438800"/>
    <x v="230"/>
    <n v="1562043600"/>
    <x v="229"/>
    <b v="0"/>
    <b v="1"/>
    <s v="music/rock"/>
    <x v="1"/>
    <s v="rock"/>
  </r>
  <r>
    <n v="237"/>
    <s v="Ellison PLC"/>
    <s v="Re-contextualized tangible open architecture"/>
    <n v="9300"/>
    <n v="14822"/>
    <n v="45.05"/>
    <n v="159"/>
    <x v="1"/>
    <n v="329"/>
    <s v="US"/>
    <s v="USD"/>
    <n v="1398402000"/>
    <x v="231"/>
    <n v="1398574800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104.52"/>
    <n v="422"/>
    <x v="1"/>
    <n v="97"/>
    <s v="DK"/>
    <s v="DKK"/>
    <n v="1513231200"/>
    <x v="232"/>
    <n v="1515391200"/>
    <x v="231"/>
    <b v="0"/>
    <b v="1"/>
    <s v="theater/plays"/>
    <x v="3"/>
    <s v="plays"/>
  </r>
  <r>
    <n v="239"/>
    <s v="Mason-Sanders"/>
    <s v="Networked web-enabled instruction set"/>
    <n v="3200"/>
    <n v="3127"/>
    <n v="76.27"/>
    <n v="98"/>
    <x v="0"/>
    <n v="41"/>
    <s v="US"/>
    <s v="USD"/>
    <n v="1440824400"/>
    <x v="233"/>
    <n v="1441170000"/>
    <x v="232"/>
    <b v="0"/>
    <b v="0"/>
    <s v="technology/wearables"/>
    <x v="2"/>
    <s v="wearables"/>
  </r>
  <r>
    <n v="240"/>
    <s v="Pitts-Reed"/>
    <s v="Vision-oriented dynamic service-desk"/>
    <n v="29400"/>
    <n v="123124"/>
    <n v="69.02"/>
    <n v="419"/>
    <x v="1"/>
    <n v="1784"/>
    <s v="US"/>
    <s v="USD"/>
    <n v="1281070800"/>
    <x v="194"/>
    <n v="1281157200"/>
    <x v="233"/>
    <b v="0"/>
    <b v="0"/>
    <s v="theater/plays"/>
    <x v="3"/>
    <s v="plays"/>
  </r>
  <r>
    <n v="241"/>
    <s v="Gonzalez-Martinez"/>
    <s v="Vision-oriented actuating open system"/>
    <n v="168500"/>
    <n v="171729"/>
    <n v="101.98"/>
    <n v="102"/>
    <x v="1"/>
    <n v="1684"/>
    <s v="AU"/>
    <s v="AUD"/>
    <n v="1397365200"/>
    <x v="234"/>
    <n v="1398229200"/>
    <x v="234"/>
    <b v="0"/>
    <b v="1"/>
    <s v="publishing/nonfiction"/>
    <x v="5"/>
    <s v="nonfiction"/>
  </r>
  <r>
    <n v="242"/>
    <s v="Hill, Martin and Garcia"/>
    <s v="Sharable scalable core"/>
    <n v="8400"/>
    <n v="10729"/>
    <n v="42.92"/>
    <n v="128"/>
    <x v="1"/>
    <n v="250"/>
    <s v="US"/>
    <s v="USD"/>
    <n v="1494392400"/>
    <x v="235"/>
    <n v="1495256400"/>
    <x v="235"/>
    <b v="0"/>
    <b v="1"/>
    <s v="music/rock"/>
    <x v="1"/>
    <s v="rock"/>
  </r>
  <r>
    <n v="243"/>
    <s v="Garcia PLC"/>
    <s v="Customer-focused attitude-oriented function"/>
    <n v="2300"/>
    <n v="10240"/>
    <n v="43.03"/>
    <n v="445"/>
    <x v="1"/>
    <n v="238"/>
    <s v="US"/>
    <s v="USD"/>
    <n v="1520143200"/>
    <x v="236"/>
    <n v="1520402400"/>
    <x v="236"/>
    <b v="0"/>
    <b v="0"/>
    <s v="theater/plays"/>
    <x v="3"/>
    <s v="plays"/>
  </r>
  <r>
    <n v="244"/>
    <s v="Herring-Bailey"/>
    <s v="Reverse-engineered system-worthy extranet"/>
    <n v="700"/>
    <n v="3988"/>
    <n v="75.25"/>
    <n v="570"/>
    <x v="1"/>
    <n v="53"/>
    <s v="US"/>
    <s v="USD"/>
    <n v="1405314000"/>
    <x v="237"/>
    <n v="1409806800"/>
    <x v="237"/>
    <b v="0"/>
    <b v="0"/>
    <s v="theater/plays"/>
    <x v="3"/>
    <s v="plays"/>
  </r>
  <r>
    <n v="245"/>
    <s v="Russell-Gardner"/>
    <s v="Re-engineered systematic monitoring"/>
    <n v="2900"/>
    <n v="14771"/>
    <n v="69.02"/>
    <n v="509"/>
    <x v="1"/>
    <n v="214"/>
    <s v="US"/>
    <s v="USD"/>
    <n v="1396846800"/>
    <x v="238"/>
    <n v="1396933200"/>
    <x v="238"/>
    <b v="0"/>
    <b v="0"/>
    <s v="theater/plays"/>
    <x v="3"/>
    <s v="plays"/>
  </r>
  <r>
    <n v="246"/>
    <s v="Walters-Carter"/>
    <s v="Seamless value-added standardization"/>
    <n v="4500"/>
    <n v="14649"/>
    <n v="65.989999999999995"/>
    <n v="326"/>
    <x v="1"/>
    <n v="222"/>
    <s v="US"/>
    <s v="USD"/>
    <n v="1375678800"/>
    <x v="239"/>
    <n v="1376024400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8.01"/>
    <n v="933"/>
    <x v="1"/>
    <n v="1884"/>
    <s v="US"/>
    <s v="USD"/>
    <n v="1482386400"/>
    <x v="240"/>
    <n v="1483682400"/>
    <x v="240"/>
    <b v="0"/>
    <b v="1"/>
    <s v="publishing/fiction"/>
    <x v="5"/>
    <s v="fiction"/>
  </r>
  <r>
    <n v="248"/>
    <s v="Roberts and Sons"/>
    <s v="Streamlined holistic knowledgebase"/>
    <n v="6200"/>
    <n v="13103"/>
    <n v="60.11"/>
    <n v="211"/>
    <x v="1"/>
    <n v="218"/>
    <s v="AU"/>
    <s v="AUD"/>
    <n v="1420005600"/>
    <x v="241"/>
    <n v="1420437600"/>
    <x v="241"/>
    <b v="0"/>
    <b v="0"/>
    <s v="games/mobile games"/>
    <x v="6"/>
    <s v="mobile games"/>
  </r>
  <r>
    <n v="249"/>
    <s v="Avila-Nelson"/>
    <s v="Up-sized intermediate website"/>
    <n v="61500"/>
    <n v="168095"/>
    <n v="26"/>
    <n v="273"/>
    <x v="1"/>
    <n v="6465"/>
    <s v="US"/>
    <s v="USD"/>
    <n v="1420178400"/>
    <x v="242"/>
    <n v="1420783200"/>
    <x v="242"/>
    <b v="0"/>
    <b v="0"/>
    <s v="publishing/translations"/>
    <x v="5"/>
    <s v="translations"/>
  </r>
  <r>
    <n v="250"/>
    <s v="Robbins and Sons"/>
    <s v="Future-proofed directional synergy"/>
    <n v="100"/>
    <n v="3"/>
    <n v="3"/>
    <n v="3"/>
    <x v="0"/>
    <n v="1"/>
    <s v="US"/>
    <s v="USD"/>
    <n v="1264399200"/>
    <x v="67"/>
    <n v="1267423200"/>
    <x v="243"/>
    <b v="0"/>
    <b v="0"/>
    <s v="music/rock"/>
    <x v="1"/>
    <s v="rock"/>
  </r>
  <r>
    <n v="251"/>
    <s v="Singleton Ltd"/>
    <s v="Enhanced user-facing function"/>
    <n v="7100"/>
    <n v="3840"/>
    <n v="38.020000000000003"/>
    <n v="54"/>
    <x v="0"/>
    <n v="101"/>
    <s v="US"/>
    <s v="USD"/>
    <n v="1355032800"/>
    <x v="243"/>
    <n v="1355205600"/>
    <x v="244"/>
    <b v="0"/>
    <b v="0"/>
    <s v="theater/plays"/>
    <x v="3"/>
    <s v="plays"/>
  </r>
  <r>
    <n v="252"/>
    <s v="Perez PLC"/>
    <s v="Operative bandwidth-monitored interface"/>
    <n v="1000"/>
    <n v="6263"/>
    <n v="106.15"/>
    <n v="626"/>
    <x v="1"/>
    <n v="59"/>
    <s v="US"/>
    <s v="USD"/>
    <n v="1382677200"/>
    <x v="244"/>
    <n v="1383109200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81.02"/>
    <n v="89"/>
    <x v="0"/>
    <n v="1335"/>
    <s v="CA"/>
    <s v="CAD"/>
    <n v="1302238800"/>
    <x v="245"/>
    <n v="1303275600"/>
    <x v="246"/>
    <b v="0"/>
    <b v="0"/>
    <s v="film &amp; video/drama"/>
    <x v="4"/>
    <s v="drama"/>
  </r>
  <r>
    <n v="254"/>
    <s v="Barry Group"/>
    <s v="De-engineered static Local Area Network"/>
    <n v="4600"/>
    <n v="8505"/>
    <n v="96.65"/>
    <n v="185"/>
    <x v="1"/>
    <n v="88"/>
    <s v="US"/>
    <s v="USD"/>
    <n v="1487656800"/>
    <x v="246"/>
    <n v="1487829600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57"/>
    <n v="120"/>
    <x v="1"/>
    <n v="1697"/>
    <s v="US"/>
    <s v="USD"/>
    <n v="1297836000"/>
    <x v="247"/>
    <n v="1298268000"/>
    <x v="248"/>
    <b v="0"/>
    <b v="1"/>
    <s v="music/rock"/>
    <x v="1"/>
    <s v="rock"/>
  </r>
  <r>
    <n v="256"/>
    <s v="Smith-Reid"/>
    <s v="Optimized actuating toolset"/>
    <n v="4100"/>
    <n v="959"/>
    <n v="63.93"/>
    <n v="23"/>
    <x v="0"/>
    <n v="15"/>
    <s v="GB"/>
    <s v="GBP"/>
    <n v="1453615200"/>
    <x v="248"/>
    <n v="1456812000"/>
    <x v="249"/>
    <b v="0"/>
    <b v="0"/>
    <s v="music/rock"/>
    <x v="1"/>
    <s v="rock"/>
  </r>
  <r>
    <n v="257"/>
    <s v="Williams Inc"/>
    <s v="Decentralized exuding strategy"/>
    <n v="5700"/>
    <n v="8322"/>
    <n v="90.46"/>
    <n v="146"/>
    <x v="1"/>
    <n v="92"/>
    <s v="US"/>
    <s v="USD"/>
    <n v="1362463200"/>
    <x v="249"/>
    <n v="1363669200"/>
    <x v="250"/>
    <b v="0"/>
    <b v="0"/>
    <s v="theater/plays"/>
    <x v="3"/>
    <s v="plays"/>
  </r>
  <r>
    <n v="258"/>
    <s v="Duncan, Mcdonald and Miller"/>
    <s v="Assimilated coherent hardware"/>
    <n v="5000"/>
    <n v="13424"/>
    <n v="72.17"/>
    <n v="268"/>
    <x v="1"/>
    <n v="186"/>
    <s v="US"/>
    <s v="USD"/>
    <n v="1481176800"/>
    <x v="250"/>
    <n v="1482904800"/>
    <x v="251"/>
    <b v="0"/>
    <b v="1"/>
    <s v="theater/plays"/>
    <x v="3"/>
    <s v="plays"/>
  </r>
  <r>
    <n v="259"/>
    <s v="Watkins Ltd"/>
    <s v="Multi-channeled responsive implementation"/>
    <n v="1800"/>
    <n v="10755"/>
    <n v="77.930000000000007"/>
    <n v="598"/>
    <x v="1"/>
    <n v="138"/>
    <s v="US"/>
    <s v="USD"/>
    <n v="1354946400"/>
    <x v="251"/>
    <n v="1356588000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38.07"/>
    <n v="158"/>
    <x v="1"/>
    <n v="261"/>
    <s v="US"/>
    <s v="USD"/>
    <n v="1348808400"/>
    <x v="136"/>
    <n v="1349845200"/>
    <x v="253"/>
    <b v="0"/>
    <b v="0"/>
    <s v="music/rock"/>
    <x v="1"/>
    <s v="rock"/>
  </r>
  <r>
    <n v="261"/>
    <s v="Mason-Smith"/>
    <s v="Reverse-engineered cohesive migration"/>
    <n v="84300"/>
    <n v="26303"/>
    <n v="57.94"/>
    <n v="31"/>
    <x v="0"/>
    <n v="454"/>
    <s v="US"/>
    <s v="USD"/>
    <n v="1282712400"/>
    <x v="252"/>
    <n v="1283058000"/>
    <x v="254"/>
    <b v="0"/>
    <b v="1"/>
    <s v="music/rock"/>
    <x v="1"/>
    <s v="rock"/>
  </r>
  <r>
    <n v="262"/>
    <s v="Lloyd, Kennedy and Davis"/>
    <s v="Compatible multimedia hub"/>
    <n v="1700"/>
    <n v="5328"/>
    <n v="49.79"/>
    <n v="313"/>
    <x v="1"/>
    <n v="107"/>
    <s v="US"/>
    <s v="USD"/>
    <n v="1301979600"/>
    <x v="253"/>
    <n v="1304226000"/>
    <x v="255"/>
    <b v="0"/>
    <b v="1"/>
    <s v="music/indie rock"/>
    <x v="1"/>
    <s v="indie rock"/>
  </r>
  <r>
    <n v="263"/>
    <s v="Walker Ltd"/>
    <s v="Organic eco-centric success"/>
    <n v="2900"/>
    <n v="10756"/>
    <n v="54.05"/>
    <n v="371"/>
    <x v="1"/>
    <n v="199"/>
    <s v="US"/>
    <s v="USD"/>
    <n v="1263016800"/>
    <x v="254"/>
    <n v="1263016800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0"/>
    <n v="363"/>
    <x v="1"/>
    <n v="5512"/>
    <s v="US"/>
    <s v="USD"/>
    <n v="1360648800"/>
    <x v="255"/>
    <n v="1362031200"/>
    <x v="257"/>
    <b v="0"/>
    <b v="0"/>
    <s v="theater/plays"/>
    <x v="3"/>
    <s v="plays"/>
  </r>
  <r>
    <n v="265"/>
    <s v="Lee and Sons"/>
    <s v="Persevering interactive emulation"/>
    <n v="4900"/>
    <n v="6031"/>
    <n v="70.13"/>
    <n v="123"/>
    <x v="1"/>
    <n v="86"/>
    <s v="US"/>
    <s v="USD"/>
    <n v="1451800800"/>
    <x v="256"/>
    <n v="1455602400"/>
    <x v="258"/>
    <b v="0"/>
    <b v="0"/>
    <s v="theater/plays"/>
    <x v="3"/>
    <s v="plays"/>
  </r>
  <r>
    <n v="266"/>
    <s v="Cole LLC"/>
    <s v="Proactive responsive emulation"/>
    <n v="111900"/>
    <n v="85902"/>
    <n v="27"/>
    <n v="77"/>
    <x v="0"/>
    <n v="3182"/>
    <s v="IT"/>
    <s v="EUR"/>
    <n v="1415340000"/>
    <x v="257"/>
    <n v="1418191200"/>
    <x v="259"/>
    <b v="0"/>
    <b v="1"/>
    <s v="music/jazz"/>
    <x v="1"/>
    <s v="jazz"/>
  </r>
  <r>
    <n v="267"/>
    <s v="Acosta PLC"/>
    <s v="Extended eco-centric function"/>
    <n v="61600"/>
    <n v="143910"/>
    <n v="51.99"/>
    <n v="234"/>
    <x v="1"/>
    <n v="2768"/>
    <s v="AU"/>
    <s v="AUD"/>
    <n v="1351054800"/>
    <x v="258"/>
    <n v="1352440800"/>
    <x v="260"/>
    <b v="0"/>
    <b v="0"/>
    <s v="theater/plays"/>
    <x v="3"/>
    <s v="plays"/>
  </r>
  <r>
    <n v="268"/>
    <s v="Brown-Mckee"/>
    <s v="Networked optimal productivity"/>
    <n v="1500"/>
    <n v="2708"/>
    <n v="56.42"/>
    <n v="181"/>
    <x v="1"/>
    <n v="48"/>
    <s v="US"/>
    <s v="USD"/>
    <n v="1349326800"/>
    <x v="259"/>
    <n v="1353304800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101.63"/>
    <n v="253"/>
    <x v="1"/>
    <n v="87"/>
    <s v="US"/>
    <s v="USD"/>
    <n v="1548914400"/>
    <x v="260"/>
    <n v="155072880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5.01"/>
    <n v="27"/>
    <x v="3"/>
    <n v="1890"/>
    <s v="US"/>
    <s v="USD"/>
    <n v="1291269600"/>
    <x v="261"/>
    <n v="1291442400"/>
    <x v="263"/>
    <b v="0"/>
    <b v="0"/>
    <s v="games/video games"/>
    <x v="6"/>
    <s v="video games"/>
  </r>
  <r>
    <n v="271"/>
    <s v="Foley-Cox"/>
    <s v="Progressive zero administration leverage"/>
    <n v="153700"/>
    <n v="1953"/>
    <n v="32.020000000000003"/>
    <n v="1"/>
    <x v="2"/>
    <n v="61"/>
    <s v="US"/>
    <s v="USD"/>
    <n v="1449468000"/>
    <x v="262"/>
    <n v="1452146400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82.02"/>
    <n v="304"/>
    <x v="1"/>
    <n v="1894"/>
    <s v="US"/>
    <s v="USD"/>
    <n v="1562734800"/>
    <x v="263"/>
    <n v="1564894800"/>
    <x v="265"/>
    <b v="0"/>
    <b v="1"/>
    <s v="theater/plays"/>
    <x v="3"/>
    <s v="plays"/>
  </r>
  <r>
    <n v="273"/>
    <s v="Thomas and Sons"/>
    <s v="Re-engineered heuristic forecast"/>
    <n v="7800"/>
    <n v="10704"/>
    <n v="37.96"/>
    <n v="137"/>
    <x v="1"/>
    <n v="282"/>
    <s v="CA"/>
    <s v="CAD"/>
    <n v="1505624400"/>
    <x v="264"/>
    <n v="1505883600"/>
    <x v="266"/>
    <b v="0"/>
    <b v="0"/>
    <s v="theater/plays"/>
    <x v="3"/>
    <s v="plays"/>
  </r>
  <r>
    <n v="274"/>
    <s v="Morgan-Jenkins"/>
    <s v="Fully-configurable background algorithm"/>
    <n v="2400"/>
    <n v="773"/>
    <n v="51.53"/>
    <n v="32"/>
    <x v="0"/>
    <n v="15"/>
    <s v="US"/>
    <s v="USD"/>
    <n v="1509948000"/>
    <x v="265"/>
    <n v="1510380000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81.2"/>
    <n v="242"/>
    <x v="1"/>
    <n v="116"/>
    <s v="US"/>
    <s v="USD"/>
    <n v="1554526800"/>
    <x v="266"/>
    <n v="1555218000"/>
    <x v="153"/>
    <b v="0"/>
    <b v="0"/>
    <s v="publishing/translations"/>
    <x v="5"/>
    <s v="translations"/>
  </r>
  <r>
    <n v="276"/>
    <s v="Fields Ltd"/>
    <s v="Front-line foreground project"/>
    <n v="5500"/>
    <n v="5324"/>
    <n v="40.03"/>
    <n v="97"/>
    <x v="0"/>
    <n v="133"/>
    <s v="US"/>
    <s v="USD"/>
    <n v="1334811600"/>
    <x v="267"/>
    <n v="1335243600"/>
    <x v="268"/>
    <b v="0"/>
    <b v="1"/>
    <s v="games/video games"/>
    <x v="6"/>
    <s v="video games"/>
  </r>
  <r>
    <n v="277"/>
    <s v="Ramos-Mitchell"/>
    <s v="Persevering system-worthy info-mediaries"/>
    <n v="700"/>
    <n v="7465"/>
    <n v="89.94"/>
    <n v="1066"/>
    <x v="1"/>
    <n v="83"/>
    <s v="US"/>
    <s v="USD"/>
    <n v="1279515600"/>
    <x v="268"/>
    <n v="1279688400"/>
    <x v="269"/>
    <b v="0"/>
    <b v="0"/>
    <s v="theater/plays"/>
    <x v="3"/>
    <s v="plays"/>
  </r>
  <r>
    <n v="278"/>
    <s v="Higgins, Davis and Salazar"/>
    <s v="Distributed multi-tasking strategy"/>
    <n v="2700"/>
    <n v="8799"/>
    <n v="96.69"/>
    <n v="326"/>
    <x v="1"/>
    <n v="91"/>
    <s v="US"/>
    <s v="USD"/>
    <n v="1353909600"/>
    <x v="269"/>
    <n v="1356069600"/>
    <x v="270"/>
    <b v="0"/>
    <b v="0"/>
    <s v="technology/web"/>
    <x v="2"/>
    <s v="web"/>
  </r>
  <r>
    <n v="279"/>
    <s v="Smith-Jenkins"/>
    <s v="Vision-oriented methodical application"/>
    <n v="8000"/>
    <n v="13656"/>
    <n v="25.01"/>
    <n v="171"/>
    <x v="1"/>
    <n v="546"/>
    <s v="US"/>
    <s v="USD"/>
    <n v="1535950800"/>
    <x v="270"/>
    <n v="1536210000"/>
    <x v="271"/>
    <b v="0"/>
    <b v="0"/>
    <s v="theater/plays"/>
    <x v="3"/>
    <s v="plays"/>
  </r>
  <r>
    <n v="280"/>
    <s v="Braun PLC"/>
    <s v="Function-based high-level infrastructure"/>
    <n v="2500"/>
    <n v="14536"/>
    <n v="36.99"/>
    <n v="581"/>
    <x v="1"/>
    <n v="393"/>
    <s v="US"/>
    <s v="USD"/>
    <n v="1511244000"/>
    <x v="271"/>
    <n v="1511762400"/>
    <x v="272"/>
    <b v="0"/>
    <b v="0"/>
    <s v="film &amp; video/animation"/>
    <x v="4"/>
    <s v="animation"/>
  </r>
  <r>
    <n v="281"/>
    <s v="Drake PLC"/>
    <s v="Profound object-oriented paradigm"/>
    <n v="164500"/>
    <n v="150552"/>
    <n v="73.010000000000005"/>
    <n v="92"/>
    <x v="0"/>
    <n v="2062"/>
    <s v="US"/>
    <s v="USD"/>
    <n v="1331445600"/>
    <x v="272"/>
    <n v="1333256400"/>
    <x v="273"/>
    <b v="0"/>
    <b v="1"/>
    <s v="theater/plays"/>
    <x v="3"/>
    <s v="plays"/>
  </r>
  <r>
    <n v="282"/>
    <s v="Ross, Kelly and Brown"/>
    <s v="Virtual contextually-based circuit"/>
    <n v="8400"/>
    <n v="9076"/>
    <n v="68.239999999999995"/>
    <n v="108"/>
    <x v="1"/>
    <n v="133"/>
    <s v="US"/>
    <s v="USD"/>
    <n v="1480226400"/>
    <x v="73"/>
    <n v="1480744800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52.31"/>
    <n v="19"/>
    <x v="0"/>
    <n v="29"/>
    <s v="DK"/>
    <s v="DKK"/>
    <n v="1464584400"/>
    <x v="273"/>
    <n v="1465016400"/>
    <x v="148"/>
    <b v="0"/>
    <b v="0"/>
    <s v="music/rock"/>
    <x v="1"/>
    <s v="rock"/>
  </r>
  <r>
    <n v="284"/>
    <s v="Tran LLC"/>
    <s v="Ameliorated fresh-thinking protocol"/>
    <n v="9800"/>
    <n v="8153"/>
    <n v="61.77"/>
    <n v="83"/>
    <x v="0"/>
    <n v="132"/>
    <s v="US"/>
    <s v="USD"/>
    <n v="1335848400"/>
    <x v="274"/>
    <n v="1336280400"/>
    <x v="275"/>
    <b v="0"/>
    <b v="0"/>
    <s v="technology/web"/>
    <x v="2"/>
    <s v="web"/>
  </r>
  <r>
    <n v="285"/>
    <s v="Dawson, Brady and Gilbert"/>
    <s v="Front-line optimizing emulation"/>
    <n v="900"/>
    <n v="6357"/>
    <n v="25.03"/>
    <n v="706"/>
    <x v="1"/>
    <n v="254"/>
    <s v="US"/>
    <s v="USD"/>
    <n v="1473483600"/>
    <x v="275"/>
    <n v="1476766800"/>
    <x v="276"/>
    <b v="0"/>
    <b v="0"/>
    <s v="theater/plays"/>
    <x v="3"/>
    <s v="plays"/>
  </r>
  <r>
    <n v="286"/>
    <s v="Obrien-Aguirre"/>
    <s v="Devolved uniform complexity"/>
    <n v="112100"/>
    <n v="19557"/>
    <n v="106.29"/>
    <n v="17"/>
    <x v="3"/>
    <n v="184"/>
    <s v="US"/>
    <s v="USD"/>
    <n v="1479880800"/>
    <x v="276"/>
    <n v="1480485600"/>
    <x v="72"/>
    <b v="0"/>
    <b v="0"/>
    <s v="theater/plays"/>
    <x v="3"/>
    <s v="plays"/>
  </r>
  <r>
    <n v="287"/>
    <s v="Ferguson PLC"/>
    <s v="Public-key intangible superstructure"/>
    <n v="6300"/>
    <n v="13213"/>
    <n v="75.069999999999993"/>
    <n v="210"/>
    <x v="1"/>
    <n v="176"/>
    <s v="US"/>
    <s v="USD"/>
    <n v="1430197200"/>
    <x v="277"/>
    <n v="1430197200"/>
    <x v="277"/>
    <b v="0"/>
    <b v="0"/>
    <s v="music/electric music"/>
    <x v="1"/>
    <s v="electric music"/>
  </r>
  <r>
    <n v="288"/>
    <s v="Garcia Ltd"/>
    <s v="Secured global success"/>
    <n v="5600"/>
    <n v="5476"/>
    <n v="39.97"/>
    <n v="98"/>
    <x v="0"/>
    <n v="137"/>
    <s v="DK"/>
    <s v="DKK"/>
    <n v="1331701200"/>
    <x v="278"/>
    <n v="1331787600"/>
    <x v="278"/>
    <b v="0"/>
    <b v="1"/>
    <s v="music/metal"/>
    <x v="1"/>
    <s v="metal"/>
  </r>
  <r>
    <n v="289"/>
    <s v="Smith, Love and Smith"/>
    <s v="Grass-roots mission-critical capability"/>
    <n v="800"/>
    <n v="13474"/>
    <n v="39.979999999999997"/>
    <n v="1684"/>
    <x v="1"/>
    <n v="337"/>
    <s v="CA"/>
    <s v="CAD"/>
    <n v="1438578000"/>
    <x v="279"/>
    <n v="1438837200"/>
    <x v="71"/>
    <b v="0"/>
    <b v="0"/>
    <s v="theater/plays"/>
    <x v="3"/>
    <s v="plays"/>
  </r>
  <r>
    <n v="290"/>
    <s v="Wilson, Hall and Osborne"/>
    <s v="Advanced global data-warehouse"/>
    <n v="168600"/>
    <n v="91722"/>
    <n v="101.02"/>
    <n v="54"/>
    <x v="0"/>
    <n v="908"/>
    <s v="US"/>
    <s v="USD"/>
    <n v="1368162000"/>
    <x v="280"/>
    <n v="137092680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76.81"/>
    <n v="457"/>
    <x v="1"/>
    <n v="107"/>
    <s v="US"/>
    <s v="USD"/>
    <n v="1318654800"/>
    <x v="281"/>
    <n v="1319000400"/>
    <x v="280"/>
    <b v="1"/>
    <b v="0"/>
    <s v="technology/web"/>
    <x v="2"/>
    <s v="web"/>
  </r>
  <r>
    <n v="292"/>
    <s v="Ho-Harris"/>
    <s v="Versatile cohesive encoding"/>
    <n v="7300"/>
    <n v="717"/>
    <n v="71.7"/>
    <n v="10"/>
    <x v="0"/>
    <n v="10"/>
    <s v="US"/>
    <s v="USD"/>
    <n v="1331874000"/>
    <x v="282"/>
    <n v="1333429200"/>
    <x v="281"/>
    <b v="0"/>
    <b v="0"/>
    <s v="food/food trucks"/>
    <x v="0"/>
    <s v="food trucks"/>
  </r>
  <r>
    <n v="293"/>
    <s v="Ross Group"/>
    <s v="Organized executive solution"/>
    <n v="6500"/>
    <n v="1065"/>
    <n v="33.28"/>
    <n v="16"/>
    <x v="3"/>
    <n v="32"/>
    <s v="IT"/>
    <s v="EUR"/>
    <n v="1286254800"/>
    <x v="283"/>
    <n v="1287032400"/>
    <x v="282"/>
    <b v="0"/>
    <b v="0"/>
    <s v="theater/plays"/>
    <x v="3"/>
    <s v="plays"/>
  </r>
  <r>
    <n v="294"/>
    <s v="Turner-Davis"/>
    <s v="Automated local emulation"/>
    <n v="600"/>
    <n v="8038"/>
    <n v="43.92"/>
    <n v="1340"/>
    <x v="1"/>
    <n v="183"/>
    <s v="US"/>
    <s v="USD"/>
    <n v="1540530000"/>
    <x v="284"/>
    <n v="1541570400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36"/>
    <n v="36"/>
    <x v="0"/>
    <n v="1910"/>
    <s v="CH"/>
    <s v="CHF"/>
    <n v="1381813200"/>
    <x v="285"/>
    <n v="1383976800"/>
    <x v="284"/>
    <b v="0"/>
    <b v="0"/>
    <s v="theater/plays"/>
    <x v="3"/>
    <s v="plays"/>
  </r>
  <r>
    <n v="296"/>
    <s v="Smith-Hess"/>
    <s v="Grass-roots real-time Local Area Network"/>
    <n v="6100"/>
    <n v="3352"/>
    <n v="88.21"/>
    <n v="55"/>
    <x v="0"/>
    <n v="38"/>
    <s v="AU"/>
    <s v="AUD"/>
    <n v="1548655200"/>
    <x v="286"/>
    <n v="1550556000"/>
    <x v="285"/>
    <b v="0"/>
    <b v="0"/>
    <s v="theater/plays"/>
    <x v="3"/>
    <s v="plays"/>
  </r>
  <r>
    <n v="297"/>
    <s v="Brown, Herring and Bass"/>
    <s v="Organized client-driven capacity"/>
    <n v="7200"/>
    <n v="6785"/>
    <n v="65.239999999999995"/>
    <n v="94"/>
    <x v="0"/>
    <n v="104"/>
    <s v="AU"/>
    <s v="AUD"/>
    <n v="1389679200"/>
    <x v="287"/>
    <n v="1390456800"/>
    <x v="286"/>
    <b v="0"/>
    <b v="1"/>
    <s v="theater/plays"/>
    <x v="3"/>
    <s v="plays"/>
  </r>
  <r>
    <n v="298"/>
    <s v="Chase, Garcia and Johnson"/>
    <s v="Adaptive intangible database"/>
    <n v="3500"/>
    <n v="5037"/>
    <n v="69.959999999999994"/>
    <n v="144"/>
    <x v="1"/>
    <n v="72"/>
    <s v="US"/>
    <s v="USD"/>
    <n v="1456466400"/>
    <x v="288"/>
    <n v="1458018000"/>
    <x v="287"/>
    <b v="0"/>
    <b v="1"/>
    <s v="music/rock"/>
    <x v="1"/>
    <s v="rock"/>
  </r>
  <r>
    <n v="299"/>
    <s v="Ramsey and Sons"/>
    <s v="Grass-roots contextually-based algorithm"/>
    <n v="3800"/>
    <n v="1954"/>
    <n v="39.880000000000003"/>
    <n v="51"/>
    <x v="0"/>
    <n v="49"/>
    <s v="US"/>
    <s v="USD"/>
    <n v="1456984800"/>
    <x v="289"/>
    <n v="1461819600"/>
    <x v="288"/>
    <b v="0"/>
    <b v="0"/>
    <s v="food/food trucks"/>
    <x v="0"/>
    <s v="food trucks"/>
  </r>
  <r>
    <n v="300"/>
    <s v="Cooke PLC"/>
    <s v="Focused executive core"/>
    <n v="100"/>
    <n v="5"/>
    <n v="5"/>
    <n v="5"/>
    <x v="0"/>
    <n v="1"/>
    <s v="DK"/>
    <s v="DKK"/>
    <n v="1504069200"/>
    <x v="290"/>
    <n v="1504155600"/>
    <x v="289"/>
    <b v="0"/>
    <b v="1"/>
    <s v="publishing/nonfiction"/>
    <x v="5"/>
    <s v="nonfiction"/>
  </r>
  <r>
    <n v="301"/>
    <s v="Wong-Walker"/>
    <s v="Multi-channeled disintermediate policy"/>
    <n v="900"/>
    <n v="12102"/>
    <n v="41.02"/>
    <n v="1345"/>
    <x v="1"/>
    <n v="295"/>
    <s v="US"/>
    <s v="USD"/>
    <n v="1424930400"/>
    <x v="291"/>
    <n v="1426395600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98.91"/>
    <n v="32"/>
    <x v="0"/>
    <n v="245"/>
    <s v="US"/>
    <s v="USD"/>
    <n v="1535864400"/>
    <x v="292"/>
    <n v="1537074000"/>
    <x v="18"/>
    <b v="0"/>
    <b v="0"/>
    <s v="theater/plays"/>
    <x v="3"/>
    <s v="plays"/>
  </r>
  <r>
    <n v="303"/>
    <s v="Guerrero, Flores and Jenkins"/>
    <s v="Networked optimal architecture"/>
    <n v="3400"/>
    <n v="2809"/>
    <n v="87.78"/>
    <n v="83"/>
    <x v="0"/>
    <n v="32"/>
    <s v="US"/>
    <s v="USD"/>
    <n v="1452146400"/>
    <x v="293"/>
    <n v="1452578400"/>
    <x v="291"/>
    <b v="0"/>
    <b v="0"/>
    <s v="music/indie rock"/>
    <x v="1"/>
    <s v="indie rock"/>
  </r>
  <r>
    <n v="304"/>
    <s v="Peterson PLC"/>
    <s v="User-friendly discrete benchmark"/>
    <n v="2100"/>
    <n v="11469"/>
    <n v="80.77"/>
    <n v="546"/>
    <x v="1"/>
    <n v="142"/>
    <s v="US"/>
    <s v="USD"/>
    <n v="1470546000"/>
    <x v="294"/>
    <n v="1474088400"/>
    <x v="292"/>
    <b v="0"/>
    <b v="0"/>
    <s v="film &amp; video/documentary"/>
    <x v="4"/>
    <s v="documentary"/>
  </r>
  <r>
    <n v="305"/>
    <s v="Townsend Ltd"/>
    <s v="Grass-roots actuating policy"/>
    <n v="2800"/>
    <n v="8014"/>
    <n v="94.28"/>
    <n v="286"/>
    <x v="1"/>
    <n v="85"/>
    <s v="US"/>
    <s v="USD"/>
    <n v="1458363600"/>
    <x v="295"/>
    <n v="1461906000"/>
    <x v="293"/>
    <b v="0"/>
    <b v="0"/>
    <s v="theater/plays"/>
    <x v="3"/>
    <s v="plays"/>
  </r>
  <r>
    <n v="306"/>
    <s v="Rush, Reed and Hall"/>
    <s v="Enterprise-wide 3rdgeneration knowledge user"/>
    <n v="6500"/>
    <n v="514"/>
    <n v="73.430000000000007"/>
    <n v="8"/>
    <x v="0"/>
    <n v="7"/>
    <s v="US"/>
    <s v="USD"/>
    <n v="1500008400"/>
    <x v="296"/>
    <n v="1500267600"/>
    <x v="294"/>
    <b v="0"/>
    <b v="1"/>
    <s v="theater/plays"/>
    <x v="3"/>
    <s v="plays"/>
  </r>
  <r>
    <n v="307"/>
    <s v="Salazar-Dodson"/>
    <s v="Face-to-face zero tolerance moderator"/>
    <n v="32900"/>
    <n v="43473"/>
    <n v="65.97"/>
    <n v="132"/>
    <x v="1"/>
    <n v="659"/>
    <s v="DK"/>
    <s v="DKK"/>
    <n v="1338958800"/>
    <x v="297"/>
    <n v="1340686800"/>
    <x v="295"/>
    <b v="0"/>
    <b v="1"/>
    <s v="publishing/fiction"/>
    <x v="5"/>
    <s v="fiction"/>
  </r>
  <r>
    <n v="308"/>
    <s v="Davis Ltd"/>
    <s v="Grass-roots optimizing projection"/>
    <n v="118200"/>
    <n v="87560"/>
    <n v="109.04"/>
    <n v="74"/>
    <x v="0"/>
    <n v="803"/>
    <s v="US"/>
    <s v="USD"/>
    <n v="1303102800"/>
    <x v="298"/>
    <n v="1303189200"/>
    <x v="296"/>
    <b v="0"/>
    <b v="0"/>
    <s v="theater/plays"/>
    <x v="3"/>
    <s v="plays"/>
  </r>
  <r>
    <n v="309"/>
    <s v="Harris-Perry"/>
    <s v="User-centric 6thgeneration attitude"/>
    <n v="4100"/>
    <n v="3087"/>
    <n v="41.16"/>
    <n v="75"/>
    <x v="3"/>
    <n v="75"/>
    <s v="US"/>
    <s v="USD"/>
    <n v="1316581200"/>
    <x v="299"/>
    <n v="1318309200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99.13"/>
    <n v="20"/>
    <x v="0"/>
    <n v="16"/>
    <s v="US"/>
    <s v="USD"/>
    <n v="1270789200"/>
    <x v="300"/>
    <n v="1272171600"/>
    <x v="298"/>
    <b v="0"/>
    <b v="0"/>
    <s v="games/video games"/>
    <x v="6"/>
    <s v="video games"/>
  </r>
  <r>
    <n v="311"/>
    <s v="Flores PLC"/>
    <s v="Focused real-time help-desk"/>
    <n v="6300"/>
    <n v="12812"/>
    <n v="105.88"/>
    <n v="203"/>
    <x v="1"/>
    <n v="121"/>
    <s v="US"/>
    <s v="USD"/>
    <n v="1297836000"/>
    <x v="247"/>
    <n v="1298872800"/>
    <x v="299"/>
    <b v="0"/>
    <b v="0"/>
    <s v="theater/plays"/>
    <x v="3"/>
    <s v="plays"/>
  </r>
  <r>
    <n v="312"/>
    <s v="Martinez LLC"/>
    <s v="Robust impactful approach"/>
    <n v="59100"/>
    <n v="183345"/>
    <n v="49"/>
    <n v="310"/>
    <x v="1"/>
    <n v="3742"/>
    <s v="US"/>
    <s v="USD"/>
    <n v="1382677200"/>
    <x v="244"/>
    <n v="1383282000"/>
    <x v="300"/>
    <b v="0"/>
    <b v="0"/>
    <s v="theater/plays"/>
    <x v="3"/>
    <s v="plays"/>
  </r>
  <r>
    <n v="313"/>
    <s v="Miller-Irwin"/>
    <s v="Secured maximized policy"/>
    <n v="2200"/>
    <n v="8697"/>
    <n v="39"/>
    <n v="395"/>
    <x v="1"/>
    <n v="223"/>
    <s v="US"/>
    <s v="USD"/>
    <n v="1330322400"/>
    <x v="301"/>
    <n v="1330495200"/>
    <x v="301"/>
    <b v="0"/>
    <b v="0"/>
    <s v="music/rock"/>
    <x v="1"/>
    <s v="rock"/>
  </r>
  <r>
    <n v="314"/>
    <s v="Sanchez-Morgan"/>
    <s v="Realigned upward-trending strategy"/>
    <n v="1400"/>
    <n v="4126"/>
    <n v="31.02"/>
    <n v="295"/>
    <x v="1"/>
    <n v="133"/>
    <s v="US"/>
    <s v="USD"/>
    <n v="1552366800"/>
    <x v="188"/>
    <n v="1552798800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103.87"/>
    <n v="34"/>
    <x v="0"/>
    <n v="31"/>
    <s v="US"/>
    <s v="USD"/>
    <n v="1400907600"/>
    <x v="302"/>
    <n v="1403413200"/>
    <x v="302"/>
    <b v="0"/>
    <b v="0"/>
    <s v="theater/plays"/>
    <x v="3"/>
    <s v="plays"/>
  </r>
  <r>
    <n v="316"/>
    <s v="Martin-Marshall"/>
    <s v="Configurable demand-driven matrix"/>
    <n v="9600"/>
    <n v="6401"/>
    <n v="59.27"/>
    <n v="67"/>
    <x v="0"/>
    <n v="108"/>
    <s v="IT"/>
    <s v="EUR"/>
    <n v="1574143200"/>
    <x v="303"/>
    <n v="1574229600"/>
    <x v="303"/>
    <b v="0"/>
    <b v="1"/>
    <s v="food/food trucks"/>
    <x v="0"/>
    <s v="food trucks"/>
  </r>
  <r>
    <n v="317"/>
    <s v="Summers PLC"/>
    <s v="Cross-group coherent hierarchy"/>
    <n v="6600"/>
    <n v="1269"/>
    <n v="42.3"/>
    <n v="19"/>
    <x v="0"/>
    <n v="30"/>
    <s v="US"/>
    <s v="USD"/>
    <n v="1494738000"/>
    <x v="304"/>
    <n v="1495861200"/>
    <x v="304"/>
    <b v="0"/>
    <b v="0"/>
    <s v="theater/plays"/>
    <x v="3"/>
    <s v="plays"/>
  </r>
  <r>
    <n v="318"/>
    <s v="Young, Hart and Ryan"/>
    <s v="Decentralized demand-driven open system"/>
    <n v="5700"/>
    <n v="903"/>
    <n v="53.12"/>
    <n v="16"/>
    <x v="0"/>
    <n v="17"/>
    <s v="US"/>
    <s v="USD"/>
    <n v="1392357600"/>
    <x v="305"/>
    <n v="1392530400"/>
    <x v="305"/>
    <b v="0"/>
    <b v="0"/>
    <s v="music/rock"/>
    <x v="1"/>
    <s v="rock"/>
  </r>
  <r>
    <n v="319"/>
    <s v="Mills Group"/>
    <s v="Advanced empowering matrix"/>
    <n v="8400"/>
    <n v="3251"/>
    <n v="50.8"/>
    <n v="39"/>
    <x v="3"/>
    <n v="64"/>
    <s v="US"/>
    <s v="USD"/>
    <n v="1281589200"/>
    <x v="306"/>
    <n v="1283662800"/>
    <x v="306"/>
    <b v="0"/>
    <b v="0"/>
    <s v="technology/web"/>
    <x v="2"/>
    <s v="web"/>
  </r>
  <r>
    <n v="320"/>
    <s v="Sandoval-Powell"/>
    <s v="Phased holistic implementation"/>
    <n v="84400"/>
    <n v="8092"/>
    <n v="101.15"/>
    <n v="10"/>
    <x v="0"/>
    <n v="80"/>
    <s v="US"/>
    <s v="USD"/>
    <n v="1305003600"/>
    <x v="307"/>
    <n v="1305781200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65"/>
    <n v="94"/>
    <x v="0"/>
    <n v="2468"/>
    <s v="US"/>
    <s v="USD"/>
    <n v="1301634000"/>
    <x v="308"/>
    <n v="1302325200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38"/>
    <n v="167"/>
    <x v="1"/>
    <n v="5168"/>
    <s v="US"/>
    <s v="USD"/>
    <n v="1290664800"/>
    <x v="309"/>
    <n v="1291788000"/>
    <x v="309"/>
    <b v="0"/>
    <b v="0"/>
    <s v="theater/plays"/>
    <x v="3"/>
    <s v="plays"/>
  </r>
  <r>
    <n v="323"/>
    <s v="Cole, Smith and Wood"/>
    <s v="Integrated zero-defect help-desk"/>
    <n v="8900"/>
    <n v="2148"/>
    <n v="82.62"/>
    <n v="24"/>
    <x v="0"/>
    <n v="26"/>
    <s v="GB"/>
    <s v="GBP"/>
    <n v="1395896400"/>
    <x v="310"/>
    <n v="139606920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37.94"/>
    <n v="164"/>
    <x v="1"/>
    <n v="307"/>
    <s v="US"/>
    <s v="USD"/>
    <n v="1434862800"/>
    <x v="311"/>
    <n v="1435899600"/>
    <x v="311"/>
    <b v="0"/>
    <b v="1"/>
    <s v="theater/plays"/>
    <x v="3"/>
    <s v="plays"/>
  </r>
  <r>
    <n v="325"/>
    <s v="Saunders Group"/>
    <s v="Programmable systemic implementation"/>
    <n v="6500"/>
    <n v="5897"/>
    <n v="80.78"/>
    <n v="91"/>
    <x v="0"/>
    <n v="73"/>
    <s v="US"/>
    <s v="USD"/>
    <n v="1529125200"/>
    <x v="79"/>
    <n v="1531112400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25.98"/>
    <n v="46"/>
    <x v="0"/>
    <n v="128"/>
    <s v="US"/>
    <s v="USD"/>
    <n v="1451109600"/>
    <x v="312"/>
    <n v="1451628000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30.36"/>
    <n v="39"/>
    <x v="0"/>
    <n v="33"/>
    <s v="US"/>
    <s v="USD"/>
    <n v="1566968400"/>
    <x v="313"/>
    <n v="1567314000"/>
    <x v="314"/>
    <b v="0"/>
    <b v="1"/>
    <s v="theater/plays"/>
    <x v="3"/>
    <s v="plays"/>
  </r>
  <r>
    <n v="328"/>
    <s v="Young PLC"/>
    <s v="Innovative well-modulated functionalities"/>
    <n v="98700"/>
    <n v="131826"/>
    <n v="54"/>
    <n v="134"/>
    <x v="1"/>
    <n v="2441"/>
    <s v="US"/>
    <s v="USD"/>
    <n v="1543557600"/>
    <x v="314"/>
    <n v="1544508000"/>
    <x v="315"/>
    <b v="0"/>
    <b v="0"/>
    <s v="music/rock"/>
    <x v="1"/>
    <s v="rock"/>
  </r>
  <r>
    <n v="329"/>
    <s v="Willis and Sons"/>
    <s v="Fundamental incremental database"/>
    <n v="93800"/>
    <n v="21477"/>
    <n v="101.79"/>
    <n v="23"/>
    <x v="2"/>
    <n v="211"/>
    <s v="US"/>
    <s v="USD"/>
    <n v="1481522400"/>
    <x v="315"/>
    <n v="1482472800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45"/>
    <n v="185"/>
    <x v="1"/>
    <n v="1385"/>
    <s v="GB"/>
    <s v="GBP"/>
    <n v="1512712800"/>
    <x v="316"/>
    <n v="1512799200"/>
    <x v="317"/>
    <b v="0"/>
    <b v="0"/>
    <s v="film &amp; video/documentary"/>
    <x v="4"/>
    <s v="documentary"/>
  </r>
  <r>
    <n v="331"/>
    <s v="Rose-Silva"/>
    <s v="Intuitive static portal"/>
    <n v="3300"/>
    <n v="14643"/>
    <n v="77.069999999999993"/>
    <n v="444"/>
    <x v="1"/>
    <n v="190"/>
    <s v="US"/>
    <s v="USD"/>
    <n v="1324274400"/>
    <x v="317"/>
    <n v="1324360800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88.08"/>
    <n v="200"/>
    <x v="1"/>
    <n v="470"/>
    <s v="US"/>
    <s v="USD"/>
    <n v="1364446800"/>
    <x v="318"/>
    <n v="1364533200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47.04"/>
    <n v="124"/>
    <x v="1"/>
    <n v="253"/>
    <s v="US"/>
    <s v="USD"/>
    <n v="1542693600"/>
    <x v="319"/>
    <n v="1545112800"/>
    <x v="320"/>
    <b v="0"/>
    <b v="0"/>
    <s v="theater/plays"/>
    <x v="3"/>
    <s v="plays"/>
  </r>
  <r>
    <n v="334"/>
    <s v="Mcgee Group"/>
    <s v="Assimilated discrete algorithm"/>
    <n v="66200"/>
    <n v="123538"/>
    <n v="111"/>
    <n v="187"/>
    <x v="1"/>
    <n v="1113"/>
    <s v="US"/>
    <s v="USD"/>
    <n v="1515564000"/>
    <x v="32"/>
    <n v="1516168800"/>
    <x v="321"/>
    <b v="0"/>
    <b v="0"/>
    <s v="music/rock"/>
    <x v="1"/>
    <s v="rock"/>
  </r>
  <r>
    <n v="335"/>
    <s v="Jordan-Acosta"/>
    <s v="Operative uniform hub"/>
    <n v="173800"/>
    <n v="198628"/>
    <n v="87"/>
    <n v="114"/>
    <x v="1"/>
    <n v="2283"/>
    <s v="US"/>
    <s v="USD"/>
    <n v="1573797600"/>
    <x v="320"/>
    <n v="1574920800"/>
    <x v="322"/>
    <b v="0"/>
    <b v="0"/>
    <s v="music/rock"/>
    <x v="1"/>
    <s v="rock"/>
  </r>
  <r>
    <n v="336"/>
    <s v="Nunez Inc"/>
    <s v="Customizable intangible capability"/>
    <n v="70700"/>
    <n v="68602"/>
    <n v="63.99"/>
    <n v="97"/>
    <x v="0"/>
    <n v="1072"/>
    <s v="US"/>
    <s v="USD"/>
    <n v="1292392800"/>
    <x v="321"/>
    <n v="1292479200"/>
    <x v="323"/>
    <b v="0"/>
    <b v="1"/>
    <s v="music/rock"/>
    <x v="1"/>
    <s v="rock"/>
  </r>
  <r>
    <n v="337"/>
    <s v="Hayden Ltd"/>
    <s v="Innovative didactic analyzer"/>
    <n v="94500"/>
    <n v="116064"/>
    <n v="105.99"/>
    <n v="123"/>
    <x v="1"/>
    <n v="1095"/>
    <s v="US"/>
    <s v="USD"/>
    <n v="1573452000"/>
    <x v="322"/>
    <n v="1573538400"/>
    <x v="324"/>
    <b v="0"/>
    <b v="0"/>
    <s v="theater/plays"/>
    <x v="3"/>
    <s v="plays"/>
  </r>
  <r>
    <n v="338"/>
    <s v="Gonzalez-Burton"/>
    <s v="Decentralized intangible encoding"/>
    <n v="69800"/>
    <n v="125042"/>
    <n v="73.989999999999995"/>
    <n v="179"/>
    <x v="1"/>
    <n v="1690"/>
    <s v="US"/>
    <s v="USD"/>
    <n v="1317790800"/>
    <x v="323"/>
    <n v="1320382800"/>
    <x v="325"/>
    <b v="0"/>
    <b v="0"/>
    <s v="theater/plays"/>
    <x v="3"/>
    <s v="plays"/>
  </r>
  <r>
    <n v="339"/>
    <s v="Lewis, Taylor and Rivers"/>
    <s v="Front-line transitional algorithm"/>
    <n v="136300"/>
    <n v="108974"/>
    <n v="84.02"/>
    <n v="80"/>
    <x v="3"/>
    <n v="1297"/>
    <s v="CA"/>
    <s v="CAD"/>
    <n v="1501650000"/>
    <x v="324"/>
    <n v="1502859600"/>
    <x v="326"/>
    <b v="0"/>
    <b v="0"/>
    <s v="theater/plays"/>
    <x v="3"/>
    <s v="plays"/>
  </r>
  <r>
    <n v="340"/>
    <s v="Butler, Henry and Espinoza"/>
    <s v="Switchable didactic matrices"/>
    <n v="37100"/>
    <n v="34964"/>
    <n v="88.97"/>
    <n v="94"/>
    <x v="0"/>
    <n v="393"/>
    <s v="US"/>
    <s v="USD"/>
    <n v="1323669600"/>
    <x v="325"/>
    <n v="1323756000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76.989999999999995"/>
    <n v="85"/>
    <x v="0"/>
    <n v="1257"/>
    <s v="US"/>
    <s v="USD"/>
    <n v="1440738000"/>
    <x v="326"/>
    <n v="1441342800"/>
    <x v="328"/>
    <b v="0"/>
    <b v="0"/>
    <s v="music/indie rock"/>
    <x v="1"/>
    <s v="indie rock"/>
  </r>
  <r>
    <n v="342"/>
    <s v="Gibson-Hernandez"/>
    <s v="Visionary foreground middleware"/>
    <n v="47900"/>
    <n v="31864"/>
    <n v="97.15"/>
    <n v="67"/>
    <x v="0"/>
    <n v="328"/>
    <s v="US"/>
    <s v="USD"/>
    <n v="1374296400"/>
    <x v="327"/>
    <n v="1375333200"/>
    <x v="329"/>
    <b v="0"/>
    <b v="0"/>
    <s v="theater/plays"/>
    <x v="3"/>
    <s v="plays"/>
  </r>
  <r>
    <n v="343"/>
    <s v="Spencer-Weber"/>
    <s v="Optional zero-defect task-force"/>
    <n v="9000"/>
    <n v="4853"/>
    <n v="33.01"/>
    <n v="54"/>
    <x v="0"/>
    <n v="147"/>
    <s v="US"/>
    <s v="USD"/>
    <n v="1384840800"/>
    <x v="328"/>
    <n v="1389420000"/>
    <x v="151"/>
    <b v="0"/>
    <b v="0"/>
    <s v="theater/plays"/>
    <x v="3"/>
    <s v="plays"/>
  </r>
  <r>
    <n v="344"/>
    <s v="Berger, Johnson and Marshall"/>
    <s v="Devolved exuding emulation"/>
    <n v="197600"/>
    <n v="82959"/>
    <n v="99.95"/>
    <n v="42"/>
    <x v="0"/>
    <n v="830"/>
    <s v="US"/>
    <s v="USD"/>
    <n v="1516600800"/>
    <x v="329"/>
    <n v="1520056800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69.97"/>
    <n v="15"/>
    <x v="0"/>
    <n v="331"/>
    <s v="GB"/>
    <s v="GBP"/>
    <n v="1436418000"/>
    <x v="330"/>
    <n v="1436504400"/>
    <x v="331"/>
    <b v="0"/>
    <b v="0"/>
    <s v="film &amp; video/drama"/>
    <x v="4"/>
    <s v="drama"/>
  </r>
  <r>
    <n v="346"/>
    <s v="Little-Marsh"/>
    <s v="Virtual attitude-oriented migration"/>
    <n v="8000"/>
    <n v="2758"/>
    <n v="110.32"/>
    <n v="34"/>
    <x v="0"/>
    <n v="25"/>
    <s v="US"/>
    <s v="USD"/>
    <n v="1503550800"/>
    <x v="331"/>
    <n v="1508302800"/>
    <x v="332"/>
    <b v="0"/>
    <b v="1"/>
    <s v="music/indie rock"/>
    <x v="1"/>
    <s v="indie rock"/>
  </r>
  <r>
    <n v="347"/>
    <s v="Petersen and Sons"/>
    <s v="Open-source full-range portal"/>
    <n v="900"/>
    <n v="12607"/>
    <n v="66.010000000000005"/>
    <n v="1401"/>
    <x v="1"/>
    <n v="191"/>
    <s v="US"/>
    <s v="USD"/>
    <n v="1423634400"/>
    <x v="332"/>
    <n v="1425708000"/>
    <x v="333"/>
    <b v="0"/>
    <b v="0"/>
    <s v="technology/web"/>
    <x v="2"/>
    <s v="web"/>
  </r>
  <r>
    <n v="348"/>
    <s v="Hensley Ltd"/>
    <s v="Versatile cohesive open system"/>
    <n v="199000"/>
    <n v="142823"/>
    <n v="41.01"/>
    <n v="72"/>
    <x v="0"/>
    <n v="3483"/>
    <s v="US"/>
    <s v="USD"/>
    <n v="1487224800"/>
    <x v="333"/>
    <n v="1488348000"/>
    <x v="334"/>
    <b v="0"/>
    <b v="0"/>
    <s v="food/food trucks"/>
    <x v="0"/>
    <s v="food trucks"/>
  </r>
  <r>
    <n v="349"/>
    <s v="Navarro and Sons"/>
    <s v="Multi-layered bottom-line frame"/>
    <n v="180800"/>
    <n v="95958"/>
    <n v="103.96"/>
    <n v="53"/>
    <x v="0"/>
    <n v="923"/>
    <s v="US"/>
    <s v="USD"/>
    <n v="1500008400"/>
    <x v="296"/>
    <n v="1502600400"/>
    <x v="335"/>
    <b v="0"/>
    <b v="0"/>
    <s v="theater/plays"/>
    <x v="3"/>
    <s v="plays"/>
  </r>
  <r>
    <n v="350"/>
    <s v="Shannon Ltd"/>
    <s v="Pre-emptive neutral capacity"/>
    <n v="100"/>
    <n v="5"/>
    <n v="5"/>
    <n v="5"/>
    <x v="0"/>
    <n v="1"/>
    <s v="US"/>
    <s v="USD"/>
    <n v="1432098000"/>
    <x v="334"/>
    <n v="1433653200"/>
    <x v="336"/>
    <b v="0"/>
    <b v="1"/>
    <s v="music/jazz"/>
    <x v="1"/>
    <s v="jazz"/>
  </r>
  <r>
    <n v="351"/>
    <s v="Young LLC"/>
    <s v="Universal maximized methodology"/>
    <n v="74100"/>
    <n v="94631"/>
    <n v="47.01"/>
    <n v="128"/>
    <x v="1"/>
    <n v="2013"/>
    <s v="US"/>
    <s v="USD"/>
    <n v="1440392400"/>
    <x v="335"/>
    <n v="1441602000"/>
    <x v="337"/>
    <b v="0"/>
    <b v="0"/>
    <s v="music/rock"/>
    <x v="1"/>
    <s v="rock"/>
  </r>
  <r>
    <n v="352"/>
    <s v="Adams, Willis and Sanchez"/>
    <s v="Expanded hybrid hardware"/>
    <n v="2800"/>
    <n v="977"/>
    <n v="29.61"/>
    <n v="35"/>
    <x v="0"/>
    <n v="33"/>
    <s v="CA"/>
    <s v="CAD"/>
    <n v="1446876000"/>
    <x v="336"/>
    <n v="1447567200"/>
    <x v="338"/>
    <b v="0"/>
    <b v="0"/>
    <s v="theater/plays"/>
    <x v="3"/>
    <s v="plays"/>
  </r>
  <r>
    <n v="353"/>
    <s v="Mills-Roy"/>
    <s v="Profit-focused multi-tasking access"/>
    <n v="33600"/>
    <n v="137961"/>
    <n v="81.010000000000005"/>
    <n v="411"/>
    <x v="1"/>
    <n v="1703"/>
    <s v="US"/>
    <s v="USD"/>
    <n v="1562302800"/>
    <x v="337"/>
    <n v="1562389200"/>
    <x v="339"/>
    <b v="0"/>
    <b v="0"/>
    <s v="theater/plays"/>
    <x v="3"/>
    <s v="plays"/>
  </r>
  <r>
    <n v="354"/>
    <s v="Brown Group"/>
    <s v="Profit-focused transitional capability"/>
    <n v="6100"/>
    <n v="7548"/>
    <n v="94.35"/>
    <n v="124"/>
    <x v="1"/>
    <n v="80"/>
    <s v="DK"/>
    <s v="DKK"/>
    <n v="1378184400"/>
    <x v="338"/>
    <n v="1378789200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26.06"/>
    <n v="59"/>
    <x v="2"/>
    <n v="86"/>
    <s v="US"/>
    <s v="USD"/>
    <n v="1485064800"/>
    <x v="339"/>
    <n v="1488520800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85.78"/>
    <n v="37"/>
    <x v="0"/>
    <n v="40"/>
    <s v="IT"/>
    <s v="EUR"/>
    <n v="1326520800"/>
    <x v="340"/>
    <n v="1327298400"/>
    <x v="342"/>
    <b v="0"/>
    <b v="0"/>
    <s v="theater/plays"/>
    <x v="3"/>
    <s v="plays"/>
  </r>
  <r>
    <n v="357"/>
    <s v="Perez, Davis and Wilson"/>
    <s v="Implemented tangible algorithm"/>
    <n v="2300"/>
    <n v="4253"/>
    <n v="103.73"/>
    <n v="185"/>
    <x v="1"/>
    <n v="41"/>
    <s v="US"/>
    <s v="USD"/>
    <n v="1441256400"/>
    <x v="341"/>
    <n v="1443416400"/>
    <x v="343"/>
    <b v="0"/>
    <b v="0"/>
    <s v="games/video games"/>
    <x v="6"/>
    <s v="video games"/>
  </r>
  <r>
    <n v="358"/>
    <s v="Diaz-Garcia"/>
    <s v="Profit-focused 3rdgeneration circuit"/>
    <n v="9700"/>
    <n v="1146"/>
    <n v="49.83"/>
    <n v="12"/>
    <x v="0"/>
    <n v="23"/>
    <s v="CA"/>
    <s v="CAD"/>
    <n v="1533877200"/>
    <x v="342"/>
    <n v="1534136400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63.89"/>
    <n v="299"/>
    <x v="1"/>
    <n v="187"/>
    <s v="US"/>
    <s v="USD"/>
    <n v="1314421200"/>
    <x v="343"/>
    <n v="1315026000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47"/>
    <n v="226"/>
    <x v="1"/>
    <n v="2875"/>
    <s v="GB"/>
    <s v="GBP"/>
    <n v="1293861600"/>
    <x v="344"/>
    <n v="1295071200"/>
    <x v="345"/>
    <b v="0"/>
    <b v="1"/>
    <s v="theater/plays"/>
    <x v="3"/>
    <s v="plays"/>
  </r>
  <r>
    <n v="361"/>
    <s v="Anderson and Sons"/>
    <s v="Quality-focused reciprocal structure"/>
    <n v="5500"/>
    <n v="9546"/>
    <n v="108.48"/>
    <n v="174"/>
    <x v="1"/>
    <n v="88"/>
    <s v="US"/>
    <s v="USD"/>
    <n v="1507352400"/>
    <x v="345"/>
    <n v="1509426000"/>
    <x v="346"/>
    <b v="0"/>
    <b v="0"/>
    <s v="theater/plays"/>
    <x v="3"/>
    <s v="plays"/>
  </r>
  <r>
    <n v="362"/>
    <s v="Lawrence Group"/>
    <s v="Automated actuating conglomeration"/>
    <n v="3700"/>
    <n v="13755"/>
    <n v="72.02"/>
    <n v="372"/>
    <x v="1"/>
    <n v="191"/>
    <s v="US"/>
    <s v="USD"/>
    <n v="1296108000"/>
    <x v="65"/>
    <n v="1299391200"/>
    <x v="347"/>
    <b v="0"/>
    <b v="0"/>
    <s v="music/rock"/>
    <x v="1"/>
    <s v="rock"/>
  </r>
  <r>
    <n v="363"/>
    <s v="Gray-Davis"/>
    <s v="Re-contextualized local initiative"/>
    <n v="5200"/>
    <n v="8330"/>
    <n v="59.93"/>
    <n v="160"/>
    <x v="1"/>
    <n v="139"/>
    <s v="US"/>
    <s v="USD"/>
    <n v="1324965600"/>
    <x v="346"/>
    <n v="1325052000"/>
    <x v="348"/>
    <b v="0"/>
    <b v="0"/>
    <s v="music/rock"/>
    <x v="1"/>
    <s v="rock"/>
  </r>
  <r>
    <n v="364"/>
    <s v="Ramirez-Myers"/>
    <s v="Switchable intangible definition"/>
    <n v="900"/>
    <n v="14547"/>
    <n v="78.209999999999994"/>
    <n v="1616"/>
    <x v="1"/>
    <n v="186"/>
    <s v="US"/>
    <s v="USD"/>
    <n v="1520229600"/>
    <x v="347"/>
    <n v="1522818000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104.78"/>
    <n v="733"/>
    <x v="1"/>
    <n v="112"/>
    <s v="AU"/>
    <s v="AUD"/>
    <n v="1482991200"/>
    <x v="348"/>
    <n v="1485324000"/>
    <x v="350"/>
    <b v="0"/>
    <b v="0"/>
    <s v="theater/plays"/>
    <x v="3"/>
    <s v="plays"/>
  </r>
  <r>
    <n v="366"/>
    <s v="Williams, Perez and Villegas"/>
    <s v="Robust directional system engine"/>
    <n v="1800"/>
    <n v="10658"/>
    <n v="105.52"/>
    <n v="592"/>
    <x v="1"/>
    <n v="101"/>
    <s v="US"/>
    <s v="USD"/>
    <n v="1294034400"/>
    <x v="349"/>
    <n v="1294120800"/>
    <x v="351"/>
    <b v="0"/>
    <b v="1"/>
    <s v="theater/plays"/>
    <x v="3"/>
    <s v="plays"/>
  </r>
  <r>
    <n v="367"/>
    <s v="Brooks, Jones and Ingram"/>
    <s v="Triple-buffered explicit methodology"/>
    <n v="9900"/>
    <n v="1870"/>
    <n v="24.93"/>
    <n v="19"/>
    <x v="0"/>
    <n v="75"/>
    <s v="US"/>
    <s v="USD"/>
    <n v="1413608400"/>
    <x v="350"/>
    <n v="1415685600"/>
    <x v="33"/>
    <b v="0"/>
    <b v="1"/>
    <s v="theater/plays"/>
    <x v="3"/>
    <s v="plays"/>
  </r>
  <r>
    <n v="368"/>
    <s v="Whitaker, Wallace and Daniels"/>
    <s v="Reactive directional capacity"/>
    <n v="5200"/>
    <n v="14394"/>
    <n v="69.87"/>
    <n v="277"/>
    <x v="1"/>
    <n v="206"/>
    <s v="GB"/>
    <s v="GBP"/>
    <n v="1286946000"/>
    <x v="351"/>
    <n v="1288933200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95.73"/>
    <n v="273"/>
    <x v="1"/>
    <n v="154"/>
    <s v="US"/>
    <s v="USD"/>
    <n v="1359871200"/>
    <x v="352"/>
    <n v="1363237200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30"/>
    <n v="159"/>
    <x v="1"/>
    <n v="5966"/>
    <s v="US"/>
    <s v="USD"/>
    <n v="1555304400"/>
    <x v="353"/>
    <n v="1555822800"/>
    <x v="354"/>
    <b v="0"/>
    <b v="0"/>
    <s v="theater/plays"/>
    <x v="3"/>
    <s v="plays"/>
  </r>
  <r>
    <n v="371"/>
    <s v="Nolan, Smith and Sanchez"/>
    <s v="Multi-channeled logistical matrices"/>
    <n v="189200"/>
    <n v="128410"/>
    <n v="59.01"/>
    <n v="68"/>
    <x v="0"/>
    <n v="2176"/>
    <s v="US"/>
    <s v="USD"/>
    <n v="1423375200"/>
    <x v="354"/>
    <n v="1427778000"/>
    <x v="355"/>
    <b v="0"/>
    <b v="0"/>
    <s v="theater/plays"/>
    <x v="3"/>
    <s v="plays"/>
  </r>
  <r>
    <n v="372"/>
    <s v="Green-Carr"/>
    <s v="Pre-emptive bifurcated artificial intelligence"/>
    <n v="900"/>
    <n v="14324"/>
    <n v="84.76"/>
    <n v="1592"/>
    <x v="1"/>
    <n v="169"/>
    <s v="US"/>
    <s v="USD"/>
    <n v="1420696800"/>
    <x v="355"/>
    <n v="1422424800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8.010000000000005"/>
    <n v="730"/>
    <x v="1"/>
    <n v="2106"/>
    <s v="US"/>
    <s v="USD"/>
    <n v="1502946000"/>
    <x v="356"/>
    <n v="1503637200"/>
    <x v="357"/>
    <b v="0"/>
    <b v="0"/>
    <s v="theater/plays"/>
    <x v="3"/>
    <s v="plays"/>
  </r>
  <r>
    <n v="374"/>
    <s v="Marshall Inc"/>
    <s v="Open-source multi-tasking data-warehouse"/>
    <n v="167400"/>
    <n v="22073"/>
    <n v="50.05"/>
    <n v="13"/>
    <x v="0"/>
    <n v="441"/>
    <s v="US"/>
    <s v="USD"/>
    <n v="1547186400"/>
    <x v="357"/>
    <n v="1547618400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59.16"/>
    <n v="55"/>
    <x v="0"/>
    <n v="25"/>
    <s v="US"/>
    <s v="USD"/>
    <n v="1444971600"/>
    <x v="358"/>
    <n v="1449900000"/>
    <x v="359"/>
    <b v="0"/>
    <b v="0"/>
    <s v="music/indie rock"/>
    <x v="1"/>
    <s v="indie rock"/>
  </r>
  <r>
    <n v="376"/>
    <s v="Perry PLC"/>
    <s v="Mandatory uniform matrix"/>
    <n v="3400"/>
    <n v="12275"/>
    <n v="93.7"/>
    <n v="361"/>
    <x v="1"/>
    <n v="131"/>
    <s v="US"/>
    <s v="USD"/>
    <n v="1404622800"/>
    <x v="359"/>
    <n v="1405141200"/>
    <x v="360"/>
    <b v="0"/>
    <b v="0"/>
    <s v="music/rock"/>
    <x v="1"/>
    <s v="rock"/>
  </r>
  <r>
    <n v="377"/>
    <s v="Klein, Stark and Livingston"/>
    <s v="Phased methodical initiative"/>
    <n v="49700"/>
    <n v="5098"/>
    <n v="40.14"/>
    <n v="10"/>
    <x v="0"/>
    <n v="127"/>
    <s v="US"/>
    <s v="USD"/>
    <n v="1571720400"/>
    <x v="12"/>
    <n v="1572933600"/>
    <x v="361"/>
    <b v="0"/>
    <b v="0"/>
    <s v="theater/plays"/>
    <x v="3"/>
    <s v="plays"/>
  </r>
  <r>
    <n v="378"/>
    <s v="Fleming-Oliver"/>
    <s v="Managed stable function"/>
    <n v="178200"/>
    <n v="24882"/>
    <n v="70.09"/>
    <n v="14"/>
    <x v="0"/>
    <n v="355"/>
    <s v="US"/>
    <s v="USD"/>
    <n v="1526878800"/>
    <x v="360"/>
    <n v="153016200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66.180000000000007"/>
    <n v="40"/>
    <x v="0"/>
    <n v="44"/>
    <s v="GB"/>
    <s v="GBP"/>
    <n v="1319691600"/>
    <x v="361"/>
    <n v="1320904800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47.71"/>
    <n v="160"/>
    <x v="1"/>
    <n v="84"/>
    <s v="US"/>
    <s v="USD"/>
    <n v="1371963600"/>
    <x v="362"/>
    <n v="1372395600"/>
    <x v="364"/>
    <b v="0"/>
    <b v="0"/>
    <s v="theater/plays"/>
    <x v="3"/>
    <s v="plays"/>
  </r>
  <r>
    <n v="381"/>
    <s v="Michael, Anderson and Vincent"/>
    <s v="Cross-group global moratorium"/>
    <n v="5300"/>
    <n v="9749"/>
    <n v="62.9"/>
    <n v="184"/>
    <x v="1"/>
    <n v="155"/>
    <s v="US"/>
    <s v="USD"/>
    <n v="1433739600"/>
    <x v="363"/>
    <n v="1437714000"/>
    <x v="365"/>
    <b v="0"/>
    <b v="0"/>
    <s v="theater/plays"/>
    <x v="3"/>
    <s v="plays"/>
  </r>
  <r>
    <n v="382"/>
    <s v="King Ltd"/>
    <s v="Visionary systemic process improvement"/>
    <n v="9100"/>
    <n v="5803"/>
    <n v="86.61"/>
    <n v="64"/>
    <x v="0"/>
    <n v="67"/>
    <s v="US"/>
    <s v="USD"/>
    <n v="1508130000"/>
    <x v="364"/>
    <n v="1509771600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75.13"/>
    <n v="225"/>
    <x v="1"/>
    <n v="189"/>
    <s v="US"/>
    <s v="USD"/>
    <n v="1550037600"/>
    <x v="210"/>
    <n v="155055600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41"/>
    <n v="172"/>
    <x v="1"/>
    <n v="4799"/>
    <s v="US"/>
    <s v="USD"/>
    <n v="1486706400"/>
    <x v="365"/>
    <n v="1489039200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50.01"/>
    <n v="146"/>
    <x v="1"/>
    <n v="1137"/>
    <s v="US"/>
    <s v="USD"/>
    <n v="1553835600"/>
    <x v="366"/>
    <n v="1556600400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96.96"/>
    <n v="76"/>
    <x v="0"/>
    <n v="1068"/>
    <s v="US"/>
    <s v="USD"/>
    <n v="1277528400"/>
    <x v="367"/>
    <n v="1278565200"/>
    <x v="369"/>
    <b v="0"/>
    <b v="0"/>
    <s v="theater/plays"/>
    <x v="3"/>
    <s v="plays"/>
  </r>
  <r>
    <n v="387"/>
    <s v="Flores-Lambert"/>
    <s v="Triple-buffered logistical frame"/>
    <n v="109000"/>
    <n v="42795"/>
    <n v="100.93"/>
    <n v="39"/>
    <x v="0"/>
    <n v="424"/>
    <s v="US"/>
    <s v="USD"/>
    <n v="1339477200"/>
    <x v="368"/>
    <n v="1339909200"/>
    <x v="370"/>
    <b v="0"/>
    <b v="0"/>
    <s v="technology/wearables"/>
    <x v="2"/>
    <s v="wearables"/>
  </r>
  <r>
    <n v="388"/>
    <s v="Cruz Ltd"/>
    <s v="Exclusive dynamic adapter"/>
    <n v="114800"/>
    <n v="12938"/>
    <n v="89.23"/>
    <n v="11"/>
    <x v="3"/>
    <n v="145"/>
    <s v="CH"/>
    <s v="CHF"/>
    <n v="1325656800"/>
    <x v="369"/>
    <n v="1325829600"/>
    <x v="371"/>
    <b v="0"/>
    <b v="0"/>
    <s v="music/indie rock"/>
    <x v="1"/>
    <s v="indie rock"/>
  </r>
  <r>
    <n v="389"/>
    <s v="Knox-Garner"/>
    <s v="Automated systemic hierarchy"/>
    <n v="83000"/>
    <n v="101352"/>
    <n v="87.98"/>
    <n v="122"/>
    <x v="1"/>
    <n v="1152"/>
    <s v="US"/>
    <s v="USD"/>
    <n v="1288242000"/>
    <x v="370"/>
    <n v="1290578400"/>
    <x v="372"/>
    <b v="0"/>
    <b v="0"/>
    <s v="theater/plays"/>
    <x v="3"/>
    <s v="plays"/>
  </r>
  <r>
    <n v="390"/>
    <s v="Davis-Allen"/>
    <s v="Digitized eco-centric core"/>
    <n v="2400"/>
    <n v="4477"/>
    <n v="89.54"/>
    <n v="187"/>
    <x v="1"/>
    <n v="50"/>
    <s v="US"/>
    <s v="USD"/>
    <n v="1379048400"/>
    <x v="371"/>
    <n v="1380344400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29.09"/>
    <n v="7"/>
    <x v="0"/>
    <n v="151"/>
    <s v="US"/>
    <s v="USD"/>
    <n v="1389679200"/>
    <x v="287"/>
    <n v="1389852000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42.01"/>
    <n v="66"/>
    <x v="0"/>
    <n v="1608"/>
    <s v="US"/>
    <s v="USD"/>
    <n v="1294293600"/>
    <x v="372"/>
    <n v="1294466400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47"/>
    <n v="229"/>
    <x v="1"/>
    <n v="3059"/>
    <s v="CA"/>
    <s v="CAD"/>
    <n v="1500267600"/>
    <x v="373"/>
    <n v="1500354000"/>
    <x v="376"/>
    <b v="0"/>
    <b v="0"/>
    <s v="music/jazz"/>
    <x v="1"/>
    <s v="jazz"/>
  </r>
  <r>
    <n v="394"/>
    <s v="Noble-Bailey"/>
    <s v="Customizable dynamic info-mediaries"/>
    <n v="800"/>
    <n v="3755"/>
    <n v="110.44"/>
    <n v="469"/>
    <x v="1"/>
    <n v="34"/>
    <s v="US"/>
    <s v="USD"/>
    <n v="1375074000"/>
    <x v="374"/>
    <n v="1375938000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41.99"/>
    <n v="130"/>
    <x v="1"/>
    <n v="220"/>
    <s v="US"/>
    <s v="USD"/>
    <n v="1323324000"/>
    <x v="375"/>
    <n v="1323410400"/>
    <x v="378"/>
    <b v="1"/>
    <b v="0"/>
    <s v="theater/plays"/>
    <x v="3"/>
    <s v="plays"/>
  </r>
  <r>
    <n v="396"/>
    <s v="Holmes PLC"/>
    <s v="Digitized local info-mediaries"/>
    <n v="46100"/>
    <n v="77012"/>
    <n v="48.01"/>
    <n v="167"/>
    <x v="1"/>
    <n v="1604"/>
    <s v="AU"/>
    <s v="AUD"/>
    <n v="1538715600"/>
    <x v="376"/>
    <n v="1539406800"/>
    <x v="379"/>
    <b v="0"/>
    <b v="0"/>
    <s v="film &amp; video/drama"/>
    <x v="4"/>
    <s v="drama"/>
  </r>
  <r>
    <n v="397"/>
    <s v="Jones-Martin"/>
    <s v="Virtual systematic monitoring"/>
    <n v="8100"/>
    <n v="14083"/>
    <n v="31.02"/>
    <n v="174"/>
    <x v="1"/>
    <n v="454"/>
    <s v="US"/>
    <s v="USD"/>
    <n v="1369285200"/>
    <x v="377"/>
    <n v="1369803600"/>
    <x v="380"/>
    <b v="0"/>
    <b v="0"/>
    <s v="music/rock"/>
    <x v="1"/>
    <s v="rock"/>
  </r>
  <r>
    <n v="398"/>
    <s v="Myers LLC"/>
    <s v="Reactive bottom-line open architecture"/>
    <n v="1700"/>
    <n v="12202"/>
    <n v="99.2"/>
    <n v="718"/>
    <x v="1"/>
    <n v="123"/>
    <s v="IT"/>
    <s v="EUR"/>
    <n v="1525755600"/>
    <x v="378"/>
    <n v="1525928400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66.02"/>
    <n v="64"/>
    <x v="0"/>
    <n v="941"/>
    <s v="US"/>
    <s v="USD"/>
    <n v="1296626400"/>
    <x v="379"/>
    <n v="1297231200"/>
    <x v="381"/>
    <b v="0"/>
    <b v="0"/>
    <s v="music/indie rock"/>
    <x v="1"/>
    <s v="indie rock"/>
  </r>
  <r>
    <n v="400"/>
    <s v="Bell PLC"/>
    <s v="Ergonomic eco-centric open architecture"/>
    <n v="100"/>
    <n v="2"/>
    <n v="2"/>
    <n v="2"/>
    <x v="0"/>
    <n v="1"/>
    <s v="US"/>
    <s v="USD"/>
    <n v="1376629200"/>
    <x v="380"/>
    <n v="137853000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46.06"/>
    <n v="1530"/>
    <x v="1"/>
    <n v="299"/>
    <s v="US"/>
    <s v="USD"/>
    <n v="1572152400"/>
    <x v="381"/>
    <n v="1572152400"/>
    <x v="383"/>
    <b v="0"/>
    <b v="0"/>
    <s v="theater/plays"/>
    <x v="3"/>
    <s v="plays"/>
  </r>
  <r>
    <n v="402"/>
    <s v="Ruiz, Richardson and Cole"/>
    <s v="Team-oriented static interface"/>
    <n v="7300"/>
    <n v="2946"/>
    <n v="73.650000000000006"/>
    <n v="40"/>
    <x v="0"/>
    <n v="40"/>
    <s v="US"/>
    <s v="USD"/>
    <n v="1325829600"/>
    <x v="382"/>
    <n v="1329890400"/>
    <x v="384"/>
    <b v="0"/>
    <b v="1"/>
    <s v="film &amp; video/shorts"/>
    <x v="4"/>
    <s v="shorts"/>
  </r>
  <r>
    <n v="403"/>
    <s v="Leonard-Mcclain"/>
    <s v="Virtual foreground throughput"/>
    <n v="195800"/>
    <n v="168820"/>
    <n v="55.99"/>
    <n v="86"/>
    <x v="0"/>
    <n v="3015"/>
    <s v="CA"/>
    <s v="CAD"/>
    <n v="1273640400"/>
    <x v="125"/>
    <n v="1276750800"/>
    <x v="385"/>
    <b v="0"/>
    <b v="1"/>
    <s v="theater/plays"/>
    <x v="3"/>
    <s v="plays"/>
  </r>
  <r>
    <n v="404"/>
    <s v="Bailey-Boyer"/>
    <s v="Visionary exuding Internet solution"/>
    <n v="48900"/>
    <n v="154321"/>
    <n v="68.989999999999995"/>
    <n v="316"/>
    <x v="1"/>
    <n v="2237"/>
    <s v="US"/>
    <s v="USD"/>
    <n v="1510639200"/>
    <x v="383"/>
    <n v="1510898400"/>
    <x v="386"/>
    <b v="0"/>
    <b v="0"/>
    <s v="theater/plays"/>
    <x v="3"/>
    <s v="plays"/>
  </r>
  <r>
    <n v="405"/>
    <s v="Lee LLC"/>
    <s v="Synchronized secondary analyzer"/>
    <n v="29600"/>
    <n v="26527"/>
    <n v="60.98"/>
    <n v="90"/>
    <x v="0"/>
    <n v="435"/>
    <s v="US"/>
    <s v="USD"/>
    <n v="1528088400"/>
    <x v="384"/>
    <n v="1532408400"/>
    <x v="387"/>
    <b v="0"/>
    <b v="0"/>
    <s v="theater/plays"/>
    <x v="3"/>
    <s v="plays"/>
  </r>
  <r>
    <n v="406"/>
    <s v="Lyons Inc"/>
    <s v="Balanced attitude-oriented parallelism"/>
    <n v="39300"/>
    <n v="71583"/>
    <n v="110.98"/>
    <n v="182"/>
    <x v="1"/>
    <n v="645"/>
    <s v="US"/>
    <s v="USD"/>
    <n v="1359525600"/>
    <x v="385"/>
    <n v="1360562400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25"/>
    <n v="356"/>
    <x v="1"/>
    <n v="484"/>
    <s v="DK"/>
    <s v="DKK"/>
    <n v="1570942800"/>
    <x v="386"/>
    <n v="1571547600"/>
    <x v="389"/>
    <b v="0"/>
    <b v="0"/>
    <s v="theater/plays"/>
    <x v="3"/>
    <s v="plays"/>
  </r>
  <r>
    <n v="408"/>
    <s v="Mahoney, Adams and Lucas"/>
    <s v="Cloned leadingedge utilization"/>
    <n v="9200"/>
    <n v="12129"/>
    <n v="78.760000000000005"/>
    <n v="132"/>
    <x v="1"/>
    <n v="154"/>
    <s v="CA"/>
    <s v="CAD"/>
    <n v="1466398800"/>
    <x v="387"/>
    <n v="1468126800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87.96"/>
    <n v="46"/>
    <x v="0"/>
    <n v="714"/>
    <s v="US"/>
    <s v="USD"/>
    <n v="1492491600"/>
    <x v="388"/>
    <n v="1492837200"/>
    <x v="391"/>
    <b v="0"/>
    <b v="0"/>
    <s v="music/rock"/>
    <x v="1"/>
    <s v="rock"/>
  </r>
  <r>
    <n v="410"/>
    <s v="Mcmillan Group"/>
    <s v="Advanced cohesive Graphic Interface"/>
    <n v="153700"/>
    <n v="55536"/>
    <n v="49.99"/>
    <n v="36"/>
    <x v="2"/>
    <n v="1111"/>
    <s v="US"/>
    <s v="USD"/>
    <n v="1430197200"/>
    <x v="277"/>
    <n v="1430197200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99.52"/>
    <n v="105"/>
    <x v="1"/>
    <n v="82"/>
    <s v="US"/>
    <s v="USD"/>
    <n v="1496034000"/>
    <x v="389"/>
    <n v="1496206800"/>
    <x v="392"/>
    <b v="0"/>
    <b v="0"/>
    <s v="theater/plays"/>
    <x v="3"/>
    <s v="plays"/>
  </r>
  <r>
    <n v="412"/>
    <s v="Rodriguez-Scott"/>
    <s v="Realigned zero tolerance software"/>
    <n v="2100"/>
    <n v="14046"/>
    <n v="104.82"/>
    <n v="669"/>
    <x v="1"/>
    <n v="134"/>
    <s v="US"/>
    <s v="USD"/>
    <n v="1388728800"/>
    <x v="390"/>
    <n v="1389592800"/>
    <x v="393"/>
    <b v="0"/>
    <b v="0"/>
    <s v="publishing/fiction"/>
    <x v="5"/>
    <s v="fiction"/>
  </r>
  <r>
    <n v="413"/>
    <s v="Rush-Bowers"/>
    <s v="Persevering analyzing extranet"/>
    <n v="189500"/>
    <n v="117628"/>
    <n v="108.01"/>
    <n v="62"/>
    <x v="2"/>
    <n v="1089"/>
    <s v="US"/>
    <s v="USD"/>
    <n v="1543298400"/>
    <x v="391"/>
    <n v="1545631200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29"/>
    <n v="85"/>
    <x v="0"/>
    <n v="5497"/>
    <s v="US"/>
    <s v="USD"/>
    <n v="1271739600"/>
    <x v="392"/>
    <n v="1272430800"/>
    <x v="395"/>
    <b v="0"/>
    <b v="1"/>
    <s v="food/food trucks"/>
    <x v="0"/>
    <s v="food trucks"/>
  </r>
  <r>
    <n v="415"/>
    <s v="Anderson-Pham"/>
    <s v="Intuitive needs-based monitoring"/>
    <n v="113500"/>
    <n v="12552"/>
    <n v="30.03"/>
    <n v="11"/>
    <x v="0"/>
    <n v="418"/>
    <s v="US"/>
    <s v="USD"/>
    <n v="1326434400"/>
    <x v="393"/>
    <n v="1327903200"/>
    <x v="396"/>
    <b v="0"/>
    <b v="0"/>
    <s v="theater/plays"/>
    <x v="3"/>
    <s v="plays"/>
  </r>
  <r>
    <n v="416"/>
    <s v="Stewart-Coleman"/>
    <s v="Customer-focused disintermediate toolset"/>
    <n v="134600"/>
    <n v="59007"/>
    <n v="41.01"/>
    <n v="44"/>
    <x v="0"/>
    <n v="1439"/>
    <s v="US"/>
    <s v="USD"/>
    <n v="1295244000"/>
    <x v="394"/>
    <n v="1296021600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62.87"/>
    <n v="55"/>
    <x v="0"/>
    <n v="15"/>
    <s v="US"/>
    <s v="USD"/>
    <n v="1541221200"/>
    <x v="395"/>
    <n v="1543298400"/>
    <x v="398"/>
    <b v="0"/>
    <b v="0"/>
    <s v="theater/plays"/>
    <x v="3"/>
    <s v="plays"/>
  </r>
  <r>
    <n v="418"/>
    <s v="Jackson PLC"/>
    <s v="Quality-focused client-server core"/>
    <n v="163700"/>
    <n v="93963"/>
    <n v="47.01"/>
    <n v="57"/>
    <x v="0"/>
    <n v="1999"/>
    <s v="CA"/>
    <s v="CAD"/>
    <n v="1336280400"/>
    <x v="396"/>
    <n v="1336366800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27"/>
    <n v="123"/>
    <x v="1"/>
    <n v="5203"/>
    <s v="US"/>
    <s v="USD"/>
    <n v="1324533600"/>
    <x v="397"/>
    <n v="1325052000"/>
    <x v="348"/>
    <b v="0"/>
    <b v="0"/>
    <s v="technology/web"/>
    <x v="2"/>
    <s v="web"/>
  </r>
  <r>
    <n v="420"/>
    <s v="Blair, Reyes and Woods"/>
    <s v="Cross-platform interactive synergy"/>
    <n v="5000"/>
    <n v="6423"/>
    <n v="68.33"/>
    <n v="128"/>
    <x v="1"/>
    <n v="94"/>
    <s v="US"/>
    <s v="USD"/>
    <n v="1498366800"/>
    <x v="398"/>
    <n v="1499576400"/>
    <x v="400"/>
    <b v="0"/>
    <b v="0"/>
    <s v="theater/plays"/>
    <x v="3"/>
    <s v="plays"/>
  </r>
  <r>
    <n v="421"/>
    <s v="Thomas-Lopez"/>
    <s v="User-centric fault-tolerant archive"/>
    <n v="9400"/>
    <n v="6015"/>
    <n v="50.97"/>
    <n v="64"/>
    <x v="0"/>
    <n v="118"/>
    <s v="US"/>
    <s v="USD"/>
    <n v="1498712400"/>
    <x v="399"/>
    <n v="1501304400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54.02"/>
    <n v="127"/>
    <x v="1"/>
    <n v="205"/>
    <s v="US"/>
    <s v="USD"/>
    <n v="1271480400"/>
    <x v="400"/>
    <n v="1273208400"/>
    <x v="402"/>
    <b v="0"/>
    <b v="1"/>
    <s v="theater/plays"/>
    <x v="3"/>
    <s v="plays"/>
  </r>
  <r>
    <n v="423"/>
    <s v="Jones-Riddle"/>
    <s v="Self-enabling real-time definition"/>
    <n v="147800"/>
    <n v="15723"/>
    <n v="97.06"/>
    <n v="11"/>
    <x v="0"/>
    <n v="162"/>
    <s v="US"/>
    <s v="USD"/>
    <n v="1316667600"/>
    <x v="116"/>
    <n v="1316840400"/>
    <x v="403"/>
    <b v="0"/>
    <b v="1"/>
    <s v="food/food trucks"/>
    <x v="0"/>
    <s v="food trucks"/>
  </r>
  <r>
    <n v="424"/>
    <s v="Schmidt-Gomez"/>
    <s v="User-centric impactful projection"/>
    <n v="5100"/>
    <n v="2064"/>
    <n v="24.87"/>
    <n v="40"/>
    <x v="0"/>
    <n v="83"/>
    <s v="US"/>
    <s v="USD"/>
    <n v="1524027600"/>
    <x v="401"/>
    <n v="1524546000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84.42"/>
    <n v="288"/>
    <x v="1"/>
    <n v="92"/>
    <s v="US"/>
    <s v="USD"/>
    <n v="1438059600"/>
    <x v="402"/>
    <n v="1438578000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47.09"/>
    <n v="573"/>
    <x v="1"/>
    <n v="219"/>
    <s v="US"/>
    <s v="USD"/>
    <n v="1361944800"/>
    <x v="403"/>
    <n v="1362549600"/>
    <x v="406"/>
    <b v="0"/>
    <b v="0"/>
    <s v="theater/plays"/>
    <x v="3"/>
    <s v="plays"/>
  </r>
  <r>
    <n v="427"/>
    <s v="Hicks, Wall and Webb"/>
    <s v="Managed discrete framework"/>
    <n v="174500"/>
    <n v="197018"/>
    <n v="78"/>
    <n v="113"/>
    <x v="1"/>
    <n v="2526"/>
    <s v="US"/>
    <s v="USD"/>
    <n v="1410584400"/>
    <x v="404"/>
    <n v="1413349200"/>
    <x v="407"/>
    <b v="0"/>
    <b v="1"/>
    <s v="theater/plays"/>
    <x v="3"/>
    <s v="plays"/>
  </r>
  <r>
    <n v="428"/>
    <s v="Mayer-Richmond"/>
    <s v="Progressive zero-defect capability"/>
    <n v="101400"/>
    <n v="47037"/>
    <n v="62.97"/>
    <n v="46"/>
    <x v="0"/>
    <n v="747"/>
    <s v="US"/>
    <s v="USD"/>
    <n v="1297404000"/>
    <x v="405"/>
    <n v="1298008800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81.010000000000005"/>
    <n v="91"/>
    <x v="3"/>
    <n v="2138"/>
    <s v="US"/>
    <s v="USD"/>
    <n v="1392012000"/>
    <x v="406"/>
    <n v="1394427600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65.319999999999993"/>
    <n v="68"/>
    <x v="0"/>
    <n v="84"/>
    <s v="US"/>
    <s v="USD"/>
    <n v="1569733200"/>
    <x v="407"/>
    <n v="1572670800"/>
    <x v="410"/>
    <b v="0"/>
    <b v="0"/>
    <s v="theater/plays"/>
    <x v="3"/>
    <s v="plays"/>
  </r>
  <r>
    <n v="431"/>
    <s v="Rosales LLC"/>
    <s v="Compatible multimedia utilization"/>
    <n v="5100"/>
    <n v="9817"/>
    <n v="104.44"/>
    <n v="192"/>
    <x v="1"/>
    <n v="94"/>
    <s v="US"/>
    <s v="USD"/>
    <n v="1529643600"/>
    <x v="408"/>
    <n v="1531112400"/>
    <x v="312"/>
    <b v="1"/>
    <b v="0"/>
    <s v="theater/plays"/>
    <x v="3"/>
    <s v="plays"/>
  </r>
  <r>
    <n v="432"/>
    <s v="Harper-Bryan"/>
    <s v="Re-contextualized dedicated hardware"/>
    <n v="7700"/>
    <n v="6369"/>
    <n v="69.989999999999995"/>
    <n v="83"/>
    <x v="0"/>
    <n v="91"/>
    <s v="US"/>
    <s v="USD"/>
    <n v="1399006800"/>
    <x v="409"/>
    <n v="1400734800"/>
    <x v="411"/>
    <b v="0"/>
    <b v="0"/>
    <s v="theater/plays"/>
    <x v="3"/>
    <s v="plays"/>
  </r>
  <r>
    <n v="433"/>
    <s v="Potter, Harper and Everett"/>
    <s v="Decentralized composite paradigm"/>
    <n v="121400"/>
    <n v="65755"/>
    <n v="83.02"/>
    <n v="54"/>
    <x v="0"/>
    <n v="792"/>
    <s v="US"/>
    <s v="USD"/>
    <n v="1385359200"/>
    <x v="410"/>
    <n v="1386741600"/>
    <x v="412"/>
    <b v="0"/>
    <b v="1"/>
    <s v="film &amp; video/documentary"/>
    <x v="4"/>
    <s v="documentary"/>
  </r>
  <r>
    <n v="434"/>
    <s v="Floyd-Sims"/>
    <s v="Cloned transitional hierarchy"/>
    <n v="5400"/>
    <n v="903"/>
    <n v="90.3"/>
    <n v="17"/>
    <x v="3"/>
    <n v="10"/>
    <s v="CA"/>
    <s v="CAD"/>
    <n v="1480572000"/>
    <x v="411"/>
    <n v="1481781600"/>
    <x v="413"/>
    <b v="1"/>
    <b v="0"/>
    <s v="theater/plays"/>
    <x v="3"/>
    <s v="plays"/>
  </r>
  <r>
    <n v="435"/>
    <s v="Spence, Jackson and Kelly"/>
    <s v="Advanced discrete leverage"/>
    <n v="152400"/>
    <n v="178120"/>
    <n v="103.98"/>
    <n v="117"/>
    <x v="1"/>
    <n v="1713"/>
    <s v="IT"/>
    <s v="EUR"/>
    <n v="1418623200"/>
    <x v="412"/>
    <n v="1419660000"/>
    <x v="414"/>
    <b v="0"/>
    <b v="1"/>
    <s v="theater/plays"/>
    <x v="3"/>
    <s v="plays"/>
  </r>
  <r>
    <n v="436"/>
    <s v="King-Nguyen"/>
    <s v="Open-source incremental throughput"/>
    <n v="1300"/>
    <n v="13678"/>
    <n v="54.93"/>
    <n v="1052"/>
    <x v="1"/>
    <n v="249"/>
    <s v="US"/>
    <s v="USD"/>
    <n v="1555736400"/>
    <x v="413"/>
    <n v="1555822800"/>
    <x v="354"/>
    <b v="0"/>
    <b v="0"/>
    <s v="music/jazz"/>
    <x v="1"/>
    <s v="jazz"/>
  </r>
  <r>
    <n v="437"/>
    <s v="Hansen Group"/>
    <s v="Centralized regional interface"/>
    <n v="8100"/>
    <n v="9969"/>
    <n v="51.92"/>
    <n v="123"/>
    <x v="1"/>
    <n v="192"/>
    <s v="US"/>
    <s v="USD"/>
    <n v="1442120400"/>
    <x v="414"/>
    <n v="1442379600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60.03"/>
    <n v="179"/>
    <x v="1"/>
    <n v="247"/>
    <s v="US"/>
    <s v="USD"/>
    <n v="1362376800"/>
    <x v="415"/>
    <n v="1364965200"/>
    <x v="416"/>
    <b v="0"/>
    <b v="0"/>
    <s v="theater/plays"/>
    <x v="3"/>
    <s v="plays"/>
  </r>
  <r>
    <n v="439"/>
    <s v="Cummings Inc"/>
    <s v="Digitized transitional monitoring"/>
    <n v="28400"/>
    <n v="100900"/>
    <n v="44"/>
    <n v="355"/>
    <x v="1"/>
    <n v="2293"/>
    <s v="US"/>
    <s v="USD"/>
    <n v="1478408400"/>
    <x v="416"/>
    <n v="1479016800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53"/>
    <n v="162"/>
    <x v="1"/>
    <n v="3131"/>
    <s v="US"/>
    <s v="USD"/>
    <n v="1498798800"/>
    <x v="417"/>
    <n v="1499662800"/>
    <x v="418"/>
    <b v="0"/>
    <b v="0"/>
    <s v="film &amp; video/television"/>
    <x v="4"/>
    <s v="television"/>
  </r>
  <r>
    <n v="441"/>
    <s v="Rodriguez-West"/>
    <s v="Automated optimal function"/>
    <n v="7000"/>
    <n v="1744"/>
    <n v="54.5"/>
    <n v="25"/>
    <x v="0"/>
    <n v="32"/>
    <s v="US"/>
    <s v="USD"/>
    <n v="1335416400"/>
    <x v="418"/>
    <n v="1337835600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75.040000000000006"/>
    <n v="199"/>
    <x v="1"/>
    <n v="143"/>
    <s v="IT"/>
    <s v="EUR"/>
    <n v="1504328400"/>
    <x v="419"/>
    <n v="1505710800"/>
    <x v="420"/>
    <b v="0"/>
    <b v="0"/>
    <s v="theater/plays"/>
    <x v="3"/>
    <s v="plays"/>
  </r>
  <r>
    <n v="443"/>
    <s v="Clark-Bowman"/>
    <s v="Stand-alone user-facing service-desk"/>
    <n v="9300"/>
    <n v="3232"/>
    <n v="35.909999999999997"/>
    <n v="35"/>
    <x v="3"/>
    <n v="90"/>
    <s v="US"/>
    <s v="USD"/>
    <n v="1285822800"/>
    <x v="420"/>
    <n v="1287464400"/>
    <x v="421"/>
    <b v="0"/>
    <b v="0"/>
    <s v="theater/plays"/>
    <x v="3"/>
    <s v="plays"/>
  </r>
  <r>
    <n v="444"/>
    <s v="Hensley Ltd"/>
    <s v="Versatile global attitude"/>
    <n v="6200"/>
    <n v="10938"/>
    <n v="36.950000000000003"/>
    <n v="176"/>
    <x v="1"/>
    <n v="296"/>
    <s v="US"/>
    <s v="USD"/>
    <n v="1311483600"/>
    <x v="421"/>
    <n v="1311656400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63.17"/>
    <n v="511"/>
    <x v="1"/>
    <n v="170"/>
    <s v="US"/>
    <s v="USD"/>
    <n v="1291356000"/>
    <x v="422"/>
    <n v="1293170400"/>
    <x v="423"/>
    <b v="0"/>
    <b v="1"/>
    <s v="theater/plays"/>
    <x v="3"/>
    <s v="plays"/>
  </r>
  <r>
    <n v="446"/>
    <s v="Martin, Martin and Solis"/>
    <s v="Assimilated uniform methodology"/>
    <n v="6800"/>
    <n v="5579"/>
    <n v="29.99"/>
    <n v="82"/>
    <x v="0"/>
    <n v="186"/>
    <s v="US"/>
    <s v="USD"/>
    <n v="1355810400"/>
    <x v="423"/>
    <n v="1355983200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86"/>
    <n v="24"/>
    <x v="3"/>
    <n v="439"/>
    <s v="GB"/>
    <s v="GBP"/>
    <n v="1513663200"/>
    <x v="424"/>
    <n v="1515045600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75.010000000000005"/>
    <n v="50"/>
    <x v="0"/>
    <n v="605"/>
    <s v="US"/>
    <s v="USD"/>
    <n v="1365915600"/>
    <x v="425"/>
    <n v="1366088400"/>
    <x v="426"/>
    <b v="0"/>
    <b v="1"/>
    <s v="games/video games"/>
    <x v="6"/>
    <s v="video games"/>
  </r>
  <r>
    <n v="449"/>
    <s v="Cuevas-Morales"/>
    <s v="Public-key coherent ability"/>
    <n v="900"/>
    <n v="8703"/>
    <n v="101.2"/>
    <n v="967"/>
    <x v="1"/>
    <n v="86"/>
    <s v="DK"/>
    <s v="DKK"/>
    <n v="1551852000"/>
    <x v="426"/>
    <n v="1553317200"/>
    <x v="427"/>
    <b v="0"/>
    <b v="0"/>
    <s v="games/video games"/>
    <x v="6"/>
    <s v="video games"/>
  </r>
  <r>
    <n v="450"/>
    <s v="Delgado-Hatfield"/>
    <s v="Up-sized composite success"/>
    <n v="100"/>
    <n v="4"/>
    <n v="4"/>
    <n v="4"/>
    <x v="0"/>
    <n v="1"/>
    <s v="CA"/>
    <s v="CAD"/>
    <n v="1540098000"/>
    <x v="427"/>
    <n v="1542088800"/>
    <x v="428"/>
    <b v="0"/>
    <b v="0"/>
    <s v="film &amp; video/animation"/>
    <x v="4"/>
    <s v="animation"/>
  </r>
  <r>
    <n v="451"/>
    <s v="Padilla-Porter"/>
    <s v="Innovative exuding matrix"/>
    <n v="148400"/>
    <n v="182302"/>
    <n v="29"/>
    <n v="123"/>
    <x v="1"/>
    <n v="6286"/>
    <s v="US"/>
    <s v="USD"/>
    <n v="1500440400"/>
    <x v="428"/>
    <n v="1503118800"/>
    <x v="429"/>
    <b v="0"/>
    <b v="0"/>
    <s v="music/rock"/>
    <x v="1"/>
    <s v="rock"/>
  </r>
  <r>
    <n v="452"/>
    <s v="Morris Group"/>
    <s v="Realigned impactful artificial intelligence"/>
    <n v="4800"/>
    <n v="3045"/>
    <n v="98.23"/>
    <n v="63"/>
    <x v="0"/>
    <n v="31"/>
    <s v="US"/>
    <s v="USD"/>
    <n v="1278392400"/>
    <x v="429"/>
    <n v="1278478800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87"/>
    <n v="56"/>
    <x v="0"/>
    <n v="1181"/>
    <s v="US"/>
    <s v="USD"/>
    <n v="1480572000"/>
    <x v="411"/>
    <n v="1484114400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45.21"/>
    <n v="44"/>
    <x v="0"/>
    <n v="39"/>
    <s v="US"/>
    <s v="USD"/>
    <n v="1382331600"/>
    <x v="430"/>
    <n v="138544560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37"/>
    <n v="118"/>
    <x v="1"/>
    <n v="3727"/>
    <s v="US"/>
    <s v="USD"/>
    <n v="1316754000"/>
    <x v="431"/>
    <n v="1318741200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94.98"/>
    <n v="104"/>
    <x v="1"/>
    <n v="1605"/>
    <s v="US"/>
    <s v="USD"/>
    <n v="1518242400"/>
    <x v="432"/>
    <n v="1518242400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28.96"/>
    <n v="27"/>
    <x v="0"/>
    <n v="46"/>
    <s v="US"/>
    <s v="USD"/>
    <n v="1476421200"/>
    <x v="433"/>
    <n v="1476594000"/>
    <x v="435"/>
    <b v="0"/>
    <b v="0"/>
    <s v="theater/plays"/>
    <x v="3"/>
    <s v="plays"/>
  </r>
  <r>
    <n v="458"/>
    <s v="Wise, Thompson and Allen"/>
    <s v="Pre-emptive neutral portal"/>
    <n v="33800"/>
    <n v="118706"/>
    <n v="55.99"/>
    <n v="351"/>
    <x v="1"/>
    <n v="2120"/>
    <s v="US"/>
    <s v="USD"/>
    <n v="1269752400"/>
    <x v="434"/>
    <n v="1273554000"/>
    <x v="436"/>
    <b v="0"/>
    <b v="0"/>
    <s v="theater/plays"/>
    <x v="3"/>
    <s v="plays"/>
  </r>
  <r>
    <n v="459"/>
    <s v="Lane, Ryan and Chapman"/>
    <s v="Switchable demand-driven help-desk"/>
    <n v="6300"/>
    <n v="5674"/>
    <n v="54.04"/>
    <n v="90"/>
    <x v="0"/>
    <n v="105"/>
    <s v="US"/>
    <s v="USD"/>
    <n v="1419746400"/>
    <x v="435"/>
    <n v="1421906400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82.38"/>
    <n v="172"/>
    <x v="1"/>
    <n v="50"/>
    <s v="US"/>
    <s v="USD"/>
    <n v="1281330000"/>
    <x v="8"/>
    <n v="1281589200"/>
    <x v="438"/>
    <b v="0"/>
    <b v="0"/>
    <s v="theater/plays"/>
    <x v="3"/>
    <s v="plays"/>
  </r>
  <r>
    <n v="461"/>
    <s v="Terry-Salinas"/>
    <s v="Networked secondary structure"/>
    <n v="98800"/>
    <n v="139354"/>
    <n v="67"/>
    <n v="141"/>
    <x v="1"/>
    <n v="2080"/>
    <s v="US"/>
    <s v="USD"/>
    <n v="1398661200"/>
    <x v="436"/>
    <n v="1400389200"/>
    <x v="439"/>
    <b v="0"/>
    <b v="0"/>
    <s v="film &amp; video/drama"/>
    <x v="4"/>
    <s v="drama"/>
  </r>
  <r>
    <n v="462"/>
    <s v="Wang-Rodriguez"/>
    <s v="Total multimedia website"/>
    <n v="188800"/>
    <n v="57734"/>
    <n v="107.91"/>
    <n v="31"/>
    <x v="0"/>
    <n v="535"/>
    <s v="US"/>
    <s v="USD"/>
    <n v="1359525600"/>
    <x v="385"/>
    <n v="1362808800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69.010000000000005"/>
    <n v="108"/>
    <x v="1"/>
    <n v="2105"/>
    <s v="US"/>
    <s v="USD"/>
    <n v="1388469600"/>
    <x v="437"/>
    <n v="1388815200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39.01"/>
    <n v="133"/>
    <x v="1"/>
    <n v="2436"/>
    <s v="US"/>
    <s v="USD"/>
    <n v="1518328800"/>
    <x v="438"/>
    <n v="1519538400"/>
    <x v="442"/>
    <b v="0"/>
    <b v="0"/>
    <s v="theater/plays"/>
    <x v="3"/>
    <s v="plays"/>
  </r>
  <r>
    <n v="465"/>
    <s v="Gonzalez-Robbins"/>
    <s v="Up-sized responsive protocol"/>
    <n v="4700"/>
    <n v="8829"/>
    <n v="110.36"/>
    <n v="188"/>
    <x v="1"/>
    <n v="80"/>
    <s v="US"/>
    <s v="USD"/>
    <n v="1517032800"/>
    <x v="439"/>
    <n v="1517810400"/>
    <x v="443"/>
    <b v="0"/>
    <b v="0"/>
    <s v="publishing/translations"/>
    <x v="5"/>
    <s v="translations"/>
  </r>
  <r>
    <n v="466"/>
    <s v="Obrien and Sons"/>
    <s v="Pre-emptive transitional frame"/>
    <n v="1200"/>
    <n v="3984"/>
    <n v="94.86"/>
    <n v="332"/>
    <x v="1"/>
    <n v="42"/>
    <s v="US"/>
    <s v="USD"/>
    <n v="1368594000"/>
    <x v="440"/>
    <n v="1370581200"/>
    <x v="444"/>
    <b v="0"/>
    <b v="1"/>
    <s v="technology/wearables"/>
    <x v="2"/>
    <s v="wearables"/>
  </r>
  <r>
    <n v="467"/>
    <s v="Shaw Ltd"/>
    <s v="Profit-focused content-based application"/>
    <n v="1400"/>
    <n v="8053"/>
    <n v="57.94"/>
    <n v="575"/>
    <x v="1"/>
    <n v="139"/>
    <s v="CA"/>
    <s v="CAD"/>
    <n v="1448258400"/>
    <x v="441"/>
    <n v="1448863200"/>
    <x v="445"/>
    <b v="0"/>
    <b v="1"/>
    <s v="technology/web"/>
    <x v="2"/>
    <s v="web"/>
  </r>
  <r>
    <n v="468"/>
    <s v="Hughes Inc"/>
    <s v="Streamlined neutral analyzer"/>
    <n v="4000"/>
    <n v="1620"/>
    <n v="101.25"/>
    <n v="41"/>
    <x v="0"/>
    <n v="16"/>
    <s v="US"/>
    <s v="USD"/>
    <n v="1555218000"/>
    <x v="442"/>
    <n v="1556600400"/>
    <x v="368"/>
    <b v="0"/>
    <b v="0"/>
    <s v="theater/plays"/>
    <x v="3"/>
    <s v="plays"/>
  </r>
  <r>
    <n v="469"/>
    <s v="Olsen-Ryan"/>
    <s v="Assimilated neutral utilization"/>
    <n v="5600"/>
    <n v="10328"/>
    <n v="64.959999999999994"/>
    <n v="184"/>
    <x v="1"/>
    <n v="159"/>
    <s v="US"/>
    <s v="USD"/>
    <n v="1431925200"/>
    <x v="443"/>
    <n v="1432098000"/>
    <x v="446"/>
    <b v="0"/>
    <b v="0"/>
    <s v="film &amp; video/drama"/>
    <x v="4"/>
    <s v="drama"/>
  </r>
  <r>
    <n v="470"/>
    <s v="Grimes, Holland and Sloan"/>
    <s v="Extended dedicated archive"/>
    <n v="3600"/>
    <n v="10289"/>
    <n v="27.01"/>
    <n v="286"/>
    <x v="1"/>
    <n v="381"/>
    <s v="US"/>
    <s v="USD"/>
    <n v="1481522400"/>
    <x v="315"/>
    <n v="1482127200"/>
    <x v="447"/>
    <b v="0"/>
    <b v="0"/>
    <s v="technology/wearables"/>
    <x v="2"/>
    <s v="wearables"/>
  </r>
  <r>
    <n v="471"/>
    <s v="Perry and Sons"/>
    <s v="Configurable static help-desk"/>
    <n v="3100"/>
    <n v="9889"/>
    <n v="50.97"/>
    <n v="319"/>
    <x v="1"/>
    <n v="194"/>
    <s v="GB"/>
    <s v="GBP"/>
    <n v="1335934800"/>
    <x v="444"/>
    <n v="1335934800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104.94"/>
    <n v="39"/>
    <x v="0"/>
    <n v="575"/>
    <s v="US"/>
    <s v="USD"/>
    <n v="1552280400"/>
    <x v="445"/>
    <n v="1556946000"/>
    <x v="178"/>
    <b v="0"/>
    <b v="0"/>
    <s v="music/rock"/>
    <x v="1"/>
    <s v="rock"/>
  </r>
  <r>
    <n v="473"/>
    <s v="Richardson Inc"/>
    <s v="Assimilated fault-tolerant capacity"/>
    <n v="5000"/>
    <n v="8907"/>
    <n v="84.03"/>
    <n v="178"/>
    <x v="1"/>
    <n v="106"/>
    <s v="US"/>
    <s v="USD"/>
    <n v="1529989200"/>
    <x v="446"/>
    <n v="1530075600"/>
    <x v="449"/>
    <b v="0"/>
    <b v="0"/>
    <s v="music/electric music"/>
    <x v="1"/>
    <s v="electric music"/>
  </r>
  <r>
    <n v="474"/>
    <s v="Santos-Young"/>
    <s v="Enhanced neutral ability"/>
    <n v="4000"/>
    <n v="14606"/>
    <n v="102.86"/>
    <n v="365"/>
    <x v="1"/>
    <n v="142"/>
    <s v="US"/>
    <s v="USD"/>
    <n v="1418709600"/>
    <x v="447"/>
    <n v="1418796000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39.96"/>
    <n v="114"/>
    <x v="1"/>
    <n v="211"/>
    <s v="US"/>
    <s v="USD"/>
    <n v="1372136400"/>
    <x v="448"/>
    <n v="1372482000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51"/>
    <n v="30"/>
    <x v="0"/>
    <n v="1120"/>
    <s v="US"/>
    <s v="USD"/>
    <n v="1533877200"/>
    <x v="342"/>
    <n v="1534395600"/>
    <x v="452"/>
    <b v="0"/>
    <b v="0"/>
    <s v="publishing/fiction"/>
    <x v="5"/>
    <s v="fiction"/>
  </r>
  <r>
    <n v="477"/>
    <s v="Hogan, Porter and Rivera"/>
    <s v="Organic object-oriented core"/>
    <n v="8500"/>
    <n v="4613"/>
    <n v="40.82"/>
    <n v="54"/>
    <x v="0"/>
    <n v="113"/>
    <s v="US"/>
    <s v="USD"/>
    <n v="1309064400"/>
    <x v="449"/>
    <n v="1311397200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59"/>
    <n v="236"/>
    <x v="1"/>
    <n v="2756"/>
    <s v="US"/>
    <s v="USD"/>
    <n v="1425877200"/>
    <x v="450"/>
    <n v="1426914000"/>
    <x v="454"/>
    <b v="0"/>
    <b v="0"/>
    <s v="technology/wearables"/>
    <x v="2"/>
    <s v="wearables"/>
  </r>
  <r>
    <n v="479"/>
    <s v="Long-Greene"/>
    <s v="Future-proofed heuristic encryption"/>
    <n v="2400"/>
    <n v="12310"/>
    <n v="71.16"/>
    <n v="513"/>
    <x v="1"/>
    <n v="173"/>
    <s v="GB"/>
    <s v="GBP"/>
    <n v="1501304400"/>
    <x v="451"/>
    <n v="1501477200"/>
    <x v="455"/>
    <b v="0"/>
    <b v="0"/>
    <s v="food/food trucks"/>
    <x v="0"/>
    <s v="food trucks"/>
  </r>
  <r>
    <n v="480"/>
    <s v="Robles-Hudson"/>
    <s v="Balanced bifurcated leverage"/>
    <n v="8600"/>
    <n v="8656"/>
    <n v="99.49"/>
    <n v="101"/>
    <x v="1"/>
    <n v="87"/>
    <s v="US"/>
    <s v="USD"/>
    <n v="1268287200"/>
    <x v="452"/>
    <n v="1269061200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103.99"/>
    <n v="81"/>
    <x v="0"/>
    <n v="1538"/>
    <s v="US"/>
    <s v="USD"/>
    <n v="1412139600"/>
    <x v="453"/>
    <n v="1415772000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76.56"/>
    <n v="16"/>
    <x v="0"/>
    <n v="9"/>
    <s v="US"/>
    <s v="USD"/>
    <n v="1330063200"/>
    <x v="454"/>
    <n v="1331013600"/>
    <x v="458"/>
    <b v="0"/>
    <b v="1"/>
    <s v="publishing/fiction"/>
    <x v="5"/>
    <s v="fiction"/>
  </r>
  <r>
    <n v="483"/>
    <s v="Rice-Parker"/>
    <s v="Down-sized actuating infrastructure"/>
    <n v="91400"/>
    <n v="48236"/>
    <n v="87.07"/>
    <n v="53"/>
    <x v="0"/>
    <n v="554"/>
    <s v="US"/>
    <s v="USD"/>
    <n v="1576130400"/>
    <x v="455"/>
    <n v="1576735200"/>
    <x v="459"/>
    <b v="0"/>
    <b v="0"/>
    <s v="theater/plays"/>
    <x v="3"/>
    <s v="plays"/>
  </r>
  <r>
    <n v="484"/>
    <s v="Landry Inc"/>
    <s v="Synergistic cohesive adapter"/>
    <n v="29600"/>
    <n v="77021"/>
    <n v="49"/>
    <n v="260"/>
    <x v="1"/>
    <n v="1572"/>
    <s v="GB"/>
    <s v="GBP"/>
    <n v="1407128400"/>
    <x v="456"/>
    <n v="1411362000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42.97"/>
    <n v="31"/>
    <x v="0"/>
    <n v="648"/>
    <s v="GB"/>
    <s v="GBP"/>
    <n v="1560142800"/>
    <x v="457"/>
    <n v="1563685200"/>
    <x v="461"/>
    <b v="0"/>
    <b v="0"/>
    <s v="theater/plays"/>
    <x v="3"/>
    <s v="plays"/>
  </r>
  <r>
    <n v="486"/>
    <s v="Davis, Cox and Fox"/>
    <s v="Compatible exuding Graphical User Interface"/>
    <n v="5200"/>
    <n v="702"/>
    <n v="33.43"/>
    <n v="14"/>
    <x v="0"/>
    <n v="21"/>
    <s v="GB"/>
    <s v="GBP"/>
    <n v="1520575200"/>
    <x v="458"/>
    <n v="1521867600"/>
    <x v="462"/>
    <b v="0"/>
    <b v="1"/>
    <s v="publishing/translations"/>
    <x v="5"/>
    <s v="translations"/>
  </r>
  <r>
    <n v="487"/>
    <s v="Smith-Wallace"/>
    <s v="Monitored 24/7 time-frame"/>
    <n v="110300"/>
    <n v="197024"/>
    <n v="83.98"/>
    <n v="179"/>
    <x v="1"/>
    <n v="2346"/>
    <s v="US"/>
    <s v="USD"/>
    <n v="1492664400"/>
    <x v="459"/>
    <n v="1495515600"/>
    <x v="463"/>
    <b v="0"/>
    <b v="0"/>
    <s v="theater/plays"/>
    <x v="3"/>
    <s v="plays"/>
  </r>
  <r>
    <n v="488"/>
    <s v="Cordova, Shaw and Wang"/>
    <s v="Virtual secondary open architecture"/>
    <n v="5300"/>
    <n v="11663"/>
    <n v="101.42"/>
    <n v="220"/>
    <x v="1"/>
    <n v="115"/>
    <s v="US"/>
    <s v="USD"/>
    <n v="1454479200"/>
    <x v="460"/>
    <n v="1455948000"/>
    <x v="464"/>
    <b v="0"/>
    <b v="0"/>
    <s v="theater/plays"/>
    <x v="3"/>
    <s v="plays"/>
  </r>
  <r>
    <n v="489"/>
    <s v="Clark Inc"/>
    <s v="Down-sized mobile time-frame"/>
    <n v="9200"/>
    <n v="9339"/>
    <n v="109.87"/>
    <n v="102"/>
    <x v="1"/>
    <n v="85"/>
    <s v="IT"/>
    <s v="EUR"/>
    <n v="1281934800"/>
    <x v="461"/>
    <n v="1282366800"/>
    <x v="465"/>
    <b v="0"/>
    <b v="0"/>
    <s v="technology/wearables"/>
    <x v="2"/>
    <s v="wearables"/>
  </r>
  <r>
    <n v="490"/>
    <s v="Young and Sons"/>
    <s v="Innovative disintermediate encryption"/>
    <n v="2400"/>
    <n v="4596"/>
    <n v="31.92"/>
    <n v="192"/>
    <x v="1"/>
    <n v="144"/>
    <s v="US"/>
    <s v="USD"/>
    <n v="1573970400"/>
    <x v="462"/>
    <n v="1574575200"/>
    <x v="466"/>
    <b v="0"/>
    <b v="0"/>
    <s v="journalism/audio"/>
    <x v="8"/>
    <s v="audio"/>
  </r>
  <r>
    <n v="491"/>
    <s v="Henson PLC"/>
    <s v="Universal contextually-based knowledgebase"/>
    <n v="56800"/>
    <n v="173437"/>
    <n v="70.989999999999995"/>
    <n v="305"/>
    <x v="1"/>
    <n v="2443"/>
    <s v="US"/>
    <s v="USD"/>
    <n v="1372654800"/>
    <x v="463"/>
    <n v="1374901200"/>
    <x v="467"/>
    <b v="0"/>
    <b v="1"/>
    <s v="food/food trucks"/>
    <x v="0"/>
    <s v="food trucks"/>
  </r>
  <r>
    <n v="492"/>
    <s v="Garcia Group"/>
    <s v="Persevering interactive matrix"/>
    <n v="191000"/>
    <n v="45831"/>
    <n v="77.03"/>
    <n v="24"/>
    <x v="3"/>
    <n v="595"/>
    <s v="US"/>
    <s v="USD"/>
    <n v="1275886800"/>
    <x v="464"/>
    <n v="1278910800"/>
    <x v="468"/>
    <b v="1"/>
    <b v="1"/>
    <s v="film &amp; video/shorts"/>
    <x v="4"/>
    <s v="shorts"/>
  </r>
  <r>
    <n v="493"/>
    <s v="Adams, Walker and Wong"/>
    <s v="Seamless background framework"/>
    <n v="900"/>
    <n v="6514"/>
    <n v="101.78"/>
    <n v="724"/>
    <x v="1"/>
    <n v="64"/>
    <s v="US"/>
    <s v="USD"/>
    <n v="1561784400"/>
    <x v="465"/>
    <n v="1562907600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1.06"/>
    <n v="547"/>
    <x v="1"/>
    <n v="268"/>
    <s v="US"/>
    <s v="USD"/>
    <n v="1332392400"/>
    <x v="466"/>
    <n v="1332478800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68.02"/>
    <n v="415"/>
    <x v="1"/>
    <n v="195"/>
    <s v="DK"/>
    <s v="DKK"/>
    <n v="1402376400"/>
    <x v="467"/>
    <n v="1402722000"/>
    <x v="471"/>
    <b v="0"/>
    <b v="0"/>
    <s v="theater/plays"/>
    <x v="3"/>
    <s v="plays"/>
  </r>
  <r>
    <n v="496"/>
    <s v="Morales Group"/>
    <s v="Optimized bi-directional extranet"/>
    <n v="183800"/>
    <n v="1667"/>
    <n v="30.87"/>
    <n v="1"/>
    <x v="0"/>
    <n v="54"/>
    <s v="US"/>
    <s v="USD"/>
    <n v="1495342800"/>
    <x v="468"/>
    <n v="1496811600"/>
    <x v="472"/>
    <b v="0"/>
    <b v="0"/>
    <s v="film &amp; video/animation"/>
    <x v="4"/>
    <s v="animation"/>
  </r>
  <r>
    <n v="497"/>
    <s v="Lucero Group"/>
    <s v="Intuitive actuating benchmark"/>
    <n v="9800"/>
    <n v="3349"/>
    <n v="27.91"/>
    <n v="34"/>
    <x v="0"/>
    <n v="120"/>
    <s v="US"/>
    <s v="USD"/>
    <n v="1482213600"/>
    <x v="469"/>
    <n v="1482213600"/>
    <x v="473"/>
    <b v="0"/>
    <b v="1"/>
    <s v="technology/wearables"/>
    <x v="2"/>
    <s v="wearables"/>
  </r>
  <r>
    <n v="498"/>
    <s v="Smith, Brown and Davis"/>
    <s v="Devolved background project"/>
    <n v="193400"/>
    <n v="46317"/>
    <n v="79.989999999999995"/>
    <n v="24"/>
    <x v="0"/>
    <n v="579"/>
    <s v="DK"/>
    <s v="DKK"/>
    <n v="1420092000"/>
    <x v="470"/>
    <n v="1420264800"/>
    <x v="474"/>
    <b v="0"/>
    <b v="0"/>
    <s v="technology/web"/>
    <x v="2"/>
    <s v="web"/>
  </r>
  <r>
    <n v="499"/>
    <s v="Hunt Group"/>
    <s v="Reverse-engineered executive emulation"/>
    <n v="163800"/>
    <n v="78743"/>
    <n v="38"/>
    <n v="48"/>
    <x v="0"/>
    <n v="2072"/>
    <s v="US"/>
    <s v="USD"/>
    <n v="1458018000"/>
    <x v="471"/>
    <n v="1458450000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n v="0"/>
    <x v="0"/>
    <n v="0"/>
    <s v="US"/>
    <s v="USD"/>
    <n v="1367384400"/>
    <x v="472"/>
    <n v="1369803600"/>
    <x v="380"/>
    <b v="0"/>
    <b v="1"/>
    <s v="theater/plays"/>
    <x v="3"/>
    <s v="plays"/>
  </r>
  <r>
    <n v="501"/>
    <s v="Mccann-Le"/>
    <s v="Focused coherent methodology"/>
    <n v="153600"/>
    <n v="107743"/>
    <n v="59.99"/>
    <n v="70"/>
    <x v="0"/>
    <n v="1796"/>
    <s v="US"/>
    <s v="USD"/>
    <n v="1363064400"/>
    <x v="473"/>
    <n v="1363237200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37.04"/>
    <n v="530"/>
    <x v="1"/>
    <n v="186"/>
    <s v="AU"/>
    <s v="AUD"/>
    <n v="1343365200"/>
    <x v="474"/>
    <n v="1345870800"/>
    <x v="476"/>
    <b v="0"/>
    <b v="1"/>
    <s v="games/video games"/>
    <x v="6"/>
    <s v="video games"/>
  </r>
  <r>
    <n v="503"/>
    <s v="Collins LLC"/>
    <s v="Decentralized 4thgeneration time-frame"/>
    <n v="25500"/>
    <n v="45983"/>
    <n v="99.96"/>
    <n v="180"/>
    <x v="1"/>
    <n v="460"/>
    <s v="US"/>
    <s v="USD"/>
    <n v="1435726800"/>
    <x v="72"/>
    <n v="1437454800"/>
    <x v="477"/>
    <b v="0"/>
    <b v="0"/>
    <s v="film &amp; video/drama"/>
    <x v="4"/>
    <s v="drama"/>
  </r>
  <r>
    <n v="504"/>
    <s v="Smith-Miller"/>
    <s v="De-engineered cohesive moderator"/>
    <n v="7500"/>
    <n v="6924"/>
    <n v="111.68"/>
    <n v="92"/>
    <x v="0"/>
    <n v="62"/>
    <s v="IT"/>
    <s v="EUR"/>
    <n v="1431925200"/>
    <x v="443"/>
    <n v="1432011600"/>
    <x v="478"/>
    <b v="0"/>
    <b v="0"/>
    <s v="music/rock"/>
    <x v="1"/>
    <s v="rock"/>
  </r>
  <r>
    <n v="505"/>
    <s v="Jensen-Vargas"/>
    <s v="Ameliorated explicit parallelism"/>
    <n v="89900"/>
    <n v="12497"/>
    <n v="36.01"/>
    <n v="14"/>
    <x v="0"/>
    <n v="347"/>
    <s v="US"/>
    <s v="USD"/>
    <n v="1362722400"/>
    <x v="475"/>
    <n v="1366347600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66.010000000000005"/>
    <n v="927"/>
    <x v="1"/>
    <n v="2528"/>
    <s v="US"/>
    <s v="USD"/>
    <n v="1511416800"/>
    <x v="81"/>
    <n v="1512885600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44.05"/>
    <n v="40"/>
    <x v="0"/>
    <n v="19"/>
    <s v="US"/>
    <s v="USD"/>
    <n v="1365483600"/>
    <x v="476"/>
    <n v="1369717200"/>
    <x v="481"/>
    <b v="0"/>
    <b v="1"/>
    <s v="technology/web"/>
    <x v="2"/>
    <s v="web"/>
  </r>
  <r>
    <n v="508"/>
    <s v="Roberts Group"/>
    <s v="Up-sized radical pricing structure"/>
    <n v="172700"/>
    <n v="193820"/>
    <n v="53"/>
    <n v="112"/>
    <x v="1"/>
    <n v="3657"/>
    <s v="US"/>
    <s v="USD"/>
    <n v="1532840400"/>
    <x v="192"/>
    <n v="1534654800"/>
    <x v="482"/>
    <b v="0"/>
    <b v="0"/>
    <s v="theater/plays"/>
    <x v="3"/>
    <s v="plays"/>
  </r>
  <r>
    <n v="509"/>
    <s v="White LLC"/>
    <s v="Robust zero-defect project"/>
    <n v="168500"/>
    <n v="119510"/>
    <n v="95"/>
    <n v="71"/>
    <x v="0"/>
    <n v="1258"/>
    <s v="US"/>
    <s v="USD"/>
    <n v="1336194000"/>
    <x v="477"/>
    <n v="1337058000"/>
    <x v="483"/>
    <b v="0"/>
    <b v="0"/>
    <s v="theater/plays"/>
    <x v="3"/>
    <s v="plays"/>
  </r>
  <r>
    <n v="510"/>
    <s v="Best, Miller and Thomas"/>
    <s v="Re-engineered mobile task-force"/>
    <n v="7800"/>
    <n v="9289"/>
    <n v="70.91"/>
    <n v="119"/>
    <x v="1"/>
    <n v="131"/>
    <s v="AU"/>
    <s v="AUD"/>
    <n v="1527742800"/>
    <x v="478"/>
    <n v="1529816400"/>
    <x v="484"/>
    <b v="0"/>
    <b v="0"/>
    <s v="film &amp; video/drama"/>
    <x v="4"/>
    <s v="drama"/>
  </r>
  <r>
    <n v="511"/>
    <s v="Smith-Mullins"/>
    <s v="User-centric intangible neural-net"/>
    <n v="147800"/>
    <n v="35498"/>
    <n v="98.06"/>
    <n v="24"/>
    <x v="0"/>
    <n v="362"/>
    <s v="US"/>
    <s v="USD"/>
    <n v="1564030800"/>
    <x v="479"/>
    <n v="1564894800"/>
    <x v="265"/>
    <b v="0"/>
    <b v="0"/>
    <s v="theater/plays"/>
    <x v="3"/>
    <s v="plays"/>
  </r>
  <r>
    <n v="512"/>
    <s v="Williams-Walsh"/>
    <s v="Organized explicit core"/>
    <n v="9100"/>
    <n v="12678"/>
    <n v="53.05"/>
    <n v="139"/>
    <x v="1"/>
    <n v="239"/>
    <s v="US"/>
    <s v="USD"/>
    <n v="1404536400"/>
    <x v="480"/>
    <n v="140462280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93.14"/>
    <n v="39"/>
    <x v="3"/>
    <n v="35"/>
    <s v="US"/>
    <s v="USD"/>
    <n v="1284008400"/>
    <x v="180"/>
    <n v="128418120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58.95"/>
    <n v="22"/>
    <x v="3"/>
    <n v="528"/>
    <s v="CH"/>
    <s v="CHF"/>
    <n v="1386309600"/>
    <x v="481"/>
    <n v="1386741600"/>
    <x v="412"/>
    <b v="0"/>
    <b v="1"/>
    <s v="music/rock"/>
    <x v="1"/>
    <s v="rock"/>
  </r>
  <r>
    <n v="515"/>
    <s v="Cox LLC"/>
    <s v="Phased 24hour flexibility"/>
    <n v="8600"/>
    <n v="4797"/>
    <n v="36.07"/>
    <n v="56"/>
    <x v="0"/>
    <n v="133"/>
    <s v="CA"/>
    <s v="CAD"/>
    <n v="1324620000"/>
    <x v="482"/>
    <n v="1324792800"/>
    <x v="487"/>
    <b v="0"/>
    <b v="1"/>
    <s v="theater/plays"/>
    <x v="3"/>
    <s v="plays"/>
  </r>
  <r>
    <n v="516"/>
    <s v="Morales-Odonnell"/>
    <s v="Exclusive 5thgeneration structure"/>
    <n v="125400"/>
    <n v="53324"/>
    <n v="63.03"/>
    <n v="43"/>
    <x v="0"/>
    <n v="846"/>
    <s v="US"/>
    <s v="USD"/>
    <n v="1281070800"/>
    <x v="194"/>
    <n v="1284354000"/>
    <x v="488"/>
    <b v="0"/>
    <b v="0"/>
    <s v="publishing/nonfiction"/>
    <x v="5"/>
    <s v="nonfiction"/>
  </r>
  <r>
    <n v="517"/>
    <s v="Ramirez LLC"/>
    <s v="Multi-tiered maximized orchestration"/>
    <n v="5900"/>
    <n v="6608"/>
    <n v="84.72"/>
    <n v="112"/>
    <x v="1"/>
    <n v="78"/>
    <s v="US"/>
    <s v="USD"/>
    <n v="1493960400"/>
    <x v="483"/>
    <n v="1494392400"/>
    <x v="489"/>
    <b v="0"/>
    <b v="0"/>
    <s v="food/food trucks"/>
    <x v="0"/>
    <s v="food trucks"/>
  </r>
  <r>
    <n v="518"/>
    <s v="Ramirez Group"/>
    <s v="Open-architected uniform instruction set"/>
    <n v="8800"/>
    <n v="622"/>
    <n v="62.2"/>
    <n v="7"/>
    <x v="0"/>
    <n v="10"/>
    <s v="US"/>
    <s v="USD"/>
    <n v="1519365600"/>
    <x v="484"/>
    <n v="1519538400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01.98"/>
    <n v="102"/>
    <x v="1"/>
    <n v="1773"/>
    <s v="US"/>
    <s v="USD"/>
    <n v="1420696800"/>
    <x v="355"/>
    <n v="1421906400"/>
    <x v="437"/>
    <b v="0"/>
    <b v="1"/>
    <s v="music/rock"/>
    <x v="1"/>
    <s v="rock"/>
  </r>
  <r>
    <n v="520"/>
    <s v="Frederick, Jenkins and Collins"/>
    <s v="Organic radical collaboration"/>
    <n v="800"/>
    <n v="3406"/>
    <n v="106.44"/>
    <n v="426"/>
    <x v="1"/>
    <n v="32"/>
    <s v="US"/>
    <s v="USD"/>
    <n v="1555650000"/>
    <x v="485"/>
    <n v="1555909200"/>
    <x v="490"/>
    <b v="0"/>
    <b v="0"/>
    <s v="theater/plays"/>
    <x v="3"/>
    <s v="plays"/>
  </r>
  <r>
    <n v="521"/>
    <s v="Wilson Ltd"/>
    <s v="Function-based multi-state software"/>
    <n v="7600"/>
    <n v="11061"/>
    <n v="29.98"/>
    <n v="146"/>
    <x v="1"/>
    <n v="369"/>
    <s v="US"/>
    <s v="USD"/>
    <n v="1471928400"/>
    <x v="486"/>
    <n v="1472446800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85.81"/>
    <n v="32"/>
    <x v="0"/>
    <n v="191"/>
    <s v="US"/>
    <s v="USD"/>
    <n v="1341291600"/>
    <x v="487"/>
    <n v="1342328400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0.819999999999993"/>
    <n v="700"/>
    <x v="1"/>
    <n v="89"/>
    <s v="US"/>
    <s v="USD"/>
    <n v="1267682400"/>
    <x v="488"/>
    <n v="1268114400"/>
    <x v="492"/>
    <b v="0"/>
    <b v="0"/>
    <s v="film &amp; video/shorts"/>
    <x v="4"/>
    <s v="shorts"/>
  </r>
  <r>
    <n v="524"/>
    <s v="Johnson-Contreras"/>
    <s v="Diverse scalable superstructure"/>
    <n v="96700"/>
    <n v="81136"/>
    <n v="41"/>
    <n v="84"/>
    <x v="0"/>
    <n v="1979"/>
    <s v="US"/>
    <s v="USD"/>
    <n v="1272258000"/>
    <x v="489"/>
    <n v="1273381200"/>
    <x v="493"/>
    <b v="0"/>
    <b v="0"/>
    <s v="theater/plays"/>
    <x v="3"/>
    <s v="plays"/>
  </r>
  <r>
    <n v="525"/>
    <s v="Greene, Lloyd and Sims"/>
    <s v="Balanced leadingedge data-warehouse"/>
    <n v="2100"/>
    <n v="1768"/>
    <n v="28.06"/>
    <n v="84"/>
    <x v="0"/>
    <n v="63"/>
    <s v="US"/>
    <s v="USD"/>
    <n v="1290492000"/>
    <x v="490"/>
    <n v="129083760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88.05"/>
    <n v="156"/>
    <x v="1"/>
    <n v="147"/>
    <s v="US"/>
    <s v="USD"/>
    <n v="1451109600"/>
    <x v="312"/>
    <n v="1454306400"/>
    <x v="495"/>
    <b v="0"/>
    <b v="1"/>
    <s v="theater/plays"/>
    <x v="3"/>
    <s v="plays"/>
  </r>
  <r>
    <n v="527"/>
    <s v="Rosario-Smith"/>
    <s v="Enterprise-wide intermediate portal"/>
    <n v="189200"/>
    <n v="188480"/>
    <n v="31"/>
    <n v="100"/>
    <x v="0"/>
    <n v="6080"/>
    <s v="CA"/>
    <s v="CAD"/>
    <n v="1454652000"/>
    <x v="491"/>
    <n v="1457762400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90.34"/>
    <n v="80"/>
    <x v="0"/>
    <n v="80"/>
    <s v="GB"/>
    <s v="GBP"/>
    <n v="1385186400"/>
    <x v="492"/>
    <n v="1389074400"/>
    <x v="497"/>
    <b v="0"/>
    <b v="0"/>
    <s v="music/indie rock"/>
    <x v="1"/>
    <s v="indie rock"/>
  </r>
  <r>
    <n v="529"/>
    <s v="Gallegos Inc"/>
    <s v="Seamless logistical encryption"/>
    <n v="5100"/>
    <n v="574"/>
    <n v="63.78"/>
    <n v="11"/>
    <x v="0"/>
    <n v="9"/>
    <s v="US"/>
    <s v="USD"/>
    <n v="1399698000"/>
    <x v="493"/>
    <n v="1402117200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54"/>
    <n v="92"/>
    <x v="0"/>
    <n v="1784"/>
    <s v="US"/>
    <s v="USD"/>
    <n v="1283230800"/>
    <x v="494"/>
    <n v="1284440400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48.99"/>
    <n v="96"/>
    <x v="2"/>
    <n v="3640"/>
    <s v="CH"/>
    <s v="CHF"/>
    <n v="1384149600"/>
    <x v="495"/>
    <n v="1388988000"/>
    <x v="499"/>
    <b v="0"/>
    <b v="0"/>
    <s v="games/video games"/>
    <x v="6"/>
    <s v="video games"/>
  </r>
  <r>
    <n v="532"/>
    <s v="Cordova-Torres"/>
    <s v="Pre-emptive grid-enabled contingency"/>
    <n v="1600"/>
    <n v="8046"/>
    <n v="63.86"/>
    <n v="503"/>
    <x v="1"/>
    <n v="126"/>
    <s v="CA"/>
    <s v="CAD"/>
    <n v="1516860000"/>
    <x v="496"/>
    <n v="1516946400"/>
    <x v="500"/>
    <b v="0"/>
    <b v="0"/>
    <s v="theater/plays"/>
    <x v="3"/>
    <s v="plays"/>
  </r>
  <r>
    <n v="533"/>
    <s v="Holt, Bernard and Johnson"/>
    <s v="Multi-lateral didactic encoding"/>
    <n v="115600"/>
    <n v="184086"/>
    <n v="83"/>
    <n v="159"/>
    <x v="1"/>
    <n v="2218"/>
    <s v="GB"/>
    <s v="GBP"/>
    <n v="1374642000"/>
    <x v="497"/>
    <n v="1377752400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55.08"/>
    <n v="15"/>
    <x v="0"/>
    <n v="243"/>
    <s v="US"/>
    <s v="USD"/>
    <n v="1534482000"/>
    <x v="498"/>
    <n v="1534568400"/>
    <x v="501"/>
    <b v="0"/>
    <b v="1"/>
    <s v="film &amp; video/drama"/>
    <x v="4"/>
    <s v="drama"/>
  </r>
  <r>
    <n v="535"/>
    <s v="Garrison LLC"/>
    <s v="Profit-focused 24/7 data-warehouse"/>
    <n v="2600"/>
    <n v="12533"/>
    <n v="62.04"/>
    <n v="482"/>
    <x v="1"/>
    <n v="202"/>
    <s v="IT"/>
    <s v="EUR"/>
    <n v="1528434000"/>
    <x v="499"/>
    <n v="1528606800"/>
    <x v="502"/>
    <b v="0"/>
    <b v="1"/>
    <s v="theater/plays"/>
    <x v="3"/>
    <s v="plays"/>
  </r>
  <r>
    <n v="536"/>
    <s v="Shannon-Olson"/>
    <s v="Enhanced methodical middleware"/>
    <n v="9800"/>
    <n v="14697"/>
    <n v="104.98"/>
    <n v="150"/>
    <x v="1"/>
    <n v="140"/>
    <s v="IT"/>
    <s v="EUR"/>
    <n v="1282626000"/>
    <x v="500"/>
    <n v="12848724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94.04"/>
    <n v="117"/>
    <x v="1"/>
    <n v="1052"/>
    <s v="DK"/>
    <s v="DKK"/>
    <n v="1535605200"/>
    <x v="501"/>
    <n v="1537592400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44.01"/>
    <n v="38"/>
    <x v="0"/>
    <n v="1296"/>
    <s v="US"/>
    <s v="USD"/>
    <n v="1379826000"/>
    <x v="502"/>
    <n v="1381208400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92.47"/>
    <n v="73"/>
    <x v="0"/>
    <n v="77"/>
    <s v="US"/>
    <s v="USD"/>
    <n v="1561957200"/>
    <x v="503"/>
    <n v="1562475600"/>
    <x v="505"/>
    <b v="0"/>
    <b v="1"/>
    <s v="food/food trucks"/>
    <x v="0"/>
    <s v="food trucks"/>
  </r>
  <r>
    <n v="540"/>
    <s v="Brown-Pena"/>
    <s v="Front-line client-server secured line"/>
    <n v="5300"/>
    <n v="14097"/>
    <n v="57.07"/>
    <n v="266"/>
    <x v="1"/>
    <n v="247"/>
    <s v="US"/>
    <s v="USD"/>
    <n v="1525496400"/>
    <x v="504"/>
    <n v="1527397200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109.08"/>
    <n v="24"/>
    <x v="0"/>
    <n v="395"/>
    <s v="IT"/>
    <s v="EUR"/>
    <n v="1433912400"/>
    <x v="505"/>
    <n v="1436158800"/>
    <x v="507"/>
    <b v="0"/>
    <b v="0"/>
    <s v="games/mobile games"/>
    <x v="6"/>
    <s v="mobile games"/>
  </r>
  <r>
    <n v="542"/>
    <s v="Harrison-Bridges"/>
    <s v="Profit-focused exuding moderator"/>
    <n v="77000"/>
    <n v="1930"/>
    <n v="39.39"/>
    <n v="3"/>
    <x v="0"/>
    <n v="49"/>
    <s v="GB"/>
    <s v="GBP"/>
    <n v="1453442400"/>
    <x v="506"/>
    <n v="1456034400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77.02"/>
    <n v="16"/>
    <x v="0"/>
    <n v="180"/>
    <s v="US"/>
    <s v="USD"/>
    <n v="1378875600"/>
    <x v="507"/>
    <n v="1380171600"/>
    <x v="509"/>
    <b v="0"/>
    <b v="0"/>
    <s v="games/video games"/>
    <x v="6"/>
    <s v="video games"/>
  </r>
  <r>
    <n v="544"/>
    <s v="Taylor Inc"/>
    <s v="Public-key 3rdgeneration system engine"/>
    <n v="2800"/>
    <n v="7742"/>
    <n v="92.17"/>
    <n v="277"/>
    <x v="1"/>
    <n v="84"/>
    <s v="US"/>
    <s v="USD"/>
    <n v="1452232800"/>
    <x v="508"/>
    <n v="1453356000"/>
    <x v="510"/>
    <b v="0"/>
    <b v="0"/>
    <s v="music/rock"/>
    <x v="1"/>
    <s v="rock"/>
  </r>
  <r>
    <n v="545"/>
    <s v="Deleon and Sons"/>
    <s v="Organized value-added access"/>
    <n v="184800"/>
    <n v="164109"/>
    <n v="61.01"/>
    <n v="89"/>
    <x v="0"/>
    <n v="2690"/>
    <s v="US"/>
    <s v="USD"/>
    <n v="1577253600"/>
    <x v="509"/>
    <n v="1578981600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78.069999999999993"/>
    <n v="164"/>
    <x v="1"/>
    <n v="88"/>
    <s v="US"/>
    <s v="USD"/>
    <n v="1537160400"/>
    <x v="510"/>
    <n v="1537419600"/>
    <x v="512"/>
    <b v="0"/>
    <b v="1"/>
    <s v="theater/plays"/>
    <x v="3"/>
    <s v="plays"/>
  </r>
  <r>
    <n v="547"/>
    <s v="Hardin-Dixon"/>
    <s v="Focused solution-oriented matrix"/>
    <n v="1300"/>
    <n v="12597"/>
    <n v="80.75"/>
    <n v="969"/>
    <x v="1"/>
    <n v="156"/>
    <s v="US"/>
    <s v="USD"/>
    <n v="1422165600"/>
    <x v="511"/>
    <n v="1423202400"/>
    <x v="513"/>
    <b v="0"/>
    <b v="0"/>
    <s v="film &amp; video/drama"/>
    <x v="4"/>
    <s v="drama"/>
  </r>
  <r>
    <n v="548"/>
    <s v="York-Pitts"/>
    <s v="Monitored discrete toolset"/>
    <n v="66100"/>
    <n v="179074"/>
    <n v="59.99"/>
    <n v="271"/>
    <x v="1"/>
    <n v="2985"/>
    <s v="US"/>
    <s v="USD"/>
    <n v="1459486800"/>
    <x v="512"/>
    <n v="1460610000"/>
    <x v="514"/>
    <b v="0"/>
    <b v="0"/>
    <s v="theater/plays"/>
    <x v="3"/>
    <s v="plays"/>
  </r>
  <r>
    <n v="549"/>
    <s v="Jarvis and Sons"/>
    <s v="Business-focused intermediate system engine"/>
    <n v="29500"/>
    <n v="83843"/>
    <n v="110.03"/>
    <n v="284"/>
    <x v="1"/>
    <n v="762"/>
    <s v="US"/>
    <s v="USD"/>
    <n v="1369717200"/>
    <x v="513"/>
    <n v="1370494800"/>
    <x v="515"/>
    <b v="0"/>
    <b v="0"/>
    <s v="technology/wearables"/>
    <x v="2"/>
    <s v="wearables"/>
  </r>
  <r>
    <n v="550"/>
    <s v="Morrison-Henderson"/>
    <s v="De-engineered disintermediate encoding"/>
    <n v="100"/>
    <n v="4"/>
    <n v="4"/>
    <n v="4"/>
    <x v="3"/>
    <n v="1"/>
    <s v="CH"/>
    <s v="CHF"/>
    <n v="1330495200"/>
    <x v="514"/>
    <n v="1332306000"/>
    <x v="516"/>
    <b v="0"/>
    <b v="0"/>
    <s v="music/indie rock"/>
    <x v="1"/>
    <s v="indie rock"/>
  </r>
  <r>
    <n v="551"/>
    <s v="Martin-James"/>
    <s v="Streamlined upward-trending analyzer"/>
    <n v="180100"/>
    <n v="105598"/>
    <n v="38"/>
    <n v="59"/>
    <x v="0"/>
    <n v="2779"/>
    <s v="AU"/>
    <s v="AUD"/>
    <n v="1419055200"/>
    <x v="515"/>
    <n v="1422511200"/>
    <x v="517"/>
    <b v="0"/>
    <b v="1"/>
    <s v="technology/web"/>
    <x v="2"/>
    <s v="web"/>
  </r>
  <r>
    <n v="552"/>
    <s v="Mercer, Solomon and Singleton"/>
    <s v="Distributed human-resource policy"/>
    <n v="9000"/>
    <n v="8866"/>
    <n v="96.37"/>
    <n v="99"/>
    <x v="0"/>
    <n v="92"/>
    <s v="US"/>
    <s v="USD"/>
    <n v="1480140000"/>
    <x v="516"/>
    <n v="1480312800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72.98"/>
    <n v="44"/>
    <x v="0"/>
    <n v="1028"/>
    <s v="US"/>
    <s v="USD"/>
    <n v="1293948000"/>
    <x v="517"/>
    <n v="1294034400"/>
    <x v="519"/>
    <b v="0"/>
    <b v="0"/>
    <s v="music/rock"/>
    <x v="1"/>
    <s v="rock"/>
  </r>
  <r>
    <n v="554"/>
    <s v="Ritter PLC"/>
    <s v="Multi-channeled upward-trending application"/>
    <n v="9500"/>
    <n v="14408"/>
    <n v="26.01"/>
    <n v="152"/>
    <x v="1"/>
    <n v="554"/>
    <s v="CA"/>
    <s v="CAD"/>
    <n v="1482127200"/>
    <x v="518"/>
    <n v="1482645600"/>
    <x v="520"/>
    <b v="0"/>
    <b v="0"/>
    <s v="music/indie rock"/>
    <x v="1"/>
    <s v="indie rock"/>
  </r>
  <r>
    <n v="555"/>
    <s v="Anderson Group"/>
    <s v="Organic maximized database"/>
    <n v="6300"/>
    <n v="14089"/>
    <n v="104.36"/>
    <n v="224"/>
    <x v="1"/>
    <n v="135"/>
    <s v="DK"/>
    <s v="DKK"/>
    <n v="1396414800"/>
    <x v="519"/>
    <n v="1399093200"/>
    <x v="219"/>
    <b v="0"/>
    <b v="0"/>
    <s v="music/rock"/>
    <x v="1"/>
    <s v="rock"/>
  </r>
  <r>
    <n v="556"/>
    <s v="Smith and Sons"/>
    <s v="Grass-roots 24/7 attitude"/>
    <n v="5200"/>
    <n v="12467"/>
    <n v="102.19"/>
    <n v="240"/>
    <x v="1"/>
    <n v="122"/>
    <s v="US"/>
    <s v="USD"/>
    <n v="1315285200"/>
    <x v="520"/>
    <n v="1315890000"/>
    <x v="521"/>
    <b v="0"/>
    <b v="1"/>
    <s v="publishing/translations"/>
    <x v="5"/>
    <s v="translations"/>
  </r>
  <r>
    <n v="557"/>
    <s v="Lam-Hamilton"/>
    <s v="Team-oriented global strategy"/>
    <n v="6000"/>
    <n v="11960"/>
    <n v="54.12"/>
    <n v="199"/>
    <x v="1"/>
    <n v="221"/>
    <s v="US"/>
    <s v="USD"/>
    <n v="1443762000"/>
    <x v="521"/>
    <n v="1444021200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63.22"/>
    <n v="137"/>
    <x v="1"/>
    <n v="126"/>
    <s v="US"/>
    <s v="USD"/>
    <n v="1456293600"/>
    <x v="522"/>
    <n v="1460005200"/>
    <x v="523"/>
    <b v="0"/>
    <b v="0"/>
    <s v="theater/plays"/>
    <x v="3"/>
    <s v="plays"/>
  </r>
  <r>
    <n v="559"/>
    <s v="Brown, Estrada and Jensen"/>
    <s v="Exclusive systematic productivity"/>
    <n v="105300"/>
    <n v="106321"/>
    <n v="104.03"/>
    <n v="101"/>
    <x v="1"/>
    <n v="1022"/>
    <s v="US"/>
    <s v="USD"/>
    <n v="1470114000"/>
    <x v="523"/>
    <n v="1470718800"/>
    <x v="524"/>
    <b v="0"/>
    <b v="0"/>
    <s v="theater/plays"/>
    <x v="3"/>
    <s v="plays"/>
  </r>
  <r>
    <n v="560"/>
    <s v="Hunt LLC"/>
    <s v="Re-engineered radical policy"/>
    <n v="20000"/>
    <n v="158832"/>
    <n v="49.99"/>
    <n v="794"/>
    <x v="1"/>
    <n v="3177"/>
    <s v="US"/>
    <s v="USD"/>
    <n v="1321596000"/>
    <x v="524"/>
    <n v="1325052000"/>
    <x v="348"/>
    <b v="0"/>
    <b v="0"/>
    <s v="film &amp; video/animation"/>
    <x v="4"/>
    <s v="animation"/>
  </r>
  <r>
    <n v="561"/>
    <s v="Fowler-Smith"/>
    <s v="Down-sized logistical adapter"/>
    <n v="3000"/>
    <n v="11091"/>
    <n v="56.02"/>
    <n v="370"/>
    <x v="1"/>
    <n v="198"/>
    <s v="CH"/>
    <s v="CHF"/>
    <n v="1318827600"/>
    <x v="525"/>
    <n v="1319000400"/>
    <x v="280"/>
    <b v="0"/>
    <b v="0"/>
    <s v="theater/plays"/>
    <x v="3"/>
    <s v="plays"/>
  </r>
  <r>
    <n v="562"/>
    <s v="Blair Inc"/>
    <s v="Configurable bandwidth-monitored throughput"/>
    <n v="9900"/>
    <n v="1269"/>
    <n v="48.81"/>
    <n v="13"/>
    <x v="0"/>
    <n v="26"/>
    <s v="CH"/>
    <s v="CHF"/>
    <n v="1552366800"/>
    <x v="188"/>
    <n v="1552539600"/>
    <x v="525"/>
    <b v="0"/>
    <b v="0"/>
    <s v="music/rock"/>
    <x v="1"/>
    <s v="rock"/>
  </r>
  <r>
    <n v="563"/>
    <s v="Kelley, Stanton and Sanchez"/>
    <s v="Optional tangible pricing structure"/>
    <n v="3700"/>
    <n v="5107"/>
    <n v="60.08"/>
    <n v="138"/>
    <x v="1"/>
    <n v="85"/>
    <s v="AU"/>
    <s v="AUD"/>
    <n v="1542088800"/>
    <x v="526"/>
    <n v="1543816800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78.989999999999995"/>
    <n v="84"/>
    <x v="0"/>
    <n v="1790"/>
    <s v="US"/>
    <s v="USD"/>
    <n v="1426395600"/>
    <x v="527"/>
    <n v="1427086800"/>
    <x v="527"/>
    <b v="0"/>
    <b v="0"/>
    <s v="theater/plays"/>
    <x v="3"/>
    <s v="plays"/>
  </r>
  <r>
    <n v="565"/>
    <s v="Joseph LLC"/>
    <s v="Decentralized logistical collaboration"/>
    <n v="94900"/>
    <n v="194166"/>
    <n v="53.99"/>
    <n v="205"/>
    <x v="1"/>
    <n v="3596"/>
    <s v="US"/>
    <s v="USD"/>
    <n v="1321336800"/>
    <x v="528"/>
    <n v="1323064800"/>
    <x v="528"/>
    <b v="0"/>
    <b v="0"/>
    <s v="theater/plays"/>
    <x v="3"/>
    <s v="plays"/>
  </r>
  <r>
    <n v="566"/>
    <s v="Webb-Smith"/>
    <s v="Advanced content-based installation"/>
    <n v="9300"/>
    <n v="4124"/>
    <n v="111.46"/>
    <n v="44"/>
    <x v="0"/>
    <n v="37"/>
    <s v="US"/>
    <s v="USD"/>
    <n v="1456293600"/>
    <x v="522"/>
    <n v="1458277200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60.92"/>
    <n v="219"/>
    <x v="1"/>
    <n v="244"/>
    <s v="US"/>
    <s v="USD"/>
    <n v="1404968400"/>
    <x v="529"/>
    <n v="1405141200"/>
    <x v="360"/>
    <b v="0"/>
    <b v="0"/>
    <s v="music/rock"/>
    <x v="1"/>
    <s v="rock"/>
  </r>
  <r>
    <n v="568"/>
    <s v="Hardin-Foley"/>
    <s v="Synergized zero tolerance help-desk"/>
    <n v="72400"/>
    <n v="134688"/>
    <n v="26"/>
    <n v="186"/>
    <x v="1"/>
    <n v="5180"/>
    <s v="US"/>
    <s v="USD"/>
    <n v="1279170000"/>
    <x v="530"/>
    <n v="1283058000"/>
    <x v="254"/>
    <b v="0"/>
    <b v="0"/>
    <s v="theater/plays"/>
    <x v="3"/>
    <s v="plays"/>
  </r>
  <r>
    <n v="569"/>
    <s v="Fischer, Fowler and Arnold"/>
    <s v="Extended multi-tasking definition"/>
    <n v="20100"/>
    <n v="47705"/>
    <n v="80.989999999999995"/>
    <n v="237"/>
    <x v="1"/>
    <n v="589"/>
    <s v="IT"/>
    <s v="EUR"/>
    <n v="1294725600"/>
    <x v="531"/>
    <n v="1295762400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5"/>
    <n v="306"/>
    <x v="1"/>
    <n v="2725"/>
    <s v="US"/>
    <s v="USD"/>
    <n v="1419055200"/>
    <x v="515"/>
    <n v="1419573600"/>
    <x v="531"/>
    <b v="0"/>
    <b v="1"/>
    <s v="music/rock"/>
    <x v="1"/>
    <s v="rock"/>
  </r>
  <r>
    <n v="571"/>
    <s v="Wilson and Sons"/>
    <s v="Monitored grid-enabled model"/>
    <n v="3500"/>
    <n v="3295"/>
    <n v="94.14"/>
    <n v="94"/>
    <x v="0"/>
    <n v="35"/>
    <s v="IT"/>
    <s v="EUR"/>
    <n v="1434690000"/>
    <x v="532"/>
    <n v="1438750800"/>
    <x v="532"/>
    <b v="0"/>
    <b v="0"/>
    <s v="film &amp; video/shorts"/>
    <x v="4"/>
    <s v="shorts"/>
  </r>
  <r>
    <n v="572"/>
    <s v="Clements Group"/>
    <s v="Assimilated actuating policy"/>
    <n v="9000"/>
    <n v="4896"/>
    <n v="52.09"/>
    <n v="54"/>
    <x v="3"/>
    <n v="94"/>
    <s v="US"/>
    <s v="USD"/>
    <n v="1443416400"/>
    <x v="533"/>
    <n v="1444798800"/>
    <x v="533"/>
    <b v="0"/>
    <b v="1"/>
    <s v="music/rock"/>
    <x v="1"/>
    <s v="rock"/>
  </r>
  <r>
    <n v="573"/>
    <s v="Valenzuela-Cook"/>
    <s v="Total incremental productivity"/>
    <n v="6700"/>
    <n v="7496"/>
    <n v="24.99"/>
    <n v="112"/>
    <x v="1"/>
    <n v="300"/>
    <s v="US"/>
    <s v="USD"/>
    <n v="1399006800"/>
    <x v="409"/>
    <n v="1399179600"/>
    <x v="534"/>
    <b v="0"/>
    <b v="0"/>
    <s v="journalism/audio"/>
    <x v="8"/>
    <s v="audio"/>
  </r>
  <r>
    <n v="574"/>
    <s v="Parker, Haley and Foster"/>
    <s v="Adaptive local task-force"/>
    <n v="2700"/>
    <n v="9967"/>
    <n v="69.22"/>
    <n v="369"/>
    <x v="1"/>
    <n v="144"/>
    <s v="US"/>
    <s v="USD"/>
    <n v="1575698400"/>
    <x v="534"/>
    <n v="1576562400"/>
    <x v="535"/>
    <b v="0"/>
    <b v="1"/>
    <s v="food/food trucks"/>
    <x v="0"/>
    <s v="food trucks"/>
  </r>
  <r>
    <n v="575"/>
    <s v="Fuentes LLC"/>
    <s v="Universal zero-defect concept"/>
    <n v="83300"/>
    <n v="52421"/>
    <n v="93.94"/>
    <n v="63"/>
    <x v="0"/>
    <n v="558"/>
    <s v="US"/>
    <s v="USD"/>
    <n v="1400562000"/>
    <x v="53"/>
    <n v="1400821200"/>
    <x v="536"/>
    <b v="0"/>
    <b v="1"/>
    <s v="theater/plays"/>
    <x v="3"/>
    <s v="plays"/>
  </r>
  <r>
    <n v="576"/>
    <s v="Moran and Sons"/>
    <s v="Object-based bottom-line superstructure"/>
    <n v="9700"/>
    <n v="6298"/>
    <n v="98.41"/>
    <n v="65"/>
    <x v="0"/>
    <n v="64"/>
    <s v="US"/>
    <s v="USD"/>
    <n v="1509512400"/>
    <x v="535"/>
    <n v="1510984800"/>
    <x v="537"/>
    <b v="0"/>
    <b v="0"/>
    <s v="theater/plays"/>
    <x v="3"/>
    <s v="plays"/>
  </r>
  <r>
    <n v="577"/>
    <s v="Stevens Inc"/>
    <s v="Adaptive 24hour projection"/>
    <n v="8200"/>
    <n v="1546"/>
    <n v="41.78"/>
    <n v="19"/>
    <x v="3"/>
    <n v="37"/>
    <s v="US"/>
    <s v="USD"/>
    <n v="1299823200"/>
    <x v="536"/>
    <n v="1302066000"/>
    <x v="538"/>
    <b v="0"/>
    <b v="0"/>
    <s v="music/jazz"/>
    <x v="1"/>
    <s v="jazz"/>
  </r>
  <r>
    <n v="578"/>
    <s v="Martinez-Johnson"/>
    <s v="Sharable radical toolset"/>
    <n v="96500"/>
    <n v="16168"/>
    <n v="65.989999999999995"/>
    <n v="17"/>
    <x v="0"/>
    <n v="245"/>
    <s v="US"/>
    <s v="USD"/>
    <n v="1322719200"/>
    <x v="537"/>
    <n v="1322978400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72.06"/>
    <n v="101"/>
    <x v="1"/>
    <n v="87"/>
    <s v="US"/>
    <s v="USD"/>
    <n v="1312693200"/>
    <x v="538"/>
    <n v="1313730000"/>
    <x v="540"/>
    <b v="0"/>
    <b v="0"/>
    <s v="music/jazz"/>
    <x v="1"/>
    <s v="jazz"/>
  </r>
  <r>
    <n v="580"/>
    <s v="Perez PLC"/>
    <s v="Seamless 6thgeneration extranet"/>
    <n v="43800"/>
    <n v="149578"/>
    <n v="48"/>
    <n v="342"/>
    <x v="1"/>
    <n v="3116"/>
    <s v="US"/>
    <s v="USD"/>
    <n v="1393394400"/>
    <x v="539"/>
    <n v="1394085600"/>
    <x v="541"/>
    <b v="0"/>
    <b v="0"/>
    <s v="theater/plays"/>
    <x v="3"/>
    <s v="plays"/>
  </r>
  <r>
    <n v="581"/>
    <s v="Sanchez, Cross and Savage"/>
    <s v="Sharable mobile knowledgebase"/>
    <n v="6000"/>
    <n v="3841"/>
    <n v="54.1"/>
    <n v="64"/>
    <x v="0"/>
    <n v="71"/>
    <s v="US"/>
    <s v="USD"/>
    <n v="1304053200"/>
    <x v="540"/>
    <n v="1305349200"/>
    <x v="542"/>
    <b v="0"/>
    <b v="0"/>
    <s v="technology/web"/>
    <x v="2"/>
    <s v="web"/>
  </r>
  <r>
    <n v="582"/>
    <s v="Pineda Ltd"/>
    <s v="Cross-group global system engine"/>
    <n v="8700"/>
    <n v="4531"/>
    <n v="107.88"/>
    <n v="52"/>
    <x v="0"/>
    <n v="42"/>
    <s v="US"/>
    <s v="USD"/>
    <n v="1433912400"/>
    <x v="505"/>
    <n v="1434344400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67.03"/>
    <n v="322"/>
    <x v="1"/>
    <n v="909"/>
    <s v="US"/>
    <s v="USD"/>
    <n v="1329717600"/>
    <x v="541"/>
    <n v="1331186400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64.010000000000005"/>
    <n v="120"/>
    <x v="1"/>
    <n v="1613"/>
    <s v="US"/>
    <s v="USD"/>
    <n v="1335330000"/>
    <x v="542"/>
    <n v="1336539600"/>
    <x v="545"/>
    <b v="0"/>
    <b v="0"/>
    <s v="technology/web"/>
    <x v="2"/>
    <s v="web"/>
  </r>
  <r>
    <n v="585"/>
    <s v="Pugh LLC"/>
    <s v="Reactive analyzing function"/>
    <n v="8900"/>
    <n v="13065"/>
    <n v="96.07"/>
    <n v="147"/>
    <x v="1"/>
    <n v="136"/>
    <s v="US"/>
    <s v="USD"/>
    <n v="1268888400"/>
    <x v="543"/>
    <n v="1269752400"/>
    <x v="546"/>
    <b v="0"/>
    <b v="0"/>
    <s v="publishing/translations"/>
    <x v="5"/>
    <s v="translations"/>
  </r>
  <r>
    <n v="586"/>
    <s v="Rowe-Wong"/>
    <s v="Robust hybrid budgetary management"/>
    <n v="700"/>
    <n v="6654"/>
    <n v="51.18"/>
    <n v="951"/>
    <x v="1"/>
    <n v="130"/>
    <s v="US"/>
    <s v="USD"/>
    <n v="1289973600"/>
    <x v="544"/>
    <n v="1291615200"/>
    <x v="547"/>
    <b v="0"/>
    <b v="0"/>
    <s v="music/rock"/>
    <x v="1"/>
    <s v="rock"/>
  </r>
  <r>
    <n v="587"/>
    <s v="Williams-Santos"/>
    <s v="Open-source analyzing monitoring"/>
    <n v="9400"/>
    <n v="6852"/>
    <n v="43.92"/>
    <n v="73"/>
    <x v="0"/>
    <n v="156"/>
    <s v="CA"/>
    <s v="CAD"/>
    <n v="1547877600"/>
    <x v="35"/>
    <n v="1552366800"/>
    <x v="548"/>
    <b v="0"/>
    <b v="1"/>
    <s v="food/food trucks"/>
    <x v="0"/>
    <s v="food trucks"/>
  </r>
  <r>
    <n v="588"/>
    <s v="Weber Inc"/>
    <s v="Up-sized discrete firmware"/>
    <n v="157600"/>
    <n v="124517"/>
    <n v="91.02"/>
    <n v="79"/>
    <x v="0"/>
    <n v="1368"/>
    <s v="GB"/>
    <s v="GBP"/>
    <n v="1269493200"/>
    <x v="152"/>
    <n v="1272171600"/>
    <x v="298"/>
    <b v="0"/>
    <b v="0"/>
    <s v="theater/plays"/>
    <x v="3"/>
    <s v="plays"/>
  </r>
  <r>
    <n v="589"/>
    <s v="Avery, Brown and Parker"/>
    <s v="Exclusive intangible extranet"/>
    <n v="7900"/>
    <n v="5113"/>
    <n v="50.13"/>
    <n v="65"/>
    <x v="0"/>
    <n v="102"/>
    <s v="US"/>
    <s v="USD"/>
    <n v="1436072400"/>
    <x v="545"/>
    <n v="1436677200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67.72"/>
    <n v="82"/>
    <x v="0"/>
    <n v="86"/>
    <s v="AU"/>
    <s v="AUD"/>
    <n v="1419141600"/>
    <x v="546"/>
    <n v="1420092000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61.04"/>
    <n v="1038"/>
    <x v="1"/>
    <n v="102"/>
    <s v="US"/>
    <s v="USD"/>
    <n v="1279083600"/>
    <x v="547"/>
    <n v="1279947600"/>
    <x v="551"/>
    <b v="0"/>
    <b v="0"/>
    <s v="games/video games"/>
    <x v="6"/>
    <s v="video games"/>
  </r>
  <r>
    <n v="592"/>
    <s v="Brown Inc"/>
    <s v="Object-based bandwidth-monitored concept"/>
    <n v="156800"/>
    <n v="20243"/>
    <n v="80.010000000000005"/>
    <n v="13"/>
    <x v="0"/>
    <n v="253"/>
    <s v="US"/>
    <s v="USD"/>
    <n v="1401426000"/>
    <x v="548"/>
    <n v="1402203600"/>
    <x v="552"/>
    <b v="0"/>
    <b v="0"/>
    <s v="theater/plays"/>
    <x v="3"/>
    <s v="plays"/>
  </r>
  <r>
    <n v="593"/>
    <s v="Hale-Hayes"/>
    <s v="Ameliorated client-driven open system"/>
    <n v="121600"/>
    <n v="188288"/>
    <n v="47"/>
    <n v="155"/>
    <x v="1"/>
    <n v="4006"/>
    <s v="US"/>
    <s v="USD"/>
    <n v="1395810000"/>
    <x v="549"/>
    <n v="1396933200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1.13"/>
    <n v="7"/>
    <x v="0"/>
    <n v="157"/>
    <s v="US"/>
    <s v="USD"/>
    <n v="1467003600"/>
    <x v="550"/>
    <n v="1467262800"/>
    <x v="553"/>
    <b v="0"/>
    <b v="1"/>
    <s v="theater/plays"/>
    <x v="3"/>
    <s v="plays"/>
  </r>
  <r>
    <n v="595"/>
    <s v="Harris-Jennings"/>
    <s v="Customizable intermediate data-warehouse"/>
    <n v="70300"/>
    <n v="146595"/>
    <n v="89.99"/>
    <n v="209"/>
    <x v="1"/>
    <n v="1629"/>
    <s v="US"/>
    <s v="USD"/>
    <n v="1268715600"/>
    <x v="551"/>
    <n v="1270530000"/>
    <x v="554"/>
    <b v="0"/>
    <b v="1"/>
    <s v="theater/plays"/>
    <x v="3"/>
    <s v="plays"/>
  </r>
  <r>
    <n v="596"/>
    <s v="Becker-Scott"/>
    <s v="Managed optimizing archive"/>
    <n v="7900"/>
    <n v="7875"/>
    <n v="43.03"/>
    <n v="100"/>
    <x v="0"/>
    <n v="183"/>
    <s v="US"/>
    <s v="USD"/>
    <n v="1457157600"/>
    <x v="552"/>
    <n v="1457762400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68"/>
    <n v="202"/>
    <x v="1"/>
    <n v="2188"/>
    <s v="US"/>
    <s v="USD"/>
    <n v="1573970400"/>
    <x v="462"/>
    <n v="1575525600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73"/>
    <n v="162"/>
    <x v="1"/>
    <n v="2409"/>
    <s v="IT"/>
    <s v="EUR"/>
    <n v="1276578000"/>
    <x v="553"/>
    <n v="1279083600"/>
    <x v="556"/>
    <b v="0"/>
    <b v="0"/>
    <s v="music/rock"/>
    <x v="1"/>
    <s v="rock"/>
  </r>
  <r>
    <n v="599"/>
    <s v="Smith-Ramos"/>
    <s v="Persevering optimizing Graphical User Interface"/>
    <n v="140300"/>
    <n v="5112"/>
    <n v="62.34"/>
    <n v="4"/>
    <x v="0"/>
    <n v="82"/>
    <s v="DK"/>
    <s v="DKK"/>
    <n v="1423720800"/>
    <x v="554"/>
    <n v="1424412000"/>
    <x v="557"/>
    <b v="0"/>
    <b v="0"/>
    <s v="film &amp; video/documentary"/>
    <x v="4"/>
    <s v="documentary"/>
  </r>
  <r>
    <n v="600"/>
    <s v="Brown-George"/>
    <s v="Cross-platform tertiary array"/>
    <n v="100"/>
    <n v="5"/>
    <n v="5"/>
    <n v="5"/>
    <x v="0"/>
    <n v="1"/>
    <s v="GB"/>
    <s v="GBP"/>
    <n v="1375160400"/>
    <x v="555"/>
    <n v="1376197200"/>
    <x v="558"/>
    <b v="0"/>
    <b v="0"/>
    <s v="food/food trucks"/>
    <x v="0"/>
    <s v="food trucks"/>
  </r>
  <r>
    <n v="601"/>
    <s v="Waters and Sons"/>
    <s v="Inverse neutral structure"/>
    <n v="6300"/>
    <n v="13018"/>
    <n v="67.099999999999994"/>
    <n v="207"/>
    <x v="1"/>
    <n v="194"/>
    <s v="US"/>
    <s v="USD"/>
    <n v="1401426000"/>
    <x v="548"/>
    <n v="1402894800"/>
    <x v="559"/>
    <b v="1"/>
    <b v="0"/>
    <s v="technology/wearables"/>
    <x v="2"/>
    <s v="wearables"/>
  </r>
  <r>
    <n v="602"/>
    <s v="Brown Ltd"/>
    <s v="Quality-focused system-worthy support"/>
    <n v="71100"/>
    <n v="91176"/>
    <n v="79.98"/>
    <n v="128"/>
    <x v="1"/>
    <n v="1140"/>
    <s v="US"/>
    <s v="USD"/>
    <n v="1433480400"/>
    <x v="62"/>
    <n v="1434430800"/>
    <x v="560"/>
    <b v="0"/>
    <b v="0"/>
    <s v="theater/plays"/>
    <x v="3"/>
    <s v="plays"/>
  </r>
  <r>
    <n v="603"/>
    <s v="Christian, Yates and Greer"/>
    <s v="Vision-oriented 5thgeneration array"/>
    <n v="5300"/>
    <n v="6342"/>
    <n v="62.18"/>
    <n v="120"/>
    <x v="1"/>
    <n v="102"/>
    <s v="US"/>
    <s v="USD"/>
    <n v="1555563600"/>
    <x v="556"/>
    <n v="1557896400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53.01"/>
    <n v="171"/>
    <x v="1"/>
    <n v="2857"/>
    <s v="US"/>
    <s v="USD"/>
    <n v="1295676000"/>
    <x v="557"/>
    <n v="1297490400"/>
    <x v="562"/>
    <b v="0"/>
    <b v="0"/>
    <s v="theater/plays"/>
    <x v="3"/>
    <s v="plays"/>
  </r>
  <r>
    <n v="605"/>
    <s v="Ortiz, Valenzuela and Collins"/>
    <s v="Profound solution-oriented matrix"/>
    <n v="3300"/>
    <n v="6178"/>
    <n v="57.74"/>
    <n v="187"/>
    <x v="1"/>
    <n v="107"/>
    <s v="US"/>
    <s v="USD"/>
    <n v="1443848400"/>
    <x v="27"/>
    <n v="1447394400"/>
    <x v="563"/>
    <b v="0"/>
    <b v="0"/>
    <s v="publishing/nonfiction"/>
    <x v="5"/>
    <s v="nonfiction"/>
  </r>
  <r>
    <n v="606"/>
    <s v="Valencia PLC"/>
    <s v="Extended asynchronous initiative"/>
    <n v="3400"/>
    <n v="6405"/>
    <n v="40.03"/>
    <n v="188"/>
    <x v="1"/>
    <n v="160"/>
    <s v="GB"/>
    <s v="GBP"/>
    <n v="1457330400"/>
    <x v="558"/>
    <n v="1458277200"/>
    <x v="529"/>
    <b v="0"/>
    <b v="0"/>
    <s v="music/rock"/>
    <x v="1"/>
    <s v="rock"/>
  </r>
  <r>
    <n v="607"/>
    <s v="Gordon, Mendez and Johnson"/>
    <s v="Fundamental needs-based frame"/>
    <n v="137600"/>
    <n v="180667"/>
    <n v="81.02"/>
    <n v="131"/>
    <x v="1"/>
    <n v="2230"/>
    <s v="US"/>
    <s v="USD"/>
    <n v="1395550800"/>
    <x v="559"/>
    <n v="1395723600"/>
    <x v="564"/>
    <b v="0"/>
    <b v="0"/>
    <s v="food/food trucks"/>
    <x v="0"/>
    <s v="food trucks"/>
  </r>
  <r>
    <n v="608"/>
    <s v="Johnson Group"/>
    <s v="Compatible full-range leverage"/>
    <n v="3900"/>
    <n v="11075"/>
    <n v="35.049999999999997"/>
    <n v="284"/>
    <x v="1"/>
    <n v="316"/>
    <s v="US"/>
    <s v="USD"/>
    <n v="1551852000"/>
    <x v="426"/>
    <n v="1552197600"/>
    <x v="565"/>
    <b v="0"/>
    <b v="1"/>
    <s v="music/jazz"/>
    <x v="1"/>
    <s v="jazz"/>
  </r>
  <r>
    <n v="609"/>
    <s v="Rose-Fuller"/>
    <s v="Upgradable holistic system engine"/>
    <n v="10000"/>
    <n v="12042"/>
    <n v="102.92"/>
    <n v="120"/>
    <x v="1"/>
    <n v="117"/>
    <s v="US"/>
    <s v="USD"/>
    <n v="1547618400"/>
    <x v="560"/>
    <n v="154908720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28"/>
    <n v="419"/>
    <x v="1"/>
    <n v="6406"/>
    <s v="US"/>
    <s v="USD"/>
    <n v="1355637600"/>
    <x v="561"/>
    <n v="1356847200"/>
    <x v="567"/>
    <b v="0"/>
    <b v="0"/>
    <s v="theater/plays"/>
    <x v="3"/>
    <s v="plays"/>
  </r>
  <r>
    <n v="611"/>
    <s v="Brady, Cortez and Rodriguez"/>
    <s v="Multi-lateral maximized core"/>
    <n v="8200"/>
    <n v="1136"/>
    <n v="75.73"/>
    <n v="14"/>
    <x v="3"/>
    <n v="15"/>
    <s v="US"/>
    <s v="USD"/>
    <n v="1374728400"/>
    <x v="562"/>
    <n v="1375765200"/>
    <x v="568"/>
    <b v="0"/>
    <b v="0"/>
    <s v="theater/plays"/>
    <x v="3"/>
    <s v="plays"/>
  </r>
  <r>
    <n v="612"/>
    <s v="Wang, Nguyen and Horton"/>
    <s v="Innovative holistic hub"/>
    <n v="6200"/>
    <n v="8645"/>
    <n v="45.03"/>
    <n v="139"/>
    <x v="1"/>
    <n v="192"/>
    <s v="US"/>
    <s v="USD"/>
    <n v="1287810000"/>
    <x v="563"/>
    <n v="1289800800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73.62"/>
    <n v="174"/>
    <x v="1"/>
    <n v="26"/>
    <s v="CA"/>
    <s v="CAD"/>
    <n v="1503723600"/>
    <x v="564"/>
    <n v="1504501200"/>
    <x v="570"/>
    <b v="0"/>
    <b v="0"/>
    <s v="theater/plays"/>
    <x v="3"/>
    <s v="plays"/>
  </r>
  <r>
    <n v="614"/>
    <s v="Barnett and Sons"/>
    <s v="Business-focused dynamic info-mediaries"/>
    <n v="26500"/>
    <n v="41205"/>
    <n v="56.99"/>
    <n v="155"/>
    <x v="1"/>
    <n v="723"/>
    <s v="US"/>
    <s v="USD"/>
    <n v="1484114400"/>
    <x v="565"/>
    <n v="1485669600"/>
    <x v="571"/>
    <b v="0"/>
    <b v="0"/>
    <s v="theater/plays"/>
    <x v="3"/>
    <s v="plays"/>
  </r>
  <r>
    <n v="615"/>
    <s v="Petersen-Rodriguez"/>
    <s v="Digitized clear-thinking installation"/>
    <n v="8500"/>
    <n v="14488"/>
    <n v="85.22"/>
    <n v="170"/>
    <x v="1"/>
    <n v="170"/>
    <s v="IT"/>
    <s v="EUR"/>
    <n v="1461906000"/>
    <x v="566"/>
    <n v="1462770000"/>
    <x v="572"/>
    <b v="0"/>
    <b v="0"/>
    <s v="theater/plays"/>
    <x v="3"/>
    <s v="plays"/>
  </r>
  <r>
    <n v="616"/>
    <s v="Burnett-Mora"/>
    <s v="Quality-focused 24/7 superstructure"/>
    <n v="6400"/>
    <n v="12129"/>
    <n v="50.96"/>
    <n v="190"/>
    <x v="1"/>
    <n v="238"/>
    <s v="GB"/>
    <s v="GBP"/>
    <n v="1379653200"/>
    <x v="567"/>
    <n v="1379739600"/>
    <x v="573"/>
    <b v="0"/>
    <b v="1"/>
    <s v="music/indie rock"/>
    <x v="1"/>
    <s v="indie rock"/>
  </r>
  <r>
    <n v="617"/>
    <s v="King LLC"/>
    <s v="Multi-channeled local intranet"/>
    <n v="1400"/>
    <n v="3496"/>
    <n v="63.56"/>
    <n v="250"/>
    <x v="1"/>
    <n v="55"/>
    <s v="US"/>
    <s v="USD"/>
    <n v="1401858000"/>
    <x v="568"/>
    <n v="1402722000"/>
    <x v="471"/>
    <b v="0"/>
    <b v="0"/>
    <s v="theater/plays"/>
    <x v="3"/>
    <s v="plays"/>
  </r>
  <r>
    <n v="618"/>
    <s v="Miller Ltd"/>
    <s v="Open-architected mobile emulation"/>
    <n v="198600"/>
    <n v="97037"/>
    <n v="81"/>
    <n v="49"/>
    <x v="0"/>
    <n v="1198"/>
    <s v="US"/>
    <s v="USD"/>
    <n v="1367470800"/>
    <x v="569"/>
    <n v="1369285200"/>
    <x v="574"/>
    <b v="0"/>
    <b v="0"/>
    <s v="publishing/nonfiction"/>
    <x v="5"/>
    <s v="nonfiction"/>
  </r>
  <r>
    <n v="619"/>
    <s v="Case LLC"/>
    <s v="Ameliorated foreground methodology"/>
    <n v="195900"/>
    <n v="55757"/>
    <n v="86.04"/>
    <n v="28"/>
    <x v="0"/>
    <n v="648"/>
    <s v="US"/>
    <s v="USD"/>
    <n v="1304658000"/>
    <x v="570"/>
    <n v="1304744400"/>
    <x v="575"/>
    <b v="1"/>
    <b v="1"/>
    <s v="theater/plays"/>
    <x v="3"/>
    <s v="plays"/>
  </r>
  <r>
    <n v="620"/>
    <s v="Swanson, Wilson and Baker"/>
    <s v="Synergized well-modulated project"/>
    <n v="4300"/>
    <n v="11525"/>
    <n v="90.04"/>
    <n v="268"/>
    <x v="1"/>
    <n v="128"/>
    <s v="AU"/>
    <s v="AUD"/>
    <n v="1467954000"/>
    <x v="571"/>
    <n v="1468299600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74.010000000000005"/>
    <n v="620"/>
    <x v="1"/>
    <n v="2144"/>
    <s v="US"/>
    <s v="USD"/>
    <n v="1473742800"/>
    <x v="572"/>
    <n v="1474174800"/>
    <x v="577"/>
    <b v="0"/>
    <b v="0"/>
    <s v="theater/plays"/>
    <x v="3"/>
    <s v="plays"/>
  </r>
  <r>
    <n v="622"/>
    <s v="Smith-Smith"/>
    <s v="Total leadingedge neural-net"/>
    <n v="189000"/>
    <n v="5916"/>
    <n v="92.44"/>
    <n v="3"/>
    <x v="0"/>
    <n v="64"/>
    <s v="US"/>
    <s v="USD"/>
    <n v="1523768400"/>
    <x v="573"/>
    <n v="1526014800"/>
    <x v="578"/>
    <b v="0"/>
    <b v="0"/>
    <s v="music/indie rock"/>
    <x v="1"/>
    <s v="indie rock"/>
  </r>
  <r>
    <n v="623"/>
    <s v="Smith, Scott and Rodriguez"/>
    <s v="Organic actuating protocol"/>
    <n v="94300"/>
    <n v="150806"/>
    <n v="56"/>
    <n v="160"/>
    <x v="1"/>
    <n v="2693"/>
    <s v="GB"/>
    <s v="GBP"/>
    <n v="1437022800"/>
    <x v="574"/>
    <n v="1437454800"/>
    <x v="477"/>
    <b v="0"/>
    <b v="0"/>
    <s v="theater/plays"/>
    <x v="3"/>
    <s v="plays"/>
  </r>
  <r>
    <n v="624"/>
    <s v="White, Robertson and Roberts"/>
    <s v="Down-sized national software"/>
    <n v="5100"/>
    <n v="14249"/>
    <n v="32.979999999999997"/>
    <n v="279"/>
    <x v="1"/>
    <n v="432"/>
    <s v="US"/>
    <s v="USD"/>
    <n v="1422165600"/>
    <x v="511"/>
    <n v="1422684000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93.6"/>
    <n v="77"/>
    <x v="0"/>
    <n v="62"/>
    <s v="US"/>
    <s v="USD"/>
    <n v="1580104800"/>
    <x v="575"/>
    <n v="1581314400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69.87"/>
    <n v="206"/>
    <x v="1"/>
    <n v="189"/>
    <s v="US"/>
    <s v="USD"/>
    <n v="1285650000"/>
    <x v="576"/>
    <n v="1286427600"/>
    <x v="581"/>
    <b v="0"/>
    <b v="1"/>
    <s v="theater/plays"/>
    <x v="3"/>
    <s v="plays"/>
  </r>
  <r>
    <n v="627"/>
    <s v="Martin, Lee and Armstrong"/>
    <s v="Open-architected incremental ability"/>
    <n v="1600"/>
    <n v="11108"/>
    <n v="72.13"/>
    <n v="694"/>
    <x v="1"/>
    <n v="154"/>
    <s v="GB"/>
    <s v="GBP"/>
    <n v="1276664400"/>
    <x v="577"/>
    <n v="1278738000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30.04"/>
    <n v="152"/>
    <x v="1"/>
    <n v="96"/>
    <s v="US"/>
    <s v="USD"/>
    <n v="1286168400"/>
    <x v="578"/>
    <n v="1286427600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73.97"/>
    <n v="65"/>
    <x v="0"/>
    <n v="750"/>
    <s v="US"/>
    <s v="USD"/>
    <n v="1467781200"/>
    <x v="579"/>
    <n v="1467954000"/>
    <x v="583"/>
    <b v="0"/>
    <b v="1"/>
    <s v="theater/plays"/>
    <x v="3"/>
    <s v="plays"/>
  </r>
  <r>
    <n v="630"/>
    <s v="Patterson-Johnson"/>
    <s v="Grass-roots directional workforce"/>
    <n v="9500"/>
    <n v="5973"/>
    <n v="68.66"/>
    <n v="63"/>
    <x v="3"/>
    <n v="87"/>
    <s v="US"/>
    <s v="USD"/>
    <n v="1556686800"/>
    <x v="580"/>
    <n v="1557637200"/>
    <x v="584"/>
    <b v="0"/>
    <b v="1"/>
    <s v="theater/plays"/>
    <x v="3"/>
    <s v="plays"/>
  </r>
  <r>
    <n v="631"/>
    <s v="Carlson-Hernandez"/>
    <s v="Quality-focused real-time solution"/>
    <n v="59200"/>
    <n v="183756"/>
    <n v="59.99"/>
    <n v="310"/>
    <x v="1"/>
    <n v="3063"/>
    <s v="US"/>
    <s v="USD"/>
    <n v="1553576400"/>
    <x v="581"/>
    <n v="1553922000"/>
    <x v="585"/>
    <b v="0"/>
    <b v="0"/>
    <s v="theater/plays"/>
    <x v="3"/>
    <s v="plays"/>
  </r>
  <r>
    <n v="632"/>
    <s v="Parker PLC"/>
    <s v="Reduced interactive matrix"/>
    <n v="72100"/>
    <n v="30902"/>
    <n v="111.16"/>
    <n v="43"/>
    <x v="2"/>
    <n v="278"/>
    <s v="US"/>
    <s v="USD"/>
    <n v="1414904400"/>
    <x v="582"/>
    <n v="1416463200"/>
    <x v="586"/>
    <b v="0"/>
    <b v="0"/>
    <s v="theater/plays"/>
    <x v="3"/>
    <s v="plays"/>
  </r>
  <r>
    <n v="633"/>
    <s v="Yu and Sons"/>
    <s v="Adaptive context-sensitive architecture"/>
    <n v="6700"/>
    <n v="5569"/>
    <n v="53.04"/>
    <n v="83"/>
    <x v="0"/>
    <n v="105"/>
    <s v="US"/>
    <s v="USD"/>
    <n v="1446876000"/>
    <x v="336"/>
    <n v="1447221600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55.99"/>
    <n v="79"/>
    <x v="3"/>
    <n v="1658"/>
    <s v="US"/>
    <s v="USD"/>
    <n v="1490418000"/>
    <x v="583"/>
    <n v="1491627600"/>
    <x v="588"/>
    <b v="0"/>
    <b v="0"/>
    <s v="film &amp; video/television"/>
    <x v="4"/>
    <s v="television"/>
  </r>
  <r>
    <n v="635"/>
    <s v="Mack Ltd"/>
    <s v="Reactive regional access"/>
    <n v="139000"/>
    <n v="158590"/>
    <n v="69.989999999999995"/>
    <n v="114"/>
    <x v="1"/>
    <n v="2266"/>
    <s v="US"/>
    <s v="USD"/>
    <n v="1360389600"/>
    <x v="584"/>
    <n v="1363150800"/>
    <x v="589"/>
    <b v="0"/>
    <b v="0"/>
    <s v="film &amp; video/television"/>
    <x v="4"/>
    <s v="television"/>
  </r>
  <r>
    <n v="636"/>
    <s v="Lamb-Sanders"/>
    <s v="Stand-alone reciprocal frame"/>
    <n v="197700"/>
    <n v="127591"/>
    <n v="49"/>
    <n v="65"/>
    <x v="0"/>
    <n v="2604"/>
    <s v="DK"/>
    <s v="DKK"/>
    <n v="1326866400"/>
    <x v="585"/>
    <n v="1330754400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103.85"/>
    <n v="79"/>
    <x v="0"/>
    <n v="65"/>
    <s v="US"/>
    <s v="USD"/>
    <n v="1479103200"/>
    <x v="586"/>
    <n v="1479794400"/>
    <x v="591"/>
    <b v="0"/>
    <b v="0"/>
    <s v="theater/plays"/>
    <x v="3"/>
    <s v="plays"/>
  </r>
  <r>
    <n v="638"/>
    <s v="Weaver Ltd"/>
    <s v="Monitored 24/7 approach"/>
    <n v="81600"/>
    <n v="9318"/>
    <n v="99.13"/>
    <n v="11"/>
    <x v="0"/>
    <n v="94"/>
    <s v="US"/>
    <s v="USD"/>
    <n v="1280206800"/>
    <x v="587"/>
    <n v="1281243600"/>
    <x v="592"/>
    <b v="0"/>
    <b v="1"/>
    <s v="theater/plays"/>
    <x v="3"/>
    <s v="plays"/>
  </r>
  <r>
    <n v="639"/>
    <s v="Barnes-Williams"/>
    <s v="Upgradable explicit forecast"/>
    <n v="8600"/>
    <n v="4832"/>
    <n v="107.38"/>
    <n v="56"/>
    <x v="2"/>
    <n v="45"/>
    <s v="US"/>
    <s v="USD"/>
    <n v="1532754000"/>
    <x v="588"/>
    <n v="1532754000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76.92"/>
    <n v="17"/>
    <x v="0"/>
    <n v="257"/>
    <s v="US"/>
    <s v="USD"/>
    <n v="1453096800"/>
    <x v="589"/>
    <n v="1453356000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58.13"/>
    <n v="120"/>
    <x v="1"/>
    <n v="194"/>
    <s v="CH"/>
    <s v="CHF"/>
    <n v="1487570400"/>
    <x v="590"/>
    <n v="1489986000"/>
    <x v="594"/>
    <b v="0"/>
    <b v="0"/>
    <s v="theater/plays"/>
    <x v="3"/>
    <s v="plays"/>
  </r>
  <r>
    <n v="642"/>
    <s v="Ramos, Moreno and Lewis"/>
    <s v="Extended multi-state knowledge user"/>
    <n v="9200"/>
    <n v="13382"/>
    <n v="103.74"/>
    <n v="145"/>
    <x v="1"/>
    <n v="129"/>
    <s v="CA"/>
    <s v="CAD"/>
    <n v="1545026400"/>
    <x v="591"/>
    <n v="1545804000"/>
    <x v="595"/>
    <b v="0"/>
    <b v="0"/>
    <s v="technology/wearables"/>
    <x v="2"/>
    <s v="wearables"/>
  </r>
  <r>
    <n v="643"/>
    <s v="Harris Inc"/>
    <s v="Future-proofed modular groupware"/>
    <n v="14900"/>
    <n v="32986"/>
    <n v="87.96"/>
    <n v="221"/>
    <x v="1"/>
    <n v="375"/>
    <s v="US"/>
    <s v="USD"/>
    <n v="1488348000"/>
    <x v="592"/>
    <n v="1489899600"/>
    <x v="596"/>
    <b v="0"/>
    <b v="0"/>
    <s v="theater/plays"/>
    <x v="3"/>
    <s v="plays"/>
  </r>
  <r>
    <n v="644"/>
    <s v="Peters-Nelson"/>
    <s v="Distributed real-time algorithm"/>
    <n v="169400"/>
    <n v="81984"/>
    <n v="28"/>
    <n v="48"/>
    <x v="0"/>
    <n v="2928"/>
    <s v="CA"/>
    <s v="CAD"/>
    <n v="1545112800"/>
    <x v="593"/>
    <n v="1546495200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38"/>
    <n v="93"/>
    <x v="0"/>
    <n v="4697"/>
    <s v="US"/>
    <s v="USD"/>
    <n v="1537938000"/>
    <x v="594"/>
    <n v="1539752400"/>
    <x v="598"/>
    <b v="0"/>
    <b v="1"/>
    <s v="music/rock"/>
    <x v="1"/>
    <s v="rock"/>
  </r>
  <r>
    <n v="646"/>
    <s v="Robinson Group"/>
    <s v="Switchable reciprocal middleware"/>
    <n v="98700"/>
    <n v="87448"/>
    <n v="30"/>
    <n v="89"/>
    <x v="0"/>
    <n v="2915"/>
    <s v="US"/>
    <s v="USD"/>
    <n v="1363150800"/>
    <x v="595"/>
    <n v="1364101200"/>
    <x v="599"/>
    <b v="0"/>
    <b v="0"/>
    <s v="games/video games"/>
    <x v="6"/>
    <s v="video games"/>
  </r>
  <r>
    <n v="647"/>
    <s v="Jordan-Wolfe"/>
    <s v="Inverse multimedia Graphic Interface"/>
    <n v="4500"/>
    <n v="1863"/>
    <n v="103.5"/>
    <n v="41"/>
    <x v="0"/>
    <n v="18"/>
    <s v="US"/>
    <s v="USD"/>
    <n v="1523250000"/>
    <x v="596"/>
    <n v="1525323600"/>
    <x v="600"/>
    <b v="0"/>
    <b v="0"/>
    <s v="publishing/translations"/>
    <x v="5"/>
    <s v="translations"/>
  </r>
  <r>
    <n v="648"/>
    <s v="Vargas-Cox"/>
    <s v="Vision-oriented local contingency"/>
    <n v="98600"/>
    <n v="62174"/>
    <n v="85.99"/>
    <n v="63"/>
    <x v="3"/>
    <n v="723"/>
    <s v="US"/>
    <s v="USD"/>
    <n v="1499317200"/>
    <x v="597"/>
    <n v="1500872400"/>
    <x v="601"/>
    <b v="1"/>
    <b v="0"/>
    <s v="food/food trucks"/>
    <x v="0"/>
    <s v="food trucks"/>
  </r>
  <r>
    <n v="649"/>
    <s v="Yang and Sons"/>
    <s v="Reactive 6thgeneration hub"/>
    <n v="121700"/>
    <n v="59003"/>
    <n v="98.01"/>
    <n v="48"/>
    <x v="0"/>
    <n v="602"/>
    <s v="CH"/>
    <s v="CHF"/>
    <n v="1287550800"/>
    <x v="598"/>
    <n v="1288501200"/>
    <x v="602"/>
    <b v="1"/>
    <b v="1"/>
    <s v="theater/plays"/>
    <x v="3"/>
    <s v="plays"/>
  </r>
  <r>
    <n v="650"/>
    <s v="Wilson, Wilson and Mathis"/>
    <s v="Optional asymmetric success"/>
    <n v="100"/>
    <n v="2"/>
    <n v="2"/>
    <n v="2"/>
    <x v="0"/>
    <n v="1"/>
    <s v="US"/>
    <s v="USD"/>
    <n v="1404795600"/>
    <x v="599"/>
    <n v="1407128400"/>
    <x v="603"/>
    <b v="0"/>
    <b v="0"/>
    <s v="music/jazz"/>
    <x v="1"/>
    <s v="jazz"/>
  </r>
  <r>
    <n v="651"/>
    <s v="Wang, Koch and Weaver"/>
    <s v="Digitized analyzing capacity"/>
    <n v="196700"/>
    <n v="174039"/>
    <n v="44.99"/>
    <n v="88"/>
    <x v="0"/>
    <n v="3868"/>
    <s v="IT"/>
    <s v="EUR"/>
    <n v="1393048800"/>
    <x v="600"/>
    <n v="1394344800"/>
    <x v="604"/>
    <b v="0"/>
    <b v="0"/>
    <s v="film &amp; video/shorts"/>
    <x v="4"/>
    <s v="shorts"/>
  </r>
  <r>
    <n v="652"/>
    <s v="Cisneros Ltd"/>
    <s v="Vision-oriented regional hub"/>
    <n v="10000"/>
    <n v="12684"/>
    <n v="31.01"/>
    <n v="127"/>
    <x v="1"/>
    <n v="409"/>
    <s v="US"/>
    <s v="USD"/>
    <n v="1470373200"/>
    <x v="601"/>
    <n v="1474088400"/>
    <x v="292"/>
    <b v="0"/>
    <b v="0"/>
    <s v="technology/web"/>
    <x v="2"/>
    <s v="web"/>
  </r>
  <r>
    <n v="653"/>
    <s v="Williams-Jones"/>
    <s v="Monitored incremental info-mediaries"/>
    <n v="600"/>
    <n v="14033"/>
    <n v="59.97"/>
    <n v="2339"/>
    <x v="1"/>
    <n v="234"/>
    <s v="US"/>
    <s v="USD"/>
    <n v="1460091600"/>
    <x v="602"/>
    <n v="1460264400"/>
    <x v="605"/>
    <b v="0"/>
    <b v="0"/>
    <s v="technology/web"/>
    <x v="2"/>
    <s v="web"/>
  </r>
  <r>
    <n v="654"/>
    <s v="Roberts, Hinton and Williams"/>
    <s v="Programmable static middleware"/>
    <n v="35000"/>
    <n v="177936"/>
    <n v="59"/>
    <n v="508"/>
    <x v="1"/>
    <n v="3016"/>
    <s v="US"/>
    <s v="USD"/>
    <n v="1440392400"/>
    <x v="335"/>
    <n v="1440824400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50.05"/>
    <n v="191"/>
    <x v="1"/>
    <n v="264"/>
    <s v="US"/>
    <s v="USD"/>
    <n v="1488434400"/>
    <x v="603"/>
    <n v="1489554000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98.97"/>
    <n v="42"/>
    <x v="0"/>
    <n v="504"/>
    <s v="AU"/>
    <s v="AUD"/>
    <n v="1514440800"/>
    <x v="604"/>
    <n v="1514872800"/>
    <x v="608"/>
    <b v="0"/>
    <b v="0"/>
    <s v="food/food trucks"/>
    <x v="0"/>
    <s v="food trucks"/>
  </r>
  <r>
    <n v="657"/>
    <s v="Russo, Kim and Mccoy"/>
    <s v="Balanced optimal hardware"/>
    <n v="10000"/>
    <n v="824"/>
    <n v="58.86"/>
    <n v="8"/>
    <x v="0"/>
    <n v="14"/>
    <s v="US"/>
    <s v="USD"/>
    <n v="1514354400"/>
    <x v="605"/>
    <n v="1515736800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81.010000000000005"/>
    <n v="60"/>
    <x v="3"/>
    <n v="390"/>
    <s v="US"/>
    <s v="USD"/>
    <n v="1440910800"/>
    <x v="606"/>
    <n v="1442898000"/>
    <x v="610"/>
    <b v="0"/>
    <b v="0"/>
    <s v="music/rock"/>
    <x v="1"/>
    <s v="rock"/>
  </r>
  <r>
    <n v="659"/>
    <s v="Bailey and Sons"/>
    <s v="Grass-roots dynamic emulation"/>
    <n v="120700"/>
    <n v="57010"/>
    <n v="76.010000000000005"/>
    <n v="47"/>
    <x v="0"/>
    <n v="750"/>
    <s v="GB"/>
    <s v="GBP"/>
    <n v="1296108000"/>
    <x v="65"/>
    <n v="1296194400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96.6"/>
    <n v="82"/>
    <x v="0"/>
    <n v="77"/>
    <s v="US"/>
    <s v="USD"/>
    <n v="1440133200"/>
    <x v="607"/>
    <n v="1440910800"/>
    <x v="612"/>
    <b v="1"/>
    <b v="0"/>
    <s v="theater/plays"/>
    <x v="3"/>
    <s v="plays"/>
  </r>
  <r>
    <n v="661"/>
    <s v="Smith Group"/>
    <s v="Right-sized secondary challenge"/>
    <n v="106800"/>
    <n v="57872"/>
    <n v="76.959999999999994"/>
    <n v="54"/>
    <x v="0"/>
    <n v="752"/>
    <s v="DK"/>
    <s v="DKK"/>
    <n v="1332910800"/>
    <x v="608"/>
    <n v="1335502800"/>
    <x v="613"/>
    <b v="0"/>
    <b v="0"/>
    <s v="music/jazz"/>
    <x v="1"/>
    <s v="jazz"/>
  </r>
  <r>
    <n v="662"/>
    <s v="Murphy-Farrell"/>
    <s v="Implemented exuding software"/>
    <n v="9100"/>
    <n v="8906"/>
    <n v="67.98"/>
    <n v="98"/>
    <x v="0"/>
    <n v="131"/>
    <s v="US"/>
    <s v="USD"/>
    <n v="1544335200"/>
    <x v="609"/>
    <n v="1544680800"/>
    <x v="614"/>
    <b v="0"/>
    <b v="0"/>
    <s v="theater/plays"/>
    <x v="3"/>
    <s v="plays"/>
  </r>
  <r>
    <n v="663"/>
    <s v="Everett-Wolfe"/>
    <s v="Total optimizing software"/>
    <n v="10000"/>
    <n v="7724"/>
    <n v="88.78"/>
    <n v="77"/>
    <x v="0"/>
    <n v="87"/>
    <s v="US"/>
    <s v="USD"/>
    <n v="1286427600"/>
    <x v="610"/>
    <n v="1288414800"/>
    <x v="615"/>
    <b v="0"/>
    <b v="0"/>
    <s v="theater/plays"/>
    <x v="3"/>
    <s v="plays"/>
  </r>
  <r>
    <n v="664"/>
    <s v="Young PLC"/>
    <s v="Optional maximized attitude"/>
    <n v="79400"/>
    <n v="26571"/>
    <n v="25"/>
    <n v="33"/>
    <x v="0"/>
    <n v="1063"/>
    <s v="US"/>
    <s v="USD"/>
    <n v="1329717600"/>
    <x v="541"/>
    <n v="1330581600"/>
    <x v="616"/>
    <b v="0"/>
    <b v="0"/>
    <s v="music/jazz"/>
    <x v="1"/>
    <s v="jazz"/>
  </r>
  <r>
    <n v="665"/>
    <s v="Park-Goodman"/>
    <s v="Customer-focused impactful extranet"/>
    <n v="5100"/>
    <n v="12219"/>
    <n v="44.92"/>
    <n v="240"/>
    <x v="1"/>
    <n v="272"/>
    <s v="US"/>
    <s v="USD"/>
    <n v="1310187600"/>
    <x v="611"/>
    <n v="1311397200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79.400000000000006"/>
    <n v="64"/>
    <x v="3"/>
    <n v="25"/>
    <s v="US"/>
    <s v="USD"/>
    <n v="1377838800"/>
    <x v="612"/>
    <n v="1378357200"/>
    <x v="617"/>
    <b v="0"/>
    <b v="1"/>
    <s v="theater/plays"/>
    <x v="3"/>
    <s v="plays"/>
  </r>
  <r>
    <n v="667"/>
    <s v="Little Ltd"/>
    <s v="Decentralized bandwidth-monitored ability"/>
    <n v="6900"/>
    <n v="12155"/>
    <n v="29.01"/>
    <n v="176"/>
    <x v="1"/>
    <n v="419"/>
    <s v="US"/>
    <s v="USD"/>
    <n v="1410325200"/>
    <x v="613"/>
    <n v="1411102800"/>
    <x v="618"/>
    <b v="0"/>
    <b v="0"/>
    <s v="journalism/audio"/>
    <x v="8"/>
    <s v="audio"/>
  </r>
  <r>
    <n v="668"/>
    <s v="Brown and Sons"/>
    <s v="Programmable leadingedge budgetary management"/>
    <n v="27500"/>
    <n v="5593"/>
    <n v="73.59"/>
    <n v="20"/>
    <x v="0"/>
    <n v="76"/>
    <s v="US"/>
    <s v="USD"/>
    <n v="1343797200"/>
    <x v="614"/>
    <n v="1344834000"/>
    <x v="619"/>
    <b v="0"/>
    <b v="0"/>
    <s v="theater/plays"/>
    <x v="3"/>
    <s v="plays"/>
  </r>
  <r>
    <n v="669"/>
    <s v="Payne, Garrett and Thomas"/>
    <s v="Upgradable bi-directional concept"/>
    <n v="48800"/>
    <n v="175020"/>
    <n v="107.97"/>
    <n v="359"/>
    <x v="1"/>
    <n v="1621"/>
    <s v="IT"/>
    <s v="EUR"/>
    <n v="1498453200"/>
    <x v="615"/>
    <n v="1499230800"/>
    <x v="620"/>
    <b v="0"/>
    <b v="0"/>
    <s v="theater/plays"/>
    <x v="3"/>
    <s v="plays"/>
  </r>
  <r>
    <n v="670"/>
    <s v="Robinson Group"/>
    <s v="Re-contextualized homogeneous flexibility"/>
    <n v="16200"/>
    <n v="75955"/>
    <n v="68.989999999999995"/>
    <n v="469"/>
    <x v="1"/>
    <n v="1101"/>
    <s v="US"/>
    <s v="USD"/>
    <n v="1456380000"/>
    <x v="90"/>
    <n v="145741680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11.02"/>
    <n v="122"/>
    <x v="1"/>
    <n v="1073"/>
    <s v="US"/>
    <s v="USD"/>
    <n v="1280552400"/>
    <x v="616"/>
    <n v="1280898000"/>
    <x v="622"/>
    <b v="0"/>
    <b v="1"/>
    <s v="theater/plays"/>
    <x v="3"/>
    <s v="plays"/>
  </r>
  <r>
    <n v="672"/>
    <s v="Kelly-Colon"/>
    <s v="Stand-alone grid-enabled leverage"/>
    <n v="197900"/>
    <n v="110689"/>
    <n v="25"/>
    <n v="56"/>
    <x v="0"/>
    <n v="4428"/>
    <s v="AU"/>
    <s v="AUD"/>
    <n v="1521608400"/>
    <x v="617"/>
    <n v="1522472400"/>
    <x v="623"/>
    <b v="0"/>
    <b v="0"/>
    <s v="theater/plays"/>
    <x v="3"/>
    <s v="plays"/>
  </r>
  <r>
    <n v="673"/>
    <s v="Turner, Scott and Gentry"/>
    <s v="Assimilated regional groupware"/>
    <n v="5600"/>
    <n v="2445"/>
    <n v="42.16"/>
    <n v="44"/>
    <x v="0"/>
    <n v="58"/>
    <s v="IT"/>
    <s v="EUR"/>
    <n v="1460696400"/>
    <x v="618"/>
    <n v="1462510800"/>
    <x v="624"/>
    <b v="0"/>
    <b v="0"/>
    <s v="music/indie rock"/>
    <x v="1"/>
    <s v="indie rock"/>
  </r>
  <r>
    <n v="674"/>
    <s v="Sanchez Ltd"/>
    <s v="Up-sized 24hour instruction set"/>
    <n v="170700"/>
    <n v="57250"/>
    <n v="47"/>
    <n v="34"/>
    <x v="3"/>
    <n v="1218"/>
    <s v="US"/>
    <s v="USD"/>
    <n v="1313730000"/>
    <x v="619"/>
    <n v="1317790800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36.04"/>
    <n v="123"/>
    <x v="1"/>
    <n v="331"/>
    <s v="US"/>
    <s v="USD"/>
    <n v="1568178000"/>
    <x v="620"/>
    <n v="1568782800"/>
    <x v="626"/>
    <b v="0"/>
    <b v="0"/>
    <s v="journalism/audio"/>
    <x v="8"/>
    <s v="audio"/>
  </r>
  <r>
    <n v="676"/>
    <s v="Thompson-Moreno"/>
    <s v="Expanded needs-based orchestration"/>
    <n v="62300"/>
    <n v="118214"/>
    <n v="101.04"/>
    <n v="190"/>
    <x v="1"/>
    <n v="1170"/>
    <s v="US"/>
    <s v="USD"/>
    <n v="1348635600"/>
    <x v="621"/>
    <n v="1349413200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39.93"/>
    <n v="84"/>
    <x v="0"/>
    <n v="111"/>
    <s v="US"/>
    <s v="USD"/>
    <n v="1468126800"/>
    <x v="622"/>
    <n v="1472446800"/>
    <x v="491"/>
    <b v="0"/>
    <b v="0"/>
    <s v="publishing/fiction"/>
    <x v="5"/>
    <s v="fiction"/>
  </r>
  <r>
    <n v="678"/>
    <s v="Rodriguez-Patterson"/>
    <s v="Inverse static standardization"/>
    <n v="99500"/>
    <n v="17879"/>
    <n v="83.16"/>
    <n v="18"/>
    <x v="3"/>
    <n v="215"/>
    <s v="US"/>
    <s v="USD"/>
    <n v="1547877600"/>
    <x v="35"/>
    <n v="1548050400"/>
    <x v="628"/>
    <b v="0"/>
    <b v="0"/>
    <s v="film &amp; video/drama"/>
    <x v="4"/>
    <s v="drama"/>
  </r>
  <r>
    <n v="679"/>
    <s v="Davis Ltd"/>
    <s v="Synchronized motivating solution"/>
    <n v="1400"/>
    <n v="14511"/>
    <n v="39.979999999999997"/>
    <n v="1037"/>
    <x v="1"/>
    <n v="363"/>
    <s v="US"/>
    <s v="USD"/>
    <n v="1571374800"/>
    <x v="623"/>
    <n v="1571806800"/>
    <x v="629"/>
    <b v="0"/>
    <b v="1"/>
    <s v="food/food trucks"/>
    <x v="0"/>
    <s v="food trucks"/>
  </r>
  <r>
    <n v="680"/>
    <s v="Nelson-Valdez"/>
    <s v="Open-source 4thgeneration open system"/>
    <n v="145600"/>
    <n v="141822"/>
    <n v="47.99"/>
    <n v="97"/>
    <x v="0"/>
    <n v="2955"/>
    <s v="US"/>
    <s v="USD"/>
    <n v="1576303200"/>
    <x v="624"/>
    <n v="1576476000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95.98"/>
    <n v="86"/>
    <x v="0"/>
    <n v="1657"/>
    <s v="US"/>
    <s v="USD"/>
    <n v="1324447200"/>
    <x v="625"/>
    <n v="1324965600"/>
    <x v="631"/>
    <b v="0"/>
    <b v="0"/>
    <s v="theater/plays"/>
    <x v="3"/>
    <s v="plays"/>
  </r>
  <r>
    <n v="682"/>
    <s v="Nguyen and Sons"/>
    <s v="Compatible 5thgeneration concept"/>
    <n v="5400"/>
    <n v="8109"/>
    <n v="78.73"/>
    <n v="150"/>
    <x v="1"/>
    <n v="103"/>
    <s v="US"/>
    <s v="USD"/>
    <n v="1386741600"/>
    <x v="626"/>
    <n v="1387519200"/>
    <x v="632"/>
    <b v="0"/>
    <b v="0"/>
    <s v="theater/plays"/>
    <x v="3"/>
    <s v="plays"/>
  </r>
  <r>
    <n v="683"/>
    <s v="Jones PLC"/>
    <s v="Virtual systemic intranet"/>
    <n v="2300"/>
    <n v="8244"/>
    <n v="56.08"/>
    <n v="358"/>
    <x v="1"/>
    <n v="147"/>
    <s v="US"/>
    <s v="USD"/>
    <n v="1537074000"/>
    <x v="627"/>
    <n v="1537246800"/>
    <x v="633"/>
    <b v="0"/>
    <b v="0"/>
    <s v="theater/plays"/>
    <x v="3"/>
    <s v="plays"/>
  </r>
  <r>
    <n v="684"/>
    <s v="Gilmore LLC"/>
    <s v="Optimized systemic algorithm"/>
    <n v="1400"/>
    <n v="7600"/>
    <n v="69.09"/>
    <n v="543"/>
    <x v="1"/>
    <n v="110"/>
    <s v="CA"/>
    <s v="CAD"/>
    <n v="1277787600"/>
    <x v="628"/>
    <n v="1279515600"/>
    <x v="634"/>
    <b v="0"/>
    <b v="0"/>
    <s v="publishing/nonfiction"/>
    <x v="5"/>
    <s v="nonfiction"/>
  </r>
  <r>
    <n v="685"/>
    <s v="Lee-Cobb"/>
    <s v="Customizable homogeneous firmware"/>
    <n v="140000"/>
    <n v="94501"/>
    <n v="102.05"/>
    <n v="68"/>
    <x v="0"/>
    <n v="926"/>
    <s v="CA"/>
    <s v="CAD"/>
    <n v="1440306000"/>
    <x v="629"/>
    <n v="1442379600"/>
    <x v="415"/>
    <b v="0"/>
    <b v="0"/>
    <s v="theater/plays"/>
    <x v="3"/>
    <s v="plays"/>
  </r>
  <r>
    <n v="686"/>
    <s v="Jones, Wiley and Robbins"/>
    <s v="Front-line cohesive extranet"/>
    <n v="7500"/>
    <n v="14381"/>
    <n v="107.32"/>
    <n v="192"/>
    <x v="1"/>
    <n v="134"/>
    <s v="US"/>
    <s v="USD"/>
    <n v="1522126800"/>
    <x v="630"/>
    <n v="152307720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51.97"/>
    <n v="932"/>
    <x v="1"/>
    <n v="269"/>
    <s v="US"/>
    <s v="USD"/>
    <n v="1489298400"/>
    <x v="631"/>
    <n v="1489554000"/>
    <x v="607"/>
    <b v="0"/>
    <b v="0"/>
    <s v="theater/plays"/>
    <x v="3"/>
    <s v="plays"/>
  </r>
  <r>
    <n v="688"/>
    <s v="Bowen, Davies and Burns"/>
    <s v="Devolved client-server monitoring"/>
    <n v="2900"/>
    <n v="12449"/>
    <n v="71.14"/>
    <n v="429"/>
    <x v="1"/>
    <n v="175"/>
    <s v="US"/>
    <s v="USD"/>
    <n v="1547100000"/>
    <x v="632"/>
    <n v="1548482400"/>
    <x v="636"/>
    <b v="0"/>
    <b v="1"/>
    <s v="film &amp; video/television"/>
    <x v="4"/>
    <s v="television"/>
  </r>
  <r>
    <n v="689"/>
    <s v="Nguyen Inc"/>
    <s v="Seamless directional capacity"/>
    <n v="7300"/>
    <n v="7348"/>
    <n v="106.49"/>
    <n v="101"/>
    <x v="1"/>
    <n v="69"/>
    <s v="US"/>
    <s v="USD"/>
    <n v="1383022800"/>
    <x v="633"/>
    <n v="1384063200"/>
    <x v="637"/>
    <b v="0"/>
    <b v="0"/>
    <s v="technology/web"/>
    <x v="2"/>
    <s v="web"/>
  </r>
  <r>
    <n v="690"/>
    <s v="Walsh-Watts"/>
    <s v="Polarized actuating implementation"/>
    <n v="3600"/>
    <n v="8158"/>
    <n v="42.94"/>
    <n v="227"/>
    <x v="1"/>
    <n v="190"/>
    <s v="US"/>
    <s v="USD"/>
    <n v="1322373600"/>
    <x v="634"/>
    <n v="1322892000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30.04"/>
    <n v="142"/>
    <x v="1"/>
    <n v="237"/>
    <s v="US"/>
    <s v="USD"/>
    <n v="1349240400"/>
    <x v="635"/>
    <n v="1350709200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70.62"/>
    <n v="91"/>
    <x v="0"/>
    <n v="77"/>
    <s v="GB"/>
    <s v="GBP"/>
    <n v="1562648400"/>
    <x v="636"/>
    <n v="1564203600"/>
    <x v="640"/>
    <b v="0"/>
    <b v="0"/>
    <s v="music/rock"/>
    <x v="1"/>
    <s v="rock"/>
  </r>
  <r>
    <n v="693"/>
    <s v="Bradford-Silva"/>
    <s v="Reverse-engineered composite hierarchy"/>
    <n v="180400"/>
    <n v="115396"/>
    <n v="66.02"/>
    <n v="64"/>
    <x v="0"/>
    <n v="1748"/>
    <s v="US"/>
    <s v="USD"/>
    <n v="1508216400"/>
    <x v="637"/>
    <n v="1509685200"/>
    <x v="641"/>
    <b v="0"/>
    <b v="0"/>
    <s v="theater/plays"/>
    <x v="3"/>
    <s v="plays"/>
  </r>
  <r>
    <n v="694"/>
    <s v="Mora-Bradley"/>
    <s v="Programmable tangible ability"/>
    <n v="9100"/>
    <n v="7656"/>
    <n v="96.91"/>
    <n v="84"/>
    <x v="0"/>
    <n v="79"/>
    <s v="US"/>
    <s v="USD"/>
    <n v="1511762400"/>
    <x v="638"/>
    <n v="1514959200"/>
    <x v="642"/>
    <b v="0"/>
    <b v="0"/>
    <s v="theater/plays"/>
    <x v="3"/>
    <s v="plays"/>
  </r>
  <r>
    <n v="695"/>
    <s v="Cardenas, Thompson and Carey"/>
    <s v="Configurable full-range emulation"/>
    <n v="9200"/>
    <n v="12322"/>
    <n v="62.87"/>
    <n v="134"/>
    <x v="1"/>
    <n v="196"/>
    <s v="IT"/>
    <s v="EUR"/>
    <n v="1447480800"/>
    <x v="639"/>
    <n v="1448863200"/>
    <x v="445"/>
    <b v="1"/>
    <b v="0"/>
    <s v="music/rock"/>
    <x v="1"/>
    <s v="rock"/>
  </r>
  <r>
    <n v="696"/>
    <s v="Lopez, Reid and Johnson"/>
    <s v="Total real-time hardware"/>
    <n v="164100"/>
    <n v="96888"/>
    <n v="108.99"/>
    <n v="59"/>
    <x v="0"/>
    <n v="889"/>
    <s v="US"/>
    <s v="USD"/>
    <n v="1429506000"/>
    <x v="640"/>
    <n v="1429592400"/>
    <x v="116"/>
    <b v="0"/>
    <b v="1"/>
    <s v="theater/plays"/>
    <x v="3"/>
    <s v="plays"/>
  </r>
  <r>
    <n v="697"/>
    <s v="Fox-Williams"/>
    <s v="Profound system-worthy functionalities"/>
    <n v="128900"/>
    <n v="196960"/>
    <n v="27"/>
    <n v="153"/>
    <x v="1"/>
    <n v="7295"/>
    <s v="US"/>
    <s v="USD"/>
    <n v="1522472400"/>
    <x v="641"/>
    <n v="1522645200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65"/>
    <n v="447"/>
    <x v="1"/>
    <n v="2893"/>
    <s v="CA"/>
    <s v="CAD"/>
    <n v="1322114400"/>
    <x v="642"/>
    <n v="1323324000"/>
    <x v="644"/>
    <b v="0"/>
    <b v="0"/>
    <s v="technology/wearables"/>
    <x v="2"/>
    <s v="wearables"/>
  </r>
  <r>
    <n v="699"/>
    <s v="King Inc"/>
    <s v="Ergonomic dedicated focus group"/>
    <n v="7400"/>
    <n v="6245"/>
    <n v="111.52"/>
    <n v="84"/>
    <x v="0"/>
    <n v="56"/>
    <s v="US"/>
    <s v="USD"/>
    <n v="1561438800"/>
    <x v="230"/>
    <n v="156152520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3"/>
    <n v="3"/>
    <x v="0"/>
    <n v="1"/>
    <s v="US"/>
    <s v="USD"/>
    <n v="1264399200"/>
    <x v="67"/>
    <n v="1265695200"/>
    <x v="646"/>
    <b v="0"/>
    <b v="0"/>
    <s v="technology/wearables"/>
    <x v="2"/>
    <s v="wearables"/>
  </r>
  <r>
    <n v="701"/>
    <s v="Mcclain LLC"/>
    <s v="Open-source multi-tasking methodology"/>
    <n v="52000"/>
    <n v="91014"/>
    <n v="110.99"/>
    <n v="175"/>
    <x v="1"/>
    <n v="820"/>
    <s v="US"/>
    <s v="USD"/>
    <n v="1301202000"/>
    <x v="643"/>
    <n v="1301806800"/>
    <x v="647"/>
    <b v="1"/>
    <b v="0"/>
    <s v="theater/plays"/>
    <x v="3"/>
    <s v="plays"/>
  </r>
  <r>
    <n v="702"/>
    <s v="Sims-Gross"/>
    <s v="Object-based attitude-oriented analyzer"/>
    <n v="8700"/>
    <n v="4710"/>
    <n v="56.75"/>
    <n v="54"/>
    <x v="0"/>
    <n v="83"/>
    <s v="US"/>
    <s v="USD"/>
    <n v="1374469200"/>
    <x v="644"/>
    <n v="1374901200"/>
    <x v="467"/>
    <b v="0"/>
    <b v="0"/>
    <s v="technology/wearables"/>
    <x v="2"/>
    <s v="wearables"/>
  </r>
  <r>
    <n v="703"/>
    <s v="Perez Group"/>
    <s v="Cross-platform tertiary hub"/>
    <n v="63400"/>
    <n v="197728"/>
    <n v="97.02"/>
    <n v="312"/>
    <x v="1"/>
    <n v="2038"/>
    <s v="US"/>
    <s v="USD"/>
    <n v="1334984400"/>
    <x v="645"/>
    <n v="1336453200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92.09"/>
    <n v="123"/>
    <x v="1"/>
    <n v="116"/>
    <s v="US"/>
    <s v="USD"/>
    <n v="1467608400"/>
    <x v="646"/>
    <n v="1468904400"/>
    <x v="649"/>
    <b v="0"/>
    <b v="0"/>
    <s v="film &amp; video/animation"/>
    <x v="4"/>
    <s v="animation"/>
  </r>
  <r>
    <n v="705"/>
    <s v="Ford LLC"/>
    <s v="Centralized tangible success"/>
    <n v="169700"/>
    <n v="168048"/>
    <n v="82.99"/>
    <n v="99"/>
    <x v="0"/>
    <n v="2025"/>
    <s v="GB"/>
    <s v="GBP"/>
    <n v="1386741600"/>
    <x v="626"/>
    <n v="1387087200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03.04"/>
    <n v="128"/>
    <x v="1"/>
    <n v="1345"/>
    <s v="AU"/>
    <s v="AUD"/>
    <n v="1546754400"/>
    <x v="647"/>
    <n v="1547445600"/>
    <x v="651"/>
    <b v="0"/>
    <b v="1"/>
    <s v="technology/web"/>
    <x v="2"/>
    <s v="web"/>
  </r>
  <r>
    <n v="707"/>
    <s v="Moore, Cook and Wright"/>
    <s v="Visionary maximized Local Area Network"/>
    <n v="7300"/>
    <n v="11579"/>
    <n v="68.92"/>
    <n v="159"/>
    <x v="1"/>
    <n v="168"/>
    <s v="US"/>
    <s v="USD"/>
    <n v="1544248800"/>
    <x v="159"/>
    <n v="1547359200"/>
    <x v="652"/>
    <b v="0"/>
    <b v="0"/>
    <s v="film &amp; video/drama"/>
    <x v="4"/>
    <s v="drama"/>
  </r>
  <r>
    <n v="708"/>
    <s v="Ortega LLC"/>
    <s v="Secured bifurcated intranet"/>
    <n v="1700"/>
    <n v="12020"/>
    <n v="87.74"/>
    <n v="707"/>
    <x v="1"/>
    <n v="137"/>
    <s v="CH"/>
    <s v="CHF"/>
    <n v="1495429200"/>
    <x v="648"/>
    <n v="1496293200"/>
    <x v="653"/>
    <b v="0"/>
    <b v="0"/>
    <s v="theater/plays"/>
    <x v="3"/>
    <s v="plays"/>
  </r>
  <r>
    <n v="709"/>
    <s v="Silva, Walker and Martin"/>
    <s v="Grass-roots 4thgeneration product"/>
    <n v="9800"/>
    <n v="13954"/>
    <n v="75.02"/>
    <n v="142"/>
    <x v="1"/>
    <n v="186"/>
    <s v="IT"/>
    <s v="EUR"/>
    <n v="1334811600"/>
    <x v="267"/>
    <n v="1335416400"/>
    <x v="654"/>
    <b v="0"/>
    <b v="0"/>
    <s v="theater/plays"/>
    <x v="3"/>
    <s v="plays"/>
  </r>
  <r>
    <n v="710"/>
    <s v="Huynh, Gallegos and Mills"/>
    <s v="Reduced next generation info-mediaries"/>
    <n v="4300"/>
    <n v="6358"/>
    <n v="50.86"/>
    <n v="148"/>
    <x v="1"/>
    <n v="125"/>
    <s v="US"/>
    <s v="USD"/>
    <n v="1531544400"/>
    <x v="649"/>
    <n v="1532149200"/>
    <x v="655"/>
    <b v="0"/>
    <b v="1"/>
    <s v="theater/plays"/>
    <x v="3"/>
    <s v="plays"/>
  </r>
  <r>
    <n v="711"/>
    <s v="Anderson LLC"/>
    <s v="Customizable full-range artificial intelligence"/>
    <n v="6200"/>
    <n v="1260"/>
    <n v="90"/>
    <n v="20"/>
    <x v="0"/>
    <n v="14"/>
    <s v="IT"/>
    <s v="EUR"/>
    <n v="1453615200"/>
    <x v="248"/>
    <n v="1453788000"/>
    <x v="656"/>
    <b v="1"/>
    <b v="1"/>
    <s v="theater/plays"/>
    <x v="3"/>
    <s v="plays"/>
  </r>
  <r>
    <n v="712"/>
    <s v="Garza-Bryant"/>
    <s v="Programmable leadingedge contingency"/>
    <n v="800"/>
    <n v="14725"/>
    <n v="72.900000000000006"/>
    <n v="1841"/>
    <x v="1"/>
    <n v="202"/>
    <s v="US"/>
    <s v="USD"/>
    <n v="1467954000"/>
    <x v="571"/>
    <n v="1471496400"/>
    <x v="657"/>
    <b v="0"/>
    <b v="0"/>
    <s v="theater/plays"/>
    <x v="3"/>
    <s v="plays"/>
  </r>
  <r>
    <n v="713"/>
    <s v="Mays LLC"/>
    <s v="Multi-layered global groupware"/>
    <n v="6900"/>
    <n v="11174"/>
    <n v="108.49"/>
    <n v="162"/>
    <x v="1"/>
    <n v="103"/>
    <s v="US"/>
    <s v="USD"/>
    <n v="1471842000"/>
    <x v="650"/>
    <n v="147287880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101.98"/>
    <n v="473"/>
    <x v="1"/>
    <n v="1785"/>
    <s v="US"/>
    <s v="USD"/>
    <n v="1408424400"/>
    <x v="1"/>
    <n v="1408510800"/>
    <x v="658"/>
    <b v="0"/>
    <b v="0"/>
    <s v="music/rock"/>
    <x v="1"/>
    <s v="rock"/>
  </r>
  <r>
    <n v="715"/>
    <s v="Fischer, Torres and Walker"/>
    <s v="Expanded even-keeled portal"/>
    <n v="118000"/>
    <n v="28870"/>
    <n v="44.01"/>
    <n v="24"/>
    <x v="0"/>
    <n v="656"/>
    <s v="US"/>
    <s v="USD"/>
    <n v="1281157200"/>
    <x v="651"/>
    <n v="1281589200"/>
    <x v="438"/>
    <b v="0"/>
    <b v="0"/>
    <s v="games/mobile games"/>
    <x v="6"/>
    <s v="mobile games"/>
  </r>
  <r>
    <n v="716"/>
    <s v="Tapia, Kramer and Hicks"/>
    <s v="Advanced modular moderator"/>
    <n v="2000"/>
    <n v="10353"/>
    <n v="65.94"/>
    <n v="518"/>
    <x v="1"/>
    <n v="157"/>
    <s v="US"/>
    <s v="USD"/>
    <n v="1373432400"/>
    <x v="652"/>
    <n v="1375851600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4.99"/>
    <n v="248"/>
    <x v="1"/>
    <n v="555"/>
    <s v="US"/>
    <s v="USD"/>
    <n v="1313989200"/>
    <x v="653"/>
    <n v="1315803600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28"/>
    <n v="100"/>
    <x v="1"/>
    <n v="297"/>
    <s v="US"/>
    <s v="USD"/>
    <n v="1371445200"/>
    <x v="654"/>
    <n v="1373691600"/>
    <x v="661"/>
    <b v="0"/>
    <b v="0"/>
    <s v="technology/wearables"/>
    <x v="2"/>
    <s v="wearables"/>
  </r>
  <r>
    <n v="719"/>
    <s v="Pace, Simpson and Watkins"/>
    <s v="Down-sized uniform ability"/>
    <n v="6900"/>
    <n v="10557"/>
    <n v="85.83"/>
    <n v="153"/>
    <x v="1"/>
    <n v="123"/>
    <s v="US"/>
    <s v="USD"/>
    <n v="1338267600"/>
    <x v="655"/>
    <n v="1339218000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84.92"/>
    <n v="37"/>
    <x v="3"/>
    <n v="38"/>
    <s v="DK"/>
    <s v="DKK"/>
    <n v="1519192800"/>
    <x v="656"/>
    <n v="1520402400"/>
    <x v="236"/>
    <b v="0"/>
    <b v="1"/>
    <s v="theater/plays"/>
    <x v="3"/>
    <s v="plays"/>
  </r>
  <r>
    <n v="721"/>
    <s v="Dominguez-Owens"/>
    <s v="Open-architected systematic intranet"/>
    <n v="123600"/>
    <n v="5429"/>
    <n v="90.48"/>
    <n v="4"/>
    <x v="3"/>
    <n v="60"/>
    <s v="US"/>
    <s v="USD"/>
    <n v="1522818000"/>
    <x v="657"/>
    <n v="1523336400"/>
    <x v="663"/>
    <b v="0"/>
    <b v="0"/>
    <s v="music/rock"/>
    <x v="1"/>
    <s v="rock"/>
  </r>
  <r>
    <n v="722"/>
    <s v="Thomas-Simmons"/>
    <s v="Proactive 24hour frame"/>
    <n v="48500"/>
    <n v="75906"/>
    <n v="25"/>
    <n v="157"/>
    <x v="1"/>
    <n v="3036"/>
    <s v="US"/>
    <s v="USD"/>
    <n v="1509948000"/>
    <x v="265"/>
    <n v="1512280800"/>
    <x v="202"/>
    <b v="0"/>
    <b v="0"/>
    <s v="film &amp; video/documentary"/>
    <x v="4"/>
    <s v="documentary"/>
  </r>
  <r>
    <n v="723"/>
    <s v="Beck-Knight"/>
    <s v="Exclusive fresh-thinking model"/>
    <n v="4900"/>
    <n v="13250"/>
    <n v="92.01"/>
    <n v="270"/>
    <x v="1"/>
    <n v="144"/>
    <s v="AU"/>
    <s v="AUD"/>
    <n v="1456898400"/>
    <x v="658"/>
    <n v="1458709200"/>
    <x v="664"/>
    <b v="0"/>
    <b v="0"/>
    <s v="theater/plays"/>
    <x v="3"/>
    <s v="plays"/>
  </r>
  <r>
    <n v="724"/>
    <s v="Mccoy Ltd"/>
    <s v="Business-focused encompassing intranet"/>
    <n v="8400"/>
    <n v="11261"/>
    <n v="93.07"/>
    <n v="134"/>
    <x v="1"/>
    <n v="121"/>
    <s v="GB"/>
    <s v="GBP"/>
    <n v="1413954000"/>
    <x v="659"/>
    <n v="1414126800"/>
    <x v="665"/>
    <b v="0"/>
    <b v="1"/>
    <s v="theater/plays"/>
    <x v="3"/>
    <s v="plays"/>
  </r>
  <r>
    <n v="725"/>
    <s v="Dawson-Tyler"/>
    <s v="Optional 6thgeneration access"/>
    <n v="193200"/>
    <n v="97369"/>
    <n v="61.01"/>
    <n v="50"/>
    <x v="0"/>
    <n v="1596"/>
    <s v="US"/>
    <s v="USD"/>
    <n v="1416031200"/>
    <x v="660"/>
    <n v="141620400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92.04"/>
    <n v="89"/>
    <x v="3"/>
    <n v="524"/>
    <s v="US"/>
    <s v="USD"/>
    <n v="1287982800"/>
    <x v="661"/>
    <n v="1288501200"/>
    <x v="602"/>
    <b v="0"/>
    <b v="1"/>
    <s v="theater/plays"/>
    <x v="3"/>
    <s v="plays"/>
  </r>
  <r>
    <n v="727"/>
    <s v="Quinn, Cruz and Schmidt"/>
    <s v="Enterprise-wide multimedia software"/>
    <n v="8900"/>
    <n v="14685"/>
    <n v="81.13"/>
    <n v="165"/>
    <x v="1"/>
    <n v="181"/>
    <s v="US"/>
    <s v="USD"/>
    <n v="1547964000"/>
    <x v="4"/>
    <n v="1552971600"/>
    <x v="667"/>
    <b v="0"/>
    <b v="0"/>
    <s v="technology/web"/>
    <x v="2"/>
    <s v="web"/>
  </r>
  <r>
    <n v="728"/>
    <s v="Stewart Inc"/>
    <s v="Versatile mission-critical knowledgebase"/>
    <n v="4200"/>
    <n v="735"/>
    <n v="73.5"/>
    <n v="18"/>
    <x v="0"/>
    <n v="10"/>
    <s v="US"/>
    <s v="USD"/>
    <n v="1464152400"/>
    <x v="662"/>
    <n v="1465102800"/>
    <x v="668"/>
    <b v="0"/>
    <b v="0"/>
    <s v="theater/plays"/>
    <x v="3"/>
    <s v="plays"/>
  </r>
  <r>
    <n v="729"/>
    <s v="Moore Group"/>
    <s v="Multi-lateral object-oriented open system"/>
    <n v="5600"/>
    <n v="10397"/>
    <n v="85.22"/>
    <n v="186"/>
    <x v="1"/>
    <n v="122"/>
    <s v="US"/>
    <s v="USD"/>
    <n v="1359957600"/>
    <x v="663"/>
    <n v="1360130400"/>
    <x v="669"/>
    <b v="0"/>
    <b v="0"/>
    <s v="film &amp; video/drama"/>
    <x v="4"/>
    <s v="drama"/>
  </r>
  <r>
    <n v="730"/>
    <s v="Carson PLC"/>
    <s v="Visionary system-worthy attitude"/>
    <n v="28800"/>
    <n v="118847"/>
    <n v="110.97"/>
    <n v="413"/>
    <x v="1"/>
    <n v="1071"/>
    <s v="CA"/>
    <s v="CAD"/>
    <n v="1432357200"/>
    <x v="664"/>
    <n v="1432875600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32.97"/>
    <n v="90"/>
    <x v="3"/>
    <n v="219"/>
    <s v="US"/>
    <s v="USD"/>
    <n v="1500786000"/>
    <x v="665"/>
    <n v="1500872400"/>
    <x v="601"/>
    <b v="0"/>
    <b v="0"/>
    <s v="technology/web"/>
    <x v="2"/>
    <s v="web"/>
  </r>
  <r>
    <n v="732"/>
    <s v="Glass, Baker and Jones"/>
    <s v="Business-focused 24hour access"/>
    <n v="117000"/>
    <n v="107622"/>
    <n v="96.01"/>
    <n v="92"/>
    <x v="0"/>
    <n v="1121"/>
    <s v="US"/>
    <s v="USD"/>
    <n v="1490158800"/>
    <x v="666"/>
    <n v="1492146000"/>
    <x v="671"/>
    <b v="0"/>
    <b v="1"/>
    <s v="music/rock"/>
    <x v="1"/>
    <s v="rock"/>
  </r>
  <r>
    <n v="733"/>
    <s v="Marquez-Kerr"/>
    <s v="Automated hybrid orchestration"/>
    <n v="15800"/>
    <n v="83267"/>
    <n v="84.97"/>
    <n v="527"/>
    <x v="1"/>
    <n v="980"/>
    <s v="US"/>
    <s v="USD"/>
    <n v="1406178000"/>
    <x v="43"/>
    <n v="1407301200"/>
    <x v="672"/>
    <b v="0"/>
    <b v="0"/>
    <s v="music/metal"/>
    <x v="1"/>
    <s v="metal"/>
  </r>
  <r>
    <n v="734"/>
    <s v="Stone PLC"/>
    <s v="Exclusive 5thgeneration leverage"/>
    <n v="4200"/>
    <n v="13404"/>
    <n v="25.01"/>
    <n v="319"/>
    <x v="1"/>
    <n v="536"/>
    <s v="US"/>
    <s v="USD"/>
    <n v="1485583200"/>
    <x v="667"/>
    <n v="1486620000"/>
    <x v="673"/>
    <b v="0"/>
    <b v="1"/>
    <s v="theater/plays"/>
    <x v="3"/>
    <s v="plays"/>
  </r>
  <r>
    <n v="735"/>
    <s v="Caldwell PLC"/>
    <s v="Grass-roots zero administration alliance"/>
    <n v="37100"/>
    <n v="131404"/>
    <n v="66"/>
    <n v="354"/>
    <x v="1"/>
    <n v="1991"/>
    <s v="US"/>
    <s v="USD"/>
    <n v="1459314000"/>
    <x v="668"/>
    <n v="1459918800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87.34"/>
    <n v="33"/>
    <x v="3"/>
    <n v="29"/>
    <s v="US"/>
    <s v="USD"/>
    <n v="1424412000"/>
    <x v="669"/>
    <n v="1424757600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27.93"/>
    <n v="136"/>
    <x v="1"/>
    <n v="180"/>
    <s v="US"/>
    <s v="USD"/>
    <n v="1478844000"/>
    <x v="670"/>
    <n v="1479880800"/>
    <x v="676"/>
    <b v="0"/>
    <b v="0"/>
    <s v="music/indie rock"/>
    <x v="1"/>
    <s v="indie rock"/>
  </r>
  <r>
    <n v="738"/>
    <s v="Garcia Group"/>
    <s v="Extended zero administration software"/>
    <n v="74700"/>
    <n v="1557"/>
    <n v="103.8"/>
    <n v="2"/>
    <x v="0"/>
    <n v="15"/>
    <s v="US"/>
    <s v="USD"/>
    <n v="1416117600"/>
    <x v="671"/>
    <n v="1418018400"/>
    <x v="677"/>
    <b v="0"/>
    <b v="1"/>
    <s v="theater/plays"/>
    <x v="3"/>
    <s v="plays"/>
  </r>
  <r>
    <n v="739"/>
    <s v="Meyer-Avila"/>
    <s v="Multi-tiered discrete support"/>
    <n v="10000"/>
    <n v="6100"/>
    <n v="31.94"/>
    <n v="61"/>
    <x v="0"/>
    <n v="191"/>
    <s v="US"/>
    <s v="USD"/>
    <n v="1340946000"/>
    <x v="672"/>
    <n v="1341032400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99.5"/>
    <n v="30"/>
    <x v="0"/>
    <n v="16"/>
    <s v="US"/>
    <s v="USD"/>
    <n v="1486101600"/>
    <x v="673"/>
    <n v="1486360800"/>
    <x v="679"/>
    <b v="0"/>
    <b v="0"/>
    <s v="theater/plays"/>
    <x v="3"/>
    <s v="plays"/>
  </r>
  <r>
    <n v="741"/>
    <s v="Garcia Ltd"/>
    <s v="Balanced mobile alliance"/>
    <n v="1200"/>
    <n v="14150"/>
    <n v="108.85"/>
    <n v="1179"/>
    <x v="1"/>
    <n v="130"/>
    <s v="US"/>
    <s v="USD"/>
    <n v="1274590800"/>
    <x v="674"/>
    <n v="1274677200"/>
    <x v="680"/>
    <b v="0"/>
    <b v="0"/>
    <s v="theater/plays"/>
    <x v="3"/>
    <s v="plays"/>
  </r>
  <r>
    <n v="742"/>
    <s v="West-Stevens"/>
    <s v="Reactive solution-oriented groupware"/>
    <n v="1200"/>
    <n v="13513"/>
    <n v="110.76"/>
    <n v="1126"/>
    <x v="1"/>
    <n v="122"/>
    <s v="US"/>
    <s v="USD"/>
    <n v="1263880800"/>
    <x v="675"/>
    <n v="1267509600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29.65"/>
    <n v="13"/>
    <x v="0"/>
    <n v="17"/>
    <s v="US"/>
    <s v="USD"/>
    <n v="1445403600"/>
    <x v="676"/>
    <n v="1445922000"/>
    <x v="682"/>
    <b v="0"/>
    <b v="1"/>
    <s v="theater/plays"/>
    <x v="3"/>
    <s v="plays"/>
  </r>
  <r>
    <n v="744"/>
    <s v="Fitzgerald Group"/>
    <s v="Intuitive exuding initiative"/>
    <n v="2000"/>
    <n v="14240"/>
    <n v="101.71"/>
    <n v="712"/>
    <x v="1"/>
    <n v="140"/>
    <s v="US"/>
    <s v="USD"/>
    <n v="1533877200"/>
    <x v="342"/>
    <n v="1534050000"/>
    <x v="683"/>
    <b v="0"/>
    <b v="1"/>
    <s v="theater/plays"/>
    <x v="3"/>
    <s v="plays"/>
  </r>
  <r>
    <n v="745"/>
    <s v="Hill, Mccann and Moore"/>
    <s v="Streamlined needs-based knowledge user"/>
    <n v="6900"/>
    <n v="2091"/>
    <n v="61.5"/>
    <n v="30"/>
    <x v="0"/>
    <n v="34"/>
    <s v="US"/>
    <s v="USD"/>
    <n v="1275195600"/>
    <x v="677"/>
    <n v="1277528400"/>
    <x v="684"/>
    <b v="0"/>
    <b v="0"/>
    <s v="technology/wearables"/>
    <x v="2"/>
    <s v="wearables"/>
  </r>
  <r>
    <n v="746"/>
    <s v="Edwards LLC"/>
    <s v="Automated system-worthy structure"/>
    <n v="55800"/>
    <n v="118580"/>
    <n v="35"/>
    <n v="213"/>
    <x v="1"/>
    <n v="3388"/>
    <s v="US"/>
    <s v="USD"/>
    <n v="1318136400"/>
    <x v="678"/>
    <n v="1318568400"/>
    <x v="685"/>
    <b v="0"/>
    <b v="0"/>
    <s v="technology/web"/>
    <x v="2"/>
    <s v="web"/>
  </r>
  <r>
    <n v="747"/>
    <s v="Greer and Sons"/>
    <s v="Secured clear-thinking intranet"/>
    <n v="4900"/>
    <n v="11214"/>
    <n v="40.049999999999997"/>
    <n v="229"/>
    <x v="1"/>
    <n v="280"/>
    <s v="US"/>
    <s v="USD"/>
    <n v="1283403600"/>
    <x v="679"/>
    <n v="1284354000"/>
    <x v="488"/>
    <b v="0"/>
    <b v="0"/>
    <s v="theater/plays"/>
    <x v="3"/>
    <s v="plays"/>
  </r>
  <r>
    <n v="748"/>
    <s v="Martinez PLC"/>
    <s v="Cloned actuating architecture"/>
    <n v="194900"/>
    <n v="68137"/>
    <n v="110.97"/>
    <n v="35"/>
    <x v="3"/>
    <n v="614"/>
    <s v="US"/>
    <s v="USD"/>
    <n v="1267423200"/>
    <x v="680"/>
    <n v="126957960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36.96"/>
    <n v="157"/>
    <x v="1"/>
    <n v="366"/>
    <s v="IT"/>
    <s v="EUR"/>
    <n v="1412744400"/>
    <x v="681"/>
    <n v="1413781200"/>
    <x v="687"/>
    <b v="0"/>
    <b v="1"/>
    <s v="technology/wearables"/>
    <x v="2"/>
    <s v="wearables"/>
  </r>
  <r>
    <n v="750"/>
    <s v="Ramos and Sons"/>
    <s v="Extended responsive Internet solution"/>
    <n v="100"/>
    <n v="1"/>
    <n v="1"/>
    <n v="1"/>
    <x v="0"/>
    <n v="1"/>
    <s v="GB"/>
    <s v="GBP"/>
    <n v="1277960400"/>
    <x v="682"/>
    <n v="1280120400"/>
    <x v="688"/>
    <b v="0"/>
    <b v="0"/>
    <s v="music/electric music"/>
    <x v="1"/>
    <s v="electric music"/>
  </r>
  <r>
    <n v="751"/>
    <s v="Lane-Barber"/>
    <s v="Universal value-added moderator"/>
    <n v="3600"/>
    <n v="8363"/>
    <n v="30.97"/>
    <n v="232"/>
    <x v="1"/>
    <n v="270"/>
    <s v="US"/>
    <s v="USD"/>
    <n v="1458190800"/>
    <x v="683"/>
    <n v="1459486800"/>
    <x v="689"/>
    <b v="1"/>
    <b v="1"/>
    <s v="publishing/nonfiction"/>
    <x v="5"/>
    <s v="nonfiction"/>
  </r>
  <r>
    <n v="752"/>
    <s v="Lowery Group"/>
    <s v="Sharable motivating emulation"/>
    <n v="5800"/>
    <n v="5362"/>
    <n v="47.04"/>
    <n v="92"/>
    <x v="3"/>
    <n v="114"/>
    <s v="US"/>
    <s v="USD"/>
    <n v="1280984400"/>
    <x v="684"/>
    <n v="1282539600"/>
    <x v="690"/>
    <b v="0"/>
    <b v="1"/>
    <s v="theater/plays"/>
    <x v="3"/>
    <s v="plays"/>
  </r>
  <r>
    <n v="753"/>
    <s v="Guerrero-Griffin"/>
    <s v="Networked web-enabled product"/>
    <n v="4700"/>
    <n v="12065"/>
    <n v="88.07"/>
    <n v="257"/>
    <x v="1"/>
    <n v="137"/>
    <s v="US"/>
    <s v="USD"/>
    <n v="1274590800"/>
    <x v="674"/>
    <n v="1275886800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37.01"/>
    <n v="168"/>
    <x v="1"/>
    <n v="3205"/>
    <s v="US"/>
    <s v="USD"/>
    <n v="1351400400"/>
    <x v="685"/>
    <n v="1355983200"/>
    <x v="424"/>
    <b v="0"/>
    <b v="0"/>
    <s v="theater/plays"/>
    <x v="3"/>
    <s v="plays"/>
  </r>
  <r>
    <n v="755"/>
    <s v="Chen, Pollard and Clarke"/>
    <s v="Stand-alone multi-state project"/>
    <n v="4500"/>
    <n v="7496"/>
    <n v="26.03"/>
    <n v="167"/>
    <x v="1"/>
    <n v="288"/>
    <s v="DK"/>
    <s v="DKK"/>
    <n v="1514354400"/>
    <x v="605"/>
    <n v="1515391200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67.819999999999993"/>
    <n v="772"/>
    <x v="1"/>
    <n v="148"/>
    <s v="US"/>
    <s v="USD"/>
    <n v="1421733600"/>
    <x v="686"/>
    <n v="1422252000"/>
    <x v="692"/>
    <b v="0"/>
    <b v="0"/>
    <s v="theater/plays"/>
    <x v="3"/>
    <s v="plays"/>
  </r>
  <r>
    <n v="757"/>
    <s v="Callahan-Gilbert"/>
    <s v="Profit-focused motivating function"/>
    <n v="1400"/>
    <n v="5696"/>
    <n v="49.96"/>
    <n v="407"/>
    <x v="1"/>
    <n v="114"/>
    <s v="US"/>
    <s v="USD"/>
    <n v="1305176400"/>
    <x v="687"/>
    <n v="1305522000"/>
    <x v="693"/>
    <b v="0"/>
    <b v="0"/>
    <s v="film &amp; video/drama"/>
    <x v="4"/>
    <s v="drama"/>
  </r>
  <r>
    <n v="758"/>
    <s v="Logan-Miranda"/>
    <s v="Proactive systemic firmware"/>
    <n v="29600"/>
    <n v="167005"/>
    <n v="110.02"/>
    <n v="564"/>
    <x v="1"/>
    <n v="1518"/>
    <s v="CA"/>
    <s v="CAD"/>
    <n v="1414126800"/>
    <x v="688"/>
    <n v="1414904400"/>
    <x v="694"/>
    <b v="0"/>
    <b v="0"/>
    <s v="music/rock"/>
    <x v="1"/>
    <s v="rock"/>
  </r>
  <r>
    <n v="759"/>
    <s v="Rodriguez PLC"/>
    <s v="Grass-roots upward-trending installation"/>
    <n v="167500"/>
    <n v="114615"/>
    <n v="89.96"/>
    <n v="68"/>
    <x v="0"/>
    <n v="1274"/>
    <s v="US"/>
    <s v="USD"/>
    <n v="1517810400"/>
    <x v="689"/>
    <n v="1520402400"/>
    <x v="236"/>
    <b v="0"/>
    <b v="0"/>
    <s v="music/electric music"/>
    <x v="1"/>
    <s v="electric music"/>
  </r>
  <r>
    <n v="760"/>
    <s v="Smith-Kennedy"/>
    <s v="Virtual heuristic hub"/>
    <n v="48300"/>
    <n v="16592"/>
    <n v="79.010000000000005"/>
    <n v="34"/>
    <x v="0"/>
    <n v="210"/>
    <s v="IT"/>
    <s v="EUR"/>
    <n v="1564635600"/>
    <x v="690"/>
    <n v="1567141200"/>
    <x v="695"/>
    <b v="0"/>
    <b v="1"/>
    <s v="games/video games"/>
    <x v="6"/>
    <s v="video games"/>
  </r>
  <r>
    <n v="761"/>
    <s v="Mitchell-Lee"/>
    <s v="Customizable leadingedge model"/>
    <n v="2200"/>
    <n v="14420"/>
    <n v="86.87"/>
    <n v="655"/>
    <x v="1"/>
    <n v="166"/>
    <s v="US"/>
    <s v="USD"/>
    <n v="1500699600"/>
    <x v="691"/>
    <n v="1501131600"/>
    <x v="696"/>
    <b v="0"/>
    <b v="0"/>
    <s v="music/rock"/>
    <x v="1"/>
    <s v="rock"/>
  </r>
  <r>
    <n v="762"/>
    <s v="Davis Ltd"/>
    <s v="Upgradable uniform service-desk"/>
    <n v="3500"/>
    <n v="6204"/>
    <n v="62.04"/>
    <n v="177"/>
    <x v="1"/>
    <n v="100"/>
    <s v="AU"/>
    <s v="AUD"/>
    <n v="1354082400"/>
    <x v="692"/>
    <n v="1355032800"/>
    <x v="697"/>
    <b v="0"/>
    <b v="0"/>
    <s v="music/jazz"/>
    <x v="1"/>
    <s v="jazz"/>
  </r>
  <r>
    <n v="763"/>
    <s v="Rowland PLC"/>
    <s v="Inverse client-driven product"/>
    <n v="5600"/>
    <n v="6338"/>
    <n v="26.97"/>
    <n v="113"/>
    <x v="1"/>
    <n v="235"/>
    <s v="US"/>
    <s v="USD"/>
    <n v="1336453200"/>
    <x v="693"/>
    <n v="1339477200"/>
    <x v="698"/>
    <b v="0"/>
    <b v="1"/>
    <s v="theater/plays"/>
    <x v="3"/>
    <s v="plays"/>
  </r>
  <r>
    <n v="764"/>
    <s v="Shaffer-Mason"/>
    <s v="Managed bandwidth-monitored system engine"/>
    <n v="1100"/>
    <n v="8010"/>
    <n v="54.12"/>
    <n v="728"/>
    <x v="1"/>
    <n v="148"/>
    <s v="US"/>
    <s v="USD"/>
    <n v="1305262800"/>
    <x v="694"/>
    <n v="1305954000"/>
    <x v="699"/>
    <b v="0"/>
    <b v="0"/>
    <s v="music/rock"/>
    <x v="1"/>
    <s v="rock"/>
  </r>
  <r>
    <n v="765"/>
    <s v="Matthews LLC"/>
    <s v="Advanced transitional help-desk"/>
    <n v="3900"/>
    <n v="8125"/>
    <n v="41.04"/>
    <n v="208"/>
    <x v="1"/>
    <n v="198"/>
    <s v="US"/>
    <s v="USD"/>
    <n v="1492232400"/>
    <x v="695"/>
    <n v="1494392400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55.05"/>
    <n v="31"/>
    <x v="0"/>
    <n v="248"/>
    <s v="AU"/>
    <s v="AUD"/>
    <n v="1537333200"/>
    <x v="123"/>
    <n v="1537419600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107.94"/>
    <n v="57"/>
    <x v="0"/>
    <n v="513"/>
    <s v="US"/>
    <s v="USD"/>
    <n v="1444107600"/>
    <x v="696"/>
    <n v="1447999200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73.92"/>
    <n v="231"/>
    <x v="1"/>
    <n v="150"/>
    <s v="US"/>
    <s v="USD"/>
    <n v="1386741600"/>
    <x v="626"/>
    <n v="1388037600"/>
    <x v="701"/>
    <b v="0"/>
    <b v="0"/>
    <s v="theater/plays"/>
    <x v="3"/>
    <s v="plays"/>
  </r>
  <r>
    <n v="769"/>
    <s v="Johnson-Morales"/>
    <s v="Devolved 24hour forecast"/>
    <n v="125600"/>
    <n v="109106"/>
    <n v="32"/>
    <n v="87"/>
    <x v="0"/>
    <n v="3410"/>
    <s v="US"/>
    <s v="USD"/>
    <n v="1376542800"/>
    <x v="697"/>
    <n v="1378789200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53.9"/>
    <n v="271"/>
    <x v="1"/>
    <n v="216"/>
    <s v="IT"/>
    <s v="EUR"/>
    <n v="1397451600"/>
    <x v="698"/>
    <n v="1398056400"/>
    <x v="702"/>
    <b v="0"/>
    <b v="1"/>
    <s v="theater/plays"/>
    <x v="3"/>
    <s v="plays"/>
  </r>
  <r>
    <n v="771"/>
    <s v="Smith, Mack and Williams"/>
    <s v="Self-enabling 5thgeneration paradigm"/>
    <n v="5600"/>
    <n v="2769"/>
    <n v="106.5"/>
    <n v="49"/>
    <x v="3"/>
    <n v="26"/>
    <s v="US"/>
    <s v="USD"/>
    <n v="1548482400"/>
    <x v="699"/>
    <n v="1550815200"/>
    <x v="703"/>
    <b v="0"/>
    <b v="0"/>
    <s v="theater/plays"/>
    <x v="3"/>
    <s v="plays"/>
  </r>
  <r>
    <n v="772"/>
    <s v="Johnson-Pace"/>
    <s v="Persistent 3rdgeneration moratorium"/>
    <n v="149600"/>
    <n v="169586"/>
    <n v="33"/>
    <n v="113"/>
    <x v="1"/>
    <n v="5139"/>
    <s v="US"/>
    <s v="USD"/>
    <n v="1549692000"/>
    <x v="700"/>
    <n v="15500376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43"/>
    <n v="191"/>
    <x v="1"/>
    <n v="2353"/>
    <s v="US"/>
    <s v="USD"/>
    <n v="1492059600"/>
    <x v="701"/>
    <n v="1492923600"/>
    <x v="705"/>
    <b v="0"/>
    <b v="0"/>
    <s v="theater/plays"/>
    <x v="3"/>
    <s v="plays"/>
  </r>
  <r>
    <n v="774"/>
    <s v="Gonzalez-Snow"/>
    <s v="Polarized user-facing interface"/>
    <n v="5000"/>
    <n v="6775"/>
    <n v="86.86"/>
    <n v="136"/>
    <x v="1"/>
    <n v="78"/>
    <s v="IT"/>
    <s v="EUR"/>
    <n v="1463979600"/>
    <x v="702"/>
    <n v="1467522000"/>
    <x v="706"/>
    <b v="0"/>
    <b v="0"/>
    <s v="technology/web"/>
    <x v="2"/>
    <s v="web"/>
  </r>
  <r>
    <n v="775"/>
    <s v="Murphy LLC"/>
    <s v="Customer-focused non-volatile framework"/>
    <n v="9400"/>
    <n v="968"/>
    <n v="96.8"/>
    <n v="10"/>
    <x v="0"/>
    <n v="10"/>
    <s v="US"/>
    <s v="USD"/>
    <n v="1415253600"/>
    <x v="703"/>
    <n v="1416117600"/>
    <x v="707"/>
    <b v="0"/>
    <b v="0"/>
    <s v="music/rock"/>
    <x v="1"/>
    <s v="rock"/>
  </r>
  <r>
    <n v="776"/>
    <s v="Taylor-Rowe"/>
    <s v="Synchronized multimedia frame"/>
    <n v="110800"/>
    <n v="72623"/>
    <n v="33"/>
    <n v="66"/>
    <x v="0"/>
    <n v="2201"/>
    <s v="US"/>
    <s v="USD"/>
    <n v="1562216400"/>
    <x v="704"/>
    <n v="1563771600"/>
    <x v="708"/>
    <b v="0"/>
    <b v="0"/>
    <s v="theater/plays"/>
    <x v="3"/>
    <s v="plays"/>
  </r>
  <r>
    <n v="777"/>
    <s v="Henderson Ltd"/>
    <s v="Open-architected stable algorithm"/>
    <n v="93800"/>
    <n v="45987"/>
    <n v="68.03"/>
    <n v="49"/>
    <x v="0"/>
    <n v="676"/>
    <s v="US"/>
    <s v="USD"/>
    <n v="1316754000"/>
    <x v="431"/>
    <n v="1319259600"/>
    <x v="709"/>
    <b v="0"/>
    <b v="0"/>
    <s v="theater/plays"/>
    <x v="3"/>
    <s v="plays"/>
  </r>
  <r>
    <n v="778"/>
    <s v="Moss-Guzman"/>
    <s v="Cross-platform optimizing website"/>
    <n v="1300"/>
    <n v="10243"/>
    <n v="58.87"/>
    <n v="788"/>
    <x v="1"/>
    <n v="174"/>
    <s v="CH"/>
    <s v="CHF"/>
    <n v="1313211600"/>
    <x v="705"/>
    <n v="1313643600"/>
    <x v="710"/>
    <b v="0"/>
    <b v="0"/>
    <s v="film &amp; video/animation"/>
    <x v="4"/>
    <s v="animation"/>
  </r>
  <r>
    <n v="779"/>
    <s v="Webb Group"/>
    <s v="Public-key actuating projection"/>
    <n v="108700"/>
    <n v="87293"/>
    <n v="105.05"/>
    <n v="80"/>
    <x v="0"/>
    <n v="831"/>
    <s v="US"/>
    <s v="USD"/>
    <n v="1439528400"/>
    <x v="706"/>
    <n v="1440306000"/>
    <x v="711"/>
    <b v="0"/>
    <b v="1"/>
    <s v="theater/plays"/>
    <x v="3"/>
    <s v="plays"/>
  </r>
  <r>
    <n v="780"/>
    <s v="Brooks-Rodriguez"/>
    <s v="Implemented intangible instruction set"/>
    <n v="5100"/>
    <n v="5421"/>
    <n v="33.049999999999997"/>
    <n v="106"/>
    <x v="1"/>
    <n v="164"/>
    <s v="US"/>
    <s v="USD"/>
    <n v="1469163600"/>
    <x v="707"/>
    <n v="1470805200"/>
    <x v="712"/>
    <b v="0"/>
    <b v="1"/>
    <s v="film &amp; video/drama"/>
    <x v="4"/>
    <s v="drama"/>
  </r>
  <r>
    <n v="781"/>
    <s v="Thomas Ltd"/>
    <s v="Cross-group interactive architecture"/>
    <n v="8700"/>
    <n v="4414"/>
    <n v="78.819999999999993"/>
    <n v="51"/>
    <x v="3"/>
    <n v="56"/>
    <s v="CH"/>
    <s v="CHF"/>
    <n v="1288501200"/>
    <x v="708"/>
    <n v="1292911200"/>
    <x v="70"/>
    <b v="0"/>
    <b v="0"/>
    <s v="theater/plays"/>
    <x v="3"/>
    <s v="plays"/>
  </r>
  <r>
    <n v="782"/>
    <s v="Williams and Sons"/>
    <s v="Centralized asymmetric framework"/>
    <n v="5100"/>
    <n v="10981"/>
    <n v="68.2"/>
    <n v="215"/>
    <x v="1"/>
    <n v="161"/>
    <s v="US"/>
    <s v="USD"/>
    <n v="1298959200"/>
    <x v="709"/>
    <n v="1301374800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75.73"/>
    <n v="141"/>
    <x v="1"/>
    <n v="138"/>
    <s v="US"/>
    <s v="USD"/>
    <n v="1387260000"/>
    <x v="710"/>
    <n v="1387864800"/>
    <x v="714"/>
    <b v="0"/>
    <b v="0"/>
    <s v="music/rock"/>
    <x v="1"/>
    <s v="rock"/>
  </r>
  <r>
    <n v="784"/>
    <s v="Byrd Group"/>
    <s v="Profound fault-tolerant model"/>
    <n v="88900"/>
    <n v="102535"/>
    <n v="31"/>
    <n v="115"/>
    <x v="1"/>
    <n v="3308"/>
    <s v="US"/>
    <s v="USD"/>
    <n v="1457244000"/>
    <x v="711"/>
    <n v="1458190800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01.88"/>
    <n v="193"/>
    <x v="1"/>
    <n v="127"/>
    <s v="AU"/>
    <s v="AUD"/>
    <n v="1556341200"/>
    <x v="157"/>
    <n v="1559278800"/>
    <x v="716"/>
    <b v="0"/>
    <b v="1"/>
    <s v="film &amp; video/animation"/>
    <x v="4"/>
    <s v="animation"/>
  </r>
  <r>
    <n v="786"/>
    <s v="Smith-Brown"/>
    <s v="Object-based content-based ability"/>
    <n v="1500"/>
    <n v="10946"/>
    <n v="52.88"/>
    <n v="730"/>
    <x v="1"/>
    <n v="207"/>
    <s v="IT"/>
    <s v="EUR"/>
    <n v="1522126800"/>
    <x v="630"/>
    <n v="1522731600"/>
    <x v="717"/>
    <b v="0"/>
    <b v="1"/>
    <s v="music/jazz"/>
    <x v="1"/>
    <s v="jazz"/>
  </r>
  <r>
    <n v="787"/>
    <s v="Vance-Glover"/>
    <s v="Progressive coherent secured line"/>
    <n v="61200"/>
    <n v="60994"/>
    <n v="71.010000000000005"/>
    <n v="100"/>
    <x v="0"/>
    <n v="859"/>
    <s v="CA"/>
    <s v="CAD"/>
    <n v="1305954000"/>
    <x v="712"/>
    <n v="1306731600"/>
    <x v="718"/>
    <b v="0"/>
    <b v="0"/>
    <s v="music/rock"/>
    <x v="1"/>
    <s v="rock"/>
  </r>
  <r>
    <n v="788"/>
    <s v="Joyce PLC"/>
    <s v="Synchronized directional capability"/>
    <n v="3600"/>
    <n v="3174"/>
    <n v="102.39"/>
    <n v="88"/>
    <x v="2"/>
    <n v="31"/>
    <s v="US"/>
    <s v="USD"/>
    <n v="1350709200"/>
    <x v="93"/>
    <n v="1352527200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74.47"/>
    <n v="37"/>
    <x v="0"/>
    <n v="45"/>
    <s v="US"/>
    <s v="USD"/>
    <n v="1401166800"/>
    <x v="713"/>
    <n v="1404363600"/>
    <x v="115"/>
    <b v="0"/>
    <b v="0"/>
    <s v="theater/plays"/>
    <x v="3"/>
    <s v="plays"/>
  </r>
  <r>
    <n v="790"/>
    <s v="White-Obrien"/>
    <s v="Operative local pricing structure"/>
    <n v="185900"/>
    <n v="56774"/>
    <n v="51.01"/>
    <n v="31"/>
    <x v="3"/>
    <n v="1113"/>
    <s v="US"/>
    <s v="USD"/>
    <n v="1266127200"/>
    <x v="714"/>
    <n v="1266645600"/>
    <x v="720"/>
    <b v="0"/>
    <b v="0"/>
    <s v="theater/plays"/>
    <x v="3"/>
    <s v="plays"/>
  </r>
  <r>
    <n v="791"/>
    <s v="Stafford, Hess and Raymond"/>
    <s v="Optional web-enabled extranet"/>
    <n v="2100"/>
    <n v="540"/>
    <n v="90"/>
    <n v="26"/>
    <x v="0"/>
    <n v="6"/>
    <s v="US"/>
    <s v="USD"/>
    <n v="1481436000"/>
    <x v="715"/>
    <n v="1482818400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97.14"/>
    <n v="34"/>
    <x v="0"/>
    <n v="7"/>
    <s v="US"/>
    <s v="USD"/>
    <n v="1372222800"/>
    <x v="716"/>
    <n v="1374642000"/>
    <x v="722"/>
    <b v="0"/>
    <b v="1"/>
    <s v="theater/plays"/>
    <x v="3"/>
    <s v="plays"/>
  </r>
  <r>
    <n v="793"/>
    <s v="Rodriguez, Cox and Rodriguez"/>
    <s v="Networked disintermediate leverage"/>
    <n v="1100"/>
    <n v="13045"/>
    <n v="72.069999999999993"/>
    <n v="1186"/>
    <x v="1"/>
    <n v="181"/>
    <s v="CH"/>
    <s v="CHF"/>
    <n v="1372136400"/>
    <x v="448"/>
    <n v="1372482000"/>
    <x v="451"/>
    <b v="0"/>
    <b v="0"/>
    <s v="publishing/nonfiction"/>
    <x v="5"/>
    <s v="nonfiction"/>
  </r>
  <r>
    <n v="794"/>
    <s v="Welch Inc"/>
    <s v="Optional optimal website"/>
    <n v="6600"/>
    <n v="8276"/>
    <n v="75.239999999999995"/>
    <n v="125"/>
    <x v="1"/>
    <n v="110"/>
    <s v="US"/>
    <s v="USD"/>
    <n v="1513922400"/>
    <x v="717"/>
    <n v="1514959200"/>
    <x v="642"/>
    <b v="0"/>
    <b v="0"/>
    <s v="music/rock"/>
    <x v="1"/>
    <s v="rock"/>
  </r>
  <r>
    <n v="795"/>
    <s v="Vasquez Inc"/>
    <s v="Stand-alone asynchronous functionalities"/>
    <n v="7100"/>
    <n v="1022"/>
    <n v="32.97"/>
    <n v="14"/>
    <x v="0"/>
    <n v="31"/>
    <s v="US"/>
    <s v="USD"/>
    <n v="1477976400"/>
    <x v="718"/>
    <n v="1478235600"/>
    <x v="723"/>
    <b v="0"/>
    <b v="0"/>
    <s v="film &amp; video/drama"/>
    <x v="4"/>
    <s v="drama"/>
  </r>
  <r>
    <n v="796"/>
    <s v="Freeman-Ferguson"/>
    <s v="Profound full-range open system"/>
    <n v="7800"/>
    <n v="4275"/>
    <n v="54.81"/>
    <n v="55"/>
    <x v="0"/>
    <n v="78"/>
    <s v="US"/>
    <s v="USD"/>
    <n v="1407474000"/>
    <x v="719"/>
    <n v="1408078800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45.04"/>
    <n v="110"/>
    <x v="1"/>
    <n v="185"/>
    <s v="US"/>
    <s v="USD"/>
    <n v="1546149600"/>
    <x v="720"/>
    <n v="1548136800"/>
    <x v="725"/>
    <b v="0"/>
    <b v="0"/>
    <s v="technology/web"/>
    <x v="2"/>
    <s v="web"/>
  </r>
  <r>
    <n v="798"/>
    <s v="Small-Fuentes"/>
    <s v="Seamless maximized product"/>
    <n v="3400"/>
    <n v="6408"/>
    <n v="52.96"/>
    <n v="188"/>
    <x v="1"/>
    <n v="121"/>
    <s v="US"/>
    <s v="USD"/>
    <n v="1338440400"/>
    <x v="721"/>
    <n v="1340859600"/>
    <x v="726"/>
    <b v="0"/>
    <b v="1"/>
    <s v="theater/plays"/>
    <x v="3"/>
    <s v="plays"/>
  </r>
  <r>
    <n v="799"/>
    <s v="Reid-Day"/>
    <s v="Devolved tertiary time-frame"/>
    <n v="84500"/>
    <n v="73522"/>
    <n v="60.02"/>
    <n v="87"/>
    <x v="0"/>
    <n v="1225"/>
    <s v="GB"/>
    <s v="GBP"/>
    <n v="1454133600"/>
    <x v="722"/>
    <n v="1454479200"/>
    <x v="727"/>
    <b v="0"/>
    <b v="0"/>
    <s v="theater/plays"/>
    <x v="3"/>
    <s v="plays"/>
  </r>
  <r>
    <n v="800"/>
    <s v="Wallace LLC"/>
    <s v="Centralized regional function"/>
    <n v="100"/>
    <n v="1"/>
    <n v="1"/>
    <n v="1"/>
    <x v="0"/>
    <n v="1"/>
    <s v="CH"/>
    <s v="CHF"/>
    <n v="1434085200"/>
    <x v="139"/>
    <n v="1434430800"/>
    <x v="560"/>
    <b v="0"/>
    <b v="0"/>
    <s v="music/rock"/>
    <x v="1"/>
    <s v="rock"/>
  </r>
  <r>
    <n v="801"/>
    <s v="Olson-Bishop"/>
    <s v="User-friendly high-level initiative"/>
    <n v="2300"/>
    <n v="4667"/>
    <n v="44.03"/>
    <n v="203"/>
    <x v="1"/>
    <n v="106"/>
    <s v="US"/>
    <s v="USD"/>
    <n v="1577772000"/>
    <x v="723"/>
    <n v="1579672800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86.03"/>
    <n v="197"/>
    <x v="1"/>
    <n v="142"/>
    <s v="US"/>
    <s v="USD"/>
    <n v="1562216400"/>
    <x v="704"/>
    <n v="1562389200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28.01"/>
    <n v="107"/>
    <x v="1"/>
    <n v="233"/>
    <s v="US"/>
    <s v="USD"/>
    <n v="1548568800"/>
    <x v="724"/>
    <n v="1551506400"/>
    <x v="35"/>
    <b v="0"/>
    <b v="0"/>
    <s v="theater/plays"/>
    <x v="3"/>
    <s v="plays"/>
  </r>
  <r>
    <n v="804"/>
    <s v="English-Mccullough"/>
    <s v="Business-focused discrete software"/>
    <n v="2600"/>
    <n v="6987"/>
    <n v="32.049999999999997"/>
    <n v="269"/>
    <x v="1"/>
    <n v="218"/>
    <s v="US"/>
    <s v="USD"/>
    <n v="1514872800"/>
    <x v="725"/>
    <n v="1516600800"/>
    <x v="729"/>
    <b v="0"/>
    <b v="0"/>
    <s v="music/rock"/>
    <x v="1"/>
    <s v="rock"/>
  </r>
  <r>
    <n v="805"/>
    <s v="Smith-Nguyen"/>
    <s v="Advanced intermediate Graphic Interface"/>
    <n v="9700"/>
    <n v="4932"/>
    <n v="73.61"/>
    <n v="51"/>
    <x v="0"/>
    <n v="67"/>
    <s v="AU"/>
    <s v="AUD"/>
    <n v="1416031200"/>
    <x v="660"/>
    <n v="1420437600"/>
    <x v="241"/>
    <b v="0"/>
    <b v="0"/>
    <s v="film &amp; video/documentary"/>
    <x v="4"/>
    <s v="documentary"/>
  </r>
  <r>
    <n v="806"/>
    <s v="Harmon-Madden"/>
    <s v="Adaptive holistic hub"/>
    <n v="700"/>
    <n v="8262"/>
    <n v="108.71"/>
    <n v="1180"/>
    <x v="1"/>
    <n v="76"/>
    <s v="US"/>
    <s v="USD"/>
    <n v="1330927200"/>
    <x v="726"/>
    <n v="1332997200"/>
    <x v="730"/>
    <b v="0"/>
    <b v="1"/>
    <s v="film &amp; video/drama"/>
    <x v="4"/>
    <s v="drama"/>
  </r>
  <r>
    <n v="807"/>
    <s v="Walker-Taylor"/>
    <s v="Automated uniform concept"/>
    <n v="700"/>
    <n v="1848"/>
    <n v="42.98"/>
    <n v="264"/>
    <x v="1"/>
    <n v="43"/>
    <s v="US"/>
    <s v="USD"/>
    <n v="1571115600"/>
    <x v="727"/>
    <n v="1574920800"/>
    <x v="322"/>
    <b v="0"/>
    <b v="1"/>
    <s v="theater/plays"/>
    <x v="3"/>
    <s v="plays"/>
  </r>
  <r>
    <n v="808"/>
    <s v="Harris, Medina and Mitchell"/>
    <s v="Enhanced regional flexibility"/>
    <n v="5200"/>
    <n v="1583"/>
    <n v="83.32"/>
    <n v="30"/>
    <x v="0"/>
    <n v="19"/>
    <s v="US"/>
    <s v="USD"/>
    <n v="1463461200"/>
    <x v="728"/>
    <n v="1464930000"/>
    <x v="731"/>
    <b v="0"/>
    <b v="0"/>
    <s v="food/food trucks"/>
    <x v="0"/>
    <s v="food trucks"/>
  </r>
  <r>
    <n v="809"/>
    <s v="Williams and Sons"/>
    <s v="Public-key bottom-line algorithm"/>
    <n v="140800"/>
    <n v="88536"/>
    <n v="42"/>
    <n v="63"/>
    <x v="0"/>
    <n v="2108"/>
    <s v="CH"/>
    <s v="CHF"/>
    <n v="1344920400"/>
    <x v="729"/>
    <n v="1345006800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55.93"/>
    <n v="193"/>
    <x v="1"/>
    <n v="221"/>
    <s v="US"/>
    <s v="USD"/>
    <n v="1511848800"/>
    <x v="730"/>
    <n v="1512712800"/>
    <x v="157"/>
    <b v="0"/>
    <b v="1"/>
    <s v="theater/plays"/>
    <x v="3"/>
    <s v="plays"/>
  </r>
  <r>
    <n v="811"/>
    <s v="Page, Holt and Mack"/>
    <s v="Fundamental methodical emulation"/>
    <n v="92500"/>
    <n v="71320"/>
    <n v="105.04"/>
    <n v="77"/>
    <x v="0"/>
    <n v="679"/>
    <s v="US"/>
    <s v="USD"/>
    <n v="1452319200"/>
    <x v="731"/>
    <n v="1452492000"/>
    <x v="733"/>
    <b v="0"/>
    <b v="1"/>
    <s v="games/video games"/>
    <x v="6"/>
    <s v="video games"/>
  </r>
  <r>
    <n v="812"/>
    <s v="Landry Group"/>
    <s v="Expanded value-added hardware"/>
    <n v="59700"/>
    <n v="134640"/>
    <n v="48"/>
    <n v="226"/>
    <x v="1"/>
    <n v="2805"/>
    <s v="CA"/>
    <s v="CAD"/>
    <n v="1523854800"/>
    <x v="78"/>
    <n v="1524286800"/>
    <x v="734"/>
    <b v="0"/>
    <b v="0"/>
    <s v="publishing/nonfiction"/>
    <x v="5"/>
    <s v="nonfiction"/>
  </r>
  <r>
    <n v="813"/>
    <s v="Buckley Group"/>
    <s v="Diverse high-level attitude"/>
    <n v="3200"/>
    <n v="7661"/>
    <n v="112.66"/>
    <n v="239"/>
    <x v="1"/>
    <n v="68"/>
    <s v="US"/>
    <s v="USD"/>
    <n v="1346043600"/>
    <x v="732"/>
    <n v="1346907600"/>
    <x v="735"/>
    <b v="0"/>
    <b v="0"/>
    <s v="games/video games"/>
    <x v="6"/>
    <s v="video games"/>
  </r>
  <r>
    <n v="814"/>
    <s v="Vincent PLC"/>
    <s v="Visionary 24hour analyzer"/>
    <n v="3200"/>
    <n v="2950"/>
    <n v="81.94"/>
    <n v="92"/>
    <x v="0"/>
    <n v="36"/>
    <s v="DK"/>
    <s v="DKK"/>
    <n v="1464325200"/>
    <x v="733"/>
    <n v="1464498000"/>
    <x v="736"/>
    <b v="0"/>
    <b v="1"/>
    <s v="music/rock"/>
    <x v="1"/>
    <s v="rock"/>
  </r>
  <r>
    <n v="815"/>
    <s v="Watson-Douglas"/>
    <s v="Centralized bandwidth-monitored leverage"/>
    <n v="9000"/>
    <n v="11721"/>
    <n v="64.05"/>
    <n v="130"/>
    <x v="1"/>
    <n v="183"/>
    <s v="CA"/>
    <s v="CAD"/>
    <n v="1511935200"/>
    <x v="734"/>
    <n v="1514181600"/>
    <x v="737"/>
    <b v="0"/>
    <b v="0"/>
    <s v="music/rock"/>
    <x v="1"/>
    <s v="rock"/>
  </r>
  <r>
    <n v="816"/>
    <s v="Jones, Casey and Jones"/>
    <s v="Ergonomic mission-critical moratorium"/>
    <n v="2300"/>
    <n v="14150"/>
    <n v="106.39"/>
    <n v="615"/>
    <x v="1"/>
    <n v="133"/>
    <s v="US"/>
    <s v="USD"/>
    <n v="1392012000"/>
    <x v="406"/>
    <n v="1392184800"/>
    <x v="738"/>
    <b v="1"/>
    <b v="1"/>
    <s v="theater/plays"/>
    <x v="3"/>
    <s v="plays"/>
  </r>
  <r>
    <n v="817"/>
    <s v="Alvarez-Bauer"/>
    <s v="Front-line intermediate moderator"/>
    <n v="51300"/>
    <n v="189192"/>
    <n v="76.010000000000005"/>
    <n v="369"/>
    <x v="1"/>
    <n v="2489"/>
    <s v="IT"/>
    <s v="EUR"/>
    <n v="1556946000"/>
    <x v="735"/>
    <n v="1559365200"/>
    <x v="739"/>
    <b v="0"/>
    <b v="1"/>
    <s v="publishing/nonfiction"/>
    <x v="5"/>
    <s v="nonfiction"/>
  </r>
  <r>
    <n v="818"/>
    <s v="Martinez LLC"/>
    <s v="Automated local secured line"/>
    <n v="700"/>
    <n v="7664"/>
    <n v="111.07"/>
    <n v="1095"/>
    <x v="1"/>
    <n v="69"/>
    <s v="US"/>
    <s v="USD"/>
    <n v="1548050400"/>
    <x v="736"/>
    <n v="1549173600"/>
    <x v="740"/>
    <b v="0"/>
    <b v="1"/>
    <s v="theater/plays"/>
    <x v="3"/>
    <s v="plays"/>
  </r>
  <r>
    <n v="819"/>
    <s v="Buck-Khan"/>
    <s v="Integrated bandwidth-monitored alliance"/>
    <n v="8900"/>
    <n v="4509"/>
    <n v="95.94"/>
    <n v="51"/>
    <x v="0"/>
    <n v="47"/>
    <s v="US"/>
    <s v="USD"/>
    <n v="1353736800"/>
    <x v="737"/>
    <n v="1355032800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43.04"/>
    <n v="801"/>
    <x v="1"/>
    <n v="279"/>
    <s v="GB"/>
    <s v="GBP"/>
    <n v="1532840400"/>
    <x v="192"/>
    <n v="1533963600"/>
    <x v="741"/>
    <b v="0"/>
    <b v="1"/>
    <s v="music/rock"/>
    <x v="1"/>
    <s v="rock"/>
  </r>
  <r>
    <n v="821"/>
    <s v="Alvarez-Andrews"/>
    <s v="Extended impactful secured line"/>
    <n v="4900"/>
    <n v="14273"/>
    <n v="67.97"/>
    <n v="291"/>
    <x v="1"/>
    <n v="210"/>
    <s v="US"/>
    <s v="USD"/>
    <n v="1488261600"/>
    <x v="738"/>
    <n v="1489381200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89.99"/>
    <n v="350"/>
    <x v="1"/>
    <n v="2100"/>
    <s v="US"/>
    <s v="USD"/>
    <n v="1393567200"/>
    <x v="739"/>
    <n v="1395032400"/>
    <x v="743"/>
    <b v="0"/>
    <b v="0"/>
    <s v="music/rock"/>
    <x v="1"/>
    <s v="rock"/>
  </r>
  <r>
    <n v="823"/>
    <s v="Dyer Inc"/>
    <s v="Secured well-modulated system engine"/>
    <n v="4100"/>
    <n v="14640"/>
    <n v="58.1"/>
    <n v="357"/>
    <x v="1"/>
    <n v="252"/>
    <s v="US"/>
    <s v="USD"/>
    <n v="1410325200"/>
    <x v="613"/>
    <n v="1412485200"/>
    <x v="744"/>
    <b v="1"/>
    <b v="1"/>
    <s v="music/rock"/>
    <x v="1"/>
    <s v="rock"/>
  </r>
  <r>
    <n v="824"/>
    <s v="Anderson, Williams and Cox"/>
    <s v="Streamlined national benchmark"/>
    <n v="85000"/>
    <n v="107516"/>
    <n v="84"/>
    <n v="126"/>
    <x v="1"/>
    <n v="1280"/>
    <s v="US"/>
    <s v="USD"/>
    <n v="1276923600"/>
    <x v="740"/>
    <n v="1279688400"/>
    <x v="269"/>
    <b v="0"/>
    <b v="1"/>
    <s v="publishing/nonfiction"/>
    <x v="5"/>
    <s v="nonfiction"/>
  </r>
  <r>
    <n v="825"/>
    <s v="Solomon PLC"/>
    <s v="Open-architected 24/7 infrastructure"/>
    <n v="3600"/>
    <n v="13950"/>
    <n v="88.85"/>
    <n v="388"/>
    <x v="1"/>
    <n v="157"/>
    <s v="GB"/>
    <s v="GBP"/>
    <n v="1500958800"/>
    <x v="145"/>
    <n v="1501995600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65.959999999999994"/>
    <n v="457"/>
    <x v="1"/>
    <n v="194"/>
    <s v="US"/>
    <s v="USD"/>
    <n v="1292220000"/>
    <x v="741"/>
    <n v="1294639200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74.8"/>
    <n v="267"/>
    <x v="1"/>
    <n v="82"/>
    <s v="AU"/>
    <s v="AUD"/>
    <n v="1304398800"/>
    <x v="742"/>
    <n v="1305435600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69.989999999999995"/>
    <n v="69"/>
    <x v="0"/>
    <n v="70"/>
    <s v="US"/>
    <s v="USD"/>
    <n v="1535432400"/>
    <x v="202"/>
    <n v="1537592400"/>
    <x v="503"/>
    <b v="0"/>
    <b v="0"/>
    <s v="theater/plays"/>
    <x v="3"/>
    <s v="plays"/>
  </r>
  <r>
    <n v="829"/>
    <s v="Baker-Higgins"/>
    <s v="Vision-oriented scalable portal"/>
    <n v="9600"/>
    <n v="4929"/>
    <n v="32.01"/>
    <n v="51"/>
    <x v="0"/>
    <n v="154"/>
    <s v="US"/>
    <s v="USD"/>
    <n v="1433826000"/>
    <x v="743"/>
    <n v="1435122000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64.73"/>
    <n v="1"/>
    <x v="0"/>
    <n v="22"/>
    <s v="US"/>
    <s v="USD"/>
    <n v="1514959200"/>
    <x v="744"/>
    <n v="1520056800"/>
    <x v="330"/>
    <b v="0"/>
    <b v="0"/>
    <s v="theater/plays"/>
    <x v="3"/>
    <s v="plays"/>
  </r>
  <r>
    <n v="831"/>
    <s v="Ward PLC"/>
    <s v="Front-line bottom-line Graphic Interface"/>
    <n v="97100"/>
    <n v="105817"/>
    <n v="25"/>
    <n v="109"/>
    <x v="1"/>
    <n v="4233"/>
    <s v="US"/>
    <s v="USD"/>
    <n v="1332738000"/>
    <x v="745"/>
    <n v="1335675600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104.98"/>
    <n v="315"/>
    <x v="1"/>
    <n v="1297"/>
    <s v="DK"/>
    <s v="DKK"/>
    <n v="1445490000"/>
    <x v="746"/>
    <n v="1448431200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64.989999999999995"/>
    <n v="158"/>
    <x v="1"/>
    <n v="165"/>
    <s v="DK"/>
    <s v="DKK"/>
    <n v="1297663200"/>
    <x v="747"/>
    <n v="1298613600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94.35"/>
    <n v="154"/>
    <x v="1"/>
    <n v="119"/>
    <s v="US"/>
    <s v="USD"/>
    <n v="1371963600"/>
    <x v="362"/>
    <n v="1372482000"/>
    <x v="451"/>
    <b v="0"/>
    <b v="0"/>
    <s v="theater/plays"/>
    <x v="3"/>
    <s v="plays"/>
  </r>
  <r>
    <n v="835"/>
    <s v="Hodges, Smith and Kelly"/>
    <s v="Future-proofed 24hour model"/>
    <n v="86200"/>
    <n v="77355"/>
    <n v="44"/>
    <n v="90"/>
    <x v="0"/>
    <n v="1758"/>
    <s v="US"/>
    <s v="USD"/>
    <n v="1425103200"/>
    <x v="748"/>
    <n v="1425621600"/>
    <x v="752"/>
    <b v="0"/>
    <b v="0"/>
    <s v="technology/web"/>
    <x v="2"/>
    <s v="web"/>
  </r>
  <r>
    <n v="836"/>
    <s v="Macias Inc"/>
    <s v="Optimized didactic intranet"/>
    <n v="8100"/>
    <n v="6086"/>
    <n v="64.739999999999995"/>
    <n v="75"/>
    <x v="0"/>
    <n v="94"/>
    <s v="US"/>
    <s v="USD"/>
    <n v="1265349600"/>
    <x v="749"/>
    <n v="1266300000"/>
    <x v="753"/>
    <b v="0"/>
    <b v="0"/>
    <s v="music/indie rock"/>
    <x v="1"/>
    <s v="indie rock"/>
  </r>
  <r>
    <n v="837"/>
    <s v="Cook-Ortiz"/>
    <s v="Right-sized dedicated standardization"/>
    <n v="17700"/>
    <n v="150960"/>
    <n v="84.01"/>
    <n v="853"/>
    <x v="1"/>
    <n v="1797"/>
    <s v="US"/>
    <s v="USD"/>
    <n v="1301202000"/>
    <x v="643"/>
    <n v="1305867600"/>
    <x v="754"/>
    <b v="0"/>
    <b v="0"/>
    <s v="music/jazz"/>
    <x v="1"/>
    <s v="jazz"/>
  </r>
  <r>
    <n v="838"/>
    <s v="Jordan-Fischer"/>
    <s v="Vision-oriented high-level extranet"/>
    <n v="6400"/>
    <n v="8890"/>
    <n v="34.06"/>
    <n v="139"/>
    <x v="1"/>
    <n v="261"/>
    <s v="US"/>
    <s v="USD"/>
    <n v="1538024400"/>
    <x v="750"/>
    <n v="1538802000"/>
    <x v="755"/>
    <b v="0"/>
    <b v="0"/>
    <s v="theater/plays"/>
    <x v="3"/>
    <s v="plays"/>
  </r>
  <r>
    <n v="839"/>
    <s v="Pierce-Ramirez"/>
    <s v="Organized scalable initiative"/>
    <n v="7700"/>
    <n v="14644"/>
    <n v="93.27"/>
    <n v="190"/>
    <x v="1"/>
    <n v="157"/>
    <s v="US"/>
    <s v="USD"/>
    <n v="1395032400"/>
    <x v="751"/>
    <n v="1398920400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33"/>
    <n v="100"/>
    <x v="1"/>
    <n v="3533"/>
    <s v="US"/>
    <s v="USD"/>
    <n v="1405486800"/>
    <x v="752"/>
    <n v="1405659600"/>
    <x v="757"/>
    <b v="0"/>
    <b v="1"/>
    <s v="theater/plays"/>
    <x v="3"/>
    <s v="plays"/>
  </r>
  <r>
    <n v="841"/>
    <s v="Garcia, Dunn and Richardson"/>
    <s v="Automated even-keeled emulation"/>
    <n v="9100"/>
    <n v="12991"/>
    <n v="83.81"/>
    <n v="143"/>
    <x v="1"/>
    <n v="155"/>
    <s v="US"/>
    <s v="USD"/>
    <n v="1455861600"/>
    <x v="753"/>
    <n v="1457244000"/>
    <x v="758"/>
    <b v="0"/>
    <b v="0"/>
    <s v="technology/web"/>
    <x v="2"/>
    <s v="web"/>
  </r>
  <r>
    <n v="842"/>
    <s v="Lawson and Sons"/>
    <s v="Reverse-engineered multi-tasking product"/>
    <n v="1500"/>
    <n v="8447"/>
    <n v="63.99"/>
    <n v="563"/>
    <x v="1"/>
    <n v="132"/>
    <s v="IT"/>
    <s v="EUR"/>
    <n v="1529038800"/>
    <x v="754"/>
    <n v="1529298000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81.91"/>
    <n v="31"/>
    <x v="0"/>
    <n v="33"/>
    <s v="US"/>
    <s v="USD"/>
    <n v="1535259600"/>
    <x v="755"/>
    <n v="1535778000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93.05"/>
    <n v="99"/>
    <x v="3"/>
    <n v="94"/>
    <s v="US"/>
    <s v="USD"/>
    <n v="1327212000"/>
    <x v="756"/>
    <n v="1327471200"/>
    <x v="761"/>
    <b v="0"/>
    <b v="0"/>
    <s v="film &amp; video/documentary"/>
    <x v="4"/>
    <s v="documentary"/>
  </r>
  <r>
    <n v="845"/>
    <s v="Williams LLC"/>
    <s v="Up-sized high-level access"/>
    <n v="69900"/>
    <n v="138087"/>
    <n v="101.98"/>
    <n v="198"/>
    <x v="1"/>
    <n v="1354"/>
    <s v="GB"/>
    <s v="GBP"/>
    <n v="1526360400"/>
    <x v="757"/>
    <n v="1529557200"/>
    <x v="78"/>
    <b v="0"/>
    <b v="0"/>
    <s v="technology/web"/>
    <x v="2"/>
    <s v="web"/>
  </r>
  <r>
    <n v="846"/>
    <s v="Cooper, Stanley and Bryant"/>
    <s v="Phased empowering success"/>
    <n v="1000"/>
    <n v="5085"/>
    <n v="105.94"/>
    <n v="509"/>
    <x v="1"/>
    <n v="48"/>
    <s v="US"/>
    <s v="USD"/>
    <n v="1532149200"/>
    <x v="758"/>
    <n v="1535259600"/>
    <x v="762"/>
    <b v="1"/>
    <b v="1"/>
    <s v="technology/web"/>
    <x v="2"/>
    <s v="web"/>
  </r>
  <r>
    <n v="847"/>
    <s v="Miller, Glenn and Adams"/>
    <s v="Distributed actuating project"/>
    <n v="4700"/>
    <n v="11174"/>
    <n v="101.58"/>
    <n v="238"/>
    <x v="1"/>
    <n v="110"/>
    <s v="US"/>
    <s v="USD"/>
    <n v="1515304800"/>
    <x v="759"/>
    <n v="1515564000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62.97"/>
    <n v="338"/>
    <x v="1"/>
    <n v="172"/>
    <s v="US"/>
    <s v="USD"/>
    <n v="1276318800"/>
    <x v="760"/>
    <n v="1277096400"/>
    <x v="764"/>
    <b v="0"/>
    <b v="0"/>
    <s v="film &amp; video/drama"/>
    <x v="4"/>
    <s v="drama"/>
  </r>
  <r>
    <n v="849"/>
    <s v="Jones-Ryan"/>
    <s v="Vision-oriented uniform instruction set"/>
    <n v="6700"/>
    <n v="8917"/>
    <n v="29.05"/>
    <n v="133"/>
    <x v="1"/>
    <n v="307"/>
    <s v="US"/>
    <s v="USD"/>
    <n v="1328767200"/>
    <x v="761"/>
    <n v="1329026400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1"/>
    <n v="1"/>
    <x v="0"/>
    <n v="1"/>
    <s v="US"/>
    <s v="USD"/>
    <n v="1321682400"/>
    <x v="762"/>
    <n v="1322978400"/>
    <x v="539"/>
    <b v="1"/>
    <b v="0"/>
    <s v="music/rock"/>
    <x v="1"/>
    <s v="rock"/>
  </r>
  <r>
    <n v="851"/>
    <s v="Bright and Sons"/>
    <s v="Object-based needs-based info-mediaries"/>
    <n v="6000"/>
    <n v="12468"/>
    <n v="77.930000000000007"/>
    <n v="208"/>
    <x v="1"/>
    <n v="160"/>
    <s v="US"/>
    <s v="USD"/>
    <n v="1335934800"/>
    <x v="444"/>
    <n v="1338786000"/>
    <x v="766"/>
    <b v="0"/>
    <b v="0"/>
    <s v="music/electric music"/>
    <x v="1"/>
    <s v="electric music"/>
  </r>
  <r>
    <n v="852"/>
    <s v="Brady Ltd"/>
    <s v="Open-source reciprocal standardization"/>
    <n v="4900"/>
    <n v="2505"/>
    <n v="80.81"/>
    <n v="51"/>
    <x v="0"/>
    <n v="31"/>
    <s v="US"/>
    <s v="USD"/>
    <n v="1310792400"/>
    <x v="763"/>
    <n v="1311656400"/>
    <x v="422"/>
    <b v="0"/>
    <b v="1"/>
    <s v="games/video games"/>
    <x v="6"/>
    <s v="video games"/>
  </r>
  <r>
    <n v="853"/>
    <s v="Collier LLC"/>
    <s v="Secured well-modulated projection"/>
    <n v="17100"/>
    <n v="111502"/>
    <n v="76.010000000000005"/>
    <n v="652"/>
    <x v="1"/>
    <n v="1467"/>
    <s v="CA"/>
    <s v="CAD"/>
    <n v="1308546000"/>
    <x v="764"/>
    <n v="1308978000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72.989999999999995"/>
    <n v="114"/>
    <x v="1"/>
    <n v="2662"/>
    <s v="CA"/>
    <s v="CAD"/>
    <n v="1574056800"/>
    <x v="765"/>
    <n v="1576389600"/>
    <x v="768"/>
    <b v="0"/>
    <b v="0"/>
    <s v="publishing/fiction"/>
    <x v="5"/>
    <s v="fiction"/>
  </r>
  <r>
    <n v="855"/>
    <s v="Moses-Terry"/>
    <s v="Horizontal clear-thinking framework"/>
    <n v="23400"/>
    <n v="23956"/>
    <n v="53"/>
    <n v="102"/>
    <x v="1"/>
    <n v="452"/>
    <s v="AU"/>
    <s v="AUD"/>
    <n v="1308373200"/>
    <x v="766"/>
    <n v="1311051600"/>
    <x v="214"/>
    <b v="0"/>
    <b v="0"/>
    <s v="theater/plays"/>
    <x v="3"/>
    <s v="plays"/>
  </r>
  <r>
    <n v="856"/>
    <s v="Williams and Sons"/>
    <s v="Profound composite core"/>
    <n v="2400"/>
    <n v="8558"/>
    <n v="54.16"/>
    <n v="357"/>
    <x v="1"/>
    <n v="158"/>
    <s v="US"/>
    <s v="USD"/>
    <n v="1335243600"/>
    <x v="767"/>
    <n v="1336712400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32.950000000000003"/>
    <n v="140"/>
    <x v="1"/>
    <n v="225"/>
    <s v="CH"/>
    <s v="CHF"/>
    <n v="1328421600"/>
    <x v="768"/>
    <n v="1330408800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79.37"/>
    <n v="69"/>
    <x v="0"/>
    <n v="35"/>
    <s v="US"/>
    <s v="USD"/>
    <n v="1524286800"/>
    <x v="769"/>
    <n v="1524891600"/>
    <x v="771"/>
    <b v="1"/>
    <b v="0"/>
    <s v="food/food trucks"/>
    <x v="0"/>
    <s v="food trucks"/>
  </r>
  <r>
    <n v="859"/>
    <s v="Martinez Ltd"/>
    <s v="Multi-layered upward-trending groupware"/>
    <n v="7300"/>
    <n v="2594"/>
    <n v="41.17"/>
    <n v="36"/>
    <x v="0"/>
    <n v="63"/>
    <s v="US"/>
    <s v="USD"/>
    <n v="1362117600"/>
    <x v="770"/>
    <n v="1363669200"/>
    <x v="250"/>
    <b v="0"/>
    <b v="1"/>
    <s v="theater/plays"/>
    <x v="3"/>
    <s v="plays"/>
  </r>
  <r>
    <n v="860"/>
    <s v="Lee PLC"/>
    <s v="Re-contextualized leadingedge firmware"/>
    <n v="2000"/>
    <n v="5033"/>
    <n v="77.430000000000007"/>
    <n v="252"/>
    <x v="1"/>
    <n v="65"/>
    <s v="US"/>
    <s v="USD"/>
    <n v="1550556000"/>
    <x v="771"/>
    <n v="1551420000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57.16"/>
    <n v="106"/>
    <x v="1"/>
    <n v="163"/>
    <s v="US"/>
    <s v="USD"/>
    <n v="1269147600"/>
    <x v="772"/>
    <n v="1269838800"/>
    <x v="773"/>
    <b v="0"/>
    <b v="0"/>
    <s v="theater/plays"/>
    <x v="3"/>
    <s v="plays"/>
  </r>
  <r>
    <n v="862"/>
    <s v="Lewis and Sons"/>
    <s v="Profound disintermediate open system"/>
    <n v="3500"/>
    <n v="6560"/>
    <n v="77.180000000000007"/>
    <n v="187"/>
    <x v="1"/>
    <n v="85"/>
    <s v="US"/>
    <s v="USD"/>
    <n v="1312174800"/>
    <x v="773"/>
    <n v="1312520400"/>
    <x v="774"/>
    <b v="0"/>
    <b v="0"/>
    <s v="theater/plays"/>
    <x v="3"/>
    <s v="plays"/>
  </r>
  <r>
    <n v="863"/>
    <s v="Davis-Johnson"/>
    <s v="Automated reciprocal protocol"/>
    <n v="1400"/>
    <n v="5415"/>
    <n v="24.95"/>
    <n v="387"/>
    <x v="1"/>
    <n v="217"/>
    <s v="US"/>
    <s v="USD"/>
    <n v="1434517200"/>
    <x v="774"/>
    <n v="1436504400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97.18"/>
    <n v="347"/>
    <x v="1"/>
    <n v="150"/>
    <s v="US"/>
    <s v="USD"/>
    <n v="1471582800"/>
    <x v="775"/>
    <n v="1472014800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46"/>
    <n v="186"/>
    <x v="1"/>
    <n v="3272"/>
    <s v="US"/>
    <s v="USD"/>
    <n v="1410757200"/>
    <x v="776"/>
    <n v="1411534800"/>
    <x v="776"/>
    <b v="0"/>
    <b v="0"/>
    <s v="theater/plays"/>
    <x v="3"/>
    <s v="plays"/>
  </r>
  <r>
    <n v="866"/>
    <s v="Jackson-Brown"/>
    <s v="Versatile 5thgeneration matrices"/>
    <n v="182800"/>
    <n v="79045"/>
    <n v="88.02"/>
    <n v="43"/>
    <x v="3"/>
    <n v="898"/>
    <s v="US"/>
    <s v="USD"/>
    <n v="1304830800"/>
    <x v="777"/>
    <n v="1304917200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25.99"/>
    <n v="162"/>
    <x v="1"/>
    <n v="300"/>
    <s v="US"/>
    <s v="USD"/>
    <n v="1539061200"/>
    <x v="778"/>
    <n v="1539579600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02.69"/>
    <n v="185"/>
    <x v="1"/>
    <n v="126"/>
    <s v="US"/>
    <s v="USD"/>
    <n v="1381554000"/>
    <x v="779"/>
    <n v="1382504400"/>
    <x v="779"/>
    <b v="0"/>
    <b v="0"/>
    <s v="theater/plays"/>
    <x v="3"/>
    <s v="plays"/>
  </r>
  <r>
    <n v="869"/>
    <s v="Brown-Williams"/>
    <s v="Multi-channeled responsive product"/>
    <n v="161900"/>
    <n v="38376"/>
    <n v="72.959999999999994"/>
    <n v="24"/>
    <x v="0"/>
    <n v="526"/>
    <s v="US"/>
    <s v="USD"/>
    <n v="1277096400"/>
    <x v="780"/>
    <n v="1278306000"/>
    <x v="780"/>
    <b v="0"/>
    <b v="0"/>
    <s v="film &amp; video/drama"/>
    <x v="4"/>
    <s v="drama"/>
  </r>
  <r>
    <n v="870"/>
    <s v="Hansen-Austin"/>
    <s v="Adaptive demand-driven encryption"/>
    <n v="7700"/>
    <n v="6920"/>
    <n v="57.19"/>
    <n v="90"/>
    <x v="0"/>
    <n v="121"/>
    <s v="US"/>
    <s v="USD"/>
    <n v="1440392400"/>
    <x v="335"/>
    <n v="1442552400"/>
    <x v="781"/>
    <b v="0"/>
    <b v="0"/>
    <s v="theater/plays"/>
    <x v="3"/>
    <s v="plays"/>
  </r>
  <r>
    <n v="871"/>
    <s v="Santana-George"/>
    <s v="Re-engineered client-driven knowledge user"/>
    <n v="71500"/>
    <n v="194912"/>
    <n v="84.01"/>
    <n v="273"/>
    <x v="1"/>
    <n v="2320"/>
    <s v="US"/>
    <s v="USD"/>
    <n v="1509512400"/>
    <x v="535"/>
    <n v="1511071200"/>
    <x v="782"/>
    <b v="0"/>
    <b v="1"/>
    <s v="theater/plays"/>
    <x v="3"/>
    <s v="plays"/>
  </r>
  <r>
    <n v="872"/>
    <s v="Davis LLC"/>
    <s v="Compatible logistical paradigm"/>
    <n v="4700"/>
    <n v="7992"/>
    <n v="98.67"/>
    <n v="170"/>
    <x v="1"/>
    <n v="81"/>
    <s v="AU"/>
    <s v="AUD"/>
    <n v="1535950800"/>
    <x v="270"/>
    <n v="153638280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42.01"/>
    <n v="188"/>
    <x v="1"/>
    <n v="1887"/>
    <s v="US"/>
    <s v="USD"/>
    <n v="1389160800"/>
    <x v="781"/>
    <n v="1389592800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2"/>
    <n v="347"/>
    <x v="1"/>
    <n v="4358"/>
    <s v="US"/>
    <s v="USD"/>
    <n v="1271998800"/>
    <x v="782"/>
    <n v="1275282000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81.569999999999993"/>
    <n v="69"/>
    <x v="0"/>
    <n v="67"/>
    <s v="US"/>
    <s v="USD"/>
    <n v="1294898400"/>
    <x v="783"/>
    <n v="1294984800"/>
    <x v="785"/>
    <b v="0"/>
    <b v="0"/>
    <s v="music/rock"/>
    <x v="1"/>
    <s v="rock"/>
  </r>
  <r>
    <n v="876"/>
    <s v="Dixon, Perez and Banks"/>
    <s v="Re-engineered encompassing definition"/>
    <n v="8300"/>
    <n v="2111"/>
    <n v="37.04"/>
    <n v="25"/>
    <x v="0"/>
    <n v="57"/>
    <s v="CA"/>
    <s v="CAD"/>
    <n v="1559970000"/>
    <x v="784"/>
    <n v="1562043600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103.03"/>
    <n v="77"/>
    <x v="0"/>
    <n v="1229"/>
    <s v="US"/>
    <s v="USD"/>
    <n v="1469509200"/>
    <x v="785"/>
    <n v="1469595600"/>
    <x v="786"/>
    <b v="0"/>
    <b v="0"/>
    <s v="food/food trucks"/>
    <x v="0"/>
    <s v="food trucks"/>
  </r>
  <r>
    <n v="878"/>
    <s v="Lutz Group"/>
    <s v="Enterprise-wide foreground paradigm"/>
    <n v="2700"/>
    <n v="1012"/>
    <n v="84.33"/>
    <n v="37"/>
    <x v="0"/>
    <n v="12"/>
    <s v="IT"/>
    <s v="EUR"/>
    <n v="1579068000"/>
    <x v="786"/>
    <n v="1581141600"/>
    <x v="787"/>
    <b v="0"/>
    <b v="0"/>
    <s v="music/metal"/>
    <x v="1"/>
    <s v="metal"/>
  </r>
  <r>
    <n v="879"/>
    <s v="Ortiz Inc"/>
    <s v="Stand-alone incremental parallelism"/>
    <n v="1000"/>
    <n v="5438"/>
    <n v="102.6"/>
    <n v="544"/>
    <x v="1"/>
    <n v="53"/>
    <s v="US"/>
    <s v="USD"/>
    <n v="1487743200"/>
    <x v="787"/>
    <n v="1488520800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79.989999999999995"/>
    <n v="229"/>
    <x v="1"/>
    <n v="2414"/>
    <s v="US"/>
    <s v="USD"/>
    <n v="1563685200"/>
    <x v="788"/>
    <n v="1563858000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70.06"/>
    <n v="39"/>
    <x v="0"/>
    <n v="452"/>
    <s v="US"/>
    <s v="USD"/>
    <n v="1436418000"/>
    <x v="330"/>
    <n v="1438923600"/>
    <x v="789"/>
    <b v="0"/>
    <b v="1"/>
    <s v="theater/plays"/>
    <x v="3"/>
    <s v="plays"/>
  </r>
  <r>
    <n v="882"/>
    <s v="White-Rosario"/>
    <s v="Balanced demand-driven definition"/>
    <n v="800"/>
    <n v="2960"/>
    <n v="37"/>
    <n v="370"/>
    <x v="1"/>
    <n v="80"/>
    <s v="US"/>
    <s v="USD"/>
    <n v="1421820000"/>
    <x v="789"/>
    <n v="1422165600"/>
    <x v="790"/>
    <b v="0"/>
    <b v="0"/>
    <s v="theater/plays"/>
    <x v="3"/>
    <s v="plays"/>
  </r>
  <r>
    <n v="883"/>
    <s v="Simmons-Villarreal"/>
    <s v="Customer-focused mobile Graphic Interface"/>
    <n v="3400"/>
    <n v="8089"/>
    <n v="41.91"/>
    <n v="238"/>
    <x v="1"/>
    <n v="193"/>
    <s v="US"/>
    <s v="USD"/>
    <n v="1274763600"/>
    <x v="790"/>
    <n v="1277874000"/>
    <x v="791"/>
    <b v="0"/>
    <b v="0"/>
    <s v="film &amp; video/shorts"/>
    <x v="4"/>
    <s v="shorts"/>
  </r>
  <r>
    <n v="884"/>
    <s v="Strickland Group"/>
    <s v="Horizontal secondary interface"/>
    <n v="170800"/>
    <n v="109374"/>
    <n v="57.99"/>
    <n v="64"/>
    <x v="0"/>
    <n v="1886"/>
    <s v="US"/>
    <s v="USD"/>
    <n v="1399179600"/>
    <x v="791"/>
    <n v="1399352400"/>
    <x v="792"/>
    <b v="0"/>
    <b v="1"/>
    <s v="theater/plays"/>
    <x v="3"/>
    <s v="plays"/>
  </r>
  <r>
    <n v="885"/>
    <s v="Lynch Ltd"/>
    <s v="Virtual analyzing collaboration"/>
    <n v="1800"/>
    <n v="2129"/>
    <n v="40.94"/>
    <n v="118"/>
    <x v="1"/>
    <n v="52"/>
    <s v="US"/>
    <s v="USD"/>
    <n v="1275800400"/>
    <x v="792"/>
    <n v="1279083600"/>
    <x v="556"/>
    <b v="0"/>
    <b v="0"/>
    <s v="theater/plays"/>
    <x v="3"/>
    <s v="plays"/>
  </r>
  <r>
    <n v="886"/>
    <s v="Sanders LLC"/>
    <s v="Multi-tiered explicit focus group"/>
    <n v="150600"/>
    <n v="127745"/>
    <n v="70"/>
    <n v="85"/>
    <x v="0"/>
    <n v="1825"/>
    <s v="US"/>
    <s v="USD"/>
    <n v="1282798800"/>
    <x v="793"/>
    <n v="1284354000"/>
    <x v="488"/>
    <b v="0"/>
    <b v="0"/>
    <s v="music/indie rock"/>
    <x v="1"/>
    <s v="indie rock"/>
  </r>
  <r>
    <n v="887"/>
    <s v="Cooper LLC"/>
    <s v="Multi-layered systematic knowledgebase"/>
    <n v="7800"/>
    <n v="2289"/>
    <n v="73.84"/>
    <n v="29"/>
    <x v="0"/>
    <n v="31"/>
    <s v="US"/>
    <s v="USD"/>
    <n v="1437109200"/>
    <x v="794"/>
    <n v="1441170000"/>
    <x v="232"/>
    <b v="0"/>
    <b v="1"/>
    <s v="theater/plays"/>
    <x v="3"/>
    <s v="plays"/>
  </r>
  <r>
    <n v="888"/>
    <s v="Palmer Ltd"/>
    <s v="Reverse-engineered uniform knowledge user"/>
    <n v="5800"/>
    <n v="12174"/>
    <n v="41.98"/>
    <n v="210"/>
    <x v="1"/>
    <n v="290"/>
    <s v="US"/>
    <s v="USD"/>
    <n v="1491886800"/>
    <x v="795"/>
    <n v="1493528400"/>
    <x v="793"/>
    <b v="0"/>
    <b v="0"/>
    <s v="theater/plays"/>
    <x v="3"/>
    <s v="plays"/>
  </r>
  <r>
    <n v="889"/>
    <s v="Santos Group"/>
    <s v="Secured dynamic capacity"/>
    <n v="5600"/>
    <n v="9508"/>
    <n v="77.930000000000007"/>
    <n v="170"/>
    <x v="1"/>
    <n v="122"/>
    <s v="US"/>
    <s v="USD"/>
    <n v="1394600400"/>
    <x v="796"/>
    <n v="1395205200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06.02"/>
    <n v="116"/>
    <x v="1"/>
    <n v="1470"/>
    <s v="US"/>
    <s v="USD"/>
    <n v="1561352400"/>
    <x v="797"/>
    <n v="1561438800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47.02"/>
    <n v="259"/>
    <x v="1"/>
    <n v="165"/>
    <s v="CA"/>
    <s v="CAD"/>
    <n v="1322892000"/>
    <x v="798"/>
    <n v="1326693600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76.02"/>
    <n v="231"/>
    <x v="1"/>
    <n v="182"/>
    <s v="US"/>
    <s v="USD"/>
    <n v="1274418000"/>
    <x v="799"/>
    <n v="1277960400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54.12"/>
    <n v="128"/>
    <x v="1"/>
    <n v="199"/>
    <s v="IT"/>
    <s v="EUR"/>
    <n v="1434344400"/>
    <x v="800"/>
    <n v="1434690000"/>
    <x v="797"/>
    <b v="0"/>
    <b v="1"/>
    <s v="film &amp; video/documentary"/>
    <x v="4"/>
    <s v="documentary"/>
  </r>
  <r>
    <n v="894"/>
    <s v="Barrett Inc"/>
    <s v="Organic cohesive neural-net"/>
    <n v="1700"/>
    <n v="3208"/>
    <n v="57.29"/>
    <n v="189"/>
    <x v="1"/>
    <n v="56"/>
    <s v="GB"/>
    <s v="GBP"/>
    <n v="1373518800"/>
    <x v="801"/>
    <n v="1376110800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103.81"/>
    <n v="7"/>
    <x v="0"/>
    <n v="107"/>
    <s v="US"/>
    <s v="USD"/>
    <n v="1517637600"/>
    <x v="802"/>
    <n v="1518415200"/>
    <x v="799"/>
    <b v="0"/>
    <b v="0"/>
    <s v="theater/plays"/>
    <x v="3"/>
    <s v="plays"/>
  </r>
  <r>
    <n v="896"/>
    <s v="Wright-Bryant"/>
    <s v="Reverse-engineered client-server extranet"/>
    <n v="19800"/>
    <n v="153338"/>
    <n v="105.03"/>
    <n v="774"/>
    <x v="1"/>
    <n v="1460"/>
    <s v="AU"/>
    <s v="AUD"/>
    <n v="1310619600"/>
    <x v="803"/>
    <n v="1310878800"/>
    <x v="800"/>
    <b v="0"/>
    <b v="1"/>
    <s v="food/food trucks"/>
    <x v="0"/>
    <s v="food trucks"/>
  </r>
  <r>
    <n v="897"/>
    <s v="Berry-Cannon"/>
    <s v="Organized discrete encoding"/>
    <n v="8800"/>
    <n v="2437"/>
    <n v="90.26"/>
    <n v="28"/>
    <x v="0"/>
    <n v="27"/>
    <s v="US"/>
    <s v="USD"/>
    <n v="1556427600"/>
    <x v="212"/>
    <n v="1556600400"/>
    <x v="368"/>
    <b v="0"/>
    <b v="0"/>
    <s v="theater/plays"/>
    <x v="3"/>
    <s v="plays"/>
  </r>
  <r>
    <n v="898"/>
    <s v="Davis-Gonzalez"/>
    <s v="Balanced regional flexibility"/>
    <n v="179100"/>
    <n v="93991"/>
    <n v="76.98"/>
    <n v="52"/>
    <x v="0"/>
    <n v="1221"/>
    <s v="US"/>
    <s v="USD"/>
    <n v="1576476000"/>
    <x v="804"/>
    <n v="1576994400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102.6"/>
    <n v="407"/>
    <x v="1"/>
    <n v="123"/>
    <s v="CH"/>
    <s v="CHF"/>
    <n v="1381122000"/>
    <x v="805"/>
    <n v="1382677200"/>
    <x v="802"/>
    <b v="0"/>
    <b v="0"/>
    <s v="music/jazz"/>
    <x v="1"/>
    <s v="jazz"/>
  </r>
  <r>
    <n v="900"/>
    <s v="Powers, Smith and Deleon"/>
    <s v="Enhanced uniform service-desk"/>
    <n v="100"/>
    <n v="2"/>
    <n v="2"/>
    <n v="2"/>
    <x v="0"/>
    <n v="1"/>
    <s v="US"/>
    <s v="USD"/>
    <n v="1411102800"/>
    <x v="806"/>
    <n v="1411189200"/>
    <x v="803"/>
    <b v="0"/>
    <b v="1"/>
    <s v="technology/web"/>
    <x v="2"/>
    <s v="web"/>
  </r>
  <r>
    <n v="901"/>
    <s v="Hogan Group"/>
    <s v="Versatile bottom-line definition"/>
    <n v="5600"/>
    <n v="8746"/>
    <n v="55.01"/>
    <n v="156"/>
    <x v="1"/>
    <n v="159"/>
    <s v="US"/>
    <s v="USD"/>
    <n v="1531803600"/>
    <x v="807"/>
    <n v="1534654800"/>
    <x v="482"/>
    <b v="0"/>
    <b v="1"/>
    <s v="music/rock"/>
    <x v="1"/>
    <s v="rock"/>
  </r>
  <r>
    <n v="902"/>
    <s v="Wang, Silva and Byrd"/>
    <s v="Integrated bifurcated software"/>
    <n v="1400"/>
    <n v="3534"/>
    <n v="32.130000000000003"/>
    <n v="252"/>
    <x v="1"/>
    <n v="110"/>
    <s v="US"/>
    <s v="USD"/>
    <n v="1454133600"/>
    <x v="722"/>
    <n v="1457762400"/>
    <x v="496"/>
    <b v="0"/>
    <b v="0"/>
    <s v="technology/web"/>
    <x v="2"/>
    <s v="web"/>
  </r>
  <r>
    <n v="903"/>
    <s v="Parker-Morris"/>
    <s v="Assimilated next generation instruction set"/>
    <n v="41000"/>
    <n v="709"/>
    <n v="50.64"/>
    <n v="2"/>
    <x v="2"/>
    <n v="14"/>
    <s v="US"/>
    <s v="USD"/>
    <n v="1336194000"/>
    <x v="477"/>
    <n v="1337490000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49.69"/>
    <n v="12"/>
    <x v="0"/>
    <n v="16"/>
    <s v="US"/>
    <s v="USD"/>
    <n v="1349326800"/>
    <x v="259"/>
    <n v="1349672400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54.89"/>
    <n v="164"/>
    <x v="1"/>
    <n v="236"/>
    <s v="US"/>
    <s v="USD"/>
    <n v="1379566800"/>
    <x v="9"/>
    <n v="1379826000"/>
    <x v="806"/>
    <b v="0"/>
    <b v="0"/>
    <s v="theater/plays"/>
    <x v="3"/>
    <s v="plays"/>
  </r>
  <r>
    <n v="906"/>
    <s v="Hayes Group"/>
    <s v="Implemented even-keeled standardization"/>
    <n v="5500"/>
    <n v="8964"/>
    <n v="46.93"/>
    <n v="163"/>
    <x v="1"/>
    <n v="191"/>
    <s v="US"/>
    <s v="USD"/>
    <n v="1494651600"/>
    <x v="808"/>
    <n v="1497762000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44.95"/>
    <n v="20"/>
    <x v="0"/>
    <n v="41"/>
    <s v="US"/>
    <s v="USD"/>
    <n v="1303880400"/>
    <x v="809"/>
    <n v="1304485200"/>
    <x v="808"/>
    <b v="0"/>
    <b v="0"/>
    <s v="theater/plays"/>
    <x v="3"/>
    <s v="plays"/>
  </r>
  <r>
    <n v="908"/>
    <s v="Bryant-Pope"/>
    <s v="Networked intangible help-desk"/>
    <n v="38200"/>
    <n v="121950"/>
    <n v="31"/>
    <n v="319"/>
    <x v="1"/>
    <n v="3934"/>
    <s v="US"/>
    <s v="USD"/>
    <n v="1335934800"/>
    <x v="444"/>
    <n v="1336885200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107.76"/>
    <n v="479"/>
    <x v="1"/>
    <n v="80"/>
    <s v="CA"/>
    <s v="CAD"/>
    <n v="1528088400"/>
    <x v="384"/>
    <n v="1530421200"/>
    <x v="809"/>
    <b v="0"/>
    <b v="1"/>
    <s v="theater/plays"/>
    <x v="3"/>
    <s v="plays"/>
  </r>
  <r>
    <n v="910"/>
    <s v="King-Morris"/>
    <s v="Proactive incremental architecture"/>
    <n v="154500"/>
    <n v="30215"/>
    <n v="102.08"/>
    <n v="20"/>
    <x v="3"/>
    <n v="296"/>
    <s v="US"/>
    <s v="USD"/>
    <n v="1421906400"/>
    <x v="810"/>
    <n v="1421992800"/>
    <x v="810"/>
    <b v="0"/>
    <b v="0"/>
    <s v="theater/plays"/>
    <x v="3"/>
    <s v="plays"/>
  </r>
  <r>
    <n v="911"/>
    <s v="Carter, Cole and Curtis"/>
    <s v="Cloned responsive standardization"/>
    <n v="5800"/>
    <n v="11539"/>
    <n v="24.98"/>
    <n v="199"/>
    <x v="1"/>
    <n v="462"/>
    <s v="US"/>
    <s v="USD"/>
    <n v="1568005200"/>
    <x v="811"/>
    <n v="1568178000"/>
    <x v="811"/>
    <b v="1"/>
    <b v="0"/>
    <s v="technology/web"/>
    <x v="2"/>
    <s v="web"/>
  </r>
  <r>
    <n v="912"/>
    <s v="Sanchez-Parsons"/>
    <s v="Reduced bifurcated pricing structure"/>
    <n v="1800"/>
    <n v="14310"/>
    <n v="79.94"/>
    <n v="795"/>
    <x v="1"/>
    <n v="179"/>
    <s v="US"/>
    <s v="USD"/>
    <n v="1346821200"/>
    <x v="812"/>
    <n v="1347944400"/>
    <x v="812"/>
    <b v="1"/>
    <b v="0"/>
    <s v="film &amp; video/drama"/>
    <x v="4"/>
    <s v="drama"/>
  </r>
  <r>
    <n v="913"/>
    <s v="Rivera-Pearson"/>
    <s v="Re-engineered asymmetric challenge"/>
    <n v="70200"/>
    <n v="35536"/>
    <n v="67.95"/>
    <n v="51"/>
    <x v="0"/>
    <n v="523"/>
    <s v="AU"/>
    <s v="AUD"/>
    <n v="1557637200"/>
    <x v="813"/>
    <n v="1558760400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26.07"/>
    <n v="57"/>
    <x v="0"/>
    <n v="141"/>
    <s v="GB"/>
    <s v="GBP"/>
    <n v="1375592400"/>
    <x v="814"/>
    <n v="1376629200"/>
    <x v="814"/>
    <b v="0"/>
    <b v="0"/>
    <s v="theater/plays"/>
    <x v="3"/>
    <s v="plays"/>
  </r>
  <r>
    <n v="915"/>
    <s v="Riggs Group"/>
    <s v="Configurable upward-trending solution"/>
    <n v="125900"/>
    <n v="195936"/>
    <n v="105"/>
    <n v="156"/>
    <x v="1"/>
    <n v="1866"/>
    <s v="GB"/>
    <s v="GBP"/>
    <n v="1503982800"/>
    <x v="80"/>
    <n v="150476040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25.83"/>
    <n v="36"/>
    <x v="0"/>
    <n v="52"/>
    <s v="US"/>
    <s v="USD"/>
    <n v="1418882400"/>
    <x v="815"/>
    <n v="1419660000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77.67"/>
    <n v="58"/>
    <x v="2"/>
    <n v="27"/>
    <s v="GB"/>
    <s v="GBP"/>
    <n v="1309237200"/>
    <x v="816"/>
    <n v="1311310800"/>
    <x v="816"/>
    <b v="0"/>
    <b v="1"/>
    <s v="film &amp; video/shorts"/>
    <x v="4"/>
    <s v="shorts"/>
  </r>
  <r>
    <n v="918"/>
    <s v="Jones-Gonzalez"/>
    <s v="Seamless dynamic website"/>
    <n v="3800"/>
    <n v="9021"/>
    <n v="57.83"/>
    <n v="237"/>
    <x v="1"/>
    <n v="156"/>
    <s v="CH"/>
    <s v="CHF"/>
    <n v="1343365200"/>
    <x v="474"/>
    <n v="1344315600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92.96"/>
    <n v="59"/>
    <x v="0"/>
    <n v="225"/>
    <s v="AU"/>
    <s v="AUD"/>
    <n v="1507957200"/>
    <x v="817"/>
    <n v="1510725600"/>
    <x v="817"/>
    <b v="0"/>
    <b v="1"/>
    <s v="theater/plays"/>
    <x v="3"/>
    <s v="plays"/>
  </r>
  <r>
    <n v="920"/>
    <s v="Green, Murphy and Webb"/>
    <s v="Versatile directional project"/>
    <n v="5300"/>
    <n v="9676"/>
    <n v="37.950000000000003"/>
    <n v="183"/>
    <x v="1"/>
    <n v="255"/>
    <s v="US"/>
    <s v="USD"/>
    <n v="1549519200"/>
    <x v="818"/>
    <n v="1551247200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31.84"/>
    <n v="1"/>
    <x v="0"/>
    <n v="38"/>
    <s v="US"/>
    <s v="USD"/>
    <n v="1329026400"/>
    <x v="819"/>
    <n v="1330236000"/>
    <x v="819"/>
    <b v="0"/>
    <b v="0"/>
    <s v="technology/web"/>
    <x v="2"/>
    <s v="web"/>
  </r>
  <r>
    <n v="922"/>
    <s v="Soto-Anthony"/>
    <s v="Ameliorated logistical capability"/>
    <n v="51400"/>
    <n v="90440"/>
    <n v="40"/>
    <n v="176"/>
    <x v="1"/>
    <n v="2261"/>
    <s v="US"/>
    <s v="USD"/>
    <n v="1544335200"/>
    <x v="609"/>
    <n v="1545112800"/>
    <x v="320"/>
    <b v="0"/>
    <b v="1"/>
    <s v="music/world music"/>
    <x v="1"/>
    <s v="world music"/>
  </r>
  <r>
    <n v="923"/>
    <s v="Wise and Sons"/>
    <s v="Sharable discrete definition"/>
    <n v="1700"/>
    <n v="4044"/>
    <n v="101.1"/>
    <n v="238"/>
    <x v="1"/>
    <n v="40"/>
    <s v="US"/>
    <s v="USD"/>
    <n v="1279083600"/>
    <x v="547"/>
    <n v="1279170000"/>
    <x v="820"/>
    <b v="0"/>
    <b v="0"/>
    <s v="theater/plays"/>
    <x v="3"/>
    <s v="plays"/>
  </r>
  <r>
    <n v="924"/>
    <s v="Butler-Barr"/>
    <s v="User-friendly next generation core"/>
    <n v="39400"/>
    <n v="192292"/>
    <n v="84.01"/>
    <n v="488"/>
    <x v="1"/>
    <n v="2289"/>
    <s v="IT"/>
    <s v="EUR"/>
    <n v="1572498000"/>
    <x v="820"/>
    <n v="157345200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103.42"/>
    <n v="224"/>
    <x v="1"/>
    <n v="65"/>
    <s v="US"/>
    <s v="USD"/>
    <n v="1506056400"/>
    <x v="821"/>
    <n v="1507093200"/>
    <x v="822"/>
    <b v="0"/>
    <b v="0"/>
    <s v="theater/plays"/>
    <x v="3"/>
    <s v="plays"/>
  </r>
  <r>
    <n v="926"/>
    <s v="Brown-Oliver"/>
    <s v="Synchronized cohesive encoding"/>
    <n v="8700"/>
    <n v="1577"/>
    <n v="105.13"/>
    <n v="18"/>
    <x v="0"/>
    <n v="15"/>
    <s v="US"/>
    <s v="USD"/>
    <n v="1463029200"/>
    <x v="151"/>
    <n v="1463374800"/>
    <x v="823"/>
    <b v="0"/>
    <b v="0"/>
    <s v="food/food trucks"/>
    <x v="0"/>
    <s v="food trucks"/>
  </r>
  <r>
    <n v="927"/>
    <s v="Davis-Gardner"/>
    <s v="Synergistic dynamic utilization"/>
    <n v="7200"/>
    <n v="3301"/>
    <n v="89.22"/>
    <n v="46"/>
    <x v="0"/>
    <n v="37"/>
    <s v="US"/>
    <s v="USD"/>
    <n v="1342069200"/>
    <x v="822"/>
    <n v="1344574800"/>
    <x v="824"/>
    <b v="0"/>
    <b v="0"/>
    <s v="theater/plays"/>
    <x v="3"/>
    <s v="plays"/>
  </r>
  <r>
    <n v="928"/>
    <s v="Dawson Group"/>
    <s v="Triple-buffered bi-directional model"/>
    <n v="167400"/>
    <n v="196386"/>
    <n v="52"/>
    <n v="117"/>
    <x v="1"/>
    <n v="3777"/>
    <s v="IT"/>
    <s v="EUR"/>
    <n v="1388296800"/>
    <x v="823"/>
    <n v="1389074400"/>
    <x v="497"/>
    <b v="0"/>
    <b v="0"/>
    <s v="technology/web"/>
    <x v="2"/>
    <s v="web"/>
  </r>
  <r>
    <n v="929"/>
    <s v="Turner-Terrell"/>
    <s v="Polarized tertiary function"/>
    <n v="5500"/>
    <n v="11952"/>
    <n v="64.959999999999994"/>
    <n v="217"/>
    <x v="1"/>
    <n v="184"/>
    <s v="GB"/>
    <s v="GBP"/>
    <n v="1493787600"/>
    <x v="824"/>
    <n v="1494997200"/>
    <x v="825"/>
    <b v="0"/>
    <b v="0"/>
    <s v="theater/plays"/>
    <x v="3"/>
    <s v="plays"/>
  </r>
  <r>
    <n v="930"/>
    <s v="Hall, Buchanan and Benton"/>
    <s v="Configurable fault-tolerant structure"/>
    <n v="3500"/>
    <n v="3930"/>
    <n v="46.24"/>
    <n v="112"/>
    <x v="1"/>
    <n v="85"/>
    <s v="US"/>
    <s v="USD"/>
    <n v="1424844000"/>
    <x v="825"/>
    <n v="1425448800"/>
    <x v="826"/>
    <b v="0"/>
    <b v="1"/>
    <s v="theater/plays"/>
    <x v="3"/>
    <s v="plays"/>
  </r>
  <r>
    <n v="931"/>
    <s v="Lowery, Hayden and Cruz"/>
    <s v="Digitized 24/7 budgetary management"/>
    <n v="7900"/>
    <n v="5729"/>
    <n v="51.15"/>
    <n v="73"/>
    <x v="0"/>
    <n v="112"/>
    <s v="US"/>
    <s v="USD"/>
    <n v="1403931600"/>
    <x v="826"/>
    <n v="1404104400"/>
    <x v="827"/>
    <b v="0"/>
    <b v="1"/>
    <s v="theater/plays"/>
    <x v="3"/>
    <s v="plays"/>
  </r>
  <r>
    <n v="932"/>
    <s v="Mora, Miller and Harper"/>
    <s v="Stand-alone zero tolerance algorithm"/>
    <n v="2300"/>
    <n v="4883"/>
    <n v="33.909999999999997"/>
    <n v="212"/>
    <x v="1"/>
    <n v="144"/>
    <s v="US"/>
    <s v="USD"/>
    <n v="1394514000"/>
    <x v="827"/>
    <n v="1394773200"/>
    <x v="828"/>
    <b v="0"/>
    <b v="0"/>
    <s v="music/rock"/>
    <x v="1"/>
    <s v="rock"/>
  </r>
  <r>
    <n v="933"/>
    <s v="Espinoza Group"/>
    <s v="Implemented tangible support"/>
    <n v="73000"/>
    <n v="175015"/>
    <n v="92.02"/>
    <n v="240"/>
    <x v="1"/>
    <n v="1902"/>
    <s v="US"/>
    <s v="USD"/>
    <n v="1365397200"/>
    <x v="828"/>
    <n v="1366520400"/>
    <x v="829"/>
    <b v="0"/>
    <b v="0"/>
    <s v="theater/plays"/>
    <x v="3"/>
    <s v="plays"/>
  </r>
  <r>
    <n v="934"/>
    <s v="Davis, Crawford and Lopez"/>
    <s v="Reactive radical framework"/>
    <n v="6200"/>
    <n v="11280"/>
    <n v="107.43"/>
    <n v="182"/>
    <x v="1"/>
    <n v="105"/>
    <s v="US"/>
    <s v="USD"/>
    <n v="1456120800"/>
    <x v="829"/>
    <n v="1456639200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75.849999999999994"/>
    <n v="164"/>
    <x v="1"/>
    <n v="132"/>
    <s v="US"/>
    <s v="USD"/>
    <n v="1437714000"/>
    <x v="830"/>
    <n v="1438318800"/>
    <x v="94"/>
    <b v="0"/>
    <b v="0"/>
    <s v="theater/plays"/>
    <x v="3"/>
    <s v="plays"/>
  </r>
  <r>
    <n v="936"/>
    <s v="Brown Ltd"/>
    <s v="Enhanced composite contingency"/>
    <n v="103200"/>
    <n v="1690"/>
    <n v="80.48"/>
    <n v="2"/>
    <x v="0"/>
    <n v="21"/>
    <s v="US"/>
    <s v="USD"/>
    <n v="1563771600"/>
    <x v="831"/>
    <n v="1564030800"/>
    <x v="831"/>
    <b v="1"/>
    <b v="0"/>
    <s v="theater/plays"/>
    <x v="3"/>
    <s v="plays"/>
  </r>
  <r>
    <n v="937"/>
    <s v="Tapia, Sandoval and Hurley"/>
    <s v="Cloned fresh-thinking model"/>
    <n v="171000"/>
    <n v="84891"/>
    <n v="86.98"/>
    <n v="50"/>
    <x v="3"/>
    <n v="976"/>
    <s v="US"/>
    <s v="USD"/>
    <n v="1448517600"/>
    <x v="832"/>
    <n v="1449295200"/>
    <x v="832"/>
    <b v="0"/>
    <b v="0"/>
    <s v="film &amp; video/documentary"/>
    <x v="4"/>
    <s v="documentary"/>
  </r>
  <r>
    <n v="938"/>
    <s v="Allen Inc"/>
    <s v="Total dedicated benchmark"/>
    <n v="9200"/>
    <n v="10093"/>
    <n v="105.14"/>
    <n v="110"/>
    <x v="1"/>
    <n v="96"/>
    <s v="US"/>
    <s v="USD"/>
    <n v="1528779600"/>
    <x v="833"/>
    <n v="1531890000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57.3"/>
    <n v="49"/>
    <x v="0"/>
    <n v="67"/>
    <s v="US"/>
    <s v="USD"/>
    <n v="1304744400"/>
    <x v="834"/>
    <n v="1306213200"/>
    <x v="834"/>
    <b v="0"/>
    <b v="1"/>
    <s v="games/video games"/>
    <x v="6"/>
    <s v="video games"/>
  </r>
  <r>
    <n v="940"/>
    <s v="Wiggins Ltd"/>
    <s v="Upgradable analyzing core"/>
    <n v="9900"/>
    <n v="6161"/>
    <n v="93.35"/>
    <n v="62"/>
    <x v="2"/>
    <n v="66"/>
    <s v="CA"/>
    <s v="CAD"/>
    <n v="1354341600"/>
    <x v="835"/>
    <n v="1356242400"/>
    <x v="835"/>
    <b v="0"/>
    <b v="0"/>
    <s v="technology/web"/>
    <x v="2"/>
    <s v="web"/>
  </r>
  <r>
    <n v="941"/>
    <s v="Luna-Horne"/>
    <s v="Profound exuding pricing structure"/>
    <n v="43000"/>
    <n v="5615"/>
    <n v="71.989999999999995"/>
    <n v="13"/>
    <x v="0"/>
    <n v="78"/>
    <s v="US"/>
    <s v="USD"/>
    <n v="1294552800"/>
    <x v="836"/>
    <n v="1297576800"/>
    <x v="836"/>
    <b v="1"/>
    <b v="0"/>
    <s v="theater/plays"/>
    <x v="3"/>
    <s v="plays"/>
  </r>
  <r>
    <n v="942"/>
    <s v="Allen Inc"/>
    <s v="Horizontal optimizing model"/>
    <n v="9600"/>
    <n v="6205"/>
    <n v="92.61"/>
    <n v="65"/>
    <x v="0"/>
    <n v="67"/>
    <s v="AU"/>
    <s v="AUD"/>
    <n v="1295935200"/>
    <x v="837"/>
    <n v="1296194400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04.99"/>
    <n v="160"/>
    <x v="1"/>
    <n v="114"/>
    <s v="US"/>
    <s v="USD"/>
    <n v="1411534800"/>
    <x v="219"/>
    <n v="1414558800"/>
    <x v="837"/>
    <b v="0"/>
    <b v="0"/>
    <s v="food/food trucks"/>
    <x v="0"/>
    <s v="food trucks"/>
  </r>
  <r>
    <n v="944"/>
    <s v="Walter Inc"/>
    <s v="Streamlined 5thgeneration intranet"/>
    <n v="10000"/>
    <n v="8142"/>
    <n v="30.96"/>
    <n v="81"/>
    <x v="0"/>
    <n v="263"/>
    <s v="AU"/>
    <s v="AUD"/>
    <n v="1486706400"/>
    <x v="365"/>
    <n v="1488348000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3"/>
    <n v="32"/>
    <x v="0"/>
    <n v="1691"/>
    <s v="US"/>
    <s v="USD"/>
    <n v="1333602000"/>
    <x v="838"/>
    <n v="1334898000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84.19"/>
    <n v="10"/>
    <x v="0"/>
    <n v="181"/>
    <s v="US"/>
    <s v="USD"/>
    <n v="1308200400"/>
    <x v="839"/>
    <n v="1308373200"/>
    <x v="839"/>
    <b v="0"/>
    <b v="0"/>
    <s v="theater/plays"/>
    <x v="3"/>
    <s v="plays"/>
  </r>
  <r>
    <n v="947"/>
    <s v="Smith-Powell"/>
    <s v="Upgradable clear-thinking hardware"/>
    <n v="3600"/>
    <n v="961"/>
    <n v="73.92"/>
    <n v="27"/>
    <x v="0"/>
    <n v="13"/>
    <s v="US"/>
    <s v="USD"/>
    <n v="1411707600"/>
    <x v="840"/>
    <n v="1412312400"/>
    <x v="216"/>
    <b v="0"/>
    <b v="0"/>
    <s v="theater/plays"/>
    <x v="3"/>
    <s v="plays"/>
  </r>
  <r>
    <n v="948"/>
    <s v="Smith-Hill"/>
    <s v="Integrated holistic paradigm"/>
    <n v="9400"/>
    <n v="5918"/>
    <n v="36.99"/>
    <n v="63"/>
    <x v="3"/>
    <n v="160"/>
    <s v="US"/>
    <s v="USD"/>
    <n v="1418364000"/>
    <x v="841"/>
    <n v="1419228000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46.9"/>
    <n v="161"/>
    <x v="1"/>
    <n v="203"/>
    <s v="US"/>
    <s v="USD"/>
    <n v="1429333200"/>
    <x v="842"/>
    <n v="1430974800"/>
    <x v="133"/>
    <b v="0"/>
    <b v="0"/>
    <s v="technology/web"/>
    <x v="2"/>
    <s v="web"/>
  </r>
  <r>
    <n v="950"/>
    <s v="Williams, Orozco and Gomez"/>
    <s v="Persistent content-based methodology"/>
    <n v="100"/>
    <n v="5"/>
    <n v="5"/>
    <n v="5"/>
    <x v="0"/>
    <n v="1"/>
    <s v="US"/>
    <s v="USD"/>
    <n v="1555390800"/>
    <x v="843"/>
    <n v="1555822800"/>
    <x v="354"/>
    <b v="0"/>
    <b v="1"/>
    <s v="theater/plays"/>
    <x v="3"/>
    <s v="plays"/>
  </r>
  <r>
    <n v="951"/>
    <s v="Peterson Ltd"/>
    <s v="Re-engineered 24hour matrix"/>
    <n v="14500"/>
    <n v="159056"/>
    <n v="102.02"/>
    <n v="1097"/>
    <x v="1"/>
    <n v="1559"/>
    <s v="US"/>
    <s v="USD"/>
    <n v="1482732000"/>
    <x v="844"/>
    <n v="1482818400"/>
    <x v="721"/>
    <b v="0"/>
    <b v="1"/>
    <s v="music/rock"/>
    <x v="1"/>
    <s v="rock"/>
  </r>
  <r>
    <n v="952"/>
    <s v="Cummings-Hayes"/>
    <s v="Virtual multi-tasking core"/>
    <n v="145500"/>
    <n v="101987"/>
    <n v="45.01"/>
    <n v="70"/>
    <x v="3"/>
    <n v="2266"/>
    <s v="US"/>
    <s v="USD"/>
    <n v="1470718800"/>
    <x v="845"/>
    <n v="1471928400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94.29"/>
    <n v="60"/>
    <x v="0"/>
    <n v="21"/>
    <s v="US"/>
    <s v="USD"/>
    <n v="1450591200"/>
    <x v="846"/>
    <n v="1453701600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101.02"/>
    <n v="367"/>
    <x v="1"/>
    <n v="1548"/>
    <s v="AU"/>
    <s v="AUD"/>
    <n v="1348290000"/>
    <x v="110"/>
    <n v="1350363600"/>
    <x v="843"/>
    <b v="0"/>
    <b v="0"/>
    <s v="technology/web"/>
    <x v="2"/>
    <s v="web"/>
  </r>
  <r>
    <n v="955"/>
    <s v="Moss-Obrien"/>
    <s v="Function-based next generation emulation"/>
    <n v="700"/>
    <n v="7763"/>
    <n v="97.04"/>
    <n v="1109"/>
    <x v="1"/>
    <n v="80"/>
    <s v="US"/>
    <s v="USD"/>
    <n v="1353823200"/>
    <x v="847"/>
    <n v="1353996000"/>
    <x v="844"/>
    <b v="0"/>
    <b v="0"/>
    <s v="theater/plays"/>
    <x v="3"/>
    <s v="plays"/>
  </r>
  <r>
    <n v="956"/>
    <s v="Wood Inc"/>
    <s v="Re-engineered composite focus group"/>
    <n v="187600"/>
    <n v="35698"/>
    <n v="43.01"/>
    <n v="19"/>
    <x v="0"/>
    <n v="830"/>
    <s v="US"/>
    <s v="USD"/>
    <n v="1450764000"/>
    <x v="848"/>
    <n v="1451109600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94.92"/>
    <n v="127"/>
    <x v="1"/>
    <n v="131"/>
    <s v="US"/>
    <s v="USD"/>
    <n v="1329372000"/>
    <x v="849"/>
    <n v="1329631200"/>
    <x v="846"/>
    <b v="0"/>
    <b v="0"/>
    <s v="theater/plays"/>
    <x v="3"/>
    <s v="plays"/>
  </r>
  <r>
    <n v="958"/>
    <s v="Green, Robinson and Ho"/>
    <s v="De-engineered zero-defect open system"/>
    <n v="1100"/>
    <n v="8081"/>
    <n v="72.150000000000006"/>
    <n v="735"/>
    <x v="1"/>
    <n v="112"/>
    <s v="US"/>
    <s v="USD"/>
    <n v="1277096400"/>
    <x v="780"/>
    <n v="1278997200"/>
    <x v="847"/>
    <b v="0"/>
    <b v="0"/>
    <s v="film &amp; video/animation"/>
    <x v="4"/>
    <s v="animation"/>
  </r>
  <r>
    <n v="959"/>
    <s v="Black-Graham"/>
    <s v="Operative hybrid utilization"/>
    <n v="145000"/>
    <n v="6631"/>
    <n v="51.01"/>
    <n v="5"/>
    <x v="0"/>
    <n v="130"/>
    <s v="US"/>
    <s v="USD"/>
    <n v="1277701200"/>
    <x v="140"/>
    <n v="128012040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85.05"/>
    <n v="85"/>
    <x v="0"/>
    <n v="55"/>
    <s v="US"/>
    <s v="USD"/>
    <n v="1454911200"/>
    <x v="850"/>
    <n v="1458104400"/>
    <x v="848"/>
    <b v="0"/>
    <b v="0"/>
    <s v="technology/web"/>
    <x v="2"/>
    <s v="web"/>
  </r>
  <r>
    <n v="961"/>
    <s v="Mason, Case and May"/>
    <s v="Optimized content-based collaboration"/>
    <n v="5700"/>
    <n v="6800"/>
    <n v="43.87"/>
    <n v="119"/>
    <x v="1"/>
    <n v="155"/>
    <s v="US"/>
    <s v="USD"/>
    <n v="1297922400"/>
    <x v="851"/>
    <n v="1298268000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40.06"/>
    <n v="296"/>
    <x v="1"/>
    <n v="266"/>
    <s v="US"/>
    <s v="USD"/>
    <n v="1384408800"/>
    <x v="852"/>
    <n v="1386223200"/>
    <x v="849"/>
    <b v="0"/>
    <b v="0"/>
    <s v="food/food trucks"/>
    <x v="0"/>
    <s v="food trucks"/>
  </r>
  <r>
    <n v="963"/>
    <s v="Rodriguez-Robinson"/>
    <s v="Ergonomic methodical hub"/>
    <n v="5900"/>
    <n v="4997"/>
    <n v="43.83"/>
    <n v="85"/>
    <x v="0"/>
    <n v="114"/>
    <s v="IT"/>
    <s v="EUR"/>
    <n v="1299304800"/>
    <x v="853"/>
    <n v="1299823200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84.93"/>
    <n v="356"/>
    <x v="1"/>
    <n v="155"/>
    <s v="US"/>
    <s v="USD"/>
    <n v="1431320400"/>
    <x v="854"/>
    <n v="1431752400"/>
    <x v="851"/>
    <b v="0"/>
    <b v="0"/>
    <s v="theater/plays"/>
    <x v="3"/>
    <s v="plays"/>
  </r>
  <r>
    <n v="965"/>
    <s v="Nunez-King"/>
    <s v="Phased clear-thinking policy"/>
    <n v="2200"/>
    <n v="8501"/>
    <n v="41.07"/>
    <n v="386"/>
    <x v="1"/>
    <n v="207"/>
    <s v="GB"/>
    <s v="GBP"/>
    <n v="1264399200"/>
    <x v="67"/>
    <n v="1267855200"/>
    <x v="852"/>
    <b v="0"/>
    <b v="0"/>
    <s v="music/rock"/>
    <x v="1"/>
    <s v="rock"/>
  </r>
  <r>
    <n v="966"/>
    <s v="Davis and Sons"/>
    <s v="Seamless solution-oriented capacity"/>
    <n v="1700"/>
    <n v="13468"/>
    <n v="54.97"/>
    <n v="792"/>
    <x v="1"/>
    <n v="245"/>
    <s v="US"/>
    <s v="USD"/>
    <n v="1497502800"/>
    <x v="855"/>
    <n v="1497675600"/>
    <x v="853"/>
    <b v="0"/>
    <b v="0"/>
    <s v="theater/plays"/>
    <x v="3"/>
    <s v="plays"/>
  </r>
  <r>
    <n v="967"/>
    <s v="Howard-Douglas"/>
    <s v="Organized human-resource attitude"/>
    <n v="88400"/>
    <n v="121138"/>
    <n v="77.010000000000005"/>
    <n v="137"/>
    <x v="1"/>
    <n v="1573"/>
    <s v="US"/>
    <s v="USD"/>
    <n v="1333688400"/>
    <x v="107"/>
    <n v="1336885200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71.2"/>
    <n v="338"/>
    <x v="1"/>
    <n v="114"/>
    <s v="US"/>
    <s v="USD"/>
    <n v="1293861600"/>
    <x v="344"/>
    <n v="1295157600"/>
    <x v="854"/>
    <b v="0"/>
    <b v="0"/>
    <s v="food/food trucks"/>
    <x v="0"/>
    <s v="food trucks"/>
  </r>
  <r>
    <n v="969"/>
    <s v="Lopez-King"/>
    <s v="Multi-lateral radical solution"/>
    <n v="7900"/>
    <n v="8550"/>
    <n v="91.94"/>
    <n v="108"/>
    <x v="1"/>
    <n v="93"/>
    <s v="US"/>
    <s v="USD"/>
    <n v="1576994400"/>
    <x v="856"/>
    <n v="1577599200"/>
    <x v="855"/>
    <b v="0"/>
    <b v="0"/>
    <s v="theater/plays"/>
    <x v="3"/>
    <s v="plays"/>
  </r>
  <r>
    <n v="970"/>
    <s v="Glover-Nelson"/>
    <s v="Inverse context-sensitive info-mediaries"/>
    <n v="94900"/>
    <n v="57659"/>
    <n v="97.07"/>
    <n v="61"/>
    <x v="0"/>
    <n v="594"/>
    <s v="US"/>
    <s v="USD"/>
    <n v="1304917200"/>
    <x v="857"/>
    <n v="1305003600"/>
    <x v="856"/>
    <b v="0"/>
    <b v="0"/>
    <s v="theater/plays"/>
    <x v="3"/>
    <s v="plays"/>
  </r>
  <r>
    <n v="971"/>
    <s v="Garner and Sons"/>
    <s v="Versatile neutral workforce"/>
    <n v="5100"/>
    <n v="1414"/>
    <n v="58.92"/>
    <n v="28"/>
    <x v="0"/>
    <n v="24"/>
    <s v="US"/>
    <s v="USD"/>
    <n v="1381208400"/>
    <x v="858"/>
    <n v="1381726800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58.02"/>
    <n v="228"/>
    <x v="1"/>
    <n v="1681"/>
    <s v="US"/>
    <s v="USD"/>
    <n v="1401685200"/>
    <x v="859"/>
    <n v="1402462800"/>
    <x v="858"/>
    <b v="0"/>
    <b v="1"/>
    <s v="technology/web"/>
    <x v="2"/>
    <s v="web"/>
  </r>
  <r>
    <n v="973"/>
    <s v="Herrera, Bennett and Silva"/>
    <s v="Programmable multi-state algorithm"/>
    <n v="121100"/>
    <n v="26176"/>
    <n v="103.87"/>
    <n v="22"/>
    <x v="0"/>
    <n v="252"/>
    <s v="US"/>
    <s v="USD"/>
    <n v="1291960800"/>
    <x v="860"/>
    <n v="1292133600"/>
    <x v="859"/>
    <b v="0"/>
    <b v="1"/>
    <s v="theater/plays"/>
    <x v="3"/>
    <s v="plays"/>
  </r>
  <r>
    <n v="974"/>
    <s v="Thomas, Clay and Mendoza"/>
    <s v="Multi-channeled reciprocal interface"/>
    <n v="800"/>
    <n v="2991"/>
    <n v="93.47"/>
    <n v="374"/>
    <x v="1"/>
    <n v="32"/>
    <s v="US"/>
    <s v="USD"/>
    <n v="1368853200"/>
    <x v="170"/>
    <n v="1368939600"/>
    <x v="860"/>
    <b v="0"/>
    <b v="0"/>
    <s v="music/indie rock"/>
    <x v="1"/>
    <s v="indie rock"/>
  </r>
  <r>
    <n v="975"/>
    <s v="Ayala Group"/>
    <s v="Right-sized maximized migration"/>
    <n v="5400"/>
    <n v="8366"/>
    <n v="61.97"/>
    <n v="155"/>
    <x v="1"/>
    <n v="135"/>
    <s v="US"/>
    <s v="USD"/>
    <n v="1448776800"/>
    <x v="861"/>
    <n v="1452146400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92.04"/>
    <n v="322"/>
    <x v="1"/>
    <n v="140"/>
    <s v="US"/>
    <s v="USD"/>
    <n v="1296194400"/>
    <x v="862"/>
    <n v="1296712800"/>
    <x v="65"/>
    <b v="0"/>
    <b v="1"/>
    <s v="theater/plays"/>
    <x v="3"/>
    <s v="plays"/>
  </r>
  <r>
    <n v="977"/>
    <s v="Johnson Group"/>
    <s v="Vision-oriented interactive solution"/>
    <n v="7000"/>
    <n v="5177"/>
    <n v="77.27"/>
    <n v="74"/>
    <x v="0"/>
    <n v="67"/>
    <s v="US"/>
    <s v="USD"/>
    <n v="1517983200"/>
    <x v="863"/>
    <n v="1520748000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93.92"/>
    <n v="864"/>
    <x v="1"/>
    <n v="92"/>
    <s v="US"/>
    <s v="USD"/>
    <n v="1478930400"/>
    <x v="864"/>
    <n v="1480831200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84.97"/>
    <n v="143"/>
    <x v="1"/>
    <n v="1015"/>
    <s v="GB"/>
    <s v="GBP"/>
    <n v="1426395600"/>
    <x v="527"/>
    <n v="1426914000"/>
    <x v="454"/>
    <b v="0"/>
    <b v="0"/>
    <s v="theater/plays"/>
    <x v="3"/>
    <s v="plays"/>
  </r>
  <r>
    <n v="980"/>
    <s v="Huff-Johnson"/>
    <s v="Universal fault-tolerant orchestration"/>
    <n v="195200"/>
    <n v="78630"/>
    <n v="105.97"/>
    <n v="40"/>
    <x v="0"/>
    <n v="742"/>
    <s v="US"/>
    <s v="USD"/>
    <n v="1446181200"/>
    <x v="865"/>
    <n v="1446616800"/>
    <x v="863"/>
    <b v="1"/>
    <b v="0"/>
    <s v="publishing/nonfiction"/>
    <x v="5"/>
    <s v="nonfiction"/>
  </r>
  <r>
    <n v="981"/>
    <s v="Diaz-Little"/>
    <s v="Grass-roots executive synergy"/>
    <n v="6700"/>
    <n v="11941"/>
    <n v="36.97"/>
    <n v="178"/>
    <x v="1"/>
    <n v="323"/>
    <s v="US"/>
    <s v="USD"/>
    <n v="1514181600"/>
    <x v="866"/>
    <n v="1517032800"/>
    <x v="864"/>
    <b v="0"/>
    <b v="0"/>
    <s v="technology/web"/>
    <x v="2"/>
    <s v="web"/>
  </r>
  <r>
    <n v="982"/>
    <s v="Freeman-French"/>
    <s v="Multi-layered optimal application"/>
    <n v="7200"/>
    <n v="6115"/>
    <n v="81.53"/>
    <n v="85"/>
    <x v="0"/>
    <n v="75"/>
    <s v="US"/>
    <s v="USD"/>
    <n v="1311051600"/>
    <x v="867"/>
    <n v="1311224400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81"/>
    <n v="146"/>
    <x v="1"/>
    <n v="2326"/>
    <s v="US"/>
    <s v="USD"/>
    <n v="1564894800"/>
    <x v="868"/>
    <n v="1566190800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26.01"/>
    <n v="152"/>
    <x v="1"/>
    <n v="381"/>
    <s v="US"/>
    <s v="USD"/>
    <n v="1567918800"/>
    <x v="105"/>
    <n v="1570165200"/>
    <x v="867"/>
    <b v="0"/>
    <b v="0"/>
    <s v="theater/plays"/>
    <x v="3"/>
    <s v="plays"/>
  </r>
  <r>
    <n v="985"/>
    <s v="Logan-Curtis"/>
    <s v="Enhanced optimal ability"/>
    <n v="170600"/>
    <n v="114523"/>
    <n v="26"/>
    <n v="67"/>
    <x v="0"/>
    <n v="4405"/>
    <s v="US"/>
    <s v="USD"/>
    <n v="1386309600"/>
    <x v="481"/>
    <n v="1388556000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34.17"/>
    <n v="40"/>
    <x v="0"/>
    <n v="92"/>
    <s v="US"/>
    <s v="USD"/>
    <n v="1301979600"/>
    <x v="253"/>
    <n v="1303189200"/>
    <x v="296"/>
    <b v="0"/>
    <b v="0"/>
    <s v="music/rock"/>
    <x v="1"/>
    <s v="rock"/>
  </r>
  <r>
    <n v="987"/>
    <s v="Wilson Group"/>
    <s v="Ameliorated foreground focus group"/>
    <n v="6200"/>
    <n v="13441"/>
    <n v="28"/>
    <n v="217"/>
    <x v="1"/>
    <n v="480"/>
    <s v="US"/>
    <s v="USD"/>
    <n v="1493269200"/>
    <x v="869"/>
    <n v="1494478800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76.55"/>
    <n v="52"/>
    <x v="0"/>
    <n v="64"/>
    <s v="US"/>
    <s v="USD"/>
    <n v="1478930400"/>
    <x v="864"/>
    <n v="1480744800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53.05"/>
    <n v="500"/>
    <x v="1"/>
    <n v="226"/>
    <s v="US"/>
    <s v="USD"/>
    <n v="1555390800"/>
    <x v="843"/>
    <n v="1555822800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106.86"/>
    <n v="88"/>
    <x v="0"/>
    <n v="64"/>
    <s v="US"/>
    <s v="USD"/>
    <n v="1456984800"/>
    <x v="289"/>
    <n v="1458882000"/>
    <x v="870"/>
    <b v="0"/>
    <b v="1"/>
    <s v="film &amp; video/drama"/>
    <x v="4"/>
    <s v="drama"/>
  </r>
  <r>
    <n v="991"/>
    <s v="Ramirez LLC"/>
    <s v="Reduced reciprocal focus group"/>
    <n v="9800"/>
    <n v="11091"/>
    <n v="46.02"/>
    <n v="113"/>
    <x v="1"/>
    <n v="241"/>
    <s v="US"/>
    <s v="USD"/>
    <n v="1411621200"/>
    <x v="870"/>
    <n v="1411966800"/>
    <x v="871"/>
    <b v="0"/>
    <b v="1"/>
    <s v="music/rock"/>
    <x v="1"/>
    <s v="rock"/>
  </r>
  <r>
    <n v="992"/>
    <s v="Morrow Inc"/>
    <s v="Networked global migration"/>
    <n v="3100"/>
    <n v="13223"/>
    <n v="100.17"/>
    <n v="427"/>
    <x v="1"/>
    <n v="132"/>
    <s v="US"/>
    <s v="USD"/>
    <n v="1525669200"/>
    <x v="871"/>
    <n v="1526878800"/>
    <x v="98"/>
    <b v="0"/>
    <b v="1"/>
    <s v="film &amp; video/drama"/>
    <x v="4"/>
    <s v="drama"/>
  </r>
  <r>
    <n v="993"/>
    <s v="Erickson-Rogers"/>
    <s v="De-engineered even-keeled definition"/>
    <n v="9800"/>
    <n v="7608"/>
    <n v="101.44"/>
    <n v="78"/>
    <x v="3"/>
    <n v="75"/>
    <s v="IT"/>
    <s v="EUR"/>
    <n v="1450936800"/>
    <x v="872"/>
    <n v="1452405600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87.97"/>
    <n v="52"/>
    <x v="0"/>
    <n v="842"/>
    <s v="US"/>
    <s v="USD"/>
    <n v="1413522000"/>
    <x v="873"/>
    <n v="1414040400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75"/>
    <n v="157"/>
    <x v="1"/>
    <n v="2043"/>
    <s v="US"/>
    <s v="USD"/>
    <n v="1541307600"/>
    <x v="874"/>
    <n v="1543816800"/>
    <x v="526"/>
    <b v="0"/>
    <b v="1"/>
    <s v="food/food trucks"/>
    <x v="0"/>
    <s v="food trucks"/>
  </r>
  <r>
    <n v="996"/>
    <s v="Butler LLC"/>
    <s v="Future-proofed upward-trending migration"/>
    <n v="6600"/>
    <n v="4814"/>
    <n v="42.98"/>
    <n v="73"/>
    <x v="0"/>
    <n v="112"/>
    <s v="US"/>
    <s v="USD"/>
    <n v="1357106400"/>
    <x v="875"/>
    <n v="1359698400"/>
    <x v="874"/>
    <b v="0"/>
    <b v="0"/>
    <s v="theater/plays"/>
    <x v="3"/>
    <s v="plays"/>
  </r>
  <r>
    <n v="997"/>
    <s v="Ball LLC"/>
    <s v="Right-sized full-range throughput"/>
    <n v="7600"/>
    <n v="4603"/>
    <n v="33.119999999999997"/>
    <n v="61"/>
    <x v="3"/>
    <n v="139"/>
    <s v="IT"/>
    <s v="EUR"/>
    <n v="1390197600"/>
    <x v="876"/>
    <n v="1390629600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101.13"/>
    <n v="57"/>
    <x v="0"/>
    <n v="374"/>
    <s v="US"/>
    <s v="USD"/>
    <n v="1265868000"/>
    <x v="877"/>
    <n v="1267077600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55.99"/>
    <n v="57"/>
    <x v="3"/>
    <n v="1122"/>
    <s v="US"/>
    <s v="USD"/>
    <n v="1467176400"/>
    <x v="878"/>
    <n v="1467781200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C3E49-0628-4EFD-8359-0A69A894AE1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arent Category" colHeaderCaption="Outcome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Outcomes by Category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D1DD6-5A2E-4AE5-8216-93605509BB4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ub-Category" colHeaderCaption="Outcomes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Outcomes by sub-category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5060D-A04D-479B-9B8F-96D6F7C57A4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" colHeaderCaption="Outcomes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Outcomes by Creation Ti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3E0FC-F0EB-48EC-B059-18BE4076B7A5}">
  <dimension ref="A1:F14"/>
  <sheetViews>
    <sheetView workbookViewId="0">
      <selection activeCell="B5" sqref="B5"/>
    </sheetView>
  </sheetViews>
  <sheetFormatPr defaultRowHeight="15.6" x14ac:dyDescent="0.3"/>
  <cols>
    <col min="1" max="1" width="20" bestFit="1" customWidth="1"/>
    <col min="2" max="2" width="10.5976562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2067</v>
      </c>
    </row>
    <row r="3" spans="1:6" x14ac:dyDescent="0.3">
      <c r="A3" s="4" t="s">
        <v>2069</v>
      </c>
      <c r="B3" s="4" t="s">
        <v>2068</v>
      </c>
    </row>
    <row r="4" spans="1:6" x14ac:dyDescent="0.3">
      <c r="A4" s="4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s="5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2040</v>
      </c>
      <c r="E8">
        <v>4</v>
      </c>
      <c r="F8">
        <v>4</v>
      </c>
    </row>
    <row r="9" spans="1:6" x14ac:dyDescent="0.3">
      <c r="A9" s="5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2037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2034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2035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7C17-1390-448C-A3AB-7357AD48F462}">
  <dimension ref="A1:F30"/>
  <sheetViews>
    <sheetView workbookViewId="0">
      <selection activeCell="I22" sqref="I22"/>
    </sheetView>
  </sheetViews>
  <sheetFormatPr defaultRowHeight="15.6" x14ac:dyDescent="0.3"/>
  <cols>
    <col min="1" max="1" width="23.3984375" bestFit="1" customWidth="1"/>
    <col min="2" max="2" width="11.39843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2067</v>
      </c>
    </row>
    <row r="2" spans="1:6" x14ac:dyDescent="0.3">
      <c r="A2" s="4" t="s">
        <v>2065</v>
      </c>
      <c r="B2" t="s">
        <v>2067</v>
      </c>
    </row>
    <row r="4" spans="1:6" x14ac:dyDescent="0.3">
      <c r="A4" s="4" t="s">
        <v>2071</v>
      </c>
      <c r="B4" s="4" t="s">
        <v>2072</v>
      </c>
    </row>
    <row r="5" spans="1:6" x14ac:dyDescent="0.3">
      <c r="A5" s="4" t="s">
        <v>2073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">
      <c r="A6" s="5" t="s">
        <v>2052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2064</v>
      </c>
      <c r="E7">
        <v>4</v>
      </c>
      <c r="F7">
        <v>4</v>
      </c>
    </row>
    <row r="8" spans="1:6" x14ac:dyDescent="0.3">
      <c r="A8" s="5" t="s">
        <v>2046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2047</v>
      </c>
      <c r="C10">
        <v>8</v>
      </c>
      <c r="E10">
        <v>10</v>
      </c>
      <c r="F10">
        <v>18</v>
      </c>
    </row>
    <row r="11" spans="1:6" x14ac:dyDescent="0.3">
      <c r="A11" s="5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2041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2049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2057</v>
      </c>
      <c r="C15">
        <v>3</v>
      </c>
      <c r="E15">
        <v>4</v>
      </c>
      <c r="F15">
        <v>7</v>
      </c>
    </row>
    <row r="16" spans="1:6" x14ac:dyDescent="0.3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2051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2042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2045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2056</v>
      </c>
      <c r="C20">
        <v>4</v>
      </c>
      <c r="E20">
        <v>4</v>
      </c>
      <c r="F20">
        <v>8</v>
      </c>
    </row>
    <row r="21" spans="1:6" x14ac:dyDescent="0.3">
      <c r="A21" s="5" t="s">
        <v>2043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2063</v>
      </c>
      <c r="C22">
        <v>9</v>
      </c>
      <c r="E22">
        <v>5</v>
      </c>
      <c r="F22">
        <v>14</v>
      </c>
    </row>
    <row r="23" spans="1:6" x14ac:dyDescent="0.3">
      <c r="A23" s="5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2059</v>
      </c>
      <c r="C25">
        <v>7</v>
      </c>
      <c r="E25">
        <v>14</v>
      </c>
      <c r="F25">
        <v>21</v>
      </c>
    </row>
    <row r="26" spans="1:6" x14ac:dyDescent="0.3">
      <c r="A26" s="5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2050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2044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2062</v>
      </c>
      <c r="E29">
        <v>3</v>
      </c>
      <c r="F29">
        <v>3</v>
      </c>
    </row>
    <row r="30" spans="1:6" x14ac:dyDescent="0.3">
      <c r="A30" s="5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9B3DB-D23D-4132-8D22-BA4B8C8800E9}">
  <dimension ref="A1:E18"/>
  <sheetViews>
    <sheetView workbookViewId="0">
      <selection activeCell="F21" sqref="F21"/>
    </sheetView>
  </sheetViews>
  <sheetFormatPr defaultRowHeight="15.6" x14ac:dyDescent="0.3"/>
  <cols>
    <col min="1" max="1" width="24.5" bestFit="1" customWidth="1"/>
    <col min="2" max="2" width="11.39843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4" t="s">
        <v>2065</v>
      </c>
      <c r="B1" t="s">
        <v>2067</v>
      </c>
    </row>
    <row r="2" spans="1:5" x14ac:dyDescent="0.3">
      <c r="A2" s="4" t="s">
        <v>2088</v>
      </c>
      <c r="B2" t="s">
        <v>2067</v>
      </c>
    </row>
    <row r="4" spans="1:5" x14ac:dyDescent="0.3">
      <c r="A4" s="4" t="s">
        <v>2090</v>
      </c>
      <c r="B4" s="4" t="s">
        <v>2072</v>
      </c>
    </row>
    <row r="5" spans="1:5" x14ac:dyDescent="0.3">
      <c r="A5" s="4" t="s">
        <v>2089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3">
      <c r="A6" s="9" t="s">
        <v>2076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3">
      <c r="A7" s="9" t="s">
        <v>2077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3">
      <c r="A8" s="9" t="s">
        <v>2078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3">
      <c r="A9" s="9" t="s">
        <v>2079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3">
      <c r="A10" s="9" t="s">
        <v>2080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3">
      <c r="A11" s="9" t="s">
        <v>2081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3">
      <c r="A12" s="9" t="s">
        <v>2082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3">
      <c r="A13" s="9" t="s">
        <v>2083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3">
      <c r="A14" s="9" t="s">
        <v>2084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3">
      <c r="A15" s="9" t="s">
        <v>2085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3">
      <c r="A16" s="9" t="s">
        <v>2086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3">
      <c r="A17" s="9" t="s">
        <v>2087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3">
      <c r="A18" s="9" t="s">
        <v>2066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E13" sqref="E1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5.69921875" bestFit="1" customWidth="1"/>
    <col min="7" max="7" width="13.8984375" bestFit="1" customWidth="1"/>
    <col min="9" max="9" width="13" bestFit="1" customWidth="1"/>
    <col min="12" max="12" width="11.19921875" bestFit="1" customWidth="1"/>
    <col min="13" max="13" width="21.3984375" bestFit="1" customWidth="1"/>
    <col min="14" max="14" width="11.19921875" bestFit="1" customWidth="1"/>
    <col min="15" max="15" width="20.296875" bestFit="1" customWidth="1"/>
    <col min="18" max="18" width="28" bestFit="1" customWidth="1"/>
    <col min="19" max="19" width="14.199218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6" t="s">
        <v>2075</v>
      </c>
      <c r="N1" s="1" t="s">
        <v>9</v>
      </c>
      <c r="O1" s="1" t="s">
        <v>2074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IF(E2=0,0,ROUND(E2/I2,2))</f>
        <v>0</v>
      </c>
      <c r="G2">
        <f>ROUND((E2/D2)*100,0)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2041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IF(E3=0,0,ROUND(E3/I3,2))</f>
        <v>92.15</v>
      </c>
      <c r="G3">
        <f>ROUND((E3/D3)*100,0)</f>
        <v>1040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7">
        <f>(((L3/60)/60)/24)+DATE(1970,1,1)</f>
        <v>41870.208333333336</v>
      </c>
      <c r="N3">
        <v>1408597200</v>
      </c>
      <c r="O3" s="7">
        <f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2043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IF(E4=0,0,ROUND(E4/I4,2))</f>
        <v>100.02</v>
      </c>
      <c r="G4">
        <f>ROUND((E4/D4)*100,0)</f>
        <v>131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7">
        <f>(((L4/60)/60)/24)+DATE(1970,1,1)</f>
        <v>41595.25</v>
      </c>
      <c r="N4">
        <v>1384840800</v>
      </c>
      <c r="O4" s="7">
        <f>(((N4/60)/60)/24)+DATE(1970,1,1)</f>
        <v>41597.25</v>
      </c>
      <c r="P4" t="b">
        <v>0</v>
      </c>
      <c r="Q4" t="b">
        <v>0</v>
      </c>
      <c r="R4" t="s">
        <v>28</v>
      </c>
      <c r="S4" t="s">
        <v>2034</v>
      </c>
      <c r="T4" t="s">
        <v>2044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>IF(E5=0,0,ROUND(E5/I5,2))</f>
        <v>103.21</v>
      </c>
      <c r="G5">
        <f>ROUND((E5/D5)*100,0)</f>
        <v>59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7">
        <f>(((L5/60)/60)/24)+DATE(1970,1,1)</f>
        <v>43688.208333333328</v>
      </c>
      <c r="N5">
        <v>1568955600</v>
      </c>
      <c r="O5" s="7">
        <f>(((N5/60)/60)/24)+DATE(1970,1,1)</f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2043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>IF(E6=0,0,ROUND(E6/I6,2))</f>
        <v>99.34</v>
      </c>
      <c r="G6">
        <f>ROUND((E6/D6)*100,0)</f>
        <v>69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7">
        <f>(((L6/60)/60)/24)+DATE(1970,1,1)</f>
        <v>43485.25</v>
      </c>
      <c r="N6">
        <v>1548309600</v>
      </c>
      <c r="O6" s="7">
        <f>(((N6/60)/60)/24)+DATE(1970,1,1)</f>
        <v>43489.25</v>
      </c>
      <c r="P6" t="b">
        <v>0</v>
      </c>
      <c r="Q6" t="b">
        <v>0</v>
      </c>
      <c r="R6" t="s">
        <v>33</v>
      </c>
      <c r="S6" t="s">
        <v>2035</v>
      </c>
      <c r="T6" t="s">
        <v>2045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>IF(E7=0,0,ROUND(E7/I7,2))</f>
        <v>75.83</v>
      </c>
      <c r="G7">
        <f>ROUND((E7/D7)*100,0)</f>
        <v>174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7">
        <f>(((L7/60)/60)/24)+DATE(1970,1,1)</f>
        <v>41149.208333333336</v>
      </c>
      <c r="N7">
        <v>1347080400</v>
      </c>
      <c r="O7" s="7">
        <f>(((N7/60)/60)/24)+DATE(1970,1,1)</f>
        <v>41160.208333333336</v>
      </c>
      <c r="P7" t="b">
        <v>0</v>
      </c>
      <c r="Q7" t="b">
        <v>0</v>
      </c>
      <c r="R7" t="s">
        <v>33</v>
      </c>
      <c r="S7" t="s">
        <v>2035</v>
      </c>
      <c r="T7" t="s">
        <v>2045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>IF(E8=0,0,ROUND(E8/I8,2))</f>
        <v>60.56</v>
      </c>
      <c r="G8">
        <f>ROUND((E8/D8)*100,0)</f>
        <v>21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7">
        <f>(((L8/60)/60)/24)+DATE(1970,1,1)</f>
        <v>42991.208333333328</v>
      </c>
      <c r="N8">
        <v>1505365200</v>
      </c>
      <c r="O8" s="7">
        <f>(((N8/60)/60)/24)+DATE(1970,1,1)</f>
        <v>42992.208333333328</v>
      </c>
      <c r="P8" t="b">
        <v>0</v>
      </c>
      <c r="Q8" t="b">
        <v>0</v>
      </c>
      <c r="R8" t="s">
        <v>42</v>
      </c>
      <c r="S8" t="s">
        <v>2036</v>
      </c>
      <c r="T8" t="s">
        <v>2046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>IF(E9=0,0,ROUND(E9/I9,2))</f>
        <v>64.94</v>
      </c>
      <c r="G9">
        <f>ROUND((E9/D9)*100,0)</f>
        <v>328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7">
        <f>(((L9/60)/60)/24)+DATE(1970,1,1)</f>
        <v>42229.208333333328</v>
      </c>
      <c r="N9">
        <v>1439614800</v>
      </c>
      <c r="O9" s="7">
        <f>(((N9/60)/60)/24)+DATE(1970,1,1)</f>
        <v>42231.208333333328</v>
      </c>
      <c r="P9" t="b">
        <v>0</v>
      </c>
      <c r="Q9" t="b">
        <v>0</v>
      </c>
      <c r="R9" t="s">
        <v>33</v>
      </c>
      <c r="S9" t="s">
        <v>2035</v>
      </c>
      <c r="T9" t="s">
        <v>2045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>IF(E10=0,0,ROUND(E10/I10,2))</f>
        <v>31</v>
      </c>
      <c r="G10">
        <f>ROUND((E10/D10)*100,0)</f>
        <v>20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7">
        <f>(((L10/60)/60)/24)+DATE(1970,1,1)</f>
        <v>40399.208333333336</v>
      </c>
      <c r="N10">
        <v>1281502800</v>
      </c>
      <c r="O10" s="7">
        <f>(((N10/60)/60)/24)+DATE(1970,1,1)</f>
        <v>40401.208333333336</v>
      </c>
      <c r="P10" t="b">
        <v>0</v>
      </c>
      <c r="Q10" t="b">
        <v>0</v>
      </c>
      <c r="R10" t="s">
        <v>33</v>
      </c>
      <c r="S10" t="s">
        <v>2035</v>
      </c>
      <c r="T10" t="s">
        <v>2045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>IF(E11=0,0,ROUND(E11/I11,2))</f>
        <v>72.91</v>
      </c>
      <c r="G11">
        <f>ROUND((E11/D11)*100,0)</f>
        <v>52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7">
        <f>(((L11/60)/60)/24)+DATE(1970,1,1)</f>
        <v>41536.208333333336</v>
      </c>
      <c r="N11">
        <v>1383804000</v>
      </c>
      <c r="O11" s="7">
        <f>(((N11/60)/60)/24)+DATE(1970,1,1)</f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2047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>IF(E12=0,0,ROUND(E12/I12,2))</f>
        <v>62.9</v>
      </c>
      <c r="G12">
        <f>ROUND((E12/D12)*100,0)</f>
        <v>266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7">
        <f>(((L12/60)/60)/24)+DATE(1970,1,1)</f>
        <v>40404.208333333336</v>
      </c>
      <c r="N12">
        <v>1285909200</v>
      </c>
      <c r="O12" s="7">
        <f>(((N12/60)/60)/24)+DATE(1970,1,1)</f>
        <v>40452.208333333336</v>
      </c>
      <c r="P12" t="b">
        <v>0</v>
      </c>
      <c r="Q12" t="b">
        <v>0</v>
      </c>
      <c r="R12" t="s">
        <v>53</v>
      </c>
      <c r="S12" t="s">
        <v>2036</v>
      </c>
      <c r="T12" t="s">
        <v>2048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>IF(E13=0,0,ROUND(E13/I13,2))</f>
        <v>112.22</v>
      </c>
      <c r="G13">
        <f>ROUND((E13/D13)*100,0)</f>
        <v>48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7">
        <f>(((L13/60)/60)/24)+DATE(1970,1,1)</f>
        <v>40442.208333333336</v>
      </c>
      <c r="N13">
        <v>1285563600</v>
      </c>
      <c r="O13" s="7">
        <f>(((N13/60)/60)/24)+DATE(1970,1,1)</f>
        <v>40448.208333333336</v>
      </c>
      <c r="P13" t="b">
        <v>0</v>
      </c>
      <c r="Q13" t="b">
        <v>1</v>
      </c>
      <c r="R13" t="s">
        <v>33</v>
      </c>
      <c r="S13" t="s">
        <v>2035</v>
      </c>
      <c r="T13" t="s">
        <v>2045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>IF(E14=0,0,ROUND(E14/I14,2))</f>
        <v>102.35</v>
      </c>
      <c r="G14">
        <f>ROUND((E14/D14)*100,0)</f>
        <v>89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7">
        <f>(((L14/60)/60)/24)+DATE(1970,1,1)</f>
        <v>43760.208333333328</v>
      </c>
      <c r="N14">
        <v>1572411600</v>
      </c>
      <c r="O14" s="7">
        <f>(((N14/60)/60)/24)+DATE(1970,1,1)</f>
        <v>43768.208333333328</v>
      </c>
      <c r="P14" t="b">
        <v>0</v>
      </c>
      <c r="Q14" t="b">
        <v>0</v>
      </c>
      <c r="R14" t="s">
        <v>53</v>
      </c>
      <c r="S14" t="s">
        <v>2036</v>
      </c>
      <c r="T14" t="s">
        <v>2048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>IF(E15=0,0,ROUND(E15/I15,2))</f>
        <v>105.05</v>
      </c>
      <c r="G15">
        <f>ROUND((E15/D15)*100,0)</f>
        <v>245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7">
        <f>(((L15/60)/60)/24)+DATE(1970,1,1)</f>
        <v>42532.208333333328</v>
      </c>
      <c r="N15">
        <v>1466658000</v>
      </c>
      <c r="O15" s="7">
        <f>(((N15/60)/60)/24)+DATE(1970,1,1)</f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2049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>IF(E16=0,0,ROUND(E16/I16,2))</f>
        <v>94.15</v>
      </c>
      <c r="G16">
        <f>ROUND((E16/D16)*100,0)</f>
        <v>67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7">
        <f>(((L16/60)/60)/24)+DATE(1970,1,1)</f>
        <v>40974.25</v>
      </c>
      <c r="N16">
        <v>1333342800</v>
      </c>
      <c r="O16" s="7">
        <f>(((N16/60)/60)/24)+DATE(1970,1,1)</f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2049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>IF(E17=0,0,ROUND(E17/I17,2))</f>
        <v>84.99</v>
      </c>
      <c r="G17">
        <f>ROUND((E17/D17)*100,0)</f>
        <v>47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7">
        <f>(((L17/60)/60)/24)+DATE(1970,1,1)</f>
        <v>43809.25</v>
      </c>
      <c r="N17">
        <v>1576303200</v>
      </c>
      <c r="O17" s="7">
        <f>(((N17/60)/60)/24)+DATE(1970,1,1)</f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2050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>IF(E18=0,0,ROUND(E18/I18,2))</f>
        <v>110.41</v>
      </c>
      <c r="G18">
        <f>ROUND((E18/D18)*100,0)</f>
        <v>649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7">
        <f>(((L18/60)/60)/24)+DATE(1970,1,1)</f>
        <v>41661.25</v>
      </c>
      <c r="N18">
        <v>1392271200</v>
      </c>
      <c r="O18" s="7">
        <f>(((N18/60)/60)/24)+DATE(1970,1,1)</f>
        <v>41683.25</v>
      </c>
      <c r="P18" t="b">
        <v>0</v>
      </c>
      <c r="Q18" t="b">
        <v>0</v>
      </c>
      <c r="R18" t="s">
        <v>68</v>
      </c>
      <c r="S18" t="s">
        <v>2037</v>
      </c>
      <c r="T18" t="s">
        <v>2051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>IF(E19=0,0,ROUND(E19/I19,2))</f>
        <v>107.96</v>
      </c>
      <c r="G19">
        <f>ROUND((E19/D19)*100,0)</f>
        <v>159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7">
        <f>(((L19/60)/60)/24)+DATE(1970,1,1)</f>
        <v>40555.25</v>
      </c>
      <c r="N19">
        <v>1294898400</v>
      </c>
      <c r="O19" s="7">
        <f>(((N19/60)/60)/24)+DATE(1970,1,1)</f>
        <v>40556.25</v>
      </c>
      <c r="P19" t="b">
        <v>0</v>
      </c>
      <c r="Q19" t="b">
        <v>0</v>
      </c>
      <c r="R19" t="s">
        <v>71</v>
      </c>
      <c r="S19" t="s">
        <v>2036</v>
      </c>
      <c r="T19" t="s">
        <v>2052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>IF(E20=0,0,ROUND(E20/I20,2))</f>
        <v>45.1</v>
      </c>
      <c r="G20">
        <f>ROUND((E20/D20)*100,0)</f>
        <v>67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7">
        <f>(((L20/60)/60)/24)+DATE(1970,1,1)</f>
        <v>43351.208333333328</v>
      </c>
      <c r="N20">
        <v>1537074000</v>
      </c>
      <c r="O20" s="7">
        <f>(((N20/60)/60)/24)+DATE(1970,1,1)</f>
        <v>43359.208333333328</v>
      </c>
      <c r="P20" t="b">
        <v>0</v>
      </c>
      <c r="Q20" t="b">
        <v>0</v>
      </c>
      <c r="R20" t="s">
        <v>33</v>
      </c>
      <c r="S20" t="s">
        <v>2035</v>
      </c>
      <c r="T20" t="s">
        <v>2045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>IF(E21=0,0,ROUND(E21/I21,2))</f>
        <v>45</v>
      </c>
      <c r="G21">
        <f>ROUND((E21/D21)*100,0)</f>
        <v>49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7">
        <f>(((L21/60)/60)/24)+DATE(1970,1,1)</f>
        <v>43528.25</v>
      </c>
      <c r="N21">
        <v>1553490000</v>
      </c>
      <c r="O21" s="7">
        <f>(((N21/60)/60)/24)+DATE(1970,1,1)</f>
        <v>43549.208333333328</v>
      </c>
      <c r="P21" t="b">
        <v>0</v>
      </c>
      <c r="Q21" t="b">
        <v>1</v>
      </c>
      <c r="R21" t="s">
        <v>33</v>
      </c>
      <c r="S21" t="s">
        <v>2035</v>
      </c>
      <c r="T21" t="s">
        <v>2045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>IF(E22=0,0,ROUND(E22/I22,2))</f>
        <v>105.97</v>
      </c>
      <c r="G22">
        <f>ROUND((E22/D22)*100,0)</f>
        <v>112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7">
        <f>(((L22/60)/60)/24)+DATE(1970,1,1)</f>
        <v>41848.208333333336</v>
      </c>
      <c r="N22">
        <v>1406523600</v>
      </c>
      <c r="O22" s="7">
        <f>(((N22/60)/60)/24)+DATE(1970,1,1)</f>
        <v>41848.208333333336</v>
      </c>
      <c r="P22" t="b">
        <v>0</v>
      </c>
      <c r="Q22" t="b">
        <v>0</v>
      </c>
      <c r="R22" t="s">
        <v>53</v>
      </c>
      <c r="S22" t="s">
        <v>2036</v>
      </c>
      <c r="T22" t="s">
        <v>2048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>IF(E23=0,0,ROUND(E23/I23,2))</f>
        <v>69.06</v>
      </c>
      <c r="G23">
        <f>ROUND((E23/D23)*100,0)</f>
        <v>41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7">
        <f>(((L23/60)/60)/24)+DATE(1970,1,1)</f>
        <v>40770.208333333336</v>
      </c>
      <c r="N23">
        <v>1316322000</v>
      </c>
      <c r="O23" s="7">
        <f>(((N23/60)/60)/24)+DATE(1970,1,1)</f>
        <v>40804.208333333336</v>
      </c>
      <c r="P23" t="b">
        <v>0</v>
      </c>
      <c r="Q23" t="b">
        <v>0</v>
      </c>
      <c r="R23" t="s">
        <v>33</v>
      </c>
      <c r="S23" t="s">
        <v>2035</v>
      </c>
      <c r="T23" t="s">
        <v>2045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>IF(E24=0,0,ROUND(E24/I24,2))</f>
        <v>85.04</v>
      </c>
      <c r="G24">
        <f>ROUND((E24/D24)*100,0)</f>
        <v>128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7">
        <f>(((L24/60)/60)/24)+DATE(1970,1,1)</f>
        <v>43193.208333333328</v>
      </c>
      <c r="N24">
        <v>1524027600</v>
      </c>
      <c r="O24" s="7">
        <f>(((N24/60)/60)/24)+DATE(1970,1,1)</f>
        <v>43208.208333333328</v>
      </c>
      <c r="P24" t="b">
        <v>0</v>
      </c>
      <c r="Q24" t="b">
        <v>0</v>
      </c>
      <c r="R24" t="s">
        <v>33</v>
      </c>
      <c r="S24" t="s">
        <v>2035</v>
      </c>
      <c r="T24" t="s">
        <v>2045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>IF(E25=0,0,ROUND(E25/I25,2))</f>
        <v>105.23</v>
      </c>
      <c r="G25">
        <f>ROUND((E25/D25)*100,0)</f>
        <v>332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7">
        <f>(((L25/60)/60)/24)+DATE(1970,1,1)</f>
        <v>43510.25</v>
      </c>
      <c r="N25">
        <v>1554699600</v>
      </c>
      <c r="O25" s="7">
        <f>(((N25/60)/60)/24)+DATE(1970,1,1)</f>
        <v>43563.208333333328</v>
      </c>
      <c r="P25" t="b">
        <v>0</v>
      </c>
      <c r="Q25" t="b">
        <v>0</v>
      </c>
      <c r="R25" t="s">
        <v>42</v>
      </c>
      <c r="S25" t="s">
        <v>2036</v>
      </c>
      <c r="T25" t="s">
        <v>2046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>IF(E26=0,0,ROUND(E26/I26,2))</f>
        <v>39</v>
      </c>
      <c r="G26">
        <f>ROUND((E26/D26)*100,0)</f>
        <v>113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7">
        <f>(((L26/60)/60)/24)+DATE(1970,1,1)</f>
        <v>41811.208333333336</v>
      </c>
      <c r="N26">
        <v>1403499600</v>
      </c>
      <c r="O26" s="7">
        <f>(((N26/60)/60)/24)+DATE(1970,1,1)</f>
        <v>41813.208333333336</v>
      </c>
      <c r="P26" t="b">
        <v>0</v>
      </c>
      <c r="Q26" t="b">
        <v>0</v>
      </c>
      <c r="R26" t="s">
        <v>65</v>
      </c>
      <c r="S26" t="s">
        <v>2034</v>
      </c>
      <c r="T26" t="s">
        <v>2050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>IF(E27=0,0,ROUND(E27/I27,2))</f>
        <v>73.03</v>
      </c>
      <c r="G27">
        <f>ROUND((E27/D27)*100,0)</f>
        <v>216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7">
        <f>(((L27/60)/60)/24)+DATE(1970,1,1)</f>
        <v>40681.208333333336</v>
      </c>
      <c r="N27">
        <v>1307422800</v>
      </c>
      <c r="O27" s="7">
        <f>(((N27/60)/60)/24)+DATE(1970,1,1)</f>
        <v>40701.208333333336</v>
      </c>
      <c r="P27" t="b">
        <v>0</v>
      </c>
      <c r="Q27" t="b">
        <v>1</v>
      </c>
      <c r="R27" t="s">
        <v>89</v>
      </c>
      <c r="S27" t="s">
        <v>2038</v>
      </c>
      <c r="T27" t="s">
        <v>2053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>IF(E28=0,0,ROUND(E28/I28,2))</f>
        <v>35.01</v>
      </c>
      <c r="G28">
        <f>ROUND((E28/D28)*100,0)</f>
        <v>48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7">
        <f>(((L28/60)/60)/24)+DATE(1970,1,1)</f>
        <v>43312.208333333328</v>
      </c>
      <c r="N28">
        <v>1535346000</v>
      </c>
      <c r="O28" s="7">
        <f>(((N28/60)/60)/24)+DATE(1970,1,1)</f>
        <v>43339.208333333328</v>
      </c>
      <c r="P28" t="b">
        <v>0</v>
      </c>
      <c r="Q28" t="b">
        <v>0</v>
      </c>
      <c r="R28" t="s">
        <v>33</v>
      </c>
      <c r="S28" t="s">
        <v>2035</v>
      </c>
      <c r="T28" t="s">
        <v>2045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>IF(E29=0,0,ROUND(E29/I29,2))</f>
        <v>106.6</v>
      </c>
      <c r="G29">
        <f>ROUND((E29/D29)*100,0)</f>
        <v>80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7">
        <f>(((L29/60)/60)/24)+DATE(1970,1,1)</f>
        <v>42280.208333333328</v>
      </c>
      <c r="N29">
        <v>1444539600</v>
      </c>
      <c r="O29" s="7">
        <f>(((N29/60)/60)/24)+DATE(1970,1,1)</f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2043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>IF(E30=0,0,ROUND(E30/I30,2))</f>
        <v>62</v>
      </c>
      <c r="G30">
        <f>ROUND((E30/D30)*100,0)</f>
        <v>105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7">
        <f>(((L30/60)/60)/24)+DATE(1970,1,1)</f>
        <v>40218.25</v>
      </c>
      <c r="N30">
        <v>1267682400</v>
      </c>
      <c r="O30" s="7">
        <f>(((N30/60)/60)/24)+DATE(1970,1,1)</f>
        <v>40241.25</v>
      </c>
      <c r="P30" t="b">
        <v>0</v>
      </c>
      <c r="Q30" t="b">
        <v>1</v>
      </c>
      <c r="R30" t="s">
        <v>33</v>
      </c>
      <c r="S30" t="s">
        <v>2035</v>
      </c>
      <c r="T30" t="s">
        <v>2045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>IF(E31=0,0,ROUND(E31/I31,2))</f>
        <v>94</v>
      </c>
      <c r="G31">
        <f>ROUND((E31/D31)*100,0)</f>
        <v>329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7">
        <f>(((L31/60)/60)/24)+DATE(1970,1,1)</f>
        <v>43301.208333333328</v>
      </c>
      <c r="N31">
        <v>1535518800</v>
      </c>
      <c r="O31" s="7">
        <f>(((N31/60)/60)/24)+DATE(1970,1,1)</f>
        <v>43341.208333333328</v>
      </c>
      <c r="P31" t="b">
        <v>0</v>
      </c>
      <c r="Q31" t="b">
        <v>0</v>
      </c>
      <c r="R31" t="s">
        <v>100</v>
      </c>
      <c r="S31" t="s">
        <v>2036</v>
      </c>
      <c r="T31" t="s">
        <v>2054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>IF(E32=0,0,ROUND(E32/I32,2))</f>
        <v>112.05</v>
      </c>
      <c r="G32">
        <f>ROUND((E32/D32)*100,0)</f>
        <v>161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7">
        <f>(((L32/60)/60)/24)+DATE(1970,1,1)</f>
        <v>43609.208333333328</v>
      </c>
      <c r="N32">
        <v>1559106000</v>
      </c>
      <c r="O32" s="7">
        <f>(((N32/60)/60)/24)+DATE(1970,1,1)</f>
        <v>43614.208333333328</v>
      </c>
      <c r="P32" t="b">
        <v>0</v>
      </c>
      <c r="Q32" t="b">
        <v>0</v>
      </c>
      <c r="R32" t="s">
        <v>71</v>
      </c>
      <c r="S32" t="s">
        <v>2036</v>
      </c>
      <c r="T32" t="s">
        <v>2052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>IF(E33=0,0,ROUND(E33/I33,2))</f>
        <v>48.01</v>
      </c>
      <c r="G33">
        <f>ROUND((E33/D33)*100,0)</f>
        <v>310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7">
        <f>(((L33/60)/60)/24)+DATE(1970,1,1)</f>
        <v>42374.25</v>
      </c>
      <c r="N33">
        <v>1454392800</v>
      </c>
      <c r="O33" s="7">
        <f>(((N33/60)/60)/24)+DATE(1970,1,1)</f>
        <v>42402.25</v>
      </c>
      <c r="P33" t="b">
        <v>0</v>
      </c>
      <c r="Q33" t="b">
        <v>0</v>
      </c>
      <c r="R33" t="s">
        <v>89</v>
      </c>
      <c r="S33" t="s">
        <v>2038</v>
      </c>
      <c r="T33" t="s">
        <v>2053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>IF(E34=0,0,ROUND(E34/I34,2))</f>
        <v>38</v>
      </c>
      <c r="G34">
        <f>ROUND((E34/D34)*100,0)</f>
        <v>87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7">
        <f>(((L34/60)/60)/24)+DATE(1970,1,1)</f>
        <v>43110.25</v>
      </c>
      <c r="N34">
        <v>1517896800</v>
      </c>
      <c r="O34" s="7">
        <f>(((N34/60)/60)/24)+DATE(1970,1,1)</f>
        <v>43137.25</v>
      </c>
      <c r="P34" t="b">
        <v>0</v>
      </c>
      <c r="Q34" t="b">
        <v>0</v>
      </c>
      <c r="R34" t="s">
        <v>42</v>
      </c>
      <c r="S34" t="s">
        <v>2036</v>
      </c>
      <c r="T34" t="s">
        <v>2046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>IF(E35=0,0,ROUND(E35/I35,2))</f>
        <v>35</v>
      </c>
      <c r="G35">
        <f>ROUND((E35/D35)*100,0)</f>
        <v>378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7">
        <f>(((L35/60)/60)/24)+DATE(1970,1,1)</f>
        <v>41917.208333333336</v>
      </c>
      <c r="N35">
        <v>1415685600</v>
      </c>
      <c r="O35" s="7">
        <f>(((N35/60)/60)/24)+DATE(1970,1,1)</f>
        <v>41954.25</v>
      </c>
      <c r="P35" t="b">
        <v>0</v>
      </c>
      <c r="Q35" t="b">
        <v>0</v>
      </c>
      <c r="R35" t="s">
        <v>33</v>
      </c>
      <c r="S35" t="s">
        <v>2035</v>
      </c>
      <c r="T35" t="s">
        <v>2045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>IF(E36=0,0,ROUND(E36/I36,2))</f>
        <v>85</v>
      </c>
      <c r="G36">
        <f>ROUND((E36/D36)*100,0)</f>
        <v>151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7">
        <f>(((L36/60)/60)/24)+DATE(1970,1,1)</f>
        <v>42817.208333333328</v>
      </c>
      <c r="N36">
        <v>1490677200</v>
      </c>
      <c r="O36" s="7">
        <f>(((N36/60)/60)/24)+DATE(1970,1,1)</f>
        <v>42822.208333333328</v>
      </c>
      <c r="P36" t="b">
        <v>0</v>
      </c>
      <c r="Q36" t="b">
        <v>0</v>
      </c>
      <c r="R36" t="s">
        <v>42</v>
      </c>
      <c r="S36" t="s">
        <v>2036</v>
      </c>
      <c r="T36" t="s">
        <v>2046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>IF(E37=0,0,ROUND(E37/I37,2))</f>
        <v>95.99</v>
      </c>
      <c r="G37">
        <f>ROUND((E37/D37)*100,0)</f>
        <v>150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7">
        <f>(((L37/60)/60)/24)+DATE(1970,1,1)</f>
        <v>43484.25</v>
      </c>
      <c r="N37">
        <v>1551506400</v>
      </c>
      <c r="O37" s="7">
        <f>(((N37/60)/60)/24)+DATE(1970,1,1)</f>
        <v>43526.25</v>
      </c>
      <c r="P37" t="b">
        <v>0</v>
      </c>
      <c r="Q37" t="b">
        <v>1</v>
      </c>
      <c r="R37" t="s">
        <v>53</v>
      </c>
      <c r="S37" t="s">
        <v>2036</v>
      </c>
      <c r="T37" t="s">
        <v>2048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>IF(E38=0,0,ROUND(E38/I38,2))</f>
        <v>68.81</v>
      </c>
      <c r="G38">
        <f>ROUND((E38/D38)*100,0)</f>
        <v>157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7">
        <f>(((L38/60)/60)/24)+DATE(1970,1,1)</f>
        <v>40600.25</v>
      </c>
      <c r="N38">
        <v>1300856400</v>
      </c>
      <c r="O38" s="7">
        <f>(((N38/60)/60)/24)+DATE(1970,1,1)</f>
        <v>40625.208333333336</v>
      </c>
      <c r="P38" t="b">
        <v>0</v>
      </c>
      <c r="Q38" t="b">
        <v>0</v>
      </c>
      <c r="R38" t="s">
        <v>33</v>
      </c>
      <c r="S38" t="s">
        <v>2035</v>
      </c>
      <c r="T38" t="s">
        <v>2045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>IF(E39=0,0,ROUND(E39/I39,2))</f>
        <v>105.97</v>
      </c>
      <c r="G39">
        <f>ROUND((E39/D39)*100,0)</f>
        <v>140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7">
        <f>(((L39/60)/60)/24)+DATE(1970,1,1)</f>
        <v>43744.208333333328</v>
      </c>
      <c r="N39">
        <v>1573192800</v>
      </c>
      <c r="O39" s="7">
        <f>(((N39/60)/60)/24)+DATE(1970,1,1)</f>
        <v>43777.25</v>
      </c>
      <c r="P39" t="b">
        <v>0</v>
      </c>
      <c r="Q39" t="b">
        <v>1</v>
      </c>
      <c r="R39" t="s">
        <v>119</v>
      </c>
      <c r="S39" t="s">
        <v>2037</v>
      </c>
      <c r="T39" t="s">
        <v>2055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>IF(E40=0,0,ROUND(E40/I40,2))</f>
        <v>75.260000000000005</v>
      </c>
      <c r="G40">
        <f>ROUND((E40/D40)*100,0)</f>
        <v>325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7">
        <f>(((L40/60)/60)/24)+DATE(1970,1,1)</f>
        <v>40469.208333333336</v>
      </c>
      <c r="N40">
        <v>1287810000</v>
      </c>
      <c r="O40" s="7">
        <f>(((N40/60)/60)/24)+DATE(1970,1,1)</f>
        <v>40474.208333333336</v>
      </c>
      <c r="P40" t="b">
        <v>0</v>
      </c>
      <c r="Q40" t="b">
        <v>0</v>
      </c>
      <c r="R40" t="s">
        <v>122</v>
      </c>
      <c r="S40" t="s">
        <v>2039</v>
      </c>
      <c r="T40" t="s">
        <v>2042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>IF(E41=0,0,ROUND(E41/I41,2))</f>
        <v>57.13</v>
      </c>
      <c r="G41">
        <f>ROUND((E41/D41)*100,0)</f>
        <v>51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7">
        <f>(((L41/60)/60)/24)+DATE(1970,1,1)</f>
        <v>41330.25</v>
      </c>
      <c r="N41">
        <v>1362978000</v>
      </c>
      <c r="O41" s="7">
        <f>(((N41/60)/60)/24)+DATE(1970,1,1)</f>
        <v>41344.208333333336</v>
      </c>
      <c r="P41" t="b">
        <v>0</v>
      </c>
      <c r="Q41" t="b">
        <v>0</v>
      </c>
      <c r="R41" t="s">
        <v>33</v>
      </c>
      <c r="S41" t="s">
        <v>2035</v>
      </c>
      <c r="T41" t="s">
        <v>2045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>IF(E42=0,0,ROUND(E42/I42,2))</f>
        <v>75.14</v>
      </c>
      <c r="G42">
        <f>ROUND((E42/D42)*100,0)</f>
        <v>169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7">
        <f>(((L42/60)/60)/24)+DATE(1970,1,1)</f>
        <v>40334.208333333336</v>
      </c>
      <c r="N42">
        <v>1277355600</v>
      </c>
      <c r="O42" s="7">
        <f>(((N42/60)/60)/24)+DATE(1970,1,1)</f>
        <v>40353.208333333336</v>
      </c>
      <c r="P42" t="b">
        <v>0</v>
      </c>
      <c r="Q42" t="b">
        <v>1</v>
      </c>
      <c r="R42" t="s">
        <v>65</v>
      </c>
      <c r="S42" t="s">
        <v>2034</v>
      </c>
      <c r="T42" t="s">
        <v>2050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>IF(E43=0,0,ROUND(E43/I43,2))</f>
        <v>107.42</v>
      </c>
      <c r="G43">
        <f>ROUND((E43/D43)*100,0)</f>
        <v>213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7">
        <f>(((L43/60)/60)/24)+DATE(1970,1,1)</f>
        <v>41156.208333333336</v>
      </c>
      <c r="N43">
        <v>1348981200</v>
      </c>
      <c r="O43" s="7">
        <f>(((N43/60)/60)/24)+DATE(1970,1,1)</f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2043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>IF(E44=0,0,ROUND(E44/I44,2))</f>
        <v>36</v>
      </c>
      <c r="G44">
        <f>ROUND((E44/D44)*100,0)</f>
        <v>444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7">
        <f>(((L44/60)/60)/24)+DATE(1970,1,1)</f>
        <v>40728.208333333336</v>
      </c>
      <c r="N44">
        <v>1310533200</v>
      </c>
      <c r="O44" s="7">
        <f>(((N44/60)/60)/24)+DATE(1970,1,1)</f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2041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>IF(E45=0,0,ROUND(E45/I45,2))</f>
        <v>27</v>
      </c>
      <c r="G45">
        <f>ROUND((E45/D45)*100,0)</f>
        <v>186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7">
        <f>(((L45/60)/60)/24)+DATE(1970,1,1)</f>
        <v>41844.208333333336</v>
      </c>
      <c r="N45">
        <v>1407560400</v>
      </c>
      <c r="O45" s="7">
        <f>(((N45/60)/60)/24)+DATE(1970,1,1)</f>
        <v>41860.208333333336</v>
      </c>
      <c r="P45" t="b">
        <v>0</v>
      </c>
      <c r="Q45" t="b">
        <v>0</v>
      </c>
      <c r="R45" t="s">
        <v>133</v>
      </c>
      <c r="S45" t="s">
        <v>2037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>IF(E46=0,0,ROUND(E46/I46,2))</f>
        <v>107.56</v>
      </c>
      <c r="G46">
        <f>ROUND((E46/D46)*100,0)</f>
        <v>659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7">
        <f>(((L46/60)/60)/24)+DATE(1970,1,1)</f>
        <v>43541.208333333328</v>
      </c>
      <c r="N46">
        <v>1552885200</v>
      </c>
      <c r="O46" s="7">
        <f>(((N46/60)/60)/24)+DATE(1970,1,1)</f>
        <v>43542.208333333328</v>
      </c>
      <c r="P46" t="b">
        <v>0</v>
      </c>
      <c r="Q46" t="b">
        <v>0</v>
      </c>
      <c r="R46" t="s">
        <v>119</v>
      </c>
      <c r="S46" t="s">
        <v>2037</v>
      </c>
      <c r="T46" t="s">
        <v>2055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>IF(E47=0,0,ROUND(E47/I47,2))</f>
        <v>94.38</v>
      </c>
      <c r="G47">
        <f>ROUND((E47/D47)*100,0)</f>
        <v>48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7">
        <f>(((L47/60)/60)/24)+DATE(1970,1,1)</f>
        <v>42676.208333333328</v>
      </c>
      <c r="N47">
        <v>1479362400</v>
      </c>
      <c r="O47" s="7">
        <f>(((N47/60)/60)/24)+DATE(1970,1,1)</f>
        <v>42691.25</v>
      </c>
      <c r="P47" t="b">
        <v>0</v>
      </c>
      <c r="Q47" t="b">
        <v>1</v>
      </c>
      <c r="R47" t="s">
        <v>33</v>
      </c>
      <c r="S47" t="s">
        <v>2035</v>
      </c>
      <c r="T47" t="s">
        <v>2045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>IF(E48=0,0,ROUND(E48/I48,2))</f>
        <v>46.16</v>
      </c>
      <c r="G48">
        <f>ROUND((E48/D48)*100,0)</f>
        <v>115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7">
        <f>(((L48/60)/60)/24)+DATE(1970,1,1)</f>
        <v>40367.208333333336</v>
      </c>
      <c r="N48">
        <v>1280552400</v>
      </c>
      <c r="O48" s="7">
        <f>(((N48/60)/60)/24)+DATE(1970,1,1)</f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2043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>IF(E49=0,0,ROUND(E49/I49,2))</f>
        <v>47.85</v>
      </c>
      <c r="G49">
        <f>ROUND((E49/D49)*100,0)</f>
        <v>475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7">
        <f>(((L49/60)/60)/24)+DATE(1970,1,1)</f>
        <v>41727.208333333336</v>
      </c>
      <c r="N49">
        <v>1398661200</v>
      </c>
      <c r="O49" s="7">
        <f>(((N49/60)/60)/24)+DATE(1970,1,1)</f>
        <v>41757.208333333336</v>
      </c>
      <c r="P49" t="b">
        <v>0</v>
      </c>
      <c r="Q49" t="b">
        <v>0</v>
      </c>
      <c r="R49" t="s">
        <v>33</v>
      </c>
      <c r="S49" t="s">
        <v>2035</v>
      </c>
      <c r="T49" t="s">
        <v>2045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>IF(E50=0,0,ROUND(E50/I50,2))</f>
        <v>53.01</v>
      </c>
      <c r="G50">
        <f>ROUND((E50/D50)*100,0)</f>
        <v>387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7">
        <f>(((L50/60)/60)/24)+DATE(1970,1,1)</f>
        <v>42180.208333333328</v>
      </c>
      <c r="N50">
        <v>1436245200</v>
      </c>
      <c r="O50" s="7">
        <f>(((N50/60)/60)/24)+DATE(1970,1,1)</f>
        <v>42192.208333333328</v>
      </c>
      <c r="P50" t="b">
        <v>0</v>
      </c>
      <c r="Q50" t="b">
        <v>0</v>
      </c>
      <c r="R50" t="s">
        <v>33</v>
      </c>
      <c r="S50" t="s">
        <v>2035</v>
      </c>
      <c r="T50" t="s">
        <v>2045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>IF(E51=0,0,ROUND(E51/I51,2))</f>
        <v>45.06</v>
      </c>
      <c r="G51">
        <f>ROUND((E51/D51)*100,0)</f>
        <v>190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7">
        <f>(((L51/60)/60)/24)+DATE(1970,1,1)</f>
        <v>43758.208333333328</v>
      </c>
      <c r="N51">
        <v>1575439200</v>
      </c>
      <c r="O51" s="7">
        <f>(((N51/60)/60)/24)+DATE(1970,1,1)</f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2043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>IF(E52=0,0,ROUND(E52/I52,2))</f>
        <v>2</v>
      </c>
      <c r="G52">
        <f>ROUND((E52/D52)*100,0)</f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7">
        <f>(((L52/60)/60)/24)+DATE(1970,1,1)</f>
        <v>41487.208333333336</v>
      </c>
      <c r="N52">
        <v>1377752400</v>
      </c>
      <c r="O52" s="7">
        <f>(((N52/60)/60)/24)+DATE(1970,1,1)</f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>IF(E53=0,0,ROUND(E53/I53,2))</f>
        <v>99.01</v>
      </c>
      <c r="G53">
        <f>ROUND((E53/D53)*100,0)</f>
        <v>92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7">
        <f>(((L53/60)/60)/24)+DATE(1970,1,1)</f>
        <v>40995.208333333336</v>
      </c>
      <c r="N53">
        <v>1334206800</v>
      </c>
      <c r="O53" s="7">
        <f>(((N53/60)/60)/24)+DATE(1970,1,1)</f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2050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>IF(E54=0,0,ROUND(E54/I54,2))</f>
        <v>32.79</v>
      </c>
      <c r="G54">
        <f>ROUND((E54/D54)*100,0)</f>
        <v>34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7">
        <f>(((L54/60)/60)/24)+DATE(1970,1,1)</f>
        <v>40436.208333333336</v>
      </c>
      <c r="N54">
        <v>1284872400</v>
      </c>
      <c r="O54" s="7">
        <f>(((N54/60)/60)/24)+DATE(1970,1,1)</f>
        <v>40440.208333333336</v>
      </c>
      <c r="P54" t="b">
        <v>0</v>
      </c>
      <c r="Q54" t="b">
        <v>0</v>
      </c>
      <c r="R54" t="s">
        <v>33</v>
      </c>
      <c r="S54" t="s">
        <v>2035</v>
      </c>
      <c r="T54" t="s">
        <v>2045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IF(E55=0,0,ROUND(E55/I55,2))</f>
        <v>59.12</v>
      </c>
      <c r="G55">
        <f>ROUND((E55/D55)*100,0)</f>
        <v>140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7">
        <f>(((L55/60)/60)/24)+DATE(1970,1,1)</f>
        <v>41779.208333333336</v>
      </c>
      <c r="N55">
        <v>1403931600</v>
      </c>
      <c r="O55" s="7">
        <f>(((N55/60)/60)/24)+DATE(1970,1,1)</f>
        <v>41818.208333333336</v>
      </c>
      <c r="P55" t="b">
        <v>0</v>
      </c>
      <c r="Q55" t="b">
        <v>0</v>
      </c>
      <c r="R55" t="s">
        <v>53</v>
      </c>
      <c r="S55" t="s">
        <v>2036</v>
      </c>
      <c r="T55" t="s">
        <v>2048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>IF(E56=0,0,ROUND(E56/I56,2))</f>
        <v>44.93</v>
      </c>
      <c r="G56">
        <f>ROUND((E56/D56)*100,0)</f>
        <v>90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7">
        <f>(((L56/60)/60)/24)+DATE(1970,1,1)</f>
        <v>43170.25</v>
      </c>
      <c r="N56">
        <v>1521262800</v>
      </c>
      <c r="O56" s="7">
        <f>(((N56/60)/60)/24)+DATE(1970,1,1)</f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2050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>IF(E57=0,0,ROUND(E57/I57,2))</f>
        <v>89.66</v>
      </c>
      <c r="G57">
        <f>ROUND((E57/D57)*100,0)</f>
        <v>178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7">
        <f>(((L57/60)/60)/24)+DATE(1970,1,1)</f>
        <v>43311.208333333328</v>
      </c>
      <c r="N57">
        <v>1533358800</v>
      </c>
      <c r="O57" s="7">
        <f>(((N57/60)/60)/24)+DATE(1970,1,1)</f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>IF(E58=0,0,ROUND(E58/I58,2))</f>
        <v>70.08</v>
      </c>
      <c r="G58">
        <f>ROUND((E58/D58)*100,0)</f>
        <v>144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7">
        <f>(((L58/60)/60)/24)+DATE(1970,1,1)</f>
        <v>42014.25</v>
      </c>
      <c r="N58">
        <v>1421474400</v>
      </c>
      <c r="O58" s="7">
        <f>(((N58/60)/60)/24)+DATE(1970,1,1)</f>
        <v>42021.25</v>
      </c>
      <c r="P58" t="b">
        <v>0</v>
      </c>
      <c r="Q58" t="b">
        <v>0</v>
      </c>
      <c r="R58" t="s">
        <v>65</v>
      </c>
      <c r="S58" t="s">
        <v>2034</v>
      </c>
      <c r="T58" t="s">
        <v>2050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>IF(E59=0,0,ROUND(E59/I59,2))</f>
        <v>31.06</v>
      </c>
      <c r="G59">
        <f>ROUND((E59/D59)*100,0)</f>
        <v>215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7">
        <f>(((L59/60)/60)/24)+DATE(1970,1,1)</f>
        <v>42979.208333333328</v>
      </c>
      <c r="N59">
        <v>1505278800</v>
      </c>
      <c r="O59" s="7">
        <f>(((N59/60)/60)/24)+DATE(1970,1,1)</f>
        <v>42991.208333333328</v>
      </c>
      <c r="P59" t="b">
        <v>0</v>
      </c>
      <c r="Q59" t="b">
        <v>0</v>
      </c>
      <c r="R59" t="s">
        <v>89</v>
      </c>
      <c r="S59" t="s">
        <v>2038</v>
      </c>
      <c r="T59" t="s">
        <v>2053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>IF(E60=0,0,ROUND(E60/I60,2))</f>
        <v>29.06</v>
      </c>
      <c r="G60">
        <f>ROUND((E60/D60)*100,0)</f>
        <v>227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7">
        <f>(((L60/60)/60)/24)+DATE(1970,1,1)</f>
        <v>42268.208333333328</v>
      </c>
      <c r="N60">
        <v>1443934800</v>
      </c>
      <c r="O60" s="7">
        <f>(((N60/60)/60)/24)+DATE(1970,1,1)</f>
        <v>42281.208333333328</v>
      </c>
      <c r="P60" t="b">
        <v>0</v>
      </c>
      <c r="Q60" t="b">
        <v>0</v>
      </c>
      <c r="R60" t="s">
        <v>33</v>
      </c>
      <c r="S60" t="s">
        <v>2035</v>
      </c>
      <c r="T60" t="s">
        <v>2045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>IF(E61=0,0,ROUND(E61/I61,2))</f>
        <v>30.09</v>
      </c>
      <c r="G61">
        <f>ROUND((E61/D61)*100,0)</f>
        <v>275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7">
        <f>(((L61/60)/60)/24)+DATE(1970,1,1)</f>
        <v>42898.208333333328</v>
      </c>
      <c r="N61">
        <v>1498539600</v>
      </c>
      <c r="O61" s="7">
        <f>(((N61/60)/60)/24)+DATE(1970,1,1)</f>
        <v>42913.208333333328</v>
      </c>
      <c r="P61" t="b">
        <v>0</v>
      </c>
      <c r="Q61" t="b">
        <v>1</v>
      </c>
      <c r="R61" t="s">
        <v>33</v>
      </c>
      <c r="S61" t="s">
        <v>2035</v>
      </c>
      <c r="T61" t="s">
        <v>2045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>IF(E62=0,0,ROUND(E62/I62,2))</f>
        <v>85</v>
      </c>
      <c r="G62">
        <f>ROUND((E62/D62)*100,0)</f>
        <v>144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7">
        <f>(((L62/60)/60)/24)+DATE(1970,1,1)</f>
        <v>41107.208333333336</v>
      </c>
      <c r="N62">
        <v>1342760400</v>
      </c>
      <c r="O62" s="7">
        <f>(((N62/60)/60)/24)+DATE(1970,1,1)</f>
        <v>41110.208333333336</v>
      </c>
      <c r="P62" t="b">
        <v>0</v>
      </c>
      <c r="Q62" t="b">
        <v>0</v>
      </c>
      <c r="R62" t="s">
        <v>33</v>
      </c>
      <c r="S62" t="s">
        <v>2035</v>
      </c>
      <c r="T62" t="s">
        <v>2045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>IF(E63=0,0,ROUND(E63/I63,2))</f>
        <v>82</v>
      </c>
      <c r="G63">
        <f>ROUND((E63/D63)*100,0)</f>
        <v>93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7">
        <f>(((L63/60)/60)/24)+DATE(1970,1,1)</f>
        <v>40595.25</v>
      </c>
      <c r="N63">
        <v>1301720400</v>
      </c>
      <c r="O63" s="7">
        <f>(((N63/60)/60)/24)+DATE(1970,1,1)</f>
        <v>40635.208333333336</v>
      </c>
      <c r="P63" t="b">
        <v>0</v>
      </c>
      <c r="Q63" t="b">
        <v>0</v>
      </c>
      <c r="R63" t="s">
        <v>33</v>
      </c>
      <c r="S63" t="s">
        <v>2035</v>
      </c>
      <c r="T63" t="s">
        <v>2045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>IF(E64=0,0,ROUND(E64/I64,2))</f>
        <v>58.04</v>
      </c>
      <c r="G64">
        <f>ROUND((E64/D64)*100,0)</f>
        <v>723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7">
        <f>(((L64/60)/60)/24)+DATE(1970,1,1)</f>
        <v>42160.208333333328</v>
      </c>
      <c r="N64">
        <v>1433566800</v>
      </c>
      <c r="O64" s="7">
        <f>(((N64/60)/60)/24)+DATE(1970,1,1)</f>
        <v>42161.208333333328</v>
      </c>
      <c r="P64" t="b">
        <v>0</v>
      </c>
      <c r="Q64" t="b">
        <v>0</v>
      </c>
      <c r="R64" t="s">
        <v>28</v>
      </c>
      <c r="S64" t="s">
        <v>2034</v>
      </c>
      <c r="T64" t="s">
        <v>2044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>IF(E65=0,0,ROUND(E65/I65,2))</f>
        <v>111.4</v>
      </c>
      <c r="G65">
        <f>ROUND((E65/D65)*100,0)</f>
        <v>12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7">
        <f>(((L65/60)/60)/24)+DATE(1970,1,1)</f>
        <v>42853.208333333328</v>
      </c>
      <c r="N65">
        <v>1493874000</v>
      </c>
      <c r="O65" s="7">
        <f>(((N65/60)/60)/24)+DATE(1970,1,1)</f>
        <v>42859.208333333328</v>
      </c>
      <c r="P65" t="b">
        <v>0</v>
      </c>
      <c r="Q65" t="b">
        <v>0</v>
      </c>
      <c r="R65" t="s">
        <v>33</v>
      </c>
      <c r="S65" t="s">
        <v>2035</v>
      </c>
      <c r="T65" t="s">
        <v>2045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>IF(E66=0,0,ROUND(E66/I66,2))</f>
        <v>71.95</v>
      </c>
      <c r="G66">
        <f>ROUND((E66/D66)*100,0)</f>
        <v>98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7">
        <f>(((L66/60)/60)/24)+DATE(1970,1,1)</f>
        <v>43283.208333333328</v>
      </c>
      <c r="N66">
        <v>1531803600</v>
      </c>
      <c r="O66" s="7">
        <f>(((N66/60)/60)/24)+DATE(1970,1,1)</f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2044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>IF(E67=0,0,ROUND(E67/I67,2))</f>
        <v>61.04</v>
      </c>
      <c r="G67">
        <f>ROUND((E67/D67)*100,0)</f>
        <v>236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7">
        <f>(((L67/60)/60)/24)+DATE(1970,1,1)</f>
        <v>40570.25</v>
      </c>
      <c r="N67">
        <v>1296712800</v>
      </c>
      <c r="O67" s="7">
        <f>(((N67/60)/60)/24)+DATE(1970,1,1)</f>
        <v>40577.25</v>
      </c>
      <c r="P67" t="b">
        <v>0</v>
      </c>
      <c r="Q67" t="b">
        <v>0</v>
      </c>
      <c r="R67" t="s">
        <v>33</v>
      </c>
      <c r="S67" t="s">
        <v>2035</v>
      </c>
      <c r="T67" t="s">
        <v>2045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>IF(E68=0,0,ROUND(E68/I68,2))</f>
        <v>108.92</v>
      </c>
      <c r="G68">
        <f>ROUND((E68/D68)*100,0)</f>
        <v>45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7">
        <f>(((L68/60)/60)/24)+DATE(1970,1,1)</f>
        <v>42102.208333333328</v>
      </c>
      <c r="N68">
        <v>1428901200</v>
      </c>
      <c r="O68" s="7">
        <f>(((N68/60)/60)/24)+DATE(1970,1,1)</f>
        <v>42107.208333333328</v>
      </c>
      <c r="P68" t="b">
        <v>0</v>
      </c>
      <c r="Q68" t="b">
        <v>1</v>
      </c>
      <c r="R68" t="s">
        <v>33</v>
      </c>
      <c r="S68" t="s">
        <v>2035</v>
      </c>
      <c r="T68" t="s">
        <v>2045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>IF(E69=0,0,ROUND(E69/I69,2))</f>
        <v>29</v>
      </c>
      <c r="G69">
        <f>ROUND((E69/D69)*100,0)</f>
        <v>162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7">
        <f>(((L69/60)/60)/24)+DATE(1970,1,1)</f>
        <v>40203.25</v>
      </c>
      <c r="N69">
        <v>1264831200</v>
      </c>
      <c r="O69" s="7">
        <f>(((N69/60)/60)/24)+DATE(1970,1,1)</f>
        <v>40208.25</v>
      </c>
      <c r="P69" t="b">
        <v>0</v>
      </c>
      <c r="Q69" t="b">
        <v>1</v>
      </c>
      <c r="R69" t="s">
        <v>65</v>
      </c>
      <c r="S69" t="s">
        <v>2034</v>
      </c>
      <c r="T69" t="s">
        <v>2050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>IF(E70=0,0,ROUND(E70/I70,2))</f>
        <v>58.98</v>
      </c>
      <c r="G70">
        <f>ROUND((E70/D70)*100,0)</f>
        <v>255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7">
        <f>(((L70/60)/60)/24)+DATE(1970,1,1)</f>
        <v>42943.208333333328</v>
      </c>
      <c r="N70">
        <v>1505192400</v>
      </c>
      <c r="O70" s="7">
        <f>(((N70/60)/60)/24)+DATE(1970,1,1)</f>
        <v>42990.208333333328</v>
      </c>
      <c r="P70" t="b">
        <v>0</v>
      </c>
      <c r="Q70" t="b">
        <v>1</v>
      </c>
      <c r="R70" t="s">
        <v>33</v>
      </c>
      <c r="S70" t="s">
        <v>2035</v>
      </c>
      <c r="T70" t="s">
        <v>2045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>IF(E71=0,0,ROUND(E71/I71,2))</f>
        <v>111.82</v>
      </c>
      <c r="G71">
        <f>ROUND((E71/D71)*100,0)</f>
        <v>24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7">
        <f>(((L71/60)/60)/24)+DATE(1970,1,1)</f>
        <v>40531.25</v>
      </c>
      <c r="N71">
        <v>1295676000</v>
      </c>
      <c r="O71" s="7">
        <f>(((N71/60)/60)/24)+DATE(1970,1,1)</f>
        <v>40565.25</v>
      </c>
      <c r="P71" t="b">
        <v>0</v>
      </c>
      <c r="Q71" t="b">
        <v>0</v>
      </c>
      <c r="R71" t="s">
        <v>33</v>
      </c>
      <c r="S71" t="s">
        <v>2035</v>
      </c>
      <c r="T71" t="s">
        <v>2045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>IF(E72=0,0,ROUND(E72/I72,2))</f>
        <v>64</v>
      </c>
      <c r="G72">
        <f>ROUND((E72/D72)*100,0)</f>
        <v>124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7">
        <f>(((L72/60)/60)/24)+DATE(1970,1,1)</f>
        <v>40484.208333333336</v>
      </c>
      <c r="N72">
        <v>1292911200</v>
      </c>
      <c r="O72" s="7">
        <f>(((N72/60)/60)/24)+DATE(1970,1,1)</f>
        <v>40533.25</v>
      </c>
      <c r="P72" t="b">
        <v>0</v>
      </c>
      <c r="Q72" t="b">
        <v>1</v>
      </c>
      <c r="R72" t="s">
        <v>33</v>
      </c>
      <c r="S72" t="s">
        <v>2035</v>
      </c>
      <c r="T72" t="s">
        <v>2045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>IF(E73=0,0,ROUND(E73/I73,2))</f>
        <v>85.32</v>
      </c>
      <c r="G73">
        <f>ROUND((E73/D73)*100,0)</f>
        <v>108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7">
        <f>(((L73/60)/60)/24)+DATE(1970,1,1)</f>
        <v>43799.25</v>
      </c>
      <c r="N73">
        <v>1575439200</v>
      </c>
      <c r="O73" s="7">
        <f>(((N73/60)/60)/24)+DATE(1970,1,1)</f>
        <v>43803.25</v>
      </c>
      <c r="P73" t="b">
        <v>0</v>
      </c>
      <c r="Q73" t="b">
        <v>0</v>
      </c>
      <c r="R73" t="s">
        <v>33</v>
      </c>
      <c r="S73" t="s">
        <v>2035</v>
      </c>
      <c r="T73" t="s">
        <v>2045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>IF(E74=0,0,ROUND(E74/I74,2))</f>
        <v>74.48</v>
      </c>
      <c r="G74">
        <f>ROUND((E74/D74)*100,0)</f>
        <v>670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7">
        <f>(((L74/60)/60)/24)+DATE(1970,1,1)</f>
        <v>42186.208333333328</v>
      </c>
      <c r="N74">
        <v>1438837200</v>
      </c>
      <c r="O74" s="7">
        <f>(((N74/60)/60)/24)+DATE(1970,1,1)</f>
        <v>42222.208333333328</v>
      </c>
      <c r="P74" t="b">
        <v>0</v>
      </c>
      <c r="Q74" t="b">
        <v>0</v>
      </c>
      <c r="R74" t="s">
        <v>71</v>
      </c>
      <c r="S74" t="s">
        <v>2036</v>
      </c>
      <c r="T74" t="s">
        <v>2052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>IF(E75=0,0,ROUND(E75/I75,2))</f>
        <v>105.15</v>
      </c>
      <c r="G75">
        <f>ROUND((E75/D75)*100,0)</f>
        <v>661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7">
        <f>(((L75/60)/60)/24)+DATE(1970,1,1)</f>
        <v>42701.25</v>
      </c>
      <c r="N75">
        <v>1480485600</v>
      </c>
      <c r="O75" s="7">
        <f>(((N75/60)/60)/24)+DATE(1970,1,1)</f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>IF(E76=0,0,ROUND(E76/I76,2))</f>
        <v>56.19</v>
      </c>
      <c r="G76">
        <f>ROUND((E76/D76)*100,0)</f>
        <v>122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7">
        <f>(((L76/60)/60)/24)+DATE(1970,1,1)</f>
        <v>42456.208333333328</v>
      </c>
      <c r="N76">
        <v>1459141200</v>
      </c>
      <c r="O76" s="7">
        <f>(((N76/60)/60)/24)+DATE(1970,1,1)</f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>IF(E77=0,0,ROUND(E77/I77,2))</f>
        <v>85.92</v>
      </c>
      <c r="G77">
        <f>ROUND((E77/D77)*100,0)</f>
        <v>151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7">
        <f>(((L77/60)/60)/24)+DATE(1970,1,1)</f>
        <v>43296.208333333328</v>
      </c>
      <c r="N77">
        <v>1532322000</v>
      </c>
      <c r="O77" s="7">
        <f>(((N77/60)/60)/24)+DATE(1970,1,1)</f>
        <v>43304.208333333328</v>
      </c>
      <c r="P77" t="b">
        <v>0</v>
      </c>
      <c r="Q77" t="b">
        <v>0</v>
      </c>
      <c r="R77" t="s">
        <v>122</v>
      </c>
      <c r="S77" t="s">
        <v>2039</v>
      </c>
      <c r="T77" t="s">
        <v>2042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>IF(E78=0,0,ROUND(E78/I78,2))</f>
        <v>57</v>
      </c>
      <c r="G78">
        <f>ROUND((E78/D78)*100,0)</f>
        <v>78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7">
        <f>(((L78/60)/60)/24)+DATE(1970,1,1)</f>
        <v>42027.25</v>
      </c>
      <c r="N78">
        <v>1426222800</v>
      </c>
      <c r="O78" s="7">
        <f>(((N78/60)/60)/24)+DATE(1970,1,1)</f>
        <v>42076.208333333328</v>
      </c>
      <c r="P78" t="b">
        <v>1</v>
      </c>
      <c r="Q78" t="b">
        <v>1</v>
      </c>
      <c r="R78" t="s">
        <v>33</v>
      </c>
      <c r="S78" t="s">
        <v>2035</v>
      </c>
      <c r="T78" t="s">
        <v>2045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>IF(E79=0,0,ROUND(E79/I79,2))</f>
        <v>79.64</v>
      </c>
      <c r="G79">
        <f>ROUND((E79/D79)*100,0)</f>
        <v>47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7">
        <f>(((L79/60)/60)/24)+DATE(1970,1,1)</f>
        <v>40448.208333333336</v>
      </c>
      <c r="N79">
        <v>1286773200</v>
      </c>
      <c r="O79" s="7">
        <f>(((N79/60)/60)/24)+DATE(1970,1,1)</f>
        <v>40462.208333333336</v>
      </c>
      <c r="P79" t="b">
        <v>0</v>
      </c>
      <c r="Q79" t="b">
        <v>1</v>
      </c>
      <c r="R79" t="s">
        <v>71</v>
      </c>
      <c r="S79" t="s">
        <v>2036</v>
      </c>
      <c r="T79" t="s">
        <v>2052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>IF(E80=0,0,ROUND(E80/I80,2))</f>
        <v>41.02</v>
      </c>
      <c r="G80">
        <f>ROUND((E80/D80)*100,0)</f>
        <v>301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7">
        <f>(((L80/60)/60)/24)+DATE(1970,1,1)</f>
        <v>43206.208333333328</v>
      </c>
      <c r="N80">
        <v>1523941200</v>
      </c>
      <c r="O80" s="7">
        <f>(((N80/60)/60)/24)+DATE(1970,1,1)</f>
        <v>43207.208333333328</v>
      </c>
      <c r="P80" t="b">
        <v>0</v>
      </c>
      <c r="Q80" t="b">
        <v>0</v>
      </c>
      <c r="R80" t="s">
        <v>206</v>
      </c>
      <c r="S80" t="s">
        <v>2037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>IF(E81=0,0,ROUND(E81/I81,2))</f>
        <v>48</v>
      </c>
      <c r="G81">
        <f>ROUND((E81/D81)*100,0)</f>
        <v>70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7">
        <f>(((L81/60)/60)/24)+DATE(1970,1,1)</f>
        <v>43267.208333333328</v>
      </c>
      <c r="N81">
        <v>1529557200</v>
      </c>
      <c r="O81" s="7">
        <f>(((N81/60)/60)/24)+DATE(1970,1,1)</f>
        <v>43272.208333333328</v>
      </c>
      <c r="P81" t="b">
        <v>0</v>
      </c>
      <c r="Q81" t="b">
        <v>0</v>
      </c>
      <c r="R81" t="s">
        <v>33</v>
      </c>
      <c r="S81" t="s">
        <v>2035</v>
      </c>
      <c r="T81" t="s">
        <v>2045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>IF(E82=0,0,ROUND(E82/I82,2))</f>
        <v>55.21</v>
      </c>
      <c r="G82">
        <f>ROUND((E82/D82)*100,0)</f>
        <v>637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7">
        <f>(((L82/60)/60)/24)+DATE(1970,1,1)</f>
        <v>42976.208333333328</v>
      </c>
      <c r="N82">
        <v>1506574800</v>
      </c>
      <c r="O82" s="7">
        <f>(((N82/60)/60)/24)+DATE(1970,1,1)</f>
        <v>43006.208333333328</v>
      </c>
      <c r="P82" t="b">
        <v>0</v>
      </c>
      <c r="Q82" t="b">
        <v>0</v>
      </c>
      <c r="R82" t="s">
        <v>89</v>
      </c>
      <c r="S82" t="s">
        <v>2038</v>
      </c>
      <c r="T82" t="s">
        <v>2053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>IF(E83=0,0,ROUND(E83/I83,2))</f>
        <v>92.11</v>
      </c>
      <c r="G83">
        <f>ROUND((E83/D83)*100,0)</f>
        <v>225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7">
        <f>(((L83/60)/60)/24)+DATE(1970,1,1)</f>
        <v>43062.25</v>
      </c>
      <c r="N83">
        <v>1513576800</v>
      </c>
      <c r="O83" s="7">
        <f>(((N83/60)/60)/24)+DATE(1970,1,1)</f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2043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>IF(E84=0,0,ROUND(E84/I84,2))</f>
        <v>83.18</v>
      </c>
      <c r="G84">
        <f>ROUND((E84/D84)*100,0)</f>
        <v>1497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7">
        <f>(((L84/60)/60)/24)+DATE(1970,1,1)</f>
        <v>43482.25</v>
      </c>
      <c r="N84">
        <v>1548309600</v>
      </c>
      <c r="O84" s="7">
        <f>(((N84/60)/60)/24)+DATE(1970,1,1)</f>
        <v>43489.25</v>
      </c>
      <c r="P84" t="b">
        <v>0</v>
      </c>
      <c r="Q84" t="b">
        <v>1</v>
      </c>
      <c r="R84" t="s">
        <v>89</v>
      </c>
      <c r="S84" t="s">
        <v>2038</v>
      </c>
      <c r="T84" t="s">
        <v>2053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>IF(E85=0,0,ROUND(E85/I85,2))</f>
        <v>40</v>
      </c>
      <c r="G85">
        <f>ROUND((E85/D85)*100,0)</f>
        <v>38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7">
        <f>(((L85/60)/60)/24)+DATE(1970,1,1)</f>
        <v>42579.208333333328</v>
      </c>
      <c r="N85">
        <v>1471582800</v>
      </c>
      <c r="O85" s="7">
        <f>(((N85/60)/60)/24)+DATE(1970,1,1)</f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2047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>IF(E86=0,0,ROUND(E86/I86,2))</f>
        <v>111.13</v>
      </c>
      <c r="G86">
        <f>ROUND((E86/D86)*100,0)</f>
        <v>132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7">
        <f>(((L86/60)/60)/24)+DATE(1970,1,1)</f>
        <v>41118.208333333336</v>
      </c>
      <c r="N86">
        <v>1344315600</v>
      </c>
      <c r="O86" s="7">
        <f>(((N86/60)/60)/24)+DATE(1970,1,1)</f>
        <v>41128.208333333336</v>
      </c>
      <c r="P86" t="b">
        <v>0</v>
      </c>
      <c r="Q86" t="b">
        <v>0</v>
      </c>
      <c r="R86" t="s">
        <v>65</v>
      </c>
      <c r="S86" t="s">
        <v>2034</v>
      </c>
      <c r="T86" t="s">
        <v>2050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>IF(E87=0,0,ROUND(E87/I87,2))</f>
        <v>90.56</v>
      </c>
      <c r="G87">
        <f>ROUND((E87/D87)*100,0)</f>
        <v>131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7">
        <f>(((L87/60)/60)/24)+DATE(1970,1,1)</f>
        <v>40797.208333333336</v>
      </c>
      <c r="N87">
        <v>1316408400</v>
      </c>
      <c r="O87" s="7">
        <f>(((N87/60)/60)/24)+DATE(1970,1,1)</f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2049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>IF(E88=0,0,ROUND(E88/I88,2))</f>
        <v>61.11</v>
      </c>
      <c r="G88">
        <f>ROUND((E88/D88)*100,0)</f>
        <v>168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7">
        <f>(((L88/60)/60)/24)+DATE(1970,1,1)</f>
        <v>42128.208333333328</v>
      </c>
      <c r="N88">
        <v>1431838800</v>
      </c>
      <c r="O88" s="7">
        <f>(((N88/60)/60)/24)+DATE(1970,1,1)</f>
        <v>42141.208333333328</v>
      </c>
      <c r="P88" t="b">
        <v>1</v>
      </c>
      <c r="Q88" t="b">
        <v>0</v>
      </c>
      <c r="R88" t="s">
        <v>33</v>
      </c>
      <c r="S88" t="s">
        <v>2035</v>
      </c>
      <c r="T88" t="s">
        <v>2045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>IF(E89=0,0,ROUND(E89/I89,2))</f>
        <v>83.02</v>
      </c>
      <c r="G89">
        <f>ROUND((E89/D89)*100,0)</f>
        <v>62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7">
        <f>(((L89/60)/60)/24)+DATE(1970,1,1)</f>
        <v>40610.25</v>
      </c>
      <c r="N89">
        <v>1300510800</v>
      </c>
      <c r="O89" s="7">
        <f>(((N89/60)/60)/24)+DATE(1970,1,1)</f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2043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>IF(E90=0,0,ROUND(E90/I90,2))</f>
        <v>110.76</v>
      </c>
      <c r="G90">
        <f>ROUND((E90/D90)*100,0)</f>
        <v>261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7">
        <f>(((L90/60)/60)/24)+DATE(1970,1,1)</f>
        <v>42110.208333333328</v>
      </c>
      <c r="N90">
        <v>1431061200</v>
      </c>
      <c r="O90" s="7">
        <f>(((N90/60)/60)/24)+DATE(1970,1,1)</f>
        <v>42132.208333333328</v>
      </c>
      <c r="P90" t="b">
        <v>0</v>
      </c>
      <c r="Q90" t="b">
        <v>0</v>
      </c>
      <c r="R90" t="s">
        <v>206</v>
      </c>
      <c r="S90" t="s">
        <v>2037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>IF(E91=0,0,ROUND(E91/I91,2))</f>
        <v>89.46</v>
      </c>
      <c r="G91">
        <f>ROUND((E91/D91)*100,0)</f>
        <v>253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7">
        <f>(((L91/60)/60)/24)+DATE(1970,1,1)</f>
        <v>40283.208333333336</v>
      </c>
      <c r="N91">
        <v>1271480400</v>
      </c>
      <c r="O91" s="7">
        <f>(((N91/60)/60)/24)+DATE(1970,1,1)</f>
        <v>40285.208333333336</v>
      </c>
      <c r="P91" t="b">
        <v>0</v>
      </c>
      <c r="Q91" t="b">
        <v>0</v>
      </c>
      <c r="R91" t="s">
        <v>33</v>
      </c>
      <c r="S91" t="s">
        <v>2035</v>
      </c>
      <c r="T91" t="s">
        <v>2045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>IF(E92=0,0,ROUND(E92/I92,2))</f>
        <v>57.85</v>
      </c>
      <c r="G92">
        <f>ROUND((E92/D92)*100,0)</f>
        <v>79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7">
        <f>(((L92/60)/60)/24)+DATE(1970,1,1)</f>
        <v>42425.25</v>
      </c>
      <c r="N92">
        <v>1456380000</v>
      </c>
      <c r="O92" s="7">
        <f>(((N92/60)/60)/24)+DATE(1970,1,1)</f>
        <v>42425.25</v>
      </c>
      <c r="P92" t="b">
        <v>0</v>
      </c>
      <c r="Q92" t="b">
        <v>1</v>
      </c>
      <c r="R92" t="s">
        <v>33</v>
      </c>
      <c r="S92" t="s">
        <v>2035</v>
      </c>
      <c r="T92" t="s">
        <v>2045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>IF(E93=0,0,ROUND(E93/I93,2))</f>
        <v>110</v>
      </c>
      <c r="G93">
        <f>ROUND((E93/D93)*100,0)</f>
        <v>48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7">
        <f>(((L93/60)/60)/24)+DATE(1970,1,1)</f>
        <v>42588.208333333328</v>
      </c>
      <c r="N93">
        <v>1472878800</v>
      </c>
      <c r="O93" s="7">
        <f>(((N93/60)/60)/24)+DATE(1970,1,1)</f>
        <v>42616.208333333328</v>
      </c>
      <c r="P93" t="b">
        <v>0</v>
      </c>
      <c r="Q93" t="b">
        <v>0</v>
      </c>
      <c r="R93" t="s">
        <v>206</v>
      </c>
      <c r="S93" t="s">
        <v>2037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>IF(E94=0,0,ROUND(E94/I94,2))</f>
        <v>103.97</v>
      </c>
      <c r="G94">
        <f>ROUND((E94/D94)*100,0)</f>
        <v>259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7">
        <f>(((L94/60)/60)/24)+DATE(1970,1,1)</f>
        <v>40352.208333333336</v>
      </c>
      <c r="N94">
        <v>1277355600</v>
      </c>
      <c r="O94" s="7">
        <f>(((N94/60)/60)/24)+DATE(1970,1,1)</f>
        <v>40353.208333333336</v>
      </c>
      <c r="P94" t="b">
        <v>0</v>
      </c>
      <c r="Q94" t="b">
        <v>1</v>
      </c>
      <c r="R94" t="s">
        <v>89</v>
      </c>
      <c r="S94" t="s">
        <v>2038</v>
      </c>
      <c r="T94" t="s">
        <v>2053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>IF(E95=0,0,ROUND(E95/I95,2))</f>
        <v>108</v>
      </c>
      <c r="G95">
        <f>ROUND((E95/D95)*100,0)</f>
        <v>61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7">
        <f>(((L95/60)/60)/24)+DATE(1970,1,1)</f>
        <v>41202.208333333336</v>
      </c>
      <c r="N95">
        <v>1351054800</v>
      </c>
      <c r="O95" s="7">
        <f>(((N95/60)/60)/24)+DATE(1970,1,1)</f>
        <v>41206.208333333336</v>
      </c>
      <c r="P95" t="b">
        <v>0</v>
      </c>
      <c r="Q95" t="b">
        <v>1</v>
      </c>
      <c r="R95" t="s">
        <v>33</v>
      </c>
      <c r="S95" t="s">
        <v>2035</v>
      </c>
      <c r="T95" t="s">
        <v>2045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>IF(E96=0,0,ROUND(E96/I96,2))</f>
        <v>48.93</v>
      </c>
      <c r="G96">
        <f>ROUND((E96/D96)*100,0)</f>
        <v>304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7">
        <f>(((L96/60)/60)/24)+DATE(1970,1,1)</f>
        <v>43562.208333333328</v>
      </c>
      <c r="N96">
        <v>1555563600</v>
      </c>
      <c r="O96" s="7">
        <f>(((N96/60)/60)/24)+DATE(1970,1,1)</f>
        <v>43573.208333333328</v>
      </c>
      <c r="P96" t="b">
        <v>0</v>
      </c>
      <c r="Q96" t="b">
        <v>0</v>
      </c>
      <c r="R96" t="s">
        <v>28</v>
      </c>
      <c r="S96" t="s">
        <v>2034</v>
      </c>
      <c r="T96" t="s">
        <v>2044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>IF(E97=0,0,ROUND(E97/I97,2))</f>
        <v>37.67</v>
      </c>
      <c r="G97">
        <f>ROUND((E97/D97)*100,0)</f>
        <v>113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7">
        <f>(((L97/60)/60)/24)+DATE(1970,1,1)</f>
        <v>43752.208333333328</v>
      </c>
      <c r="N97">
        <v>1571634000</v>
      </c>
      <c r="O97" s="7">
        <f>(((N97/60)/60)/24)+DATE(1970,1,1)</f>
        <v>43759.208333333328</v>
      </c>
      <c r="P97" t="b">
        <v>0</v>
      </c>
      <c r="Q97" t="b">
        <v>0</v>
      </c>
      <c r="R97" t="s">
        <v>42</v>
      </c>
      <c r="S97" t="s">
        <v>2036</v>
      </c>
      <c r="T97" t="s">
        <v>2046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>IF(E98=0,0,ROUND(E98/I98,2))</f>
        <v>65</v>
      </c>
      <c r="G98">
        <f>ROUND((E98/D98)*100,0)</f>
        <v>217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7">
        <f>(((L98/60)/60)/24)+DATE(1970,1,1)</f>
        <v>40612.25</v>
      </c>
      <c r="N98">
        <v>1300856400</v>
      </c>
      <c r="O98" s="7">
        <f>(((N98/60)/60)/24)+DATE(1970,1,1)</f>
        <v>40625.208333333336</v>
      </c>
      <c r="P98" t="b">
        <v>0</v>
      </c>
      <c r="Q98" t="b">
        <v>0</v>
      </c>
      <c r="R98" t="s">
        <v>33</v>
      </c>
      <c r="S98" t="s">
        <v>2035</v>
      </c>
      <c r="T98" t="s">
        <v>2045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>IF(E99=0,0,ROUND(E99/I99,2))</f>
        <v>106.61</v>
      </c>
      <c r="G99">
        <f>ROUND((E99/D99)*100,0)</f>
        <v>927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7">
        <f>(((L99/60)/60)/24)+DATE(1970,1,1)</f>
        <v>42180.208333333328</v>
      </c>
      <c r="N99">
        <v>1439874000</v>
      </c>
      <c r="O99" s="7">
        <f>(((N99/60)/60)/24)+DATE(1970,1,1)</f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2041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>IF(E100=0,0,ROUND(E100/I100,2))</f>
        <v>27.01</v>
      </c>
      <c r="G100">
        <f>ROUND((E100/D100)*100,0)</f>
        <v>34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7">
        <f>(((L100/60)/60)/24)+DATE(1970,1,1)</f>
        <v>42212.208333333328</v>
      </c>
      <c r="N100">
        <v>1438318800</v>
      </c>
      <c r="O100" s="7">
        <f>(((N100/60)/60)/24)+DATE(1970,1,1)</f>
        <v>42216.208333333328</v>
      </c>
      <c r="P100" t="b">
        <v>0</v>
      </c>
      <c r="Q100" t="b">
        <v>0</v>
      </c>
      <c r="R100" t="s">
        <v>89</v>
      </c>
      <c r="S100" t="s">
        <v>2038</v>
      </c>
      <c r="T100" t="s">
        <v>2053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>IF(E101=0,0,ROUND(E101/I101,2))</f>
        <v>91.16</v>
      </c>
      <c r="G101">
        <f>ROUND((E101/D101)*100,0)</f>
        <v>197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7">
        <f>(((L101/60)/60)/24)+DATE(1970,1,1)</f>
        <v>41968.25</v>
      </c>
      <c r="N101">
        <v>1419400800</v>
      </c>
      <c r="O101" s="7">
        <f>(((N101/60)/60)/24)+DATE(1970,1,1)</f>
        <v>41997.25</v>
      </c>
      <c r="P101" t="b">
        <v>0</v>
      </c>
      <c r="Q101" t="b">
        <v>0</v>
      </c>
      <c r="R101" t="s">
        <v>33</v>
      </c>
      <c r="S101" t="s">
        <v>2035</v>
      </c>
      <c r="T101" t="s">
        <v>2045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>IF(E102=0,0,ROUND(E102/I102,2))</f>
        <v>1</v>
      </c>
      <c r="G102">
        <f>ROUND((E102/D102)*100,0)</f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7">
        <f>(((L102/60)/60)/24)+DATE(1970,1,1)</f>
        <v>40835.208333333336</v>
      </c>
      <c r="N102">
        <v>1320555600</v>
      </c>
      <c r="O102" s="7">
        <f>(((N102/60)/60)/24)+DATE(1970,1,1)</f>
        <v>40853.208333333336</v>
      </c>
      <c r="P102" t="b">
        <v>0</v>
      </c>
      <c r="Q102" t="b">
        <v>0</v>
      </c>
      <c r="R102" t="s">
        <v>33</v>
      </c>
      <c r="S102" t="s">
        <v>2035</v>
      </c>
      <c r="T102" t="s">
        <v>2045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>IF(E103=0,0,ROUND(E103/I103,2))</f>
        <v>56.05</v>
      </c>
      <c r="G103">
        <f>ROUND((E103/D103)*100,0)</f>
        <v>1021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7">
        <f>(((L103/60)/60)/24)+DATE(1970,1,1)</f>
        <v>42056.25</v>
      </c>
      <c r="N103">
        <v>1425103200</v>
      </c>
      <c r="O103" s="7">
        <f>(((N103/60)/60)/24)+DATE(1970,1,1)</f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2047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>IF(E104=0,0,ROUND(E104/I104,2))</f>
        <v>31.02</v>
      </c>
      <c r="G104">
        <f>ROUND((E104/D104)*100,0)</f>
        <v>282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7">
        <f>(((L104/60)/60)/24)+DATE(1970,1,1)</f>
        <v>43234.208333333328</v>
      </c>
      <c r="N104">
        <v>1526878800</v>
      </c>
      <c r="O104" s="7">
        <f>(((N104/60)/60)/24)+DATE(1970,1,1)</f>
        <v>43241.208333333328</v>
      </c>
      <c r="P104" t="b">
        <v>0</v>
      </c>
      <c r="Q104" t="b">
        <v>1</v>
      </c>
      <c r="R104" t="s">
        <v>65</v>
      </c>
      <c r="S104" t="s">
        <v>2034</v>
      </c>
      <c r="T104" t="s">
        <v>2050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>IF(E105=0,0,ROUND(E105/I105,2))</f>
        <v>66.510000000000005</v>
      </c>
      <c r="G105">
        <f>ROUND((E105/D105)*100,0)</f>
        <v>25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7">
        <f>(((L105/60)/60)/24)+DATE(1970,1,1)</f>
        <v>40475.208333333336</v>
      </c>
      <c r="N105">
        <v>1288674000</v>
      </c>
      <c r="O105" s="7">
        <f>(((N105/60)/60)/24)+DATE(1970,1,1)</f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2047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>IF(E106=0,0,ROUND(E106/I106,2))</f>
        <v>89.01</v>
      </c>
      <c r="G106">
        <f>ROUND((E106/D106)*100,0)</f>
        <v>143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7">
        <f>(((L106/60)/60)/24)+DATE(1970,1,1)</f>
        <v>42878.208333333328</v>
      </c>
      <c r="N106">
        <v>1495602000</v>
      </c>
      <c r="O106" s="7">
        <f>(((N106/60)/60)/24)+DATE(1970,1,1)</f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2049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>IF(E107=0,0,ROUND(E107/I107,2))</f>
        <v>103.46</v>
      </c>
      <c r="G107">
        <f>ROUND((E107/D107)*100,0)</f>
        <v>145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7">
        <f>(((L107/60)/60)/24)+DATE(1970,1,1)</f>
        <v>41366.208333333336</v>
      </c>
      <c r="N107">
        <v>1366434000</v>
      </c>
      <c r="O107" s="7">
        <f>(((N107/60)/60)/24)+DATE(1970,1,1)</f>
        <v>41384.208333333336</v>
      </c>
      <c r="P107" t="b">
        <v>0</v>
      </c>
      <c r="Q107" t="b">
        <v>0</v>
      </c>
      <c r="R107" t="s">
        <v>28</v>
      </c>
      <c r="S107" t="s">
        <v>2034</v>
      </c>
      <c r="T107" t="s">
        <v>2044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>IF(E108=0,0,ROUND(E108/I108,2))</f>
        <v>95.28</v>
      </c>
      <c r="G108">
        <f>ROUND((E108/D108)*100,0)</f>
        <v>359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7">
        <f>(((L108/60)/60)/24)+DATE(1970,1,1)</f>
        <v>43716.208333333328</v>
      </c>
      <c r="N108">
        <v>1568350800</v>
      </c>
      <c r="O108" s="7">
        <f>(((N108/60)/60)/24)+DATE(1970,1,1)</f>
        <v>43721.208333333328</v>
      </c>
      <c r="P108" t="b">
        <v>0</v>
      </c>
      <c r="Q108" t="b">
        <v>0</v>
      </c>
      <c r="R108" t="s">
        <v>33</v>
      </c>
      <c r="S108" t="s">
        <v>2035</v>
      </c>
      <c r="T108" t="s">
        <v>2045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>IF(E109=0,0,ROUND(E109/I109,2))</f>
        <v>75.900000000000006</v>
      </c>
      <c r="G109">
        <f>ROUND((E109/D109)*100,0)</f>
        <v>186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7">
        <f>(((L109/60)/60)/24)+DATE(1970,1,1)</f>
        <v>43213.208333333328</v>
      </c>
      <c r="N109">
        <v>1525928400</v>
      </c>
      <c r="O109" s="7">
        <f>(((N109/60)/60)/24)+DATE(1970,1,1)</f>
        <v>43230.208333333328</v>
      </c>
      <c r="P109" t="b">
        <v>0</v>
      </c>
      <c r="Q109" t="b">
        <v>1</v>
      </c>
      <c r="R109" t="s">
        <v>33</v>
      </c>
      <c r="S109" t="s">
        <v>2035</v>
      </c>
      <c r="T109" t="s">
        <v>2045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>IF(E110=0,0,ROUND(E110/I110,2))</f>
        <v>107.58</v>
      </c>
      <c r="G110">
        <f>ROUND((E110/D110)*100,0)</f>
        <v>595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7">
        <f>(((L110/60)/60)/24)+DATE(1970,1,1)</f>
        <v>41005.208333333336</v>
      </c>
      <c r="N110">
        <v>1336885200</v>
      </c>
      <c r="O110" s="7">
        <f>(((N110/60)/60)/24)+DATE(1970,1,1)</f>
        <v>41042.208333333336</v>
      </c>
      <c r="P110" t="b">
        <v>0</v>
      </c>
      <c r="Q110" t="b">
        <v>0</v>
      </c>
      <c r="R110" t="s">
        <v>42</v>
      </c>
      <c r="S110" t="s">
        <v>2036</v>
      </c>
      <c r="T110" t="s">
        <v>2046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>IF(E111=0,0,ROUND(E111/I111,2))</f>
        <v>51.32</v>
      </c>
      <c r="G111">
        <f>ROUND((E111/D111)*100,0)</f>
        <v>59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7">
        <f>(((L111/60)/60)/24)+DATE(1970,1,1)</f>
        <v>41651.25</v>
      </c>
      <c r="N111">
        <v>1389679200</v>
      </c>
      <c r="O111" s="7">
        <f>(((N111/60)/60)/24)+DATE(1970,1,1)</f>
        <v>41653.25</v>
      </c>
      <c r="P111" t="b">
        <v>0</v>
      </c>
      <c r="Q111" t="b">
        <v>0</v>
      </c>
      <c r="R111" t="s">
        <v>269</v>
      </c>
      <c r="S111" t="s">
        <v>2036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>IF(E112=0,0,ROUND(E112/I112,2))</f>
        <v>71.98</v>
      </c>
      <c r="G112">
        <f>ROUND((E112/D112)*100,0)</f>
        <v>15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7">
        <f>(((L112/60)/60)/24)+DATE(1970,1,1)</f>
        <v>43354.208333333328</v>
      </c>
      <c r="N112">
        <v>1538283600</v>
      </c>
      <c r="O112" s="7">
        <f>(((N112/60)/60)/24)+DATE(1970,1,1)</f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2041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>IF(E113=0,0,ROUND(E113/I113,2))</f>
        <v>108.95</v>
      </c>
      <c r="G113">
        <f>ROUND((E113/D113)*100,0)</f>
        <v>120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7">
        <f>(((L113/60)/60)/24)+DATE(1970,1,1)</f>
        <v>41174.208333333336</v>
      </c>
      <c r="N113">
        <v>1348808400</v>
      </c>
      <c r="O113" s="7">
        <f>(((N113/60)/60)/24)+DATE(1970,1,1)</f>
        <v>41180.208333333336</v>
      </c>
      <c r="P113" t="b">
        <v>0</v>
      </c>
      <c r="Q113" t="b">
        <v>0</v>
      </c>
      <c r="R113" t="s">
        <v>133</v>
      </c>
      <c r="S113" t="s">
        <v>2037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>IF(E114=0,0,ROUND(E114/I114,2))</f>
        <v>35</v>
      </c>
      <c r="G114">
        <f>ROUND((E114/D114)*100,0)</f>
        <v>269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7">
        <f>(((L114/60)/60)/24)+DATE(1970,1,1)</f>
        <v>41875.208333333336</v>
      </c>
      <c r="N114">
        <v>1410152400</v>
      </c>
      <c r="O114" s="7">
        <f>(((N114/60)/60)/24)+DATE(1970,1,1)</f>
        <v>41890.208333333336</v>
      </c>
      <c r="P114" t="b">
        <v>0</v>
      </c>
      <c r="Q114" t="b">
        <v>0</v>
      </c>
      <c r="R114" t="s">
        <v>28</v>
      </c>
      <c r="S114" t="s">
        <v>2034</v>
      </c>
      <c r="T114" t="s">
        <v>2044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>IF(E115=0,0,ROUND(E115/I115,2))</f>
        <v>94.94</v>
      </c>
      <c r="G115">
        <f>ROUND((E115/D115)*100,0)</f>
        <v>377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7">
        <f>(((L115/60)/60)/24)+DATE(1970,1,1)</f>
        <v>42990.208333333328</v>
      </c>
      <c r="N115">
        <v>1505797200</v>
      </c>
      <c r="O115" s="7">
        <f>(((N115/60)/60)/24)+DATE(1970,1,1)</f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2041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>IF(E116=0,0,ROUND(E116/I116,2))</f>
        <v>109.65</v>
      </c>
      <c r="G116">
        <f>ROUND((E116/D116)*100,0)</f>
        <v>727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7">
        <f>(((L116/60)/60)/24)+DATE(1970,1,1)</f>
        <v>43564.208333333328</v>
      </c>
      <c r="N116">
        <v>1554872400</v>
      </c>
      <c r="O116" s="7">
        <f>(((N116/60)/60)/24)+DATE(1970,1,1)</f>
        <v>43565.208333333328</v>
      </c>
      <c r="P116" t="b">
        <v>0</v>
      </c>
      <c r="Q116" t="b">
        <v>1</v>
      </c>
      <c r="R116" t="s">
        <v>65</v>
      </c>
      <c r="S116" t="s">
        <v>2034</v>
      </c>
      <c r="T116" t="s">
        <v>2050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>IF(E117=0,0,ROUND(E117/I117,2))</f>
        <v>44</v>
      </c>
      <c r="G117">
        <f>ROUND((E117/D117)*100,0)</f>
        <v>87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7">
        <f>(((L117/60)/60)/24)+DATE(1970,1,1)</f>
        <v>43056.25</v>
      </c>
      <c r="N117">
        <v>1513922400</v>
      </c>
      <c r="O117" s="7">
        <f>(((N117/60)/60)/24)+DATE(1970,1,1)</f>
        <v>43091.25</v>
      </c>
      <c r="P117" t="b">
        <v>0</v>
      </c>
      <c r="Q117" t="b">
        <v>0</v>
      </c>
      <c r="R117" t="s">
        <v>119</v>
      </c>
      <c r="S117" t="s">
        <v>2037</v>
      </c>
      <c r="T117" t="s">
        <v>2055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>IF(E118=0,0,ROUND(E118/I118,2))</f>
        <v>86.79</v>
      </c>
      <c r="G118">
        <f>ROUND((E118/D118)*100,0)</f>
        <v>88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7">
        <f>(((L118/60)/60)/24)+DATE(1970,1,1)</f>
        <v>42265.208333333328</v>
      </c>
      <c r="N118">
        <v>1442638800</v>
      </c>
      <c r="O118" s="7">
        <f>(((N118/60)/60)/24)+DATE(1970,1,1)</f>
        <v>42266.208333333328</v>
      </c>
      <c r="P118" t="b">
        <v>0</v>
      </c>
      <c r="Q118" t="b">
        <v>0</v>
      </c>
      <c r="R118" t="s">
        <v>33</v>
      </c>
      <c r="S118" t="s">
        <v>2035</v>
      </c>
      <c r="T118" t="s">
        <v>2045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>IF(E119=0,0,ROUND(E119/I119,2))</f>
        <v>30.99</v>
      </c>
      <c r="G119">
        <f>ROUND((E119/D119)*100,0)</f>
        <v>174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7">
        <f>(((L119/60)/60)/24)+DATE(1970,1,1)</f>
        <v>40808.208333333336</v>
      </c>
      <c r="N119">
        <v>1317186000</v>
      </c>
      <c r="O119" s="7">
        <f>(((N119/60)/60)/24)+DATE(1970,1,1)</f>
        <v>40814.208333333336</v>
      </c>
      <c r="P119" t="b">
        <v>0</v>
      </c>
      <c r="Q119" t="b">
        <v>0</v>
      </c>
      <c r="R119" t="s">
        <v>269</v>
      </c>
      <c r="S119" t="s">
        <v>2036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>IF(E120=0,0,ROUND(E120/I120,2))</f>
        <v>94.79</v>
      </c>
      <c r="G120">
        <f>ROUND((E120/D120)*100,0)</f>
        <v>118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7">
        <f>(((L120/60)/60)/24)+DATE(1970,1,1)</f>
        <v>41665.25</v>
      </c>
      <c r="N120">
        <v>1391234400</v>
      </c>
      <c r="O120" s="7">
        <f>(((N120/60)/60)/24)+DATE(1970,1,1)</f>
        <v>41671.25</v>
      </c>
      <c r="P120" t="b">
        <v>0</v>
      </c>
      <c r="Q120" t="b">
        <v>0</v>
      </c>
      <c r="R120" t="s">
        <v>122</v>
      </c>
      <c r="S120" t="s">
        <v>2039</v>
      </c>
      <c r="T120" t="s">
        <v>2042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>IF(E121=0,0,ROUND(E121/I121,2))</f>
        <v>69.790000000000006</v>
      </c>
      <c r="G121">
        <f>ROUND((E121/D121)*100,0)</f>
        <v>215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7">
        <f>(((L121/60)/60)/24)+DATE(1970,1,1)</f>
        <v>41806.208333333336</v>
      </c>
      <c r="N121">
        <v>1404363600</v>
      </c>
      <c r="O121" s="7">
        <f>(((N121/60)/60)/24)+DATE(1970,1,1)</f>
        <v>41823.208333333336</v>
      </c>
      <c r="P121" t="b">
        <v>0</v>
      </c>
      <c r="Q121" t="b">
        <v>1</v>
      </c>
      <c r="R121" t="s">
        <v>42</v>
      </c>
      <c r="S121" t="s">
        <v>2036</v>
      </c>
      <c r="T121" t="s">
        <v>2046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>IF(E122=0,0,ROUND(E122/I122,2))</f>
        <v>63</v>
      </c>
      <c r="G122">
        <f>ROUND((E122/D122)*100,0)</f>
        <v>149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7">
        <f>(((L122/60)/60)/24)+DATE(1970,1,1)</f>
        <v>42111.208333333328</v>
      </c>
      <c r="N122">
        <v>1429592400</v>
      </c>
      <c r="O122" s="7">
        <f>(((N122/60)/60)/24)+DATE(1970,1,1)</f>
        <v>42115.208333333328</v>
      </c>
      <c r="P122" t="b">
        <v>0</v>
      </c>
      <c r="Q122" t="b">
        <v>1</v>
      </c>
      <c r="R122" t="s">
        <v>292</v>
      </c>
      <c r="S122" t="s">
        <v>2038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>IF(E123=0,0,ROUND(E123/I123,2))</f>
        <v>110.03</v>
      </c>
      <c r="G123">
        <f>ROUND((E123/D123)*100,0)</f>
        <v>219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7">
        <f>(((L123/60)/60)/24)+DATE(1970,1,1)</f>
        <v>41917.208333333336</v>
      </c>
      <c r="N123">
        <v>1413608400</v>
      </c>
      <c r="O123" s="7">
        <f>(((N123/60)/60)/24)+DATE(1970,1,1)</f>
        <v>41930.208333333336</v>
      </c>
      <c r="P123" t="b">
        <v>0</v>
      </c>
      <c r="Q123" t="b">
        <v>0</v>
      </c>
      <c r="R123" t="s">
        <v>89</v>
      </c>
      <c r="S123" t="s">
        <v>2038</v>
      </c>
      <c r="T123" t="s">
        <v>2053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>IF(E124=0,0,ROUND(E124/I124,2))</f>
        <v>26</v>
      </c>
      <c r="G124">
        <f>ROUND((E124/D124)*100,0)</f>
        <v>64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7">
        <f>(((L124/60)/60)/24)+DATE(1970,1,1)</f>
        <v>41970.25</v>
      </c>
      <c r="N124">
        <v>1419400800</v>
      </c>
      <c r="O124" s="7">
        <f>(((N124/60)/60)/24)+DATE(1970,1,1)</f>
        <v>41997.25</v>
      </c>
      <c r="P124" t="b">
        <v>0</v>
      </c>
      <c r="Q124" t="b">
        <v>0</v>
      </c>
      <c r="R124" t="s">
        <v>119</v>
      </c>
      <c r="S124" t="s">
        <v>2037</v>
      </c>
      <c r="T124" t="s">
        <v>2055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>IF(E125=0,0,ROUND(E125/I125,2))</f>
        <v>49.99</v>
      </c>
      <c r="G125">
        <f>ROUND((E125/D125)*100,0)</f>
        <v>19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7">
        <f>(((L125/60)/60)/24)+DATE(1970,1,1)</f>
        <v>42332.25</v>
      </c>
      <c r="N125">
        <v>1448604000</v>
      </c>
      <c r="O125" s="7">
        <f>(((N125/60)/60)/24)+DATE(1970,1,1)</f>
        <v>42335.25</v>
      </c>
      <c r="P125" t="b">
        <v>1</v>
      </c>
      <c r="Q125" t="b">
        <v>0</v>
      </c>
      <c r="R125" t="s">
        <v>33</v>
      </c>
      <c r="S125" t="s">
        <v>2035</v>
      </c>
      <c r="T125" t="s">
        <v>2045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>IF(E126=0,0,ROUND(E126/I126,2))</f>
        <v>101.72</v>
      </c>
      <c r="G126">
        <f>ROUND((E126/D126)*100,0)</f>
        <v>368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7">
        <f>(((L126/60)/60)/24)+DATE(1970,1,1)</f>
        <v>43598.208333333328</v>
      </c>
      <c r="N126">
        <v>1562302800</v>
      </c>
      <c r="O126" s="7">
        <f>(((N126/60)/60)/24)+DATE(1970,1,1)</f>
        <v>43651.208333333328</v>
      </c>
      <c r="P126" t="b">
        <v>0</v>
      </c>
      <c r="Q126" t="b">
        <v>0</v>
      </c>
      <c r="R126" t="s">
        <v>122</v>
      </c>
      <c r="S126" t="s">
        <v>2039</v>
      </c>
      <c r="T126" t="s">
        <v>2042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>IF(E127=0,0,ROUND(E127/I127,2))</f>
        <v>47.08</v>
      </c>
      <c r="G127">
        <f>ROUND((E127/D127)*100,0)</f>
        <v>160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7">
        <f>(((L127/60)/60)/24)+DATE(1970,1,1)</f>
        <v>43362.208333333328</v>
      </c>
      <c r="N127">
        <v>1537678800</v>
      </c>
      <c r="O127" s="7">
        <f>(((N127/60)/60)/24)+DATE(1970,1,1)</f>
        <v>43366.208333333328</v>
      </c>
      <c r="P127" t="b">
        <v>0</v>
      </c>
      <c r="Q127" t="b">
        <v>0</v>
      </c>
      <c r="R127" t="s">
        <v>33</v>
      </c>
      <c r="S127" t="s">
        <v>2035</v>
      </c>
      <c r="T127" t="s">
        <v>2045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>IF(E128=0,0,ROUND(E128/I128,2))</f>
        <v>89.94</v>
      </c>
      <c r="G128">
        <f>ROUND((E128/D128)*100,0)</f>
        <v>39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7">
        <f>(((L128/60)/60)/24)+DATE(1970,1,1)</f>
        <v>42596.208333333328</v>
      </c>
      <c r="N128">
        <v>1473570000</v>
      </c>
      <c r="O128" s="7">
        <f>(((N128/60)/60)/24)+DATE(1970,1,1)</f>
        <v>42624.208333333328</v>
      </c>
      <c r="P128" t="b">
        <v>0</v>
      </c>
      <c r="Q128" t="b">
        <v>1</v>
      </c>
      <c r="R128" t="s">
        <v>33</v>
      </c>
      <c r="S128" t="s">
        <v>2035</v>
      </c>
      <c r="T128" t="s">
        <v>2045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>IF(E129=0,0,ROUND(E129/I129,2))</f>
        <v>78.97</v>
      </c>
      <c r="G129">
        <f>ROUND((E129/D129)*100,0)</f>
        <v>51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7">
        <f>(((L129/60)/60)/24)+DATE(1970,1,1)</f>
        <v>40310.208333333336</v>
      </c>
      <c r="N129">
        <v>1273899600</v>
      </c>
      <c r="O129" s="7">
        <f>(((N129/60)/60)/24)+DATE(1970,1,1)</f>
        <v>40313.208333333336</v>
      </c>
      <c r="P129" t="b">
        <v>0</v>
      </c>
      <c r="Q129" t="b">
        <v>0</v>
      </c>
      <c r="R129" t="s">
        <v>33</v>
      </c>
      <c r="S129" t="s">
        <v>2035</v>
      </c>
      <c r="T129" t="s">
        <v>2045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>IF(E130=0,0,ROUND(E130/I130,2))</f>
        <v>80.069999999999993</v>
      </c>
      <c r="G130">
        <f>ROUND((E130/D130)*100,0)</f>
        <v>60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7">
        <f>(((L130/60)/60)/24)+DATE(1970,1,1)</f>
        <v>40417.208333333336</v>
      </c>
      <c r="N130">
        <v>1284008400</v>
      </c>
      <c r="O130" s="7">
        <f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2043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>IF(E131=0,0,ROUND(E131/I131,2))</f>
        <v>86.47</v>
      </c>
      <c r="G131">
        <f>ROUND((E131/D131)*100,0)</f>
        <v>3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7">
        <f>(((L131/60)/60)/24)+DATE(1970,1,1)</f>
        <v>42038.25</v>
      </c>
      <c r="N131">
        <v>1425103200</v>
      </c>
      <c r="O131" s="7">
        <f>(((N131/60)/60)/24)+DATE(1970,1,1)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2041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>IF(E132=0,0,ROUND(E132/I132,2))</f>
        <v>28</v>
      </c>
      <c r="G132">
        <f>ROUND((E132/D132)*100,0)</f>
        <v>155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7">
        <f>(((L132/60)/60)/24)+DATE(1970,1,1)</f>
        <v>40842.208333333336</v>
      </c>
      <c r="N132">
        <v>1320991200</v>
      </c>
      <c r="O132" s="7">
        <f>(((N132/60)/60)/24)+DATE(1970,1,1)</f>
        <v>40858.25</v>
      </c>
      <c r="P132" t="b">
        <v>0</v>
      </c>
      <c r="Q132" t="b">
        <v>0</v>
      </c>
      <c r="R132" t="s">
        <v>53</v>
      </c>
      <c r="S132" t="s">
        <v>2036</v>
      </c>
      <c r="T132" t="s">
        <v>2048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>IF(E133=0,0,ROUND(E133/I133,2))</f>
        <v>68</v>
      </c>
      <c r="G133">
        <f>ROUND((E133/D133)*100,0)</f>
        <v>101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7">
        <f>(((L133/60)/60)/24)+DATE(1970,1,1)</f>
        <v>41607.25</v>
      </c>
      <c r="N133">
        <v>1386828000</v>
      </c>
      <c r="O133" s="7">
        <f>(((N133/60)/60)/24)+DATE(1970,1,1)</f>
        <v>41620.25</v>
      </c>
      <c r="P133" t="b">
        <v>0</v>
      </c>
      <c r="Q133" t="b">
        <v>0</v>
      </c>
      <c r="R133" t="s">
        <v>28</v>
      </c>
      <c r="S133" t="s">
        <v>2034</v>
      </c>
      <c r="T133" t="s">
        <v>2044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>IF(E134=0,0,ROUND(E134/I134,2))</f>
        <v>43.08</v>
      </c>
      <c r="G134">
        <f>ROUND((E134/D134)*100,0)</f>
        <v>116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7">
        <f>(((L134/60)/60)/24)+DATE(1970,1,1)</f>
        <v>43112.25</v>
      </c>
      <c r="N134">
        <v>1517119200</v>
      </c>
      <c r="O134" s="7">
        <f>(((N134/60)/60)/24)+DATE(1970,1,1)</f>
        <v>43128.25</v>
      </c>
      <c r="P134" t="b">
        <v>0</v>
      </c>
      <c r="Q134" t="b">
        <v>1</v>
      </c>
      <c r="R134" t="s">
        <v>33</v>
      </c>
      <c r="S134" t="s">
        <v>2035</v>
      </c>
      <c r="T134" t="s">
        <v>2045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>IF(E135=0,0,ROUND(E135/I135,2))</f>
        <v>87.96</v>
      </c>
      <c r="G135">
        <f>ROUND((E135/D135)*100,0)</f>
        <v>311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7">
        <f>(((L135/60)/60)/24)+DATE(1970,1,1)</f>
        <v>40767.208333333336</v>
      </c>
      <c r="N135">
        <v>1315026000</v>
      </c>
      <c r="O135" s="7">
        <f>(((N135/60)/60)/24)+DATE(1970,1,1)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>IF(E136=0,0,ROUND(E136/I136,2))</f>
        <v>94.99</v>
      </c>
      <c r="G136">
        <f>ROUND((E136/D136)*100,0)</f>
        <v>90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7">
        <f>(((L136/60)/60)/24)+DATE(1970,1,1)</f>
        <v>40713.208333333336</v>
      </c>
      <c r="N136">
        <v>1312693200</v>
      </c>
      <c r="O136" s="7">
        <f>(((N136/60)/60)/24)+DATE(1970,1,1)</f>
        <v>40762.208333333336</v>
      </c>
      <c r="P136" t="b">
        <v>0</v>
      </c>
      <c r="Q136" t="b">
        <v>1</v>
      </c>
      <c r="R136" t="s">
        <v>42</v>
      </c>
      <c r="S136" t="s">
        <v>2036</v>
      </c>
      <c r="T136" t="s">
        <v>2046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>IF(E137=0,0,ROUND(E137/I137,2))</f>
        <v>46.91</v>
      </c>
      <c r="G137">
        <f>ROUND((E137/D137)*100,0)</f>
        <v>71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7">
        <f>(((L137/60)/60)/24)+DATE(1970,1,1)</f>
        <v>41340.25</v>
      </c>
      <c r="N137">
        <v>1363064400</v>
      </c>
      <c r="O137" s="7">
        <f>(((N137/60)/60)/24)+DATE(1970,1,1)</f>
        <v>41345.208333333336</v>
      </c>
      <c r="P137" t="b">
        <v>0</v>
      </c>
      <c r="Q137" t="b">
        <v>1</v>
      </c>
      <c r="R137" t="s">
        <v>33</v>
      </c>
      <c r="S137" t="s">
        <v>2035</v>
      </c>
      <c r="T137" t="s">
        <v>2045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>IF(E138=0,0,ROUND(E138/I138,2))</f>
        <v>46.91</v>
      </c>
      <c r="G138">
        <f>ROUND((E138/D138)*100,0)</f>
        <v>3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7">
        <f>(((L138/60)/60)/24)+DATE(1970,1,1)</f>
        <v>41797.208333333336</v>
      </c>
      <c r="N138">
        <v>1403154000</v>
      </c>
      <c r="O138" s="7">
        <f>(((N138/60)/60)/24)+DATE(1970,1,1)</f>
        <v>41809.208333333336</v>
      </c>
      <c r="P138" t="b">
        <v>0</v>
      </c>
      <c r="Q138" t="b">
        <v>1</v>
      </c>
      <c r="R138" t="s">
        <v>53</v>
      </c>
      <c r="S138" t="s">
        <v>2036</v>
      </c>
      <c r="T138" t="s">
        <v>2048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>IF(E139=0,0,ROUND(E139/I139,2))</f>
        <v>94.24</v>
      </c>
      <c r="G139">
        <f>ROUND((E139/D139)*100,0)</f>
        <v>262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7">
        <f>(((L139/60)/60)/24)+DATE(1970,1,1)</f>
        <v>40457.208333333336</v>
      </c>
      <c r="N139">
        <v>1286859600</v>
      </c>
      <c r="O139" s="7">
        <f>(((N139/60)/60)/24)+DATE(1970,1,1)</f>
        <v>40463.208333333336</v>
      </c>
      <c r="P139" t="b">
        <v>0</v>
      </c>
      <c r="Q139" t="b">
        <v>0</v>
      </c>
      <c r="R139" t="s">
        <v>68</v>
      </c>
      <c r="S139" t="s">
        <v>2037</v>
      </c>
      <c r="T139" t="s">
        <v>2051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>IF(E140=0,0,ROUND(E140/I140,2))</f>
        <v>80.14</v>
      </c>
      <c r="G140">
        <f>ROUND((E140/D140)*100,0)</f>
        <v>96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7">
        <f>(((L140/60)/60)/24)+DATE(1970,1,1)</f>
        <v>41180.208333333336</v>
      </c>
      <c r="N140">
        <v>1349326800</v>
      </c>
      <c r="O140" s="7">
        <f>(((N140/60)/60)/24)+DATE(1970,1,1)</f>
        <v>41186.208333333336</v>
      </c>
      <c r="P140" t="b">
        <v>0</v>
      </c>
      <c r="Q140" t="b">
        <v>0</v>
      </c>
      <c r="R140" t="s">
        <v>292</v>
      </c>
      <c r="S140" t="s">
        <v>2038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>IF(E141=0,0,ROUND(E141/I141,2))</f>
        <v>59.04</v>
      </c>
      <c r="G141">
        <f>ROUND((E141/D141)*100,0)</f>
        <v>21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7">
        <f>(((L141/60)/60)/24)+DATE(1970,1,1)</f>
        <v>42115.208333333328</v>
      </c>
      <c r="N141">
        <v>1430974800</v>
      </c>
      <c r="O141" s="7">
        <f>(((N141/60)/60)/24)+DATE(1970,1,1)</f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2050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>IF(E142=0,0,ROUND(E142/I142,2))</f>
        <v>65.989999999999995</v>
      </c>
      <c r="G142">
        <f>ROUND((E142/D142)*100,0)</f>
        <v>223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7">
        <f>(((L142/60)/60)/24)+DATE(1970,1,1)</f>
        <v>43156.25</v>
      </c>
      <c r="N142">
        <v>1519970400</v>
      </c>
      <c r="O142" s="7">
        <f>(((N142/60)/60)/24)+DATE(1970,1,1)</f>
        <v>43161.25</v>
      </c>
      <c r="P142" t="b">
        <v>0</v>
      </c>
      <c r="Q142" t="b">
        <v>0</v>
      </c>
      <c r="R142" t="s">
        <v>42</v>
      </c>
      <c r="S142" t="s">
        <v>2036</v>
      </c>
      <c r="T142" t="s">
        <v>2046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>IF(E143=0,0,ROUND(E143/I143,2))</f>
        <v>60.99</v>
      </c>
      <c r="G143">
        <f>ROUND((E143/D143)*100,0)</f>
        <v>102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7">
        <f>(((L143/60)/60)/24)+DATE(1970,1,1)</f>
        <v>42167.208333333328</v>
      </c>
      <c r="N143">
        <v>1434603600</v>
      </c>
      <c r="O143" s="7">
        <f>(((N143/60)/60)/24)+DATE(1970,1,1)</f>
        <v>42173.208333333328</v>
      </c>
      <c r="P143" t="b">
        <v>0</v>
      </c>
      <c r="Q143" t="b">
        <v>0</v>
      </c>
      <c r="R143" t="s">
        <v>28</v>
      </c>
      <c r="S143" t="s">
        <v>2034</v>
      </c>
      <c r="T143" t="s">
        <v>2044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>IF(E144=0,0,ROUND(E144/I144,2))</f>
        <v>98.31</v>
      </c>
      <c r="G144">
        <f>ROUND((E144/D144)*100,0)</f>
        <v>230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7">
        <f>(((L144/60)/60)/24)+DATE(1970,1,1)</f>
        <v>41005.208333333336</v>
      </c>
      <c r="N144">
        <v>1337230800</v>
      </c>
      <c r="O144" s="7">
        <f>(((N144/60)/60)/24)+DATE(1970,1,1)</f>
        <v>41046.208333333336</v>
      </c>
      <c r="P144" t="b">
        <v>0</v>
      </c>
      <c r="Q144" t="b">
        <v>0</v>
      </c>
      <c r="R144" t="s">
        <v>28</v>
      </c>
      <c r="S144" t="s">
        <v>2034</v>
      </c>
      <c r="T144" t="s">
        <v>2044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>IF(E145=0,0,ROUND(E145/I145,2))</f>
        <v>104.6</v>
      </c>
      <c r="G145">
        <f>ROUND((E145/D145)*100,0)</f>
        <v>136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7">
        <f>(((L145/60)/60)/24)+DATE(1970,1,1)</f>
        <v>40357.208333333336</v>
      </c>
      <c r="N145">
        <v>1279429200</v>
      </c>
      <c r="O145" s="7">
        <f>(((N145/60)/60)/24)+DATE(1970,1,1)</f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2049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>IF(E146=0,0,ROUND(E146/I146,2))</f>
        <v>86.07</v>
      </c>
      <c r="G146">
        <f>ROUND((E146/D146)*100,0)</f>
        <v>129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7">
        <f>(((L146/60)/60)/24)+DATE(1970,1,1)</f>
        <v>43633.208333333328</v>
      </c>
      <c r="N146">
        <v>1561438800</v>
      </c>
      <c r="O146" s="7">
        <f>(((N146/60)/60)/24)+DATE(1970,1,1)</f>
        <v>43641.208333333328</v>
      </c>
      <c r="P146" t="b">
        <v>0</v>
      </c>
      <c r="Q146" t="b">
        <v>0</v>
      </c>
      <c r="R146" t="s">
        <v>33</v>
      </c>
      <c r="S146" t="s">
        <v>2035</v>
      </c>
      <c r="T146" t="s">
        <v>2045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>IF(E147=0,0,ROUND(E147/I147,2))</f>
        <v>76.989999999999995</v>
      </c>
      <c r="G147">
        <f>ROUND((E147/D147)*100,0)</f>
        <v>237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7">
        <f>(((L147/60)/60)/24)+DATE(1970,1,1)</f>
        <v>41889.208333333336</v>
      </c>
      <c r="N147">
        <v>1410498000</v>
      </c>
      <c r="O147" s="7">
        <f>(((N147/60)/60)/24)+DATE(1970,1,1)</f>
        <v>41894.208333333336</v>
      </c>
      <c r="P147" t="b">
        <v>0</v>
      </c>
      <c r="Q147" t="b">
        <v>0</v>
      </c>
      <c r="R147" t="s">
        <v>65</v>
      </c>
      <c r="S147" t="s">
        <v>2034</v>
      </c>
      <c r="T147" t="s">
        <v>2050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>IF(E148=0,0,ROUND(E148/I148,2))</f>
        <v>29.76</v>
      </c>
      <c r="G148">
        <f>ROUND((E148/D148)*100,0)</f>
        <v>17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7">
        <f>(((L148/60)/60)/24)+DATE(1970,1,1)</f>
        <v>40855.25</v>
      </c>
      <c r="N148">
        <v>1322460000</v>
      </c>
      <c r="O148" s="7">
        <f>(((N148/60)/60)/24)+DATE(1970,1,1)</f>
        <v>40875.25</v>
      </c>
      <c r="P148" t="b">
        <v>0</v>
      </c>
      <c r="Q148" t="b">
        <v>0</v>
      </c>
      <c r="R148" t="s">
        <v>33</v>
      </c>
      <c r="S148" t="s">
        <v>2035</v>
      </c>
      <c r="T148" t="s">
        <v>2045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>IF(E149=0,0,ROUND(E149/I149,2))</f>
        <v>46.92</v>
      </c>
      <c r="G149">
        <f>ROUND((E149/D149)*100,0)</f>
        <v>112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7">
        <f>(((L149/60)/60)/24)+DATE(1970,1,1)</f>
        <v>42534.208333333328</v>
      </c>
      <c r="N149">
        <v>1466312400</v>
      </c>
      <c r="O149" s="7">
        <f>(((N149/60)/60)/24)+DATE(1970,1,1)</f>
        <v>42540.208333333328</v>
      </c>
      <c r="P149" t="b">
        <v>0</v>
      </c>
      <c r="Q149" t="b">
        <v>1</v>
      </c>
      <c r="R149" t="s">
        <v>33</v>
      </c>
      <c r="S149" t="s">
        <v>2035</v>
      </c>
      <c r="T149" t="s">
        <v>2045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>IF(E150=0,0,ROUND(E150/I150,2))</f>
        <v>105.19</v>
      </c>
      <c r="G150">
        <f>ROUND((E150/D150)*100,0)</f>
        <v>121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7">
        <f>(((L150/60)/60)/24)+DATE(1970,1,1)</f>
        <v>42941.208333333328</v>
      </c>
      <c r="N150">
        <v>1501736400</v>
      </c>
      <c r="O150" s="7">
        <f>(((N150/60)/60)/24)+DATE(1970,1,1)</f>
        <v>42950.208333333328</v>
      </c>
      <c r="P150" t="b">
        <v>0</v>
      </c>
      <c r="Q150" t="b">
        <v>0</v>
      </c>
      <c r="R150" t="s">
        <v>65</v>
      </c>
      <c r="S150" t="s">
        <v>2034</v>
      </c>
      <c r="T150" t="s">
        <v>2050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>IF(E151=0,0,ROUND(E151/I151,2))</f>
        <v>69.91</v>
      </c>
      <c r="G151">
        <f>ROUND((E151/D151)*100,0)</f>
        <v>220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7">
        <f>(((L151/60)/60)/24)+DATE(1970,1,1)</f>
        <v>41275.25</v>
      </c>
      <c r="N151">
        <v>1361512800</v>
      </c>
      <c r="O151" s="7">
        <f>(((N151/60)/60)/24)+DATE(1970,1,1)</f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2049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>IF(E152=0,0,ROUND(E152/I152,2))</f>
        <v>1</v>
      </c>
      <c r="G152">
        <f>ROUND((E152/D152)*100,0)</f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7">
        <f>(((L152/60)/60)/24)+DATE(1970,1,1)</f>
        <v>43450.25</v>
      </c>
      <c r="N152">
        <v>1545026400</v>
      </c>
      <c r="O152" s="7">
        <f>(((N152/60)/60)/24)+DATE(1970,1,1)</f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2043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>IF(E153=0,0,ROUND(E153/I153,2))</f>
        <v>60.01</v>
      </c>
      <c r="G153">
        <f>ROUND((E153/D153)*100,0)</f>
        <v>64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7">
        <f>(((L153/60)/60)/24)+DATE(1970,1,1)</f>
        <v>41799.208333333336</v>
      </c>
      <c r="N153">
        <v>1406696400</v>
      </c>
      <c r="O153" s="7">
        <f>(((N153/60)/60)/24)+DATE(1970,1,1)</f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2047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>IF(E154=0,0,ROUND(E154/I154,2))</f>
        <v>52.01</v>
      </c>
      <c r="G154">
        <f>ROUND((E154/D154)*100,0)</f>
        <v>423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7">
        <f>(((L154/60)/60)/24)+DATE(1970,1,1)</f>
        <v>42783.25</v>
      </c>
      <c r="N154">
        <v>1487916000</v>
      </c>
      <c r="O154" s="7">
        <f>(((N154/60)/60)/24)+DATE(1970,1,1)</f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2049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>IF(E155=0,0,ROUND(E155/I155,2))</f>
        <v>31</v>
      </c>
      <c r="G155">
        <f>ROUND((E155/D155)*100,0)</f>
        <v>93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7">
        <f>(((L155/60)/60)/24)+DATE(1970,1,1)</f>
        <v>41201.208333333336</v>
      </c>
      <c r="N155">
        <v>1351141200</v>
      </c>
      <c r="O155" s="7">
        <f>(((N155/60)/60)/24)+DATE(1970,1,1)</f>
        <v>41207.208333333336</v>
      </c>
      <c r="P155" t="b">
        <v>0</v>
      </c>
      <c r="Q155" t="b">
        <v>0</v>
      </c>
      <c r="R155" t="s">
        <v>33</v>
      </c>
      <c r="S155" t="s">
        <v>2035</v>
      </c>
      <c r="T155" t="s">
        <v>2045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>IF(E156=0,0,ROUND(E156/I156,2))</f>
        <v>95.04</v>
      </c>
      <c r="G156">
        <f>ROUND((E156/D156)*100,0)</f>
        <v>59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7">
        <f>(((L156/60)/60)/24)+DATE(1970,1,1)</f>
        <v>42502.208333333328</v>
      </c>
      <c r="N156">
        <v>1465016400</v>
      </c>
      <c r="O156" s="7">
        <f>(((N156/60)/60)/24)+DATE(1970,1,1)</f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2049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>IF(E157=0,0,ROUND(E157/I157,2))</f>
        <v>75.97</v>
      </c>
      <c r="G157">
        <f>ROUND((E157/D157)*100,0)</f>
        <v>65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7">
        <f>(((L157/60)/60)/24)+DATE(1970,1,1)</f>
        <v>40262.208333333336</v>
      </c>
      <c r="N157">
        <v>1270789200</v>
      </c>
      <c r="O157" s="7">
        <f>(((N157/60)/60)/24)+DATE(1970,1,1)</f>
        <v>40277.208333333336</v>
      </c>
      <c r="P157" t="b">
        <v>0</v>
      </c>
      <c r="Q157" t="b">
        <v>0</v>
      </c>
      <c r="R157" t="s">
        <v>33</v>
      </c>
      <c r="S157" t="s">
        <v>2035</v>
      </c>
      <c r="T157" t="s">
        <v>2045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>IF(E158=0,0,ROUND(E158/I158,2))</f>
        <v>71.010000000000005</v>
      </c>
      <c r="G158">
        <f>ROUND((E158/D158)*100,0)</f>
        <v>74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7">
        <f>(((L158/60)/60)/24)+DATE(1970,1,1)</f>
        <v>43743.208333333328</v>
      </c>
      <c r="N158">
        <v>1572325200</v>
      </c>
      <c r="O158" s="7">
        <f>(((N158/60)/60)/24)+DATE(1970,1,1)</f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2043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>IF(E159=0,0,ROUND(E159/I159,2))</f>
        <v>73.73</v>
      </c>
      <c r="G159">
        <f>ROUND((E159/D159)*100,0)</f>
        <v>53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7">
        <f>(((L159/60)/60)/24)+DATE(1970,1,1)</f>
        <v>41638.25</v>
      </c>
      <c r="N159">
        <v>1389420000</v>
      </c>
      <c r="O159" s="7">
        <f>(((N159/60)/60)/24)+DATE(1970,1,1)</f>
        <v>41650.25</v>
      </c>
      <c r="P159" t="b">
        <v>0</v>
      </c>
      <c r="Q159" t="b">
        <v>0</v>
      </c>
      <c r="R159" t="s">
        <v>122</v>
      </c>
      <c r="S159" t="s">
        <v>2039</v>
      </c>
      <c r="T159" t="s">
        <v>2042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>IF(E160=0,0,ROUND(E160/I160,2))</f>
        <v>113.17</v>
      </c>
      <c r="G160">
        <f>ROUND((E160/D160)*100,0)</f>
        <v>221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7">
        <f>(((L160/60)/60)/24)+DATE(1970,1,1)</f>
        <v>42346.25</v>
      </c>
      <c r="N160">
        <v>1449640800</v>
      </c>
      <c r="O160" s="7">
        <f>(((N160/60)/60)/24)+DATE(1970,1,1)</f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2043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>IF(E161=0,0,ROUND(E161/I161,2))</f>
        <v>105.01</v>
      </c>
      <c r="G161">
        <f>ROUND((E161/D161)*100,0)</f>
        <v>100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7">
        <f>(((L161/60)/60)/24)+DATE(1970,1,1)</f>
        <v>43551.208333333328</v>
      </c>
      <c r="N161">
        <v>1555218000</v>
      </c>
      <c r="O161" s="7">
        <f>(((N161/60)/60)/24)+DATE(1970,1,1)</f>
        <v>43569.208333333328</v>
      </c>
      <c r="P161" t="b">
        <v>0</v>
      </c>
      <c r="Q161" t="b">
        <v>1</v>
      </c>
      <c r="R161" t="s">
        <v>33</v>
      </c>
      <c r="S161" t="s">
        <v>2035</v>
      </c>
      <c r="T161" t="s">
        <v>2045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>IF(E162=0,0,ROUND(E162/I162,2))</f>
        <v>79.180000000000007</v>
      </c>
      <c r="G162">
        <f>ROUND((E162/D162)*100,0)</f>
        <v>162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7">
        <f>(((L162/60)/60)/24)+DATE(1970,1,1)</f>
        <v>43582.208333333328</v>
      </c>
      <c r="N162">
        <v>1557723600</v>
      </c>
      <c r="O162" s="7">
        <f>(((N162/60)/60)/24)+DATE(1970,1,1)</f>
        <v>43598.208333333328</v>
      </c>
      <c r="P162" t="b">
        <v>0</v>
      </c>
      <c r="Q162" t="b">
        <v>0</v>
      </c>
      <c r="R162" t="s">
        <v>65</v>
      </c>
      <c r="S162" t="s">
        <v>2034</v>
      </c>
      <c r="T162" t="s">
        <v>2050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>IF(E163=0,0,ROUND(E163/I163,2))</f>
        <v>57.33</v>
      </c>
      <c r="G163">
        <f>ROUND((E163/D163)*100,0)</f>
        <v>78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7">
        <f>(((L163/60)/60)/24)+DATE(1970,1,1)</f>
        <v>42270.208333333328</v>
      </c>
      <c r="N163">
        <v>1443502800</v>
      </c>
      <c r="O163" s="7">
        <f>(((N163/60)/60)/24)+DATE(1970,1,1)</f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2044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>IF(E164=0,0,ROUND(E164/I164,2))</f>
        <v>58.18</v>
      </c>
      <c r="G164">
        <f>ROUND((E164/D164)*100,0)</f>
        <v>150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7">
        <f>(((L164/60)/60)/24)+DATE(1970,1,1)</f>
        <v>43442.25</v>
      </c>
      <c r="N164">
        <v>1546840800</v>
      </c>
      <c r="O164" s="7">
        <f>(((N164/60)/60)/24)+DATE(1970,1,1)</f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2043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>IF(E165=0,0,ROUND(E165/I165,2))</f>
        <v>36.03</v>
      </c>
      <c r="G165">
        <f>ROUND((E165/D165)*100,0)</f>
        <v>253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7">
        <f>(((L165/60)/60)/24)+DATE(1970,1,1)</f>
        <v>43028.208333333328</v>
      </c>
      <c r="N165">
        <v>1512712800</v>
      </c>
      <c r="O165" s="7">
        <f>(((N165/60)/60)/24)+DATE(1970,1,1)</f>
        <v>43077.25</v>
      </c>
      <c r="P165" t="b">
        <v>0</v>
      </c>
      <c r="Q165" t="b">
        <v>1</v>
      </c>
      <c r="R165" t="s">
        <v>122</v>
      </c>
      <c r="S165" t="s">
        <v>2039</v>
      </c>
      <c r="T165" t="s">
        <v>2042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>IF(E166=0,0,ROUND(E166/I166,2))</f>
        <v>107.99</v>
      </c>
      <c r="G166">
        <f>ROUND((E166/D166)*100,0)</f>
        <v>100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7">
        <f>(((L166/60)/60)/24)+DATE(1970,1,1)</f>
        <v>43016.208333333328</v>
      </c>
      <c r="N166">
        <v>1507525200</v>
      </c>
      <c r="O166" s="7">
        <f>(((N166/60)/60)/24)+DATE(1970,1,1)</f>
        <v>43017.208333333328</v>
      </c>
      <c r="P166" t="b">
        <v>0</v>
      </c>
      <c r="Q166" t="b">
        <v>0</v>
      </c>
      <c r="R166" t="s">
        <v>33</v>
      </c>
      <c r="S166" t="s">
        <v>2035</v>
      </c>
      <c r="T166" t="s">
        <v>2045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>IF(E167=0,0,ROUND(E167/I167,2))</f>
        <v>44.01</v>
      </c>
      <c r="G167">
        <f>ROUND((E167/D167)*100,0)</f>
        <v>122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7">
        <f>(((L167/60)/60)/24)+DATE(1970,1,1)</f>
        <v>42948.208333333328</v>
      </c>
      <c r="N167">
        <v>1504328400</v>
      </c>
      <c r="O167" s="7">
        <f>(((N167/60)/60)/24)+DATE(1970,1,1)</f>
        <v>42980.208333333328</v>
      </c>
      <c r="P167" t="b">
        <v>0</v>
      </c>
      <c r="Q167" t="b">
        <v>0</v>
      </c>
      <c r="R167" t="s">
        <v>28</v>
      </c>
      <c r="S167" t="s">
        <v>2034</v>
      </c>
      <c r="T167" t="s">
        <v>2044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>IF(E168=0,0,ROUND(E168/I168,2))</f>
        <v>55.08</v>
      </c>
      <c r="G168">
        <f>ROUND((E168/D168)*100,0)</f>
        <v>137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7">
        <f>(((L168/60)/60)/24)+DATE(1970,1,1)</f>
        <v>40534.25</v>
      </c>
      <c r="N168">
        <v>1293343200</v>
      </c>
      <c r="O168" s="7">
        <f>(((N168/60)/60)/24)+DATE(1970,1,1)</f>
        <v>40538.25</v>
      </c>
      <c r="P168" t="b">
        <v>0</v>
      </c>
      <c r="Q168" t="b">
        <v>0</v>
      </c>
      <c r="R168" t="s">
        <v>122</v>
      </c>
      <c r="S168" t="s">
        <v>2039</v>
      </c>
      <c r="T168" t="s">
        <v>2042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>IF(E169=0,0,ROUND(E169/I169,2))</f>
        <v>74</v>
      </c>
      <c r="G169">
        <f>ROUND((E169/D169)*100,0)</f>
        <v>416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7">
        <f>(((L169/60)/60)/24)+DATE(1970,1,1)</f>
        <v>41435.208333333336</v>
      </c>
      <c r="N169">
        <v>1371704400</v>
      </c>
      <c r="O169" s="7">
        <f>(((N169/60)/60)/24)+DATE(1970,1,1)</f>
        <v>41445.208333333336</v>
      </c>
      <c r="P169" t="b">
        <v>0</v>
      </c>
      <c r="Q169" t="b">
        <v>0</v>
      </c>
      <c r="R169" t="s">
        <v>33</v>
      </c>
      <c r="S169" t="s">
        <v>2035</v>
      </c>
      <c r="T169" t="s">
        <v>2045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>IF(E170=0,0,ROUND(E170/I170,2))</f>
        <v>42</v>
      </c>
      <c r="G170">
        <f>ROUND((E170/D170)*100,0)</f>
        <v>31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7">
        <f>(((L170/60)/60)/24)+DATE(1970,1,1)</f>
        <v>43518.25</v>
      </c>
      <c r="N170">
        <v>1552798800</v>
      </c>
      <c r="O170" s="7">
        <f>(((N170/60)/60)/24)+DATE(1970,1,1)</f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2049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>IF(E171=0,0,ROUND(E171/I171,2))</f>
        <v>77.989999999999995</v>
      </c>
      <c r="G171">
        <f>ROUND((E171/D171)*100,0)</f>
        <v>424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7">
        <f>(((L171/60)/60)/24)+DATE(1970,1,1)</f>
        <v>41077.208333333336</v>
      </c>
      <c r="N171">
        <v>1342328400</v>
      </c>
      <c r="O171" s="7">
        <f>(((N171/60)/60)/24)+DATE(1970,1,1)</f>
        <v>41105.208333333336</v>
      </c>
      <c r="P171" t="b">
        <v>0</v>
      </c>
      <c r="Q171" t="b">
        <v>1</v>
      </c>
      <c r="R171" t="s">
        <v>100</v>
      </c>
      <c r="S171" t="s">
        <v>2036</v>
      </c>
      <c r="T171" t="s">
        <v>2054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>IF(E172=0,0,ROUND(E172/I172,2))</f>
        <v>82.51</v>
      </c>
      <c r="G172">
        <f>ROUND((E172/D172)*100,0)</f>
        <v>3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7">
        <f>(((L172/60)/60)/24)+DATE(1970,1,1)</f>
        <v>42950.208333333328</v>
      </c>
      <c r="N172">
        <v>1502341200</v>
      </c>
      <c r="O172" s="7">
        <f>(((N172/60)/60)/24)+DATE(1970,1,1)</f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2049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>IF(E173=0,0,ROUND(E173/I173,2))</f>
        <v>104.2</v>
      </c>
      <c r="G173">
        <f>ROUND((E173/D173)*100,0)</f>
        <v>11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7">
        <f>(((L173/60)/60)/24)+DATE(1970,1,1)</f>
        <v>41718.208333333336</v>
      </c>
      <c r="N173">
        <v>1397192400</v>
      </c>
      <c r="O173" s="7">
        <f>(((N173/60)/60)/24)+DATE(1970,1,1)</f>
        <v>41740.208333333336</v>
      </c>
      <c r="P173" t="b">
        <v>0</v>
      </c>
      <c r="Q173" t="b">
        <v>0</v>
      </c>
      <c r="R173" t="s">
        <v>206</v>
      </c>
      <c r="S173" t="s">
        <v>2037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>IF(E174=0,0,ROUND(E174/I174,2))</f>
        <v>25.5</v>
      </c>
      <c r="G174">
        <f>ROUND((E174/D174)*100,0)</f>
        <v>83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7">
        <f>(((L174/60)/60)/24)+DATE(1970,1,1)</f>
        <v>41839.208333333336</v>
      </c>
      <c r="N174">
        <v>1407042000</v>
      </c>
      <c r="O174" s="7">
        <f>(((N174/60)/60)/24)+DATE(1970,1,1)</f>
        <v>41854.208333333336</v>
      </c>
      <c r="P174" t="b">
        <v>0</v>
      </c>
      <c r="Q174" t="b">
        <v>1</v>
      </c>
      <c r="R174" t="s">
        <v>42</v>
      </c>
      <c r="S174" t="s">
        <v>2036</v>
      </c>
      <c r="T174" t="s">
        <v>2046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>IF(E175=0,0,ROUND(E175/I175,2))</f>
        <v>100.98</v>
      </c>
      <c r="G175">
        <f>ROUND((E175/D175)*100,0)</f>
        <v>163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7">
        <f>(((L175/60)/60)/24)+DATE(1970,1,1)</f>
        <v>41412.208333333336</v>
      </c>
      <c r="N175">
        <v>1369371600</v>
      </c>
      <c r="O175" s="7">
        <f>(((N175/60)/60)/24)+DATE(1970,1,1)</f>
        <v>41418.208333333336</v>
      </c>
      <c r="P175" t="b">
        <v>0</v>
      </c>
      <c r="Q175" t="b">
        <v>0</v>
      </c>
      <c r="R175" t="s">
        <v>33</v>
      </c>
      <c r="S175" t="s">
        <v>2035</v>
      </c>
      <c r="T175" t="s">
        <v>2045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>IF(E176=0,0,ROUND(E176/I176,2))</f>
        <v>111.83</v>
      </c>
      <c r="G176">
        <f>ROUND((E176/D176)*100,0)</f>
        <v>895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7">
        <f>(((L176/60)/60)/24)+DATE(1970,1,1)</f>
        <v>42282.208333333328</v>
      </c>
      <c r="N176">
        <v>1444107600</v>
      </c>
      <c r="O176" s="7">
        <f>(((N176/60)/60)/24)+DATE(1970,1,1)</f>
        <v>42283.208333333328</v>
      </c>
      <c r="P176" t="b">
        <v>0</v>
      </c>
      <c r="Q176" t="b">
        <v>1</v>
      </c>
      <c r="R176" t="s">
        <v>65</v>
      </c>
      <c r="S176" t="s">
        <v>2034</v>
      </c>
      <c r="T176" t="s">
        <v>2050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>IF(E177=0,0,ROUND(E177/I177,2))</f>
        <v>42</v>
      </c>
      <c r="G177">
        <f>ROUND((E177/D177)*100,0)</f>
        <v>26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7">
        <f>(((L177/60)/60)/24)+DATE(1970,1,1)</f>
        <v>42613.208333333328</v>
      </c>
      <c r="N177">
        <v>1474261200</v>
      </c>
      <c r="O177" s="7">
        <f>(((N177/60)/60)/24)+DATE(1970,1,1)</f>
        <v>42632.208333333328</v>
      </c>
      <c r="P177" t="b">
        <v>0</v>
      </c>
      <c r="Q177" t="b">
        <v>0</v>
      </c>
      <c r="R177" t="s">
        <v>33</v>
      </c>
      <c r="S177" t="s">
        <v>2035</v>
      </c>
      <c r="T177" t="s">
        <v>2045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>IF(E178=0,0,ROUND(E178/I178,2))</f>
        <v>110.05</v>
      </c>
      <c r="G178">
        <f>ROUND((E178/D178)*100,0)</f>
        <v>75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7">
        <f>(((L178/60)/60)/24)+DATE(1970,1,1)</f>
        <v>42616.208333333328</v>
      </c>
      <c r="N178">
        <v>1473656400</v>
      </c>
      <c r="O178" s="7">
        <f>(((N178/60)/60)/24)+DATE(1970,1,1)</f>
        <v>42625.208333333328</v>
      </c>
      <c r="P178" t="b">
        <v>0</v>
      </c>
      <c r="Q178" t="b">
        <v>0</v>
      </c>
      <c r="R178" t="s">
        <v>33</v>
      </c>
      <c r="S178" t="s">
        <v>2035</v>
      </c>
      <c r="T178" t="s">
        <v>2045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>IF(E179=0,0,ROUND(E179/I179,2))</f>
        <v>59</v>
      </c>
      <c r="G179">
        <f>ROUND((E179/D179)*100,0)</f>
        <v>416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7">
        <f>(((L179/60)/60)/24)+DATE(1970,1,1)</f>
        <v>40497.25</v>
      </c>
      <c r="N179">
        <v>1291960800</v>
      </c>
      <c r="O179" s="7">
        <f>(((N179/60)/60)/24)+DATE(1970,1,1)</f>
        <v>40522.25</v>
      </c>
      <c r="P179" t="b">
        <v>0</v>
      </c>
      <c r="Q179" t="b">
        <v>0</v>
      </c>
      <c r="R179" t="s">
        <v>33</v>
      </c>
      <c r="S179" t="s">
        <v>2035</v>
      </c>
      <c r="T179" t="s">
        <v>2045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>IF(E180=0,0,ROUND(E180/I180,2))</f>
        <v>32.99</v>
      </c>
      <c r="G180">
        <f>ROUND((E180/D180)*100,0)</f>
        <v>96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7">
        <f>(((L180/60)/60)/24)+DATE(1970,1,1)</f>
        <v>42999.208333333328</v>
      </c>
      <c r="N180">
        <v>1506747600</v>
      </c>
      <c r="O180" s="7">
        <f>(((N180/60)/60)/24)+DATE(1970,1,1)</f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2041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>IF(E181=0,0,ROUND(E181/I181,2))</f>
        <v>45.01</v>
      </c>
      <c r="G181">
        <f>ROUND((E181/D181)*100,0)</f>
        <v>358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7">
        <f>(((L181/60)/60)/24)+DATE(1970,1,1)</f>
        <v>41350.208333333336</v>
      </c>
      <c r="N181">
        <v>1363582800</v>
      </c>
      <c r="O181" s="7">
        <f>(((N181/60)/60)/24)+DATE(1970,1,1)</f>
        <v>41351.208333333336</v>
      </c>
      <c r="P181" t="b">
        <v>0</v>
      </c>
      <c r="Q181" t="b">
        <v>1</v>
      </c>
      <c r="R181" t="s">
        <v>33</v>
      </c>
      <c r="S181" t="s">
        <v>2035</v>
      </c>
      <c r="T181" t="s">
        <v>2045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>IF(E182=0,0,ROUND(E182/I182,2))</f>
        <v>81.98</v>
      </c>
      <c r="G182">
        <f>ROUND((E182/D182)*100,0)</f>
        <v>308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7">
        <f>(((L182/60)/60)/24)+DATE(1970,1,1)</f>
        <v>40259.208333333336</v>
      </c>
      <c r="N182">
        <v>1269666000</v>
      </c>
      <c r="O182" s="7">
        <f>(((N182/60)/60)/24)+DATE(1970,1,1)</f>
        <v>40264.208333333336</v>
      </c>
      <c r="P182" t="b">
        <v>0</v>
      </c>
      <c r="Q182" t="b">
        <v>0</v>
      </c>
      <c r="R182" t="s">
        <v>65</v>
      </c>
      <c r="S182" t="s">
        <v>2034</v>
      </c>
      <c r="T182" t="s">
        <v>2050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>IF(E183=0,0,ROUND(E183/I183,2))</f>
        <v>39.08</v>
      </c>
      <c r="G183">
        <f>ROUND((E183/D183)*100,0)</f>
        <v>62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7">
        <f>(((L183/60)/60)/24)+DATE(1970,1,1)</f>
        <v>43012.208333333328</v>
      </c>
      <c r="N183">
        <v>1508648400</v>
      </c>
      <c r="O183" s="7">
        <f>(((N183/60)/60)/24)+DATE(1970,1,1)</f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2044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>IF(E184=0,0,ROUND(E184/I184,2))</f>
        <v>59</v>
      </c>
      <c r="G184">
        <f>ROUND((E184/D184)*100,0)</f>
        <v>722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7">
        <f>(((L184/60)/60)/24)+DATE(1970,1,1)</f>
        <v>43631.208333333328</v>
      </c>
      <c r="N184">
        <v>1561957200</v>
      </c>
      <c r="O184" s="7">
        <f>(((N184/60)/60)/24)+DATE(1970,1,1)</f>
        <v>43647.208333333328</v>
      </c>
      <c r="P184" t="b">
        <v>0</v>
      </c>
      <c r="Q184" t="b">
        <v>0</v>
      </c>
      <c r="R184" t="s">
        <v>33</v>
      </c>
      <c r="S184" t="s">
        <v>2035</v>
      </c>
      <c r="T184" t="s">
        <v>2045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>IF(E185=0,0,ROUND(E185/I185,2))</f>
        <v>40.99</v>
      </c>
      <c r="G185">
        <f>ROUND((E185/D185)*100,0)</f>
        <v>69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7">
        <f>(((L185/60)/60)/24)+DATE(1970,1,1)</f>
        <v>40430.208333333336</v>
      </c>
      <c r="N185">
        <v>1285131600</v>
      </c>
      <c r="O185" s="7">
        <f>(((N185/60)/60)/24)+DATE(1970,1,1)</f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2043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>IF(E186=0,0,ROUND(E186/I186,2))</f>
        <v>31.03</v>
      </c>
      <c r="G186">
        <f>ROUND((E186/D186)*100,0)</f>
        <v>293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7">
        <f>(((L186/60)/60)/24)+DATE(1970,1,1)</f>
        <v>43588.208333333328</v>
      </c>
      <c r="N186">
        <v>1556946000</v>
      </c>
      <c r="O186" s="7">
        <f>(((N186/60)/60)/24)+DATE(1970,1,1)</f>
        <v>43589.208333333328</v>
      </c>
      <c r="P186" t="b">
        <v>0</v>
      </c>
      <c r="Q186" t="b">
        <v>0</v>
      </c>
      <c r="R186" t="s">
        <v>33</v>
      </c>
      <c r="S186" t="s">
        <v>2035</v>
      </c>
      <c r="T186" t="s">
        <v>2045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>IF(E187=0,0,ROUND(E187/I187,2))</f>
        <v>37.79</v>
      </c>
      <c r="G187">
        <f>ROUND((E187/D187)*100,0)</f>
        <v>72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7">
        <f>(((L187/60)/60)/24)+DATE(1970,1,1)</f>
        <v>43233.208333333328</v>
      </c>
      <c r="N187">
        <v>1527138000</v>
      </c>
      <c r="O187" s="7">
        <f>(((N187/60)/60)/24)+DATE(1970,1,1)</f>
        <v>43244.208333333328</v>
      </c>
      <c r="P187" t="b">
        <v>0</v>
      </c>
      <c r="Q187" t="b">
        <v>0</v>
      </c>
      <c r="R187" t="s">
        <v>269</v>
      </c>
      <c r="S187" t="s">
        <v>2036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>IF(E188=0,0,ROUND(E188/I188,2))</f>
        <v>32.01</v>
      </c>
      <c r="G188">
        <f>ROUND((E188/D188)*100,0)</f>
        <v>32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7">
        <f>(((L188/60)/60)/24)+DATE(1970,1,1)</f>
        <v>41782.208333333336</v>
      </c>
      <c r="N188">
        <v>1402117200</v>
      </c>
      <c r="O188" s="7">
        <f>(((N188/60)/60)/24)+DATE(1970,1,1)</f>
        <v>41797.208333333336</v>
      </c>
      <c r="P188" t="b">
        <v>0</v>
      </c>
      <c r="Q188" t="b">
        <v>0</v>
      </c>
      <c r="R188" t="s">
        <v>33</v>
      </c>
      <c r="S188" t="s">
        <v>2035</v>
      </c>
      <c r="T188" t="s">
        <v>2045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>IF(E189=0,0,ROUND(E189/I189,2))</f>
        <v>95.97</v>
      </c>
      <c r="G189">
        <f>ROUND((E189/D189)*100,0)</f>
        <v>230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7">
        <f>(((L189/60)/60)/24)+DATE(1970,1,1)</f>
        <v>41328.25</v>
      </c>
      <c r="N189">
        <v>1364014800</v>
      </c>
      <c r="O189" s="7">
        <f>(((N189/60)/60)/24)+DATE(1970,1,1)</f>
        <v>41356.208333333336</v>
      </c>
      <c r="P189" t="b">
        <v>0</v>
      </c>
      <c r="Q189" t="b">
        <v>1</v>
      </c>
      <c r="R189" t="s">
        <v>100</v>
      </c>
      <c r="S189" t="s">
        <v>2036</v>
      </c>
      <c r="T189" t="s">
        <v>2054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>IF(E190=0,0,ROUND(E190/I190,2))</f>
        <v>75</v>
      </c>
      <c r="G190">
        <f>ROUND((E190/D190)*100,0)</f>
        <v>32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7">
        <f>(((L190/60)/60)/24)+DATE(1970,1,1)</f>
        <v>41975.25</v>
      </c>
      <c r="N190">
        <v>1417586400</v>
      </c>
      <c r="O190" s="7">
        <f>(((N190/60)/60)/24)+DATE(1970,1,1)</f>
        <v>41976.25</v>
      </c>
      <c r="P190" t="b">
        <v>0</v>
      </c>
      <c r="Q190" t="b">
        <v>0</v>
      </c>
      <c r="R190" t="s">
        <v>33</v>
      </c>
      <c r="S190" t="s">
        <v>2035</v>
      </c>
      <c r="T190" t="s">
        <v>2045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>IF(E191=0,0,ROUND(E191/I191,2))</f>
        <v>102.05</v>
      </c>
      <c r="G191">
        <f>ROUND((E191/D191)*100,0)</f>
        <v>24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7">
        <f>(((L191/60)/60)/24)+DATE(1970,1,1)</f>
        <v>42433.25</v>
      </c>
      <c r="N191">
        <v>1457071200</v>
      </c>
      <c r="O191" s="7">
        <f>(((N191/60)/60)/24)+DATE(1970,1,1)</f>
        <v>42433.25</v>
      </c>
      <c r="P191" t="b">
        <v>0</v>
      </c>
      <c r="Q191" t="b">
        <v>0</v>
      </c>
      <c r="R191" t="s">
        <v>33</v>
      </c>
      <c r="S191" t="s">
        <v>2035</v>
      </c>
      <c r="T191" t="s">
        <v>2045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>IF(E192=0,0,ROUND(E192/I192,2))</f>
        <v>105.75</v>
      </c>
      <c r="G192">
        <f>ROUND((E192/D192)*100,0)</f>
        <v>69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7">
        <f>(((L192/60)/60)/24)+DATE(1970,1,1)</f>
        <v>41429.208333333336</v>
      </c>
      <c r="N192">
        <v>1370408400</v>
      </c>
      <c r="O192" s="7">
        <f>(((N192/60)/60)/24)+DATE(1970,1,1)</f>
        <v>41430.208333333336</v>
      </c>
      <c r="P192" t="b">
        <v>0</v>
      </c>
      <c r="Q192" t="b">
        <v>1</v>
      </c>
      <c r="R192" t="s">
        <v>33</v>
      </c>
      <c r="S192" t="s">
        <v>2035</v>
      </c>
      <c r="T192" t="s">
        <v>2045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>IF(E193=0,0,ROUND(E193/I193,2))</f>
        <v>37.07</v>
      </c>
      <c r="G193">
        <f>ROUND((E193/D193)*100,0)</f>
        <v>38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7">
        <f>(((L193/60)/60)/24)+DATE(1970,1,1)</f>
        <v>43536.208333333328</v>
      </c>
      <c r="N193">
        <v>1552626000</v>
      </c>
      <c r="O193" s="7">
        <f>(((N193/60)/60)/24)+DATE(1970,1,1)</f>
        <v>43539.208333333328</v>
      </c>
      <c r="P193" t="b">
        <v>0</v>
      </c>
      <c r="Q193" t="b">
        <v>0</v>
      </c>
      <c r="R193" t="s">
        <v>33</v>
      </c>
      <c r="S193" t="s">
        <v>2035</v>
      </c>
      <c r="T193" t="s">
        <v>2045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>IF(E194=0,0,ROUND(E194/I194,2))</f>
        <v>35.049999999999997</v>
      </c>
      <c r="G194">
        <f>ROUND((E194/D194)*100,0)</f>
        <v>20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7">
        <f>(((L194/60)/60)/24)+DATE(1970,1,1)</f>
        <v>41817.208333333336</v>
      </c>
      <c r="N194">
        <v>1404190800</v>
      </c>
      <c r="O194" s="7">
        <f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2043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>IF(E195=0,0,ROUND(E195/I195,2))</f>
        <v>46.34</v>
      </c>
      <c r="G195">
        <f>ROUND((E195/D195)*100,0)</f>
        <v>46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7">
        <f>(((L195/60)/60)/24)+DATE(1970,1,1)</f>
        <v>43198.208333333328</v>
      </c>
      <c r="N195">
        <v>1523509200</v>
      </c>
      <c r="O195" s="7">
        <f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2049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>IF(E196=0,0,ROUND(E196/I196,2))</f>
        <v>69.17</v>
      </c>
      <c r="G196">
        <f>ROUND((E196/D196)*100,0)</f>
        <v>123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7">
        <f>(((L196/60)/60)/24)+DATE(1970,1,1)</f>
        <v>42261.208333333328</v>
      </c>
      <c r="N196">
        <v>1443589200</v>
      </c>
      <c r="O196" s="7">
        <f>(((N196/60)/60)/24)+DATE(1970,1,1)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>IF(E197=0,0,ROUND(E197/I197,2))</f>
        <v>109.08</v>
      </c>
      <c r="G197">
        <f>ROUND((E197/D197)*100,0)</f>
        <v>362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7">
        <f>(((L197/60)/60)/24)+DATE(1970,1,1)</f>
        <v>43310.208333333328</v>
      </c>
      <c r="N197">
        <v>1533445200</v>
      </c>
      <c r="O197" s="7">
        <f>(((N197/60)/60)/24)+DATE(1970,1,1)</f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2047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>IF(E198=0,0,ROUND(E198/I198,2))</f>
        <v>51.78</v>
      </c>
      <c r="G198">
        <f>ROUND((E198/D198)*100,0)</f>
        <v>63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7">
        <f>(((L198/60)/60)/24)+DATE(1970,1,1)</f>
        <v>42616.208333333328</v>
      </c>
      <c r="N198">
        <v>1474520400</v>
      </c>
      <c r="O198" s="7">
        <f>(((N198/60)/60)/24)+DATE(1970,1,1)</f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2050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>IF(E199=0,0,ROUND(E199/I199,2))</f>
        <v>82.01</v>
      </c>
      <c r="G199">
        <f>ROUND((E199/D199)*100,0)</f>
        <v>298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7">
        <f>(((L199/60)/60)/24)+DATE(1970,1,1)</f>
        <v>42909.208333333328</v>
      </c>
      <c r="N199">
        <v>1499403600</v>
      </c>
      <c r="O199" s="7">
        <f>(((N199/60)/60)/24)+DATE(1970,1,1)</f>
        <v>42923.208333333328</v>
      </c>
      <c r="P199" t="b">
        <v>0</v>
      </c>
      <c r="Q199" t="b">
        <v>0</v>
      </c>
      <c r="R199" t="s">
        <v>53</v>
      </c>
      <c r="S199" t="s">
        <v>2036</v>
      </c>
      <c r="T199" t="s">
        <v>2048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>IF(E200=0,0,ROUND(E200/I200,2))</f>
        <v>35.96</v>
      </c>
      <c r="G200">
        <f>ROUND((E200/D200)*100,0)</f>
        <v>10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7">
        <f>(((L200/60)/60)/24)+DATE(1970,1,1)</f>
        <v>40396.208333333336</v>
      </c>
      <c r="N200">
        <v>1283576400</v>
      </c>
      <c r="O200" s="7">
        <f>(((N200/60)/60)/24)+DATE(1970,1,1)</f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2047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>IF(E201=0,0,ROUND(E201/I201,2))</f>
        <v>74.459999999999994</v>
      </c>
      <c r="G201">
        <f>ROUND((E201/D201)*100,0)</f>
        <v>54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7">
        <f>(((L201/60)/60)/24)+DATE(1970,1,1)</f>
        <v>42192.208333333328</v>
      </c>
      <c r="N201">
        <v>1436590800</v>
      </c>
      <c r="O201" s="7">
        <f>(((N201/60)/60)/24)+DATE(1970,1,1)</f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2043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>IF(E202=0,0,ROUND(E202/I202,2))</f>
        <v>2</v>
      </c>
      <c r="G202">
        <f>ROUND((E202/D202)*100,0)</f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7">
        <f>(((L202/60)/60)/24)+DATE(1970,1,1)</f>
        <v>40262.208333333336</v>
      </c>
      <c r="N202">
        <v>1270443600</v>
      </c>
      <c r="O202" s="7">
        <f>(((N202/60)/60)/24)+DATE(1970,1,1)</f>
        <v>40273.208333333336</v>
      </c>
      <c r="P202" t="b">
        <v>0</v>
      </c>
      <c r="Q202" t="b">
        <v>0</v>
      </c>
      <c r="R202" t="s">
        <v>33</v>
      </c>
      <c r="S202" t="s">
        <v>2035</v>
      </c>
      <c r="T202" t="s">
        <v>2045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>IF(E203=0,0,ROUND(E203/I203,2))</f>
        <v>91.11</v>
      </c>
      <c r="G203">
        <f>ROUND((E203/D203)*100,0)</f>
        <v>681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7">
        <f>(((L203/60)/60)/24)+DATE(1970,1,1)</f>
        <v>41845.208333333336</v>
      </c>
      <c r="N203">
        <v>1407819600</v>
      </c>
      <c r="O203" s="7">
        <f>(((N203/60)/60)/24)+DATE(1970,1,1)</f>
        <v>41863.208333333336</v>
      </c>
      <c r="P203" t="b">
        <v>0</v>
      </c>
      <c r="Q203" t="b">
        <v>0</v>
      </c>
      <c r="R203" t="s">
        <v>28</v>
      </c>
      <c r="S203" t="s">
        <v>2034</v>
      </c>
      <c r="T203" t="s">
        <v>2044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>IF(E204=0,0,ROUND(E204/I204,2))</f>
        <v>79.790000000000006</v>
      </c>
      <c r="G204">
        <f>ROUND((E204/D204)*100,0)</f>
        <v>79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7">
        <f>(((L204/60)/60)/24)+DATE(1970,1,1)</f>
        <v>40818.208333333336</v>
      </c>
      <c r="N204">
        <v>1317877200</v>
      </c>
      <c r="O204" s="7">
        <f>(((N204/60)/60)/24)+DATE(1970,1,1)</f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2041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>IF(E205=0,0,ROUND(E205/I205,2))</f>
        <v>43</v>
      </c>
      <c r="G205">
        <f>ROUND((E205/D205)*100,0)</f>
        <v>134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7">
        <f>(((L205/60)/60)/24)+DATE(1970,1,1)</f>
        <v>42752.25</v>
      </c>
      <c r="N205">
        <v>1484805600</v>
      </c>
      <c r="O205" s="7">
        <f>(((N205/60)/60)/24)+DATE(1970,1,1)</f>
        <v>42754.25</v>
      </c>
      <c r="P205" t="b">
        <v>0</v>
      </c>
      <c r="Q205" t="b">
        <v>0</v>
      </c>
      <c r="R205" t="s">
        <v>33</v>
      </c>
      <c r="S205" t="s">
        <v>2035</v>
      </c>
      <c r="T205" t="s">
        <v>2045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>IF(E206=0,0,ROUND(E206/I206,2))</f>
        <v>63.23</v>
      </c>
      <c r="G206">
        <f>ROUND((E206/D206)*100,0)</f>
        <v>3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7">
        <f>(((L206/60)/60)/24)+DATE(1970,1,1)</f>
        <v>40636.208333333336</v>
      </c>
      <c r="N206">
        <v>1302670800</v>
      </c>
      <c r="O206" s="7">
        <f>(((N206/60)/60)/24)+DATE(1970,1,1)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>IF(E207=0,0,ROUND(E207/I207,2))</f>
        <v>70.180000000000007</v>
      </c>
      <c r="G207">
        <f>ROUND((E207/D207)*100,0)</f>
        <v>432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7">
        <f>(((L207/60)/60)/24)+DATE(1970,1,1)</f>
        <v>43390.208333333328</v>
      </c>
      <c r="N207">
        <v>1540789200</v>
      </c>
      <c r="O207" s="7">
        <f>(((N207/60)/60)/24)+DATE(1970,1,1)</f>
        <v>43402.208333333328</v>
      </c>
      <c r="P207" t="b">
        <v>1</v>
      </c>
      <c r="Q207" t="b">
        <v>0</v>
      </c>
      <c r="R207" t="s">
        <v>33</v>
      </c>
      <c r="S207" t="s">
        <v>2035</v>
      </c>
      <c r="T207" t="s">
        <v>2045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>IF(E208=0,0,ROUND(E208/I208,2))</f>
        <v>61.33</v>
      </c>
      <c r="G208">
        <f>ROUND((E208/D208)*100,0)</f>
        <v>39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7">
        <f>(((L208/60)/60)/24)+DATE(1970,1,1)</f>
        <v>40236.25</v>
      </c>
      <c r="N208">
        <v>1268028000</v>
      </c>
      <c r="O208" s="7">
        <f>(((N208/60)/60)/24)+DATE(1970,1,1)</f>
        <v>40245.25</v>
      </c>
      <c r="P208" t="b">
        <v>0</v>
      </c>
      <c r="Q208" t="b">
        <v>0</v>
      </c>
      <c r="R208" t="s">
        <v>119</v>
      </c>
      <c r="S208" t="s">
        <v>2037</v>
      </c>
      <c r="T208" t="s">
        <v>2055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>IF(E209=0,0,ROUND(E209/I209,2))</f>
        <v>99</v>
      </c>
      <c r="G209">
        <f>ROUND((E209/D209)*100,0)</f>
        <v>426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7">
        <f>(((L209/60)/60)/24)+DATE(1970,1,1)</f>
        <v>43340.208333333328</v>
      </c>
      <c r="N209">
        <v>1537160400</v>
      </c>
      <c r="O209" s="7">
        <f>(((N209/60)/60)/24)+DATE(1970,1,1)</f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2043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>IF(E210=0,0,ROUND(E210/I210,2))</f>
        <v>96.98</v>
      </c>
      <c r="G210">
        <f>ROUND((E210/D210)*100,0)</f>
        <v>101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7">
        <f>(((L210/60)/60)/24)+DATE(1970,1,1)</f>
        <v>43048.25</v>
      </c>
      <c r="N210">
        <v>1512280800</v>
      </c>
      <c r="O210" s="7">
        <f>(((N210/60)/60)/24)+DATE(1970,1,1)</f>
        <v>43072.25</v>
      </c>
      <c r="P210" t="b">
        <v>0</v>
      </c>
      <c r="Q210" t="b">
        <v>0</v>
      </c>
      <c r="R210" t="s">
        <v>42</v>
      </c>
      <c r="S210" t="s">
        <v>2036</v>
      </c>
      <c r="T210" t="s">
        <v>2046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>IF(E211=0,0,ROUND(E211/I211,2))</f>
        <v>51</v>
      </c>
      <c r="G211">
        <f>ROUND((E211/D211)*100,0)</f>
        <v>21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7">
        <f>(((L211/60)/60)/24)+DATE(1970,1,1)</f>
        <v>42496.208333333328</v>
      </c>
      <c r="N211">
        <v>1463115600</v>
      </c>
      <c r="O211" s="7">
        <f>(((N211/60)/60)/24)+DATE(1970,1,1)</f>
        <v>42503.208333333328</v>
      </c>
      <c r="P211" t="b">
        <v>0</v>
      </c>
      <c r="Q211" t="b">
        <v>0</v>
      </c>
      <c r="R211" t="s">
        <v>42</v>
      </c>
      <c r="S211" t="s">
        <v>2036</v>
      </c>
      <c r="T211" t="s">
        <v>2046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>IF(E212=0,0,ROUND(E212/I212,2))</f>
        <v>28.04</v>
      </c>
      <c r="G212">
        <f>ROUND((E212/D212)*100,0)</f>
        <v>67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7">
        <f>(((L212/60)/60)/24)+DATE(1970,1,1)</f>
        <v>42797.25</v>
      </c>
      <c r="N212">
        <v>1490850000</v>
      </c>
      <c r="O212" s="7">
        <f>(((N212/60)/60)/24)+DATE(1970,1,1)</f>
        <v>42824.208333333328</v>
      </c>
      <c r="P212" t="b">
        <v>0</v>
      </c>
      <c r="Q212" t="b">
        <v>0</v>
      </c>
      <c r="R212" t="s">
        <v>474</v>
      </c>
      <c r="S212" t="s">
        <v>2036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>IF(E213=0,0,ROUND(E213/I213,2))</f>
        <v>60.98</v>
      </c>
      <c r="G213">
        <f>ROUND((E213/D213)*100,0)</f>
        <v>95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7">
        <f>(((L213/60)/60)/24)+DATE(1970,1,1)</f>
        <v>41513.208333333336</v>
      </c>
      <c r="N213">
        <v>1379653200</v>
      </c>
      <c r="O213" s="7">
        <f>(((N213/60)/60)/24)+DATE(1970,1,1)</f>
        <v>41537.208333333336</v>
      </c>
      <c r="P213" t="b">
        <v>0</v>
      </c>
      <c r="Q213" t="b">
        <v>0</v>
      </c>
      <c r="R213" t="s">
        <v>33</v>
      </c>
      <c r="S213" t="s">
        <v>2035</v>
      </c>
      <c r="T213" t="s">
        <v>2045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>IF(E214=0,0,ROUND(E214/I214,2))</f>
        <v>73.209999999999994</v>
      </c>
      <c r="G214">
        <f>ROUND((E214/D214)*100,0)</f>
        <v>152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7">
        <f>(((L214/60)/60)/24)+DATE(1970,1,1)</f>
        <v>43814.25</v>
      </c>
      <c r="N214">
        <v>1580364000</v>
      </c>
      <c r="O214" s="7">
        <f>(((N214/60)/60)/24)+DATE(1970,1,1)</f>
        <v>43860.25</v>
      </c>
      <c r="P214" t="b">
        <v>0</v>
      </c>
      <c r="Q214" t="b">
        <v>0</v>
      </c>
      <c r="R214" t="s">
        <v>33</v>
      </c>
      <c r="S214" t="s">
        <v>2035</v>
      </c>
      <c r="T214" t="s">
        <v>2045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>IF(E215=0,0,ROUND(E215/I215,2))</f>
        <v>40</v>
      </c>
      <c r="G215">
        <f>ROUND((E215/D215)*100,0)</f>
        <v>195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7">
        <f>(((L215/60)/60)/24)+DATE(1970,1,1)</f>
        <v>40488.208333333336</v>
      </c>
      <c r="N215">
        <v>1289714400</v>
      </c>
      <c r="O215" s="7">
        <f>(((N215/60)/60)/24)+DATE(1970,1,1)</f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2049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>IF(E216=0,0,ROUND(E216/I216,2))</f>
        <v>86.81</v>
      </c>
      <c r="G216">
        <f>ROUND((E216/D216)*100,0)</f>
        <v>1023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7">
        <f>(((L216/60)/60)/24)+DATE(1970,1,1)</f>
        <v>40409.208333333336</v>
      </c>
      <c r="N216">
        <v>1282712400</v>
      </c>
      <c r="O216" s="7">
        <f>(((N216/60)/60)/24)+DATE(1970,1,1)</f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2043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>IF(E217=0,0,ROUND(E217/I217,2))</f>
        <v>42.13</v>
      </c>
      <c r="G217">
        <f>ROUND((E217/D217)*100,0)</f>
        <v>4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7">
        <f>(((L217/60)/60)/24)+DATE(1970,1,1)</f>
        <v>43509.25</v>
      </c>
      <c r="N217">
        <v>1550210400</v>
      </c>
      <c r="O217" s="7">
        <f>(((N217/60)/60)/24)+DATE(1970,1,1)</f>
        <v>43511.25</v>
      </c>
      <c r="P217" t="b">
        <v>0</v>
      </c>
      <c r="Q217" t="b">
        <v>0</v>
      </c>
      <c r="R217" t="s">
        <v>33</v>
      </c>
      <c r="S217" t="s">
        <v>2035</v>
      </c>
      <c r="T217" t="s">
        <v>2045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>IF(E218=0,0,ROUND(E218/I218,2))</f>
        <v>103.98</v>
      </c>
      <c r="G218">
        <f>ROUND((E218/D218)*100,0)</f>
        <v>155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7">
        <f>(((L218/60)/60)/24)+DATE(1970,1,1)</f>
        <v>40869.25</v>
      </c>
      <c r="N218">
        <v>1322114400</v>
      </c>
      <c r="O218" s="7">
        <f>(((N218/60)/60)/24)+DATE(1970,1,1)</f>
        <v>40871.25</v>
      </c>
      <c r="P218" t="b">
        <v>0</v>
      </c>
      <c r="Q218" t="b">
        <v>0</v>
      </c>
      <c r="R218" t="s">
        <v>33</v>
      </c>
      <c r="S218" t="s">
        <v>2035</v>
      </c>
      <c r="T218" t="s">
        <v>2045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>IF(E219=0,0,ROUND(E219/I219,2))</f>
        <v>62</v>
      </c>
      <c r="G219">
        <f>ROUND((E219/D219)*100,0)</f>
        <v>45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7">
        <f>(((L219/60)/60)/24)+DATE(1970,1,1)</f>
        <v>43583.208333333328</v>
      </c>
      <c r="N219">
        <v>1557205200</v>
      </c>
      <c r="O219" s="7">
        <f>(((N219/60)/60)/24)+DATE(1970,1,1)</f>
        <v>43592.208333333328</v>
      </c>
      <c r="P219" t="b">
        <v>0</v>
      </c>
      <c r="Q219" t="b">
        <v>0</v>
      </c>
      <c r="R219" t="s">
        <v>474</v>
      </c>
      <c r="S219" t="s">
        <v>2036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>IF(E220=0,0,ROUND(E220/I220,2))</f>
        <v>31.01</v>
      </c>
      <c r="G220">
        <f>ROUND((E220/D220)*100,0)</f>
        <v>216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7">
        <f>(((L220/60)/60)/24)+DATE(1970,1,1)</f>
        <v>40858.25</v>
      </c>
      <c r="N220">
        <v>1323928800</v>
      </c>
      <c r="O220" s="7">
        <f>(((N220/60)/60)/24)+DATE(1970,1,1)</f>
        <v>40892.25</v>
      </c>
      <c r="P220" t="b">
        <v>0</v>
      </c>
      <c r="Q220" t="b">
        <v>1</v>
      </c>
      <c r="R220" t="s">
        <v>100</v>
      </c>
      <c r="S220" t="s">
        <v>2036</v>
      </c>
      <c r="T220" t="s">
        <v>2054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>IF(E221=0,0,ROUND(E221/I221,2))</f>
        <v>89.99</v>
      </c>
      <c r="G221">
        <f>ROUND((E221/D221)*100,0)</f>
        <v>332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7">
        <f>(((L221/60)/60)/24)+DATE(1970,1,1)</f>
        <v>41137.208333333336</v>
      </c>
      <c r="N221">
        <v>1346130000</v>
      </c>
      <c r="O221" s="7">
        <f>(((N221/60)/60)/24)+DATE(1970,1,1)</f>
        <v>41149.208333333336</v>
      </c>
      <c r="P221" t="b">
        <v>0</v>
      </c>
      <c r="Q221" t="b">
        <v>0</v>
      </c>
      <c r="R221" t="s">
        <v>71</v>
      </c>
      <c r="S221" t="s">
        <v>2036</v>
      </c>
      <c r="T221" t="s">
        <v>2052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>IF(E222=0,0,ROUND(E222/I222,2))</f>
        <v>39.24</v>
      </c>
      <c r="G222">
        <f>ROUND((E222/D222)*100,0)</f>
        <v>8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7">
        <f>(((L222/60)/60)/24)+DATE(1970,1,1)</f>
        <v>40725.208333333336</v>
      </c>
      <c r="N222">
        <v>1311051600</v>
      </c>
      <c r="O222" s="7">
        <f>(((N222/60)/60)/24)+DATE(1970,1,1)</f>
        <v>40743.208333333336</v>
      </c>
      <c r="P222" t="b">
        <v>1</v>
      </c>
      <c r="Q222" t="b">
        <v>0</v>
      </c>
      <c r="R222" t="s">
        <v>33</v>
      </c>
      <c r="S222" t="s">
        <v>2035</v>
      </c>
      <c r="T222" t="s">
        <v>2045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>IF(E223=0,0,ROUND(E223/I223,2))</f>
        <v>54.99</v>
      </c>
      <c r="G223">
        <f>ROUND((E223/D223)*100,0)</f>
        <v>99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7">
        <f>(((L223/60)/60)/24)+DATE(1970,1,1)</f>
        <v>41081.208333333336</v>
      </c>
      <c r="N223">
        <v>1340427600</v>
      </c>
      <c r="O223" s="7">
        <f>(((N223/60)/60)/24)+DATE(1970,1,1)</f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2041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>IF(E224=0,0,ROUND(E224/I224,2))</f>
        <v>47.99</v>
      </c>
      <c r="G224">
        <f>ROUND((E224/D224)*100,0)</f>
        <v>138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7">
        <f>(((L224/60)/60)/24)+DATE(1970,1,1)</f>
        <v>41914.208333333336</v>
      </c>
      <c r="N224">
        <v>1412312400</v>
      </c>
      <c r="O224" s="7">
        <f>(((N224/60)/60)/24)+DATE(1970,1,1)</f>
        <v>41915.208333333336</v>
      </c>
      <c r="P224" t="b">
        <v>0</v>
      </c>
      <c r="Q224" t="b">
        <v>0</v>
      </c>
      <c r="R224" t="s">
        <v>122</v>
      </c>
      <c r="S224" t="s">
        <v>2039</v>
      </c>
      <c r="T224" t="s">
        <v>2042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>IF(E225=0,0,ROUND(E225/I225,2))</f>
        <v>87.97</v>
      </c>
      <c r="G225">
        <f>ROUND((E225/D225)*100,0)</f>
        <v>94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7">
        <f>(((L225/60)/60)/24)+DATE(1970,1,1)</f>
        <v>42445.208333333328</v>
      </c>
      <c r="N225">
        <v>1459314000</v>
      </c>
      <c r="O225" s="7">
        <f>(((N225/60)/60)/24)+DATE(1970,1,1)</f>
        <v>42459.208333333328</v>
      </c>
      <c r="P225" t="b">
        <v>0</v>
      </c>
      <c r="Q225" t="b">
        <v>0</v>
      </c>
      <c r="R225" t="s">
        <v>33</v>
      </c>
      <c r="S225" t="s">
        <v>2035</v>
      </c>
      <c r="T225" t="s">
        <v>2045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>IF(E226=0,0,ROUND(E226/I226,2))</f>
        <v>52</v>
      </c>
      <c r="G226">
        <f>ROUND((E226/D226)*100,0)</f>
        <v>404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7">
        <f>(((L226/60)/60)/24)+DATE(1970,1,1)</f>
        <v>41906.208333333336</v>
      </c>
      <c r="N226">
        <v>1415426400</v>
      </c>
      <c r="O226" s="7">
        <f>(((N226/60)/60)/24)+DATE(1970,1,1)</f>
        <v>41951.25</v>
      </c>
      <c r="P226" t="b">
        <v>0</v>
      </c>
      <c r="Q226" t="b">
        <v>0</v>
      </c>
      <c r="R226" t="s">
        <v>474</v>
      </c>
      <c r="S226" t="s">
        <v>2036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>IF(E227=0,0,ROUND(E227/I227,2))</f>
        <v>30</v>
      </c>
      <c r="G227">
        <f>ROUND((E227/D227)*100,0)</f>
        <v>260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7">
        <f>(((L227/60)/60)/24)+DATE(1970,1,1)</f>
        <v>41762.208333333336</v>
      </c>
      <c r="N227">
        <v>1399093200</v>
      </c>
      <c r="O227" s="7">
        <f>(((N227/60)/60)/24)+DATE(1970,1,1)</f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2043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>IF(E228=0,0,ROUND(E228/I228,2))</f>
        <v>98.21</v>
      </c>
      <c r="G228">
        <f>ROUND((E228/D228)*100,0)</f>
        <v>367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7">
        <f>(((L228/60)/60)/24)+DATE(1970,1,1)</f>
        <v>40276.208333333336</v>
      </c>
      <c r="N228">
        <v>1273899600</v>
      </c>
      <c r="O228" s="7">
        <f>(((N228/60)/60)/24)+DATE(1970,1,1)</f>
        <v>40313.208333333336</v>
      </c>
      <c r="P228" t="b">
        <v>0</v>
      </c>
      <c r="Q228" t="b">
        <v>0</v>
      </c>
      <c r="R228" t="s">
        <v>122</v>
      </c>
      <c r="S228" t="s">
        <v>2039</v>
      </c>
      <c r="T228" t="s">
        <v>2042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>IF(E229=0,0,ROUND(E229/I229,2))</f>
        <v>108.96</v>
      </c>
      <c r="G229">
        <f>ROUND((E229/D229)*100,0)</f>
        <v>169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7">
        <f>(((L229/60)/60)/24)+DATE(1970,1,1)</f>
        <v>42139.208333333328</v>
      </c>
      <c r="N229">
        <v>1432184400</v>
      </c>
      <c r="O229" s="7">
        <f>(((N229/60)/60)/24)+DATE(1970,1,1)</f>
        <v>42145.208333333328</v>
      </c>
      <c r="P229" t="b">
        <v>0</v>
      </c>
      <c r="Q229" t="b">
        <v>0</v>
      </c>
      <c r="R229" t="s">
        <v>292</v>
      </c>
      <c r="S229" t="s">
        <v>2038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>IF(E230=0,0,ROUND(E230/I230,2))</f>
        <v>67</v>
      </c>
      <c r="G230">
        <f>ROUND((E230/D230)*100,0)</f>
        <v>120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7">
        <f>(((L230/60)/60)/24)+DATE(1970,1,1)</f>
        <v>42613.208333333328</v>
      </c>
      <c r="N230">
        <v>1474779600</v>
      </c>
      <c r="O230" s="7">
        <f>(((N230/60)/60)/24)+DATE(1970,1,1)</f>
        <v>42638.208333333328</v>
      </c>
      <c r="P230" t="b">
        <v>0</v>
      </c>
      <c r="Q230" t="b">
        <v>0</v>
      </c>
      <c r="R230" t="s">
        <v>71</v>
      </c>
      <c r="S230" t="s">
        <v>2036</v>
      </c>
      <c r="T230" t="s">
        <v>2052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>IF(E231=0,0,ROUND(E231/I231,2))</f>
        <v>64.989999999999995</v>
      </c>
      <c r="G231">
        <f>ROUND((E231/D231)*100,0)</f>
        <v>194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7">
        <f>(((L231/60)/60)/24)+DATE(1970,1,1)</f>
        <v>42887.208333333328</v>
      </c>
      <c r="N231">
        <v>1500440400</v>
      </c>
      <c r="O231" s="7">
        <f>(((N231/60)/60)/24)+DATE(1970,1,1)</f>
        <v>42935.208333333328</v>
      </c>
      <c r="P231" t="b">
        <v>0</v>
      </c>
      <c r="Q231" t="b">
        <v>1</v>
      </c>
      <c r="R231" t="s">
        <v>292</v>
      </c>
      <c r="S231" t="s">
        <v>2038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>IF(E232=0,0,ROUND(E232/I232,2))</f>
        <v>99.84</v>
      </c>
      <c r="G232">
        <f>ROUND((E232/D232)*100,0)</f>
        <v>420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7">
        <f>(((L232/60)/60)/24)+DATE(1970,1,1)</f>
        <v>43805.25</v>
      </c>
      <c r="N232">
        <v>1575612000</v>
      </c>
      <c r="O232" s="7">
        <f>(((N232/60)/60)/24)+DATE(1970,1,1)</f>
        <v>43805.25</v>
      </c>
      <c r="P232" t="b">
        <v>0</v>
      </c>
      <c r="Q232" t="b">
        <v>0</v>
      </c>
      <c r="R232" t="s">
        <v>89</v>
      </c>
      <c r="S232" t="s">
        <v>2038</v>
      </c>
      <c r="T232" t="s">
        <v>2053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>IF(E233=0,0,ROUND(E233/I233,2))</f>
        <v>82.43</v>
      </c>
      <c r="G233">
        <f>ROUND((E233/D233)*100,0)</f>
        <v>77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7">
        <f>(((L233/60)/60)/24)+DATE(1970,1,1)</f>
        <v>41415.208333333336</v>
      </c>
      <c r="N233">
        <v>1374123600</v>
      </c>
      <c r="O233" s="7">
        <f>(((N233/60)/60)/24)+DATE(1970,1,1)</f>
        <v>41473.208333333336</v>
      </c>
      <c r="P233" t="b">
        <v>0</v>
      </c>
      <c r="Q233" t="b">
        <v>0</v>
      </c>
      <c r="R233" t="s">
        <v>33</v>
      </c>
      <c r="S233" t="s">
        <v>2035</v>
      </c>
      <c r="T233" t="s">
        <v>2045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>IF(E234=0,0,ROUND(E234/I234,2))</f>
        <v>63.29</v>
      </c>
      <c r="G234">
        <f>ROUND((E234/D234)*100,0)</f>
        <v>171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7">
        <f>(((L234/60)/60)/24)+DATE(1970,1,1)</f>
        <v>42576.208333333328</v>
      </c>
      <c r="N234">
        <v>1469509200</v>
      </c>
      <c r="O234" s="7">
        <f>(((N234/60)/60)/24)+DATE(1970,1,1)</f>
        <v>42577.208333333328</v>
      </c>
      <c r="P234" t="b">
        <v>0</v>
      </c>
      <c r="Q234" t="b">
        <v>0</v>
      </c>
      <c r="R234" t="s">
        <v>33</v>
      </c>
      <c r="S234" t="s">
        <v>2035</v>
      </c>
      <c r="T234" t="s">
        <v>2045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>IF(E235=0,0,ROUND(E235/I235,2))</f>
        <v>96.77</v>
      </c>
      <c r="G235">
        <f>ROUND((E235/D235)*100,0)</f>
        <v>158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7">
        <f>(((L235/60)/60)/24)+DATE(1970,1,1)</f>
        <v>40706.208333333336</v>
      </c>
      <c r="N235">
        <v>1309237200</v>
      </c>
      <c r="O235" s="7">
        <f>(((N235/60)/60)/24)+DATE(1970,1,1)</f>
        <v>40722.208333333336</v>
      </c>
      <c r="P235" t="b">
        <v>0</v>
      </c>
      <c r="Q235" t="b">
        <v>0</v>
      </c>
      <c r="R235" t="s">
        <v>71</v>
      </c>
      <c r="S235" t="s">
        <v>2036</v>
      </c>
      <c r="T235" t="s">
        <v>2052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>IF(E236=0,0,ROUND(E236/I236,2))</f>
        <v>54.91</v>
      </c>
      <c r="G236">
        <f>ROUND((E236/D236)*100,0)</f>
        <v>109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7">
        <f>(((L236/60)/60)/24)+DATE(1970,1,1)</f>
        <v>42969.208333333328</v>
      </c>
      <c r="N236">
        <v>1503982800</v>
      </c>
      <c r="O236" s="7">
        <f>(((N236/60)/60)/24)+DATE(1970,1,1)</f>
        <v>42976.208333333328</v>
      </c>
      <c r="P236" t="b">
        <v>0</v>
      </c>
      <c r="Q236" t="b">
        <v>1</v>
      </c>
      <c r="R236" t="s">
        <v>89</v>
      </c>
      <c r="S236" t="s">
        <v>2038</v>
      </c>
      <c r="T236" t="s">
        <v>2053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>IF(E237=0,0,ROUND(E237/I237,2))</f>
        <v>39.01</v>
      </c>
      <c r="G237">
        <f>ROUND((E237/D237)*100,0)</f>
        <v>42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7">
        <f>(((L237/60)/60)/24)+DATE(1970,1,1)</f>
        <v>42779.25</v>
      </c>
      <c r="N237">
        <v>1487397600</v>
      </c>
      <c r="O237" s="7">
        <f>(((N237/60)/60)/24)+DATE(1970,1,1)</f>
        <v>42784.25</v>
      </c>
      <c r="P237" t="b">
        <v>0</v>
      </c>
      <c r="Q237" t="b">
        <v>0</v>
      </c>
      <c r="R237" t="s">
        <v>71</v>
      </c>
      <c r="S237" t="s">
        <v>2036</v>
      </c>
      <c r="T237" t="s">
        <v>2052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>IF(E238=0,0,ROUND(E238/I238,2))</f>
        <v>75.84</v>
      </c>
      <c r="G238">
        <f>ROUND((E238/D238)*100,0)</f>
        <v>11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7">
        <f>(((L238/60)/60)/24)+DATE(1970,1,1)</f>
        <v>43641.208333333328</v>
      </c>
      <c r="N238">
        <v>1562043600</v>
      </c>
      <c r="O238" s="7">
        <f>(((N238/60)/60)/24)+DATE(1970,1,1)</f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2043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>IF(E239=0,0,ROUND(E239/I239,2))</f>
        <v>45.05</v>
      </c>
      <c r="G239">
        <f>ROUND((E239/D239)*100,0)</f>
        <v>159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7">
        <f>(((L239/60)/60)/24)+DATE(1970,1,1)</f>
        <v>41754.208333333336</v>
      </c>
      <c r="N239">
        <v>1398574800</v>
      </c>
      <c r="O239" s="7">
        <f>(((N239/60)/60)/24)+DATE(1970,1,1)</f>
        <v>41756.208333333336</v>
      </c>
      <c r="P239" t="b">
        <v>0</v>
      </c>
      <c r="Q239" t="b">
        <v>0</v>
      </c>
      <c r="R239" t="s">
        <v>71</v>
      </c>
      <c r="S239" t="s">
        <v>2036</v>
      </c>
      <c r="T239" t="s">
        <v>2052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>IF(E240=0,0,ROUND(E240/I240,2))</f>
        <v>104.52</v>
      </c>
      <c r="G240">
        <f>ROUND((E240/D240)*100,0)</f>
        <v>422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7">
        <f>(((L240/60)/60)/24)+DATE(1970,1,1)</f>
        <v>43083.25</v>
      </c>
      <c r="N240">
        <v>1515391200</v>
      </c>
      <c r="O240" s="7">
        <f>(((N240/60)/60)/24)+DATE(1970,1,1)</f>
        <v>43108.25</v>
      </c>
      <c r="P240" t="b">
        <v>0</v>
      </c>
      <c r="Q240" t="b">
        <v>1</v>
      </c>
      <c r="R240" t="s">
        <v>33</v>
      </c>
      <c r="S240" t="s">
        <v>2035</v>
      </c>
      <c r="T240" t="s">
        <v>2045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>IF(E241=0,0,ROUND(E241/I241,2))</f>
        <v>76.27</v>
      </c>
      <c r="G241">
        <f>ROUND((E241/D241)*100,0)</f>
        <v>98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7">
        <f>(((L241/60)/60)/24)+DATE(1970,1,1)</f>
        <v>42245.208333333328</v>
      </c>
      <c r="N241">
        <v>1441170000</v>
      </c>
      <c r="O241" s="7">
        <f>(((N241/60)/60)/24)+DATE(1970,1,1)</f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2050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>IF(E242=0,0,ROUND(E242/I242,2))</f>
        <v>69.02</v>
      </c>
      <c r="G242">
        <f>ROUND((E242/D242)*100,0)</f>
        <v>419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7">
        <f>(((L242/60)/60)/24)+DATE(1970,1,1)</f>
        <v>40396.208333333336</v>
      </c>
      <c r="N242">
        <v>1281157200</v>
      </c>
      <c r="O242" s="7">
        <f>(((N242/60)/60)/24)+DATE(1970,1,1)</f>
        <v>40397.208333333336</v>
      </c>
      <c r="P242" t="b">
        <v>0</v>
      </c>
      <c r="Q242" t="b">
        <v>0</v>
      </c>
      <c r="R242" t="s">
        <v>33</v>
      </c>
      <c r="S242" t="s">
        <v>2035</v>
      </c>
      <c r="T242" t="s">
        <v>2045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>IF(E243=0,0,ROUND(E243/I243,2))</f>
        <v>101.98</v>
      </c>
      <c r="G243">
        <f>ROUND((E243/D243)*100,0)</f>
        <v>102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7">
        <f>(((L243/60)/60)/24)+DATE(1970,1,1)</f>
        <v>41742.208333333336</v>
      </c>
      <c r="N243">
        <v>1398229200</v>
      </c>
      <c r="O243" s="7">
        <f>(((N243/60)/60)/24)+DATE(1970,1,1)</f>
        <v>41752.208333333336</v>
      </c>
      <c r="P243" t="b">
        <v>0</v>
      </c>
      <c r="Q243" t="b">
        <v>1</v>
      </c>
      <c r="R243" t="s">
        <v>68</v>
      </c>
      <c r="S243" t="s">
        <v>2037</v>
      </c>
      <c r="T243" t="s">
        <v>2051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>IF(E244=0,0,ROUND(E244/I244,2))</f>
        <v>42.92</v>
      </c>
      <c r="G244">
        <f>ROUND((E244/D244)*100,0)</f>
        <v>128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7">
        <f>(((L244/60)/60)/24)+DATE(1970,1,1)</f>
        <v>42865.208333333328</v>
      </c>
      <c r="N244">
        <v>1495256400</v>
      </c>
      <c r="O244" s="7">
        <f>(((N244/60)/60)/24)+DATE(1970,1,1)</f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2043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>IF(E245=0,0,ROUND(E245/I245,2))</f>
        <v>43.03</v>
      </c>
      <c r="G245">
        <f>ROUND((E245/D245)*100,0)</f>
        <v>445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7">
        <f>(((L245/60)/60)/24)+DATE(1970,1,1)</f>
        <v>43163.25</v>
      </c>
      <c r="N245">
        <v>1520402400</v>
      </c>
      <c r="O245" s="7">
        <f>(((N245/60)/60)/24)+DATE(1970,1,1)</f>
        <v>43166.25</v>
      </c>
      <c r="P245" t="b">
        <v>0</v>
      </c>
      <c r="Q245" t="b">
        <v>0</v>
      </c>
      <c r="R245" t="s">
        <v>33</v>
      </c>
      <c r="S245" t="s">
        <v>2035</v>
      </c>
      <c r="T245" t="s">
        <v>2045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>IF(E246=0,0,ROUND(E246/I246,2))</f>
        <v>75.25</v>
      </c>
      <c r="G246">
        <f>ROUND((E246/D246)*100,0)</f>
        <v>570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7">
        <f>(((L246/60)/60)/24)+DATE(1970,1,1)</f>
        <v>41834.208333333336</v>
      </c>
      <c r="N246">
        <v>1409806800</v>
      </c>
      <c r="O246" s="7">
        <f>(((N246/60)/60)/24)+DATE(1970,1,1)</f>
        <v>41886.208333333336</v>
      </c>
      <c r="P246" t="b">
        <v>0</v>
      </c>
      <c r="Q246" t="b">
        <v>0</v>
      </c>
      <c r="R246" t="s">
        <v>33</v>
      </c>
      <c r="S246" t="s">
        <v>2035</v>
      </c>
      <c r="T246" t="s">
        <v>2045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>IF(E247=0,0,ROUND(E247/I247,2))</f>
        <v>69.02</v>
      </c>
      <c r="G247">
        <f>ROUND((E247/D247)*100,0)</f>
        <v>509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7">
        <f>(((L247/60)/60)/24)+DATE(1970,1,1)</f>
        <v>41736.208333333336</v>
      </c>
      <c r="N247">
        <v>1396933200</v>
      </c>
      <c r="O247" s="7">
        <f>(((N247/60)/60)/24)+DATE(1970,1,1)</f>
        <v>41737.208333333336</v>
      </c>
      <c r="P247" t="b">
        <v>0</v>
      </c>
      <c r="Q247" t="b">
        <v>0</v>
      </c>
      <c r="R247" t="s">
        <v>33</v>
      </c>
      <c r="S247" t="s">
        <v>2035</v>
      </c>
      <c r="T247" t="s">
        <v>2045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>IF(E248=0,0,ROUND(E248/I248,2))</f>
        <v>65.989999999999995</v>
      </c>
      <c r="G248">
        <f>ROUND((E248/D248)*100,0)</f>
        <v>326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7">
        <f>(((L248/60)/60)/24)+DATE(1970,1,1)</f>
        <v>41491.208333333336</v>
      </c>
      <c r="N248">
        <v>1376024400</v>
      </c>
      <c r="O248" s="7">
        <f>(((N248/60)/60)/24)+DATE(1970,1,1)</f>
        <v>41495.208333333336</v>
      </c>
      <c r="P248" t="b">
        <v>0</v>
      </c>
      <c r="Q248" t="b">
        <v>0</v>
      </c>
      <c r="R248" t="s">
        <v>28</v>
      </c>
      <c r="S248" t="s">
        <v>2034</v>
      </c>
      <c r="T248" t="s">
        <v>2044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>IF(E249=0,0,ROUND(E249/I249,2))</f>
        <v>98.01</v>
      </c>
      <c r="G249">
        <f>ROUND((E249/D249)*100,0)</f>
        <v>933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7">
        <f>(((L249/60)/60)/24)+DATE(1970,1,1)</f>
        <v>42726.25</v>
      </c>
      <c r="N249">
        <v>1483682400</v>
      </c>
      <c r="O249" s="7">
        <f>(((N249/60)/60)/24)+DATE(1970,1,1)</f>
        <v>42741.25</v>
      </c>
      <c r="P249" t="b">
        <v>0</v>
      </c>
      <c r="Q249" t="b">
        <v>1</v>
      </c>
      <c r="R249" t="s">
        <v>119</v>
      </c>
      <c r="S249" t="s">
        <v>2037</v>
      </c>
      <c r="T249" t="s">
        <v>2055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>IF(E250=0,0,ROUND(E250/I250,2))</f>
        <v>60.11</v>
      </c>
      <c r="G250">
        <f>ROUND((E250/D250)*100,0)</f>
        <v>211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7">
        <f>(((L250/60)/60)/24)+DATE(1970,1,1)</f>
        <v>42004.25</v>
      </c>
      <c r="N250">
        <v>1420437600</v>
      </c>
      <c r="O250" s="7">
        <f>(((N250/60)/60)/24)+DATE(1970,1,1)</f>
        <v>42009.25</v>
      </c>
      <c r="P250" t="b">
        <v>0</v>
      </c>
      <c r="Q250" t="b">
        <v>0</v>
      </c>
      <c r="R250" t="s">
        <v>292</v>
      </c>
      <c r="S250" t="s">
        <v>2038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>IF(E251=0,0,ROUND(E251/I251,2))</f>
        <v>26</v>
      </c>
      <c r="G251">
        <f>ROUND((E251/D251)*100,0)</f>
        <v>273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7">
        <f>(((L251/60)/60)/24)+DATE(1970,1,1)</f>
        <v>42006.25</v>
      </c>
      <c r="N251">
        <v>1420783200</v>
      </c>
      <c r="O251" s="7">
        <f>(((N251/60)/60)/24)+DATE(1970,1,1)</f>
        <v>42013.25</v>
      </c>
      <c r="P251" t="b">
        <v>0</v>
      </c>
      <c r="Q251" t="b">
        <v>0</v>
      </c>
      <c r="R251" t="s">
        <v>206</v>
      </c>
      <c r="S251" t="s">
        <v>2037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>IF(E252=0,0,ROUND(E252/I252,2))</f>
        <v>3</v>
      </c>
      <c r="G252">
        <f>ROUND((E252/D252)*100,0)</f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7">
        <f>(((L252/60)/60)/24)+DATE(1970,1,1)</f>
        <v>40203.25</v>
      </c>
      <c r="N252">
        <v>1267423200</v>
      </c>
      <c r="O252" s="7">
        <f>(((N252/60)/60)/24)+DATE(1970,1,1)</f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2043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>IF(E253=0,0,ROUND(E253/I253,2))</f>
        <v>38.020000000000003</v>
      </c>
      <c r="G253">
        <f>ROUND((E253/D253)*100,0)</f>
        <v>54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7">
        <f>(((L253/60)/60)/24)+DATE(1970,1,1)</f>
        <v>41252.25</v>
      </c>
      <c r="N253">
        <v>1355205600</v>
      </c>
      <c r="O253" s="7">
        <f>(((N253/60)/60)/24)+DATE(1970,1,1)</f>
        <v>41254.25</v>
      </c>
      <c r="P253" t="b">
        <v>0</v>
      </c>
      <c r="Q253" t="b">
        <v>0</v>
      </c>
      <c r="R253" t="s">
        <v>33</v>
      </c>
      <c r="S253" t="s">
        <v>2035</v>
      </c>
      <c r="T253" t="s">
        <v>2045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>IF(E254=0,0,ROUND(E254/I254,2))</f>
        <v>106.15</v>
      </c>
      <c r="G254">
        <f>ROUND((E254/D254)*100,0)</f>
        <v>626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7">
        <f>(((L254/60)/60)/24)+DATE(1970,1,1)</f>
        <v>41572.208333333336</v>
      </c>
      <c r="N254">
        <v>1383109200</v>
      </c>
      <c r="O254" s="7">
        <f>(((N254/60)/60)/24)+DATE(1970,1,1)</f>
        <v>41577.208333333336</v>
      </c>
      <c r="P254" t="b">
        <v>0</v>
      </c>
      <c r="Q254" t="b">
        <v>0</v>
      </c>
      <c r="R254" t="s">
        <v>33</v>
      </c>
      <c r="S254" t="s">
        <v>2035</v>
      </c>
      <c r="T254" t="s">
        <v>2045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>IF(E255=0,0,ROUND(E255/I255,2))</f>
        <v>81.02</v>
      </c>
      <c r="G255">
        <f>ROUND((E255/D255)*100,0)</f>
        <v>89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7">
        <f>(((L255/60)/60)/24)+DATE(1970,1,1)</f>
        <v>40641.208333333336</v>
      </c>
      <c r="N255">
        <v>1303275600</v>
      </c>
      <c r="O255" s="7">
        <f>(((N255/60)/60)/24)+DATE(1970,1,1)</f>
        <v>40653.208333333336</v>
      </c>
      <c r="P255" t="b">
        <v>0</v>
      </c>
      <c r="Q255" t="b">
        <v>0</v>
      </c>
      <c r="R255" t="s">
        <v>53</v>
      </c>
      <c r="S255" t="s">
        <v>2036</v>
      </c>
      <c r="T255" t="s">
        <v>2048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>IF(E256=0,0,ROUND(E256/I256,2))</f>
        <v>96.65</v>
      </c>
      <c r="G256">
        <f>ROUND((E256/D256)*100,0)</f>
        <v>185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7">
        <f>(((L256/60)/60)/24)+DATE(1970,1,1)</f>
        <v>42787.25</v>
      </c>
      <c r="N256">
        <v>1487829600</v>
      </c>
      <c r="O256" s="7">
        <f>(((N256/60)/60)/24)+DATE(1970,1,1)</f>
        <v>42789.25</v>
      </c>
      <c r="P256" t="b">
        <v>0</v>
      </c>
      <c r="Q256" t="b">
        <v>0</v>
      </c>
      <c r="R256" t="s">
        <v>68</v>
      </c>
      <c r="S256" t="s">
        <v>2037</v>
      </c>
      <c r="T256" t="s">
        <v>2051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>IF(E257=0,0,ROUND(E257/I257,2))</f>
        <v>57</v>
      </c>
      <c r="G257">
        <f>ROUND((E257/D257)*100,0)</f>
        <v>120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7">
        <f>(((L257/60)/60)/24)+DATE(1970,1,1)</f>
        <v>40590.25</v>
      </c>
      <c r="N257">
        <v>1298268000</v>
      </c>
      <c r="O257" s="7">
        <f>(((N257/60)/60)/24)+DATE(1970,1,1)</f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2043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>IF(E258=0,0,ROUND(E258/I258,2))</f>
        <v>63.93</v>
      </c>
      <c r="G258">
        <f>ROUND((E258/D258)*100,0)</f>
        <v>23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7">
        <f>(((L258/60)/60)/24)+DATE(1970,1,1)</f>
        <v>42393.25</v>
      </c>
      <c r="N258">
        <v>1456812000</v>
      </c>
      <c r="O258" s="7">
        <f>(((N258/60)/60)/24)+DATE(1970,1,1)</f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2043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>IF(E259=0,0,ROUND(E259/I259,2))</f>
        <v>90.46</v>
      </c>
      <c r="G259">
        <f>ROUND((E259/D259)*100,0)</f>
        <v>146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7">
        <f>(((L259/60)/60)/24)+DATE(1970,1,1)</f>
        <v>41338.25</v>
      </c>
      <c r="N259">
        <v>1363669200</v>
      </c>
      <c r="O259" s="7">
        <f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2035</v>
      </c>
      <c r="T259" t="s">
        <v>2045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>IF(E260=0,0,ROUND(E260/I260,2))</f>
        <v>72.17</v>
      </c>
      <c r="G260">
        <f>ROUND((E260/D260)*100,0)</f>
        <v>268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7">
        <f>(((L260/60)/60)/24)+DATE(1970,1,1)</f>
        <v>42712.25</v>
      </c>
      <c r="N260">
        <v>1482904800</v>
      </c>
      <c r="O260" s="7">
        <f>(((N260/60)/60)/24)+DATE(1970,1,1)</f>
        <v>42732.25</v>
      </c>
      <c r="P260" t="b">
        <v>0</v>
      </c>
      <c r="Q260" t="b">
        <v>1</v>
      </c>
      <c r="R260" t="s">
        <v>33</v>
      </c>
      <c r="S260" t="s">
        <v>2035</v>
      </c>
      <c r="T260" t="s">
        <v>2045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>IF(E261=0,0,ROUND(E261/I261,2))</f>
        <v>77.930000000000007</v>
      </c>
      <c r="G261">
        <f>ROUND((E261/D261)*100,0)</f>
        <v>598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7">
        <f>(((L261/60)/60)/24)+DATE(1970,1,1)</f>
        <v>41251.25</v>
      </c>
      <c r="N261">
        <v>1356588000</v>
      </c>
      <c r="O261" s="7">
        <f>(((N261/60)/60)/24)+DATE(1970,1,1)</f>
        <v>41270.25</v>
      </c>
      <c r="P261" t="b">
        <v>1</v>
      </c>
      <c r="Q261" t="b">
        <v>0</v>
      </c>
      <c r="R261" t="s">
        <v>122</v>
      </c>
      <c r="S261" t="s">
        <v>2039</v>
      </c>
      <c r="T261" t="s">
        <v>2042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>IF(E262=0,0,ROUND(E262/I262,2))</f>
        <v>38.07</v>
      </c>
      <c r="G262">
        <f>ROUND((E262/D262)*100,0)</f>
        <v>158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7">
        <f>(((L262/60)/60)/24)+DATE(1970,1,1)</f>
        <v>41180.208333333336</v>
      </c>
      <c r="N262">
        <v>1349845200</v>
      </c>
      <c r="O262" s="7">
        <f>(((N262/60)/60)/24)+DATE(1970,1,1)</f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2043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>IF(E263=0,0,ROUND(E263/I263,2))</f>
        <v>57.94</v>
      </c>
      <c r="G263">
        <f>ROUND((E263/D263)*100,0)</f>
        <v>31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7">
        <f>(((L263/60)/60)/24)+DATE(1970,1,1)</f>
        <v>40415.208333333336</v>
      </c>
      <c r="N263">
        <v>1283058000</v>
      </c>
      <c r="O263" s="7">
        <f>(((N263/60)/60)/24)+DATE(1970,1,1)</f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2043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>IF(E264=0,0,ROUND(E264/I264,2))</f>
        <v>49.79</v>
      </c>
      <c r="G264">
        <f>ROUND((E264/D264)*100,0)</f>
        <v>313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7">
        <f>(((L264/60)/60)/24)+DATE(1970,1,1)</f>
        <v>40638.208333333336</v>
      </c>
      <c r="N264">
        <v>1304226000</v>
      </c>
      <c r="O264" s="7">
        <f>(((N264/60)/60)/24)+DATE(1970,1,1)</f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2049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>IF(E265=0,0,ROUND(E265/I265,2))</f>
        <v>54.05</v>
      </c>
      <c r="G265">
        <f>ROUND((E265/D265)*100,0)</f>
        <v>371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7">
        <f>(((L265/60)/60)/24)+DATE(1970,1,1)</f>
        <v>40187.25</v>
      </c>
      <c r="N265">
        <v>1263016800</v>
      </c>
      <c r="O265" s="7">
        <f>(((N265/60)/60)/24)+DATE(1970,1,1)</f>
        <v>40187.25</v>
      </c>
      <c r="P265" t="b">
        <v>0</v>
      </c>
      <c r="Q265" t="b">
        <v>0</v>
      </c>
      <c r="R265" t="s">
        <v>122</v>
      </c>
      <c r="S265" t="s">
        <v>2039</v>
      </c>
      <c r="T265" t="s">
        <v>2042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>IF(E266=0,0,ROUND(E266/I266,2))</f>
        <v>30</v>
      </c>
      <c r="G266">
        <f>ROUND((E266/D266)*100,0)</f>
        <v>363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7">
        <f>(((L266/60)/60)/24)+DATE(1970,1,1)</f>
        <v>41317.25</v>
      </c>
      <c r="N266">
        <v>1362031200</v>
      </c>
      <c r="O266" s="7">
        <f>(((N266/60)/60)/24)+DATE(1970,1,1)</f>
        <v>41333.25</v>
      </c>
      <c r="P266" t="b">
        <v>0</v>
      </c>
      <c r="Q266" t="b">
        <v>0</v>
      </c>
      <c r="R266" t="s">
        <v>33</v>
      </c>
      <c r="S266" t="s">
        <v>2035</v>
      </c>
      <c r="T266" t="s">
        <v>2045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>IF(E267=0,0,ROUND(E267/I267,2))</f>
        <v>70.13</v>
      </c>
      <c r="G267">
        <f>ROUND((E267/D267)*100,0)</f>
        <v>123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7">
        <f>(((L267/60)/60)/24)+DATE(1970,1,1)</f>
        <v>42372.25</v>
      </c>
      <c r="N267">
        <v>1455602400</v>
      </c>
      <c r="O267" s="7">
        <f>(((N267/60)/60)/24)+DATE(1970,1,1)</f>
        <v>42416.25</v>
      </c>
      <c r="P267" t="b">
        <v>0</v>
      </c>
      <c r="Q267" t="b">
        <v>0</v>
      </c>
      <c r="R267" t="s">
        <v>33</v>
      </c>
      <c r="S267" t="s">
        <v>2035</v>
      </c>
      <c r="T267" t="s">
        <v>2045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>IF(E268=0,0,ROUND(E268/I268,2))</f>
        <v>27</v>
      </c>
      <c r="G268">
        <f>ROUND((E268/D268)*100,0)</f>
        <v>77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7">
        <f>(((L268/60)/60)/24)+DATE(1970,1,1)</f>
        <v>41950.25</v>
      </c>
      <c r="N268">
        <v>1418191200</v>
      </c>
      <c r="O268" s="7">
        <f>(((N268/60)/60)/24)+DATE(1970,1,1)</f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>IF(E269=0,0,ROUND(E269/I269,2))</f>
        <v>51.99</v>
      </c>
      <c r="G269">
        <f>ROUND((E269/D269)*100,0)</f>
        <v>234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7">
        <f>(((L269/60)/60)/24)+DATE(1970,1,1)</f>
        <v>41206.208333333336</v>
      </c>
      <c r="N269">
        <v>1352440800</v>
      </c>
      <c r="O269" s="7">
        <f>(((N269/60)/60)/24)+DATE(1970,1,1)</f>
        <v>41222.25</v>
      </c>
      <c r="P269" t="b">
        <v>0</v>
      </c>
      <c r="Q269" t="b">
        <v>0</v>
      </c>
      <c r="R269" t="s">
        <v>33</v>
      </c>
      <c r="S269" t="s">
        <v>2035</v>
      </c>
      <c r="T269" t="s">
        <v>2045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>IF(E270=0,0,ROUND(E270/I270,2))</f>
        <v>56.42</v>
      </c>
      <c r="G270">
        <f>ROUND((E270/D270)*100,0)</f>
        <v>181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7">
        <f>(((L270/60)/60)/24)+DATE(1970,1,1)</f>
        <v>41186.208333333336</v>
      </c>
      <c r="N270">
        <v>1353304800</v>
      </c>
      <c r="O270" s="7">
        <f>(((N270/60)/60)/24)+DATE(1970,1,1)</f>
        <v>41232.25</v>
      </c>
      <c r="P270" t="b">
        <v>0</v>
      </c>
      <c r="Q270" t="b">
        <v>0</v>
      </c>
      <c r="R270" t="s">
        <v>42</v>
      </c>
      <c r="S270" t="s">
        <v>2036</v>
      </c>
      <c r="T270" t="s">
        <v>2046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>IF(E271=0,0,ROUND(E271/I271,2))</f>
        <v>101.63</v>
      </c>
      <c r="G271">
        <f>ROUND((E271/D271)*100,0)</f>
        <v>253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7">
        <f>(((L271/60)/60)/24)+DATE(1970,1,1)</f>
        <v>43496.25</v>
      </c>
      <c r="N271">
        <v>1550728800</v>
      </c>
      <c r="O271" s="7">
        <f>(((N271/60)/60)/24)+DATE(1970,1,1)</f>
        <v>43517.25</v>
      </c>
      <c r="P271" t="b">
        <v>0</v>
      </c>
      <c r="Q271" t="b">
        <v>0</v>
      </c>
      <c r="R271" t="s">
        <v>269</v>
      </c>
      <c r="S271" t="s">
        <v>2036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>IF(E272=0,0,ROUND(E272/I272,2))</f>
        <v>25.01</v>
      </c>
      <c r="G272">
        <f>ROUND((E272/D272)*100,0)</f>
        <v>27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7">
        <f>(((L272/60)/60)/24)+DATE(1970,1,1)</f>
        <v>40514.25</v>
      </c>
      <c r="N272">
        <v>1291442400</v>
      </c>
      <c r="O272" s="7">
        <f>(((N272/60)/60)/24)+DATE(1970,1,1)</f>
        <v>40516.25</v>
      </c>
      <c r="P272" t="b">
        <v>0</v>
      </c>
      <c r="Q272" t="b">
        <v>0</v>
      </c>
      <c r="R272" t="s">
        <v>89</v>
      </c>
      <c r="S272" t="s">
        <v>2038</v>
      </c>
      <c r="T272" t="s">
        <v>2053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>IF(E273=0,0,ROUND(E273/I273,2))</f>
        <v>32.020000000000003</v>
      </c>
      <c r="G273">
        <f>ROUND((E273/D273)*100,0)</f>
        <v>1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7">
        <f>(((L273/60)/60)/24)+DATE(1970,1,1)</f>
        <v>42345.25</v>
      </c>
      <c r="N273">
        <v>1452146400</v>
      </c>
      <c r="O273" s="7">
        <f>(((N273/60)/60)/24)+DATE(1970,1,1)</f>
        <v>42376.25</v>
      </c>
      <c r="P273" t="b">
        <v>0</v>
      </c>
      <c r="Q273" t="b">
        <v>0</v>
      </c>
      <c r="R273" t="s">
        <v>122</v>
      </c>
      <c r="S273" t="s">
        <v>2039</v>
      </c>
      <c r="T273" t="s">
        <v>2042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>IF(E274=0,0,ROUND(E274/I274,2))</f>
        <v>82.02</v>
      </c>
      <c r="G274">
        <f>ROUND((E274/D274)*100,0)</f>
        <v>304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7">
        <f>(((L274/60)/60)/24)+DATE(1970,1,1)</f>
        <v>43656.208333333328</v>
      </c>
      <c r="N274">
        <v>1564894800</v>
      </c>
      <c r="O274" s="7">
        <f>(((N274/60)/60)/24)+DATE(1970,1,1)</f>
        <v>43681.208333333328</v>
      </c>
      <c r="P274" t="b">
        <v>0</v>
      </c>
      <c r="Q274" t="b">
        <v>1</v>
      </c>
      <c r="R274" t="s">
        <v>33</v>
      </c>
      <c r="S274" t="s">
        <v>2035</v>
      </c>
      <c r="T274" t="s">
        <v>2045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>IF(E275=0,0,ROUND(E275/I275,2))</f>
        <v>37.96</v>
      </c>
      <c r="G275">
        <f>ROUND((E275/D275)*100,0)</f>
        <v>137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7">
        <f>(((L275/60)/60)/24)+DATE(1970,1,1)</f>
        <v>42995.208333333328</v>
      </c>
      <c r="N275">
        <v>1505883600</v>
      </c>
      <c r="O275" s="7">
        <f>(((N275/60)/60)/24)+DATE(1970,1,1)</f>
        <v>42998.208333333328</v>
      </c>
      <c r="P275" t="b">
        <v>0</v>
      </c>
      <c r="Q275" t="b">
        <v>0</v>
      </c>
      <c r="R275" t="s">
        <v>33</v>
      </c>
      <c r="S275" t="s">
        <v>2035</v>
      </c>
      <c r="T275" t="s">
        <v>2045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>IF(E276=0,0,ROUND(E276/I276,2))</f>
        <v>51.53</v>
      </c>
      <c r="G276">
        <f>ROUND((E276/D276)*100,0)</f>
        <v>32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7">
        <f>(((L276/60)/60)/24)+DATE(1970,1,1)</f>
        <v>43045.25</v>
      </c>
      <c r="N276">
        <v>1510380000</v>
      </c>
      <c r="O276" s="7">
        <f>(((N276/60)/60)/24)+DATE(1970,1,1)</f>
        <v>43050.25</v>
      </c>
      <c r="P276" t="b">
        <v>0</v>
      </c>
      <c r="Q276" t="b">
        <v>0</v>
      </c>
      <c r="R276" t="s">
        <v>33</v>
      </c>
      <c r="S276" t="s">
        <v>2035</v>
      </c>
      <c r="T276" t="s">
        <v>2045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>IF(E277=0,0,ROUND(E277/I277,2))</f>
        <v>81.2</v>
      </c>
      <c r="G277">
        <f>ROUND((E277/D277)*100,0)</f>
        <v>242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7">
        <f>(((L277/60)/60)/24)+DATE(1970,1,1)</f>
        <v>43561.208333333328</v>
      </c>
      <c r="N277">
        <v>1555218000</v>
      </c>
      <c r="O277" s="7">
        <f>(((N277/60)/60)/24)+DATE(1970,1,1)</f>
        <v>43569.208333333328</v>
      </c>
      <c r="P277" t="b">
        <v>0</v>
      </c>
      <c r="Q277" t="b">
        <v>0</v>
      </c>
      <c r="R277" t="s">
        <v>206</v>
      </c>
      <c r="S277" t="s">
        <v>2037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>IF(E278=0,0,ROUND(E278/I278,2))</f>
        <v>40.03</v>
      </c>
      <c r="G278">
        <f>ROUND((E278/D278)*100,0)</f>
        <v>97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7">
        <f>(((L278/60)/60)/24)+DATE(1970,1,1)</f>
        <v>41018.208333333336</v>
      </c>
      <c r="N278">
        <v>1335243600</v>
      </c>
      <c r="O278" s="7">
        <f>(((N278/60)/60)/24)+DATE(1970,1,1)</f>
        <v>41023.208333333336</v>
      </c>
      <c r="P278" t="b">
        <v>0</v>
      </c>
      <c r="Q278" t="b">
        <v>1</v>
      </c>
      <c r="R278" t="s">
        <v>89</v>
      </c>
      <c r="S278" t="s">
        <v>2038</v>
      </c>
      <c r="T278" t="s">
        <v>2053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>IF(E279=0,0,ROUND(E279/I279,2))</f>
        <v>89.94</v>
      </c>
      <c r="G279">
        <f>ROUND((E279/D279)*100,0)</f>
        <v>1066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7">
        <f>(((L279/60)/60)/24)+DATE(1970,1,1)</f>
        <v>40378.208333333336</v>
      </c>
      <c r="N279">
        <v>1279688400</v>
      </c>
      <c r="O279" s="7">
        <f>(((N279/60)/60)/24)+DATE(1970,1,1)</f>
        <v>40380.208333333336</v>
      </c>
      <c r="P279" t="b">
        <v>0</v>
      </c>
      <c r="Q279" t="b">
        <v>0</v>
      </c>
      <c r="R279" t="s">
        <v>33</v>
      </c>
      <c r="S279" t="s">
        <v>2035</v>
      </c>
      <c r="T279" t="s">
        <v>2045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>IF(E280=0,0,ROUND(E280/I280,2))</f>
        <v>96.69</v>
      </c>
      <c r="G280">
        <f>ROUND((E280/D280)*100,0)</f>
        <v>326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7">
        <f>(((L280/60)/60)/24)+DATE(1970,1,1)</f>
        <v>41239.25</v>
      </c>
      <c r="N280">
        <v>1356069600</v>
      </c>
      <c r="O280" s="7">
        <f>(((N280/60)/60)/24)+DATE(1970,1,1)</f>
        <v>41264.25</v>
      </c>
      <c r="P280" t="b">
        <v>0</v>
      </c>
      <c r="Q280" t="b">
        <v>0</v>
      </c>
      <c r="R280" t="s">
        <v>28</v>
      </c>
      <c r="S280" t="s">
        <v>2034</v>
      </c>
      <c r="T280" t="s">
        <v>2044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>IF(E281=0,0,ROUND(E281/I281,2))</f>
        <v>25.01</v>
      </c>
      <c r="G281">
        <f>ROUND((E281/D281)*100,0)</f>
        <v>171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7">
        <f>(((L281/60)/60)/24)+DATE(1970,1,1)</f>
        <v>43346.208333333328</v>
      </c>
      <c r="N281">
        <v>1536210000</v>
      </c>
      <c r="O281" s="7">
        <f>(((N281/60)/60)/24)+DATE(1970,1,1)</f>
        <v>43349.208333333328</v>
      </c>
      <c r="P281" t="b">
        <v>0</v>
      </c>
      <c r="Q281" t="b">
        <v>0</v>
      </c>
      <c r="R281" t="s">
        <v>33</v>
      </c>
      <c r="S281" t="s">
        <v>2035</v>
      </c>
      <c r="T281" t="s">
        <v>2045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>IF(E282=0,0,ROUND(E282/I282,2))</f>
        <v>36.99</v>
      </c>
      <c r="G282">
        <f>ROUND((E282/D282)*100,0)</f>
        <v>581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7">
        <f>(((L282/60)/60)/24)+DATE(1970,1,1)</f>
        <v>43060.25</v>
      </c>
      <c r="N282">
        <v>1511762400</v>
      </c>
      <c r="O282" s="7">
        <f>(((N282/60)/60)/24)+DATE(1970,1,1)</f>
        <v>43066.25</v>
      </c>
      <c r="P282" t="b">
        <v>0</v>
      </c>
      <c r="Q282" t="b">
        <v>0</v>
      </c>
      <c r="R282" t="s">
        <v>71</v>
      </c>
      <c r="S282" t="s">
        <v>2036</v>
      </c>
      <c r="T282" t="s">
        <v>2052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>IF(E283=0,0,ROUND(E283/I283,2))</f>
        <v>73.010000000000005</v>
      </c>
      <c r="G283">
        <f>ROUND((E283/D283)*100,0)</f>
        <v>92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7">
        <f>(((L283/60)/60)/24)+DATE(1970,1,1)</f>
        <v>40979.25</v>
      </c>
      <c r="N283">
        <v>1333256400</v>
      </c>
      <c r="O283" s="7">
        <f>(((N283/60)/60)/24)+DATE(1970,1,1)</f>
        <v>41000.208333333336</v>
      </c>
      <c r="P283" t="b">
        <v>0</v>
      </c>
      <c r="Q283" t="b">
        <v>1</v>
      </c>
      <c r="R283" t="s">
        <v>33</v>
      </c>
      <c r="S283" t="s">
        <v>2035</v>
      </c>
      <c r="T283" t="s">
        <v>2045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>IF(E284=0,0,ROUND(E284/I284,2))</f>
        <v>68.239999999999995</v>
      </c>
      <c r="G284">
        <f>ROUND((E284/D284)*100,0)</f>
        <v>108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7">
        <f>(((L284/60)/60)/24)+DATE(1970,1,1)</f>
        <v>42701.25</v>
      </c>
      <c r="N284">
        <v>1480744800</v>
      </c>
      <c r="O284" s="7">
        <f>(((N284/60)/60)/24)+DATE(1970,1,1)</f>
        <v>42707.25</v>
      </c>
      <c r="P284" t="b">
        <v>0</v>
      </c>
      <c r="Q284" t="b">
        <v>1</v>
      </c>
      <c r="R284" t="s">
        <v>269</v>
      </c>
      <c r="S284" t="s">
        <v>2036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>IF(E285=0,0,ROUND(E285/I285,2))</f>
        <v>52.31</v>
      </c>
      <c r="G285">
        <f>ROUND((E285/D285)*100,0)</f>
        <v>19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7">
        <f>(((L285/60)/60)/24)+DATE(1970,1,1)</f>
        <v>42520.208333333328</v>
      </c>
      <c r="N285">
        <v>1465016400</v>
      </c>
      <c r="O285" s="7">
        <f>(((N285/60)/60)/24)+DATE(1970,1,1)</f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2043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>IF(E286=0,0,ROUND(E286/I286,2))</f>
        <v>61.77</v>
      </c>
      <c r="G286">
        <f>ROUND((E286/D286)*100,0)</f>
        <v>83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7">
        <f>(((L286/60)/60)/24)+DATE(1970,1,1)</f>
        <v>41030.208333333336</v>
      </c>
      <c r="N286">
        <v>1336280400</v>
      </c>
      <c r="O286" s="7">
        <f>(((N286/60)/60)/24)+DATE(1970,1,1)</f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2044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>IF(E287=0,0,ROUND(E287/I287,2))</f>
        <v>25.03</v>
      </c>
      <c r="G287">
        <f>ROUND((E287/D287)*100,0)</f>
        <v>706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7">
        <f>(((L287/60)/60)/24)+DATE(1970,1,1)</f>
        <v>42623.208333333328</v>
      </c>
      <c r="N287">
        <v>1476766800</v>
      </c>
      <c r="O287" s="7">
        <f>(((N287/60)/60)/24)+DATE(1970,1,1)</f>
        <v>42661.208333333328</v>
      </c>
      <c r="P287" t="b">
        <v>0</v>
      </c>
      <c r="Q287" t="b">
        <v>0</v>
      </c>
      <c r="R287" t="s">
        <v>33</v>
      </c>
      <c r="S287" t="s">
        <v>2035</v>
      </c>
      <c r="T287" t="s">
        <v>2045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>IF(E288=0,0,ROUND(E288/I288,2))</f>
        <v>106.29</v>
      </c>
      <c r="G288">
        <f>ROUND((E288/D288)*100,0)</f>
        <v>17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7">
        <f>(((L288/60)/60)/24)+DATE(1970,1,1)</f>
        <v>42697.25</v>
      </c>
      <c r="N288">
        <v>1480485600</v>
      </c>
      <c r="O288" s="7">
        <f>(((N288/60)/60)/24)+DATE(1970,1,1)</f>
        <v>42704.25</v>
      </c>
      <c r="P288" t="b">
        <v>0</v>
      </c>
      <c r="Q288" t="b">
        <v>0</v>
      </c>
      <c r="R288" t="s">
        <v>33</v>
      </c>
      <c r="S288" t="s">
        <v>2035</v>
      </c>
      <c r="T288" t="s">
        <v>2045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>IF(E289=0,0,ROUND(E289/I289,2))</f>
        <v>75.069999999999993</v>
      </c>
      <c r="G289">
        <f>ROUND((E289/D289)*100,0)</f>
        <v>210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7">
        <f>(((L289/60)/60)/24)+DATE(1970,1,1)</f>
        <v>42122.208333333328</v>
      </c>
      <c r="N289">
        <v>1430197200</v>
      </c>
      <c r="O289" s="7">
        <f>(((N289/60)/60)/24)+DATE(1970,1,1)</f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2047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>IF(E290=0,0,ROUND(E290/I290,2))</f>
        <v>39.97</v>
      </c>
      <c r="G290">
        <f>ROUND((E290/D290)*100,0)</f>
        <v>98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7">
        <f>(((L290/60)/60)/24)+DATE(1970,1,1)</f>
        <v>40982.208333333336</v>
      </c>
      <c r="N290">
        <v>1331787600</v>
      </c>
      <c r="O290" s="7">
        <f>(((N290/60)/60)/24)+DATE(1970,1,1)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>IF(E291=0,0,ROUND(E291/I291,2))</f>
        <v>39.979999999999997</v>
      </c>
      <c r="G291">
        <f>ROUND((E291/D291)*100,0)</f>
        <v>1684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7">
        <f>(((L291/60)/60)/24)+DATE(1970,1,1)</f>
        <v>42219.208333333328</v>
      </c>
      <c r="N291">
        <v>1438837200</v>
      </c>
      <c r="O291" s="7">
        <f>(((N291/60)/60)/24)+DATE(1970,1,1)</f>
        <v>42222.208333333328</v>
      </c>
      <c r="P291" t="b">
        <v>0</v>
      </c>
      <c r="Q291" t="b">
        <v>0</v>
      </c>
      <c r="R291" t="s">
        <v>33</v>
      </c>
      <c r="S291" t="s">
        <v>2035</v>
      </c>
      <c r="T291" t="s">
        <v>2045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>IF(E292=0,0,ROUND(E292/I292,2))</f>
        <v>101.02</v>
      </c>
      <c r="G292">
        <f>ROUND((E292/D292)*100,0)</f>
        <v>54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7">
        <f>(((L292/60)/60)/24)+DATE(1970,1,1)</f>
        <v>41404.208333333336</v>
      </c>
      <c r="N292">
        <v>1370926800</v>
      </c>
      <c r="O292" s="7">
        <f>(((N292/60)/60)/24)+DATE(1970,1,1)</f>
        <v>41436.208333333336</v>
      </c>
      <c r="P292" t="b">
        <v>0</v>
      </c>
      <c r="Q292" t="b">
        <v>1</v>
      </c>
      <c r="R292" t="s">
        <v>42</v>
      </c>
      <c r="S292" t="s">
        <v>2036</v>
      </c>
      <c r="T292" t="s">
        <v>2046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>IF(E293=0,0,ROUND(E293/I293,2))</f>
        <v>76.81</v>
      </c>
      <c r="G293">
        <f>ROUND((E293/D293)*100,0)</f>
        <v>457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7">
        <f>(((L293/60)/60)/24)+DATE(1970,1,1)</f>
        <v>40831.208333333336</v>
      </c>
      <c r="N293">
        <v>1319000400</v>
      </c>
      <c r="O293" s="7">
        <f>(((N293/60)/60)/24)+DATE(1970,1,1)</f>
        <v>40835.208333333336</v>
      </c>
      <c r="P293" t="b">
        <v>1</v>
      </c>
      <c r="Q293" t="b">
        <v>0</v>
      </c>
      <c r="R293" t="s">
        <v>28</v>
      </c>
      <c r="S293" t="s">
        <v>2034</v>
      </c>
      <c r="T293" t="s">
        <v>2044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>IF(E294=0,0,ROUND(E294/I294,2))</f>
        <v>71.7</v>
      </c>
      <c r="G294">
        <f>ROUND((E294/D294)*100,0)</f>
        <v>10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7">
        <f>(((L294/60)/60)/24)+DATE(1970,1,1)</f>
        <v>40984.208333333336</v>
      </c>
      <c r="N294">
        <v>1333429200</v>
      </c>
      <c r="O294" s="7">
        <f>(((N294/60)/60)/24)+DATE(1970,1,1)</f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2041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>IF(E295=0,0,ROUND(E295/I295,2))</f>
        <v>33.28</v>
      </c>
      <c r="G295">
        <f>ROUND((E295/D295)*100,0)</f>
        <v>16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7">
        <f>(((L295/60)/60)/24)+DATE(1970,1,1)</f>
        <v>40456.208333333336</v>
      </c>
      <c r="N295">
        <v>1287032400</v>
      </c>
      <c r="O295" s="7">
        <f>(((N295/60)/60)/24)+DATE(1970,1,1)</f>
        <v>40465.208333333336</v>
      </c>
      <c r="P295" t="b">
        <v>0</v>
      </c>
      <c r="Q295" t="b">
        <v>0</v>
      </c>
      <c r="R295" t="s">
        <v>33</v>
      </c>
      <c r="S295" t="s">
        <v>2035</v>
      </c>
      <c r="T295" t="s">
        <v>2045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>IF(E296=0,0,ROUND(E296/I296,2))</f>
        <v>43.92</v>
      </c>
      <c r="G296">
        <f>ROUND((E296/D296)*100,0)</f>
        <v>1340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7">
        <f>(((L296/60)/60)/24)+DATE(1970,1,1)</f>
        <v>43399.208333333328</v>
      </c>
      <c r="N296">
        <v>1541570400</v>
      </c>
      <c r="O296" s="7">
        <f>(((N296/60)/60)/24)+DATE(1970,1,1)</f>
        <v>43411.25</v>
      </c>
      <c r="P296" t="b">
        <v>0</v>
      </c>
      <c r="Q296" t="b">
        <v>0</v>
      </c>
      <c r="R296" t="s">
        <v>33</v>
      </c>
      <c r="S296" t="s">
        <v>2035</v>
      </c>
      <c r="T296" t="s">
        <v>2045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>IF(E297=0,0,ROUND(E297/I297,2))</f>
        <v>36</v>
      </c>
      <c r="G297">
        <f>ROUND((E297/D297)*100,0)</f>
        <v>36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7">
        <f>(((L297/60)/60)/24)+DATE(1970,1,1)</f>
        <v>41562.208333333336</v>
      </c>
      <c r="N297">
        <v>1383976800</v>
      </c>
      <c r="O297" s="7">
        <f>(((N297/60)/60)/24)+DATE(1970,1,1)</f>
        <v>41587.25</v>
      </c>
      <c r="P297" t="b">
        <v>0</v>
      </c>
      <c r="Q297" t="b">
        <v>0</v>
      </c>
      <c r="R297" t="s">
        <v>33</v>
      </c>
      <c r="S297" t="s">
        <v>2035</v>
      </c>
      <c r="T297" t="s">
        <v>2045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>IF(E298=0,0,ROUND(E298/I298,2))</f>
        <v>88.21</v>
      </c>
      <c r="G298">
        <f>ROUND((E298/D298)*100,0)</f>
        <v>55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7">
        <f>(((L298/60)/60)/24)+DATE(1970,1,1)</f>
        <v>43493.25</v>
      </c>
      <c r="N298">
        <v>1550556000</v>
      </c>
      <c r="O298" s="7">
        <f>(((N298/60)/60)/24)+DATE(1970,1,1)</f>
        <v>43515.25</v>
      </c>
      <c r="P298" t="b">
        <v>0</v>
      </c>
      <c r="Q298" t="b">
        <v>0</v>
      </c>
      <c r="R298" t="s">
        <v>33</v>
      </c>
      <c r="S298" t="s">
        <v>2035</v>
      </c>
      <c r="T298" t="s">
        <v>2045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>IF(E299=0,0,ROUND(E299/I299,2))</f>
        <v>65.239999999999995</v>
      </c>
      <c r="G299">
        <f>ROUND((E299/D299)*100,0)</f>
        <v>94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7">
        <f>(((L299/60)/60)/24)+DATE(1970,1,1)</f>
        <v>41653.25</v>
      </c>
      <c r="N299">
        <v>1390456800</v>
      </c>
      <c r="O299" s="7">
        <f>(((N299/60)/60)/24)+DATE(1970,1,1)</f>
        <v>41662.25</v>
      </c>
      <c r="P299" t="b">
        <v>0</v>
      </c>
      <c r="Q299" t="b">
        <v>1</v>
      </c>
      <c r="R299" t="s">
        <v>33</v>
      </c>
      <c r="S299" t="s">
        <v>2035</v>
      </c>
      <c r="T299" t="s">
        <v>2045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>IF(E300=0,0,ROUND(E300/I300,2))</f>
        <v>69.959999999999994</v>
      </c>
      <c r="G300">
        <f>ROUND((E300/D300)*100,0)</f>
        <v>144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7">
        <f>(((L300/60)/60)/24)+DATE(1970,1,1)</f>
        <v>42426.25</v>
      </c>
      <c r="N300">
        <v>1458018000</v>
      </c>
      <c r="O300" s="7">
        <f>(((N300/60)/60)/24)+DATE(1970,1,1)</f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2043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>IF(E301=0,0,ROUND(E301/I301,2))</f>
        <v>39.880000000000003</v>
      </c>
      <c r="G301">
        <f>ROUND((E301/D301)*100,0)</f>
        <v>51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7">
        <f>(((L301/60)/60)/24)+DATE(1970,1,1)</f>
        <v>42432.25</v>
      </c>
      <c r="N301">
        <v>1461819600</v>
      </c>
      <c r="O301" s="7">
        <f>(((N301/60)/60)/24)+DATE(1970,1,1)</f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2041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>IF(E302=0,0,ROUND(E302/I302,2))</f>
        <v>5</v>
      </c>
      <c r="G302">
        <f>ROUND((E302/D302)*100,0)</f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7">
        <f>(((L302/60)/60)/24)+DATE(1970,1,1)</f>
        <v>42977.208333333328</v>
      </c>
      <c r="N302">
        <v>1504155600</v>
      </c>
      <c r="O302" s="7">
        <f>(((N302/60)/60)/24)+DATE(1970,1,1)</f>
        <v>42978.208333333328</v>
      </c>
      <c r="P302" t="b">
        <v>0</v>
      </c>
      <c r="Q302" t="b">
        <v>1</v>
      </c>
      <c r="R302" t="s">
        <v>68</v>
      </c>
      <c r="S302" t="s">
        <v>2037</v>
      </c>
      <c r="T302" t="s">
        <v>2051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>IF(E303=0,0,ROUND(E303/I303,2))</f>
        <v>41.02</v>
      </c>
      <c r="G303">
        <f>ROUND((E303/D303)*100,0)</f>
        <v>1345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7">
        <f>(((L303/60)/60)/24)+DATE(1970,1,1)</f>
        <v>42061.25</v>
      </c>
      <c r="N303">
        <v>1426395600</v>
      </c>
      <c r="O303" s="7">
        <f>(((N303/60)/60)/24)+DATE(1970,1,1)</f>
        <v>42078.208333333328</v>
      </c>
      <c r="P303" t="b">
        <v>0</v>
      </c>
      <c r="Q303" t="b">
        <v>0</v>
      </c>
      <c r="R303" t="s">
        <v>42</v>
      </c>
      <c r="S303" t="s">
        <v>2036</v>
      </c>
      <c r="T303" t="s">
        <v>2046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>IF(E304=0,0,ROUND(E304/I304,2))</f>
        <v>98.91</v>
      </c>
      <c r="G304">
        <f>ROUND((E304/D304)*100,0)</f>
        <v>32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7">
        <f>(((L304/60)/60)/24)+DATE(1970,1,1)</f>
        <v>43345.208333333328</v>
      </c>
      <c r="N304">
        <v>1537074000</v>
      </c>
      <c r="O304" s="7">
        <f>(((N304/60)/60)/24)+DATE(1970,1,1)</f>
        <v>43359.208333333328</v>
      </c>
      <c r="P304" t="b">
        <v>0</v>
      </c>
      <c r="Q304" t="b">
        <v>0</v>
      </c>
      <c r="R304" t="s">
        <v>33</v>
      </c>
      <c r="S304" t="s">
        <v>2035</v>
      </c>
      <c r="T304" t="s">
        <v>2045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>IF(E305=0,0,ROUND(E305/I305,2))</f>
        <v>87.78</v>
      </c>
      <c r="G305">
        <f>ROUND((E305/D305)*100,0)</f>
        <v>83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7">
        <f>(((L305/60)/60)/24)+DATE(1970,1,1)</f>
        <v>42376.25</v>
      </c>
      <c r="N305">
        <v>1452578400</v>
      </c>
      <c r="O305" s="7">
        <f>(((N305/60)/60)/24)+DATE(1970,1,1)</f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2049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>IF(E306=0,0,ROUND(E306/I306,2))</f>
        <v>80.77</v>
      </c>
      <c r="G306">
        <f>ROUND((E306/D306)*100,0)</f>
        <v>546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7">
        <f>(((L306/60)/60)/24)+DATE(1970,1,1)</f>
        <v>42589.208333333328</v>
      </c>
      <c r="N306">
        <v>1474088400</v>
      </c>
      <c r="O306" s="7">
        <f>(((N306/60)/60)/24)+DATE(1970,1,1)</f>
        <v>42630.208333333328</v>
      </c>
      <c r="P306" t="b">
        <v>0</v>
      </c>
      <c r="Q306" t="b">
        <v>0</v>
      </c>
      <c r="R306" t="s">
        <v>42</v>
      </c>
      <c r="S306" t="s">
        <v>2036</v>
      </c>
      <c r="T306" t="s">
        <v>2046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>IF(E307=0,0,ROUND(E307/I307,2))</f>
        <v>94.28</v>
      </c>
      <c r="G307">
        <f>ROUND((E307/D307)*100,0)</f>
        <v>286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7">
        <f>(((L307/60)/60)/24)+DATE(1970,1,1)</f>
        <v>42448.208333333328</v>
      </c>
      <c r="N307">
        <v>1461906000</v>
      </c>
      <c r="O307" s="7">
        <f>(((N307/60)/60)/24)+DATE(1970,1,1)</f>
        <v>42489.208333333328</v>
      </c>
      <c r="P307" t="b">
        <v>0</v>
      </c>
      <c r="Q307" t="b">
        <v>0</v>
      </c>
      <c r="R307" t="s">
        <v>33</v>
      </c>
      <c r="S307" t="s">
        <v>2035</v>
      </c>
      <c r="T307" t="s">
        <v>2045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>IF(E308=0,0,ROUND(E308/I308,2))</f>
        <v>73.430000000000007</v>
      </c>
      <c r="G308">
        <f>ROUND((E308/D308)*100,0)</f>
        <v>8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7">
        <f>(((L308/60)/60)/24)+DATE(1970,1,1)</f>
        <v>42930.208333333328</v>
      </c>
      <c r="N308">
        <v>1500267600</v>
      </c>
      <c r="O308" s="7">
        <f>(((N308/60)/60)/24)+DATE(1970,1,1)</f>
        <v>42933.208333333328</v>
      </c>
      <c r="P308" t="b">
        <v>0</v>
      </c>
      <c r="Q308" t="b">
        <v>1</v>
      </c>
      <c r="R308" t="s">
        <v>33</v>
      </c>
      <c r="S308" t="s">
        <v>2035</v>
      </c>
      <c r="T308" t="s">
        <v>2045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>IF(E309=0,0,ROUND(E309/I309,2))</f>
        <v>65.97</v>
      </c>
      <c r="G309">
        <f>ROUND((E309/D309)*100,0)</f>
        <v>132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7">
        <f>(((L309/60)/60)/24)+DATE(1970,1,1)</f>
        <v>41066.208333333336</v>
      </c>
      <c r="N309">
        <v>1340686800</v>
      </c>
      <c r="O309" s="7">
        <f>(((N309/60)/60)/24)+DATE(1970,1,1)</f>
        <v>41086.208333333336</v>
      </c>
      <c r="P309" t="b">
        <v>0</v>
      </c>
      <c r="Q309" t="b">
        <v>1</v>
      </c>
      <c r="R309" t="s">
        <v>119</v>
      </c>
      <c r="S309" t="s">
        <v>2037</v>
      </c>
      <c r="T309" t="s">
        <v>2055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>IF(E310=0,0,ROUND(E310/I310,2))</f>
        <v>109.04</v>
      </c>
      <c r="G310">
        <f>ROUND((E310/D310)*100,0)</f>
        <v>74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7">
        <f>(((L310/60)/60)/24)+DATE(1970,1,1)</f>
        <v>40651.208333333336</v>
      </c>
      <c r="N310">
        <v>1303189200</v>
      </c>
      <c r="O310" s="7">
        <f>(((N310/60)/60)/24)+DATE(1970,1,1)</f>
        <v>40652.208333333336</v>
      </c>
      <c r="P310" t="b">
        <v>0</v>
      </c>
      <c r="Q310" t="b">
        <v>0</v>
      </c>
      <c r="R310" t="s">
        <v>33</v>
      </c>
      <c r="S310" t="s">
        <v>2035</v>
      </c>
      <c r="T310" t="s">
        <v>2045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>IF(E311=0,0,ROUND(E311/I311,2))</f>
        <v>41.16</v>
      </c>
      <c r="G311">
        <f>ROUND((E311/D311)*100,0)</f>
        <v>75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7">
        <f>(((L311/60)/60)/24)+DATE(1970,1,1)</f>
        <v>40807.208333333336</v>
      </c>
      <c r="N311">
        <v>1318309200</v>
      </c>
      <c r="O311" s="7">
        <f>(((N311/60)/60)/24)+DATE(1970,1,1)</f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2049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>IF(E312=0,0,ROUND(E312/I312,2))</f>
        <v>99.13</v>
      </c>
      <c r="G312">
        <f>ROUND((E312/D312)*100,0)</f>
        <v>20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7">
        <f>(((L312/60)/60)/24)+DATE(1970,1,1)</f>
        <v>40277.208333333336</v>
      </c>
      <c r="N312">
        <v>1272171600</v>
      </c>
      <c r="O312" s="7">
        <f>(((N312/60)/60)/24)+DATE(1970,1,1)</f>
        <v>40293.208333333336</v>
      </c>
      <c r="P312" t="b">
        <v>0</v>
      </c>
      <c r="Q312" t="b">
        <v>0</v>
      </c>
      <c r="R312" t="s">
        <v>89</v>
      </c>
      <c r="S312" t="s">
        <v>2038</v>
      </c>
      <c r="T312" t="s">
        <v>2053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>IF(E313=0,0,ROUND(E313/I313,2))</f>
        <v>105.88</v>
      </c>
      <c r="G313">
        <f>ROUND((E313/D313)*100,0)</f>
        <v>203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7">
        <f>(((L313/60)/60)/24)+DATE(1970,1,1)</f>
        <v>40590.25</v>
      </c>
      <c r="N313">
        <v>1298872800</v>
      </c>
      <c r="O313" s="7">
        <f>(((N313/60)/60)/24)+DATE(1970,1,1)</f>
        <v>40602.25</v>
      </c>
      <c r="P313" t="b">
        <v>0</v>
      </c>
      <c r="Q313" t="b">
        <v>0</v>
      </c>
      <c r="R313" t="s">
        <v>33</v>
      </c>
      <c r="S313" t="s">
        <v>2035</v>
      </c>
      <c r="T313" t="s">
        <v>2045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>IF(E314=0,0,ROUND(E314/I314,2))</f>
        <v>49</v>
      </c>
      <c r="G314">
        <f>ROUND((E314/D314)*100,0)</f>
        <v>310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7">
        <f>(((L314/60)/60)/24)+DATE(1970,1,1)</f>
        <v>41572.208333333336</v>
      </c>
      <c r="N314">
        <v>1383282000</v>
      </c>
      <c r="O314" s="7">
        <f>(((N314/60)/60)/24)+DATE(1970,1,1)</f>
        <v>41579.208333333336</v>
      </c>
      <c r="P314" t="b">
        <v>0</v>
      </c>
      <c r="Q314" t="b">
        <v>0</v>
      </c>
      <c r="R314" t="s">
        <v>33</v>
      </c>
      <c r="S314" t="s">
        <v>2035</v>
      </c>
      <c r="T314" t="s">
        <v>2045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>IF(E315=0,0,ROUND(E315/I315,2))</f>
        <v>39</v>
      </c>
      <c r="G315">
        <f>ROUND((E315/D315)*100,0)</f>
        <v>395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7">
        <f>(((L315/60)/60)/24)+DATE(1970,1,1)</f>
        <v>40966.25</v>
      </c>
      <c r="N315">
        <v>1330495200</v>
      </c>
      <c r="O315" s="7">
        <f>(((N315/60)/60)/24)+DATE(1970,1,1)</f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2043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>IF(E316=0,0,ROUND(E316/I316,2))</f>
        <v>31.02</v>
      </c>
      <c r="G316">
        <f>ROUND((E316/D316)*100,0)</f>
        <v>295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7">
        <f>(((L316/60)/60)/24)+DATE(1970,1,1)</f>
        <v>43536.208333333328</v>
      </c>
      <c r="N316">
        <v>1552798800</v>
      </c>
      <c r="O316" s="7">
        <f>(((N316/60)/60)/24)+DATE(1970,1,1)</f>
        <v>43541.208333333328</v>
      </c>
      <c r="P316" t="b">
        <v>0</v>
      </c>
      <c r="Q316" t="b">
        <v>1</v>
      </c>
      <c r="R316" t="s">
        <v>42</v>
      </c>
      <c r="S316" t="s">
        <v>2036</v>
      </c>
      <c r="T316" t="s">
        <v>2046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>IF(E317=0,0,ROUND(E317/I317,2))</f>
        <v>103.87</v>
      </c>
      <c r="G317">
        <f>ROUND((E317/D317)*100,0)</f>
        <v>34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7">
        <f>(((L317/60)/60)/24)+DATE(1970,1,1)</f>
        <v>41783.208333333336</v>
      </c>
      <c r="N317">
        <v>1403413200</v>
      </c>
      <c r="O317" s="7">
        <f>(((N317/60)/60)/24)+DATE(1970,1,1)</f>
        <v>41812.208333333336</v>
      </c>
      <c r="P317" t="b">
        <v>0</v>
      </c>
      <c r="Q317" t="b">
        <v>0</v>
      </c>
      <c r="R317" t="s">
        <v>33</v>
      </c>
      <c r="S317" t="s">
        <v>2035</v>
      </c>
      <c r="T317" t="s">
        <v>2045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>IF(E318=0,0,ROUND(E318/I318,2))</f>
        <v>59.27</v>
      </c>
      <c r="G318">
        <f>ROUND((E318/D318)*100,0)</f>
        <v>67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7">
        <f>(((L318/60)/60)/24)+DATE(1970,1,1)</f>
        <v>43788.25</v>
      </c>
      <c r="N318">
        <v>1574229600</v>
      </c>
      <c r="O318" s="7">
        <f>(((N318/60)/60)/24)+DATE(1970,1,1)</f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2041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>IF(E319=0,0,ROUND(E319/I319,2))</f>
        <v>42.3</v>
      </c>
      <c r="G319">
        <f>ROUND((E319/D319)*100,0)</f>
        <v>19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7">
        <f>(((L319/60)/60)/24)+DATE(1970,1,1)</f>
        <v>42869.208333333328</v>
      </c>
      <c r="N319">
        <v>1495861200</v>
      </c>
      <c r="O319" s="7">
        <f>(((N319/60)/60)/24)+DATE(1970,1,1)</f>
        <v>42882.208333333328</v>
      </c>
      <c r="P319" t="b">
        <v>0</v>
      </c>
      <c r="Q319" t="b">
        <v>0</v>
      </c>
      <c r="R319" t="s">
        <v>33</v>
      </c>
      <c r="S319" t="s">
        <v>2035</v>
      </c>
      <c r="T319" t="s">
        <v>2045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>IF(E320=0,0,ROUND(E320/I320,2))</f>
        <v>53.12</v>
      </c>
      <c r="G320">
        <f>ROUND((E320/D320)*100,0)</f>
        <v>16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7">
        <f>(((L320/60)/60)/24)+DATE(1970,1,1)</f>
        <v>41684.25</v>
      </c>
      <c r="N320">
        <v>1392530400</v>
      </c>
      <c r="O320" s="7">
        <f>(((N320/60)/60)/24)+DATE(1970,1,1)</f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2043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>IF(E321=0,0,ROUND(E321/I321,2))</f>
        <v>50.8</v>
      </c>
      <c r="G321">
        <f>ROUND((E321/D321)*100,0)</f>
        <v>39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7">
        <f>(((L321/60)/60)/24)+DATE(1970,1,1)</f>
        <v>40402.208333333336</v>
      </c>
      <c r="N321">
        <v>1283662800</v>
      </c>
      <c r="O321" s="7">
        <f>(((N321/60)/60)/24)+DATE(1970,1,1)</f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2044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>IF(E322=0,0,ROUND(E322/I322,2))</f>
        <v>101.15</v>
      </c>
      <c r="G322">
        <f>ROUND((E322/D322)*100,0)</f>
        <v>10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7">
        <f>(((L322/60)/60)/24)+DATE(1970,1,1)</f>
        <v>40673.208333333336</v>
      </c>
      <c r="N322">
        <v>1305781200</v>
      </c>
      <c r="O322" s="7">
        <f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2037</v>
      </c>
      <c r="T322" t="s">
        <v>2055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>IF(E323=0,0,ROUND(E323/I323,2))</f>
        <v>65</v>
      </c>
      <c r="G323">
        <f>ROUND((E323/D323)*100,0)</f>
        <v>94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7">
        <f>(((L323/60)/60)/24)+DATE(1970,1,1)</f>
        <v>40634.208333333336</v>
      </c>
      <c r="N323">
        <v>1302325200</v>
      </c>
      <c r="O323" s="7">
        <f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2036</v>
      </c>
      <c r="T323" t="s">
        <v>2054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>IF(E324=0,0,ROUND(E324/I324,2))</f>
        <v>38</v>
      </c>
      <c r="G324">
        <f>ROUND((E324/D324)*100,0)</f>
        <v>167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7">
        <f>(((L324/60)/60)/24)+DATE(1970,1,1)</f>
        <v>40507.25</v>
      </c>
      <c r="N324">
        <v>1291788000</v>
      </c>
      <c r="O324" s="7">
        <f>(((N324/60)/60)/24)+DATE(1970,1,1)</f>
        <v>40520.25</v>
      </c>
      <c r="P324" t="b">
        <v>0</v>
      </c>
      <c r="Q324" t="b">
        <v>0</v>
      </c>
      <c r="R324" t="s">
        <v>33</v>
      </c>
      <c r="S324" t="s">
        <v>2035</v>
      </c>
      <c r="T324" t="s">
        <v>2045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>IF(E325=0,0,ROUND(E325/I325,2))</f>
        <v>82.62</v>
      </c>
      <c r="G325">
        <f>ROUND((E325/D325)*100,0)</f>
        <v>24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7">
        <f>(((L325/60)/60)/24)+DATE(1970,1,1)</f>
        <v>41725.208333333336</v>
      </c>
      <c r="N325">
        <v>1396069200</v>
      </c>
      <c r="O325" s="7">
        <f>(((N325/60)/60)/24)+DATE(1970,1,1)</f>
        <v>41727.208333333336</v>
      </c>
      <c r="P325" t="b">
        <v>0</v>
      </c>
      <c r="Q325" t="b">
        <v>0</v>
      </c>
      <c r="R325" t="s">
        <v>42</v>
      </c>
      <c r="S325" t="s">
        <v>2036</v>
      </c>
      <c r="T325" t="s">
        <v>2046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>IF(E326=0,0,ROUND(E326/I326,2))</f>
        <v>37.94</v>
      </c>
      <c r="G326">
        <f>ROUND((E326/D326)*100,0)</f>
        <v>164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7">
        <f>(((L326/60)/60)/24)+DATE(1970,1,1)</f>
        <v>42176.208333333328</v>
      </c>
      <c r="N326">
        <v>1435899600</v>
      </c>
      <c r="O326" s="7">
        <f>(((N326/60)/60)/24)+DATE(1970,1,1)</f>
        <v>42188.208333333328</v>
      </c>
      <c r="P326" t="b">
        <v>0</v>
      </c>
      <c r="Q326" t="b">
        <v>1</v>
      </c>
      <c r="R326" t="s">
        <v>33</v>
      </c>
      <c r="S326" t="s">
        <v>2035</v>
      </c>
      <c r="T326" t="s">
        <v>2045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>IF(E327=0,0,ROUND(E327/I327,2))</f>
        <v>80.78</v>
      </c>
      <c r="G327">
        <f>ROUND((E327/D327)*100,0)</f>
        <v>91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7">
        <f>(((L327/60)/60)/24)+DATE(1970,1,1)</f>
        <v>43267.208333333328</v>
      </c>
      <c r="N327">
        <v>1531112400</v>
      </c>
      <c r="O327" s="7">
        <f>(((N327/60)/60)/24)+DATE(1970,1,1)</f>
        <v>43290.208333333328</v>
      </c>
      <c r="P327" t="b">
        <v>0</v>
      </c>
      <c r="Q327" t="b">
        <v>1</v>
      </c>
      <c r="R327" t="s">
        <v>33</v>
      </c>
      <c r="S327" t="s">
        <v>2035</v>
      </c>
      <c r="T327" t="s">
        <v>2045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>IF(E328=0,0,ROUND(E328/I328,2))</f>
        <v>25.98</v>
      </c>
      <c r="G328">
        <f>ROUND((E328/D328)*100,0)</f>
        <v>46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7">
        <f>(((L328/60)/60)/24)+DATE(1970,1,1)</f>
        <v>42364.25</v>
      </c>
      <c r="N328">
        <v>1451628000</v>
      </c>
      <c r="O328" s="7">
        <f>(((N328/60)/60)/24)+DATE(1970,1,1)</f>
        <v>42370.25</v>
      </c>
      <c r="P328" t="b">
        <v>0</v>
      </c>
      <c r="Q328" t="b">
        <v>0</v>
      </c>
      <c r="R328" t="s">
        <v>71</v>
      </c>
      <c r="S328" t="s">
        <v>2036</v>
      </c>
      <c r="T328" t="s">
        <v>2052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>IF(E329=0,0,ROUND(E329/I329,2))</f>
        <v>30.36</v>
      </c>
      <c r="G329">
        <f>ROUND((E329/D329)*100,0)</f>
        <v>39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7">
        <f>(((L329/60)/60)/24)+DATE(1970,1,1)</f>
        <v>43705.208333333328</v>
      </c>
      <c r="N329">
        <v>1567314000</v>
      </c>
      <c r="O329" s="7">
        <f>(((N329/60)/60)/24)+DATE(1970,1,1)</f>
        <v>43709.208333333328</v>
      </c>
      <c r="P329" t="b">
        <v>0</v>
      </c>
      <c r="Q329" t="b">
        <v>1</v>
      </c>
      <c r="R329" t="s">
        <v>33</v>
      </c>
      <c r="S329" t="s">
        <v>2035</v>
      </c>
      <c r="T329" t="s">
        <v>2045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>IF(E330=0,0,ROUND(E330/I330,2))</f>
        <v>54</v>
      </c>
      <c r="G330">
        <f>ROUND((E330/D330)*100,0)</f>
        <v>134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7">
        <f>(((L330/60)/60)/24)+DATE(1970,1,1)</f>
        <v>43434.25</v>
      </c>
      <c r="N330">
        <v>1544508000</v>
      </c>
      <c r="O330" s="7">
        <f>(((N330/60)/60)/24)+DATE(1970,1,1)</f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2043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>IF(E331=0,0,ROUND(E331/I331,2))</f>
        <v>101.79</v>
      </c>
      <c r="G331">
        <f>ROUND((E331/D331)*100,0)</f>
        <v>23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7">
        <f>(((L331/60)/60)/24)+DATE(1970,1,1)</f>
        <v>42716.25</v>
      </c>
      <c r="N331">
        <v>1482472800</v>
      </c>
      <c r="O331" s="7">
        <f>(((N331/60)/60)/24)+DATE(1970,1,1)</f>
        <v>42727.25</v>
      </c>
      <c r="P331" t="b">
        <v>0</v>
      </c>
      <c r="Q331" t="b">
        <v>0</v>
      </c>
      <c r="R331" t="s">
        <v>89</v>
      </c>
      <c r="S331" t="s">
        <v>2038</v>
      </c>
      <c r="T331" t="s">
        <v>2053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>IF(E332=0,0,ROUND(E332/I332,2))</f>
        <v>45</v>
      </c>
      <c r="G332">
        <f>ROUND((E332/D332)*100,0)</f>
        <v>185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7">
        <f>(((L332/60)/60)/24)+DATE(1970,1,1)</f>
        <v>43077.25</v>
      </c>
      <c r="N332">
        <v>1512799200</v>
      </c>
      <c r="O332" s="7">
        <f>(((N332/60)/60)/24)+DATE(1970,1,1)</f>
        <v>43078.25</v>
      </c>
      <c r="P332" t="b">
        <v>0</v>
      </c>
      <c r="Q332" t="b">
        <v>0</v>
      </c>
      <c r="R332" t="s">
        <v>42</v>
      </c>
      <c r="S332" t="s">
        <v>2036</v>
      </c>
      <c r="T332" t="s">
        <v>2046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>IF(E333=0,0,ROUND(E333/I333,2))</f>
        <v>77.069999999999993</v>
      </c>
      <c r="G333">
        <f>ROUND((E333/D333)*100,0)</f>
        <v>444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7">
        <f>(((L333/60)/60)/24)+DATE(1970,1,1)</f>
        <v>40896.25</v>
      </c>
      <c r="N333">
        <v>1324360800</v>
      </c>
      <c r="O333" s="7">
        <f>(((N333/60)/60)/24)+DATE(1970,1,1)</f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2041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>IF(E334=0,0,ROUND(E334/I334,2))</f>
        <v>88.08</v>
      </c>
      <c r="G334">
        <f>ROUND((E334/D334)*100,0)</f>
        <v>200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7">
        <f>(((L334/60)/60)/24)+DATE(1970,1,1)</f>
        <v>41361.208333333336</v>
      </c>
      <c r="N334">
        <v>1364533200</v>
      </c>
      <c r="O334" s="7">
        <f>(((N334/60)/60)/24)+DATE(1970,1,1)</f>
        <v>41362.208333333336</v>
      </c>
      <c r="P334" t="b">
        <v>0</v>
      </c>
      <c r="Q334" t="b">
        <v>0</v>
      </c>
      <c r="R334" t="s">
        <v>65</v>
      </c>
      <c r="S334" t="s">
        <v>2034</v>
      </c>
      <c r="T334" t="s">
        <v>2050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>IF(E335=0,0,ROUND(E335/I335,2))</f>
        <v>47.04</v>
      </c>
      <c r="G335">
        <f>ROUND((E335/D335)*100,0)</f>
        <v>124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7">
        <f>(((L335/60)/60)/24)+DATE(1970,1,1)</f>
        <v>43424.25</v>
      </c>
      <c r="N335">
        <v>1545112800</v>
      </c>
      <c r="O335" s="7">
        <f>(((N335/60)/60)/24)+DATE(1970,1,1)</f>
        <v>43452.25</v>
      </c>
      <c r="P335" t="b">
        <v>0</v>
      </c>
      <c r="Q335" t="b">
        <v>0</v>
      </c>
      <c r="R335" t="s">
        <v>33</v>
      </c>
      <c r="S335" t="s">
        <v>2035</v>
      </c>
      <c r="T335" t="s">
        <v>2045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>IF(E336=0,0,ROUND(E336/I336,2))</f>
        <v>111</v>
      </c>
      <c r="G336">
        <f>ROUND((E336/D336)*100,0)</f>
        <v>187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7">
        <f>(((L336/60)/60)/24)+DATE(1970,1,1)</f>
        <v>43110.25</v>
      </c>
      <c r="N336">
        <v>1516168800</v>
      </c>
      <c r="O336" s="7">
        <f>(((N336/60)/60)/24)+DATE(1970,1,1)</f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2043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>IF(E337=0,0,ROUND(E337/I337,2))</f>
        <v>87</v>
      </c>
      <c r="G337">
        <f>ROUND((E337/D337)*100,0)</f>
        <v>114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7">
        <f>(((L337/60)/60)/24)+DATE(1970,1,1)</f>
        <v>43784.25</v>
      </c>
      <c r="N337">
        <v>1574920800</v>
      </c>
      <c r="O337" s="7">
        <f>(((N337/60)/60)/24)+DATE(1970,1,1)</f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2043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>IF(E338=0,0,ROUND(E338/I338,2))</f>
        <v>63.99</v>
      </c>
      <c r="G338">
        <f>ROUND((E338/D338)*100,0)</f>
        <v>97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7">
        <f>(((L338/60)/60)/24)+DATE(1970,1,1)</f>
        <v>40527.25</v>
      </c>
      <c r="N338">
        <v>1292479200</v>
      </c>
      <c r="O338" s="7">
        <f>(((N338/60)/60)/24)+DATE(1970,1,1)</f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2043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>IF(E339=0,0,ROUND(E339/I339,2))</f>
        <v>105.99</v>
      </c>
      <c r="G339">
        <f>ROUND((E339/D339)*100,0)</f>
        <v>123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7">
        <f>(((L339/60)/60)/24)+DATE(1970,1,1)</f>
        <v>43780.25</v>
      </c>
      <c r="N339">
        <v>1573538400</v>
      </c>
      <c r="O339" s="7">
        <f>(((N339/60)/60)/24)+DATE(1970,1,1)</f>
        <v>43781.25</v>
      </c>
      <c r="P339" t="b">
        <v>0</v>
      </c>
      <c r="Q339" t="b">
        <v>0</v>
      </c>
      <c r="R339" t="s">
        <v>33</v>
      </c>
      <c r="S339" t="s">
        <v>2035</v>
      </c>
      <c r="T339" t="s">
        <v>2045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>IF(E340=0,0,ROUND(E340/I340,2))</f>
        <v>73.989999999999995</v>
      </c>
      <c r="G340">
        <f>ROUND((E340/D340)*100,0)</f>
        <v>179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7">
        <f>(((L340/60)/60)/24)+DATE(1970,1,1)</f>
        <v>40821.208333333336</v>
      </c>
      <c r="N340">
        <v>1320382800</v>
      </c>
      <c r="O340" s="7">
        <f>(((N340/60)/60)/24)+DATE(1970,1,1)</f>
        <v>40851.208333333336</v>
      </c>
      <c r="P340" t="b">
        <v>0</v>
      </c>
      <c r="Q340" t="b">
        <v>0</v>
      </c>
      <c r="R340" t="s">
        <v>33</v>
      </c>
      <c r="S340" t="s">
        <v>2035</v>
      </c>
      <c r="T340" t="s">
        <v>2045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>IF(E341=0,0,ROUND(E341/I341,2))</f>
        <v>84.02</v>
      </c>
      <c r="G341">
        <f>ROUND((E341/D341)*100,0)</f>
        <v>80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7">
        <f>(((L341/60)/60)/24)+DATE(1970,1,1)</f>
        <v>42949.208333333328</v>
      </c>
      <c r="N341">
        <v>1502859600</v>
      </c>
      <c r="O341" s="7">
        <f>(((N341/60)/60)/24)+DATE(1970,1,1)</f>
        <v>42963.208333333328</v>
      </c>
      <c r="P341" t="b">
        <v>0</v>
      </c>
      <c r="Q341" t="b">
        <v>0</v>
      </c>
      <c r="R341" t="s">
        <v>33</v>
      </c>
      <c r="S341" t="s">
        <v>2035</v>
      </c>
      <c r="T341" t="s">
        <v>2045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>IF(E342=0,0,ROUND(E342/I342,2))</f>
        <v>88.97</v>
      </c>
      <c r="G342">
        <f>ROUND((E342/D342)*100,0)</f>
        <v>94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7">
        <f>(((L342/60)/60)/24)+DATE(1970,1,1)</f>
        <v>40889.25</v>
      </c>
      <c r="N342">
        <v>1323756000</v>
      </c>
      <c r="O342" s="7">
        <f>(((N342/60)/60)/24)+DATE(1970,1,1)</f>
        <v>40890.25</v>
      </c>
      <c r="P342" t="b">
        <v>0</v>
      </c>
      <c r="Q342" t="b">
        <v>0</v>
      </c>
      <c r="R342" t="s">
        <v>122</v>
      </c>
      <c r="S342" t="s">
        <v>2039</v>
      </c>
      <c r="T342" t="s">
        <v>2042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>IF(E343=0,0,ROUND(E343/I343,2))</f>
        <v>76.989999999999995</v>
      </c>
      <c r="G343">
        <f>ROUND((E343/D343)*100,0)</f>
        <v>85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7">
        <f>(((L343/60)/60)/24)+DATE(1970,1,1)</f>
        <v>42244.208333333328</v>
      </c>
      <c r="N343">
        <v>1441342800</v>
      </c>
      <c r="O343" s="7">
        <f>(((N343/60)/60)/24)+DATE(1970,1,1)</f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2049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>IF(E344=0,0,ROUND(E344/I344,2))</f>
        <v>97.15</v>
      </c>
      <c r="G344">
        <f>ROUND((E344/D344)*100,0)</f>
        <v>67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7">
        <f>(((L344/60)/60)/24)+DATE(1970,1,1)</f>
        <v>41475.208333333336</v>
      </c>
      <c r="N344">
        <v>1375333200</v>
      </c>
      <c r="O344" s="7">
        <f>(((N344/60)/60)/24)+DATE(1970,1,1)</f>
        <v>41487.208333333336</v>
      </c>
      <c r="P344" t="b">
        <v>0</v>
      </c>
      <c r="Q344" t="b">
        <v>0</v>
      </c>
      <c r="R344" t="s">
        <v>33</v>
      </c>
      <c r="S344" t="s">
        <v>2035</v>
      </c>
      <c r="T344" t="s">
        <v>2045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>IF(E345=0,0,ROUND(E345/I345,2))</f>
        <v>33.01</v>
      </c>
      <c r="G345">
        <f>ROUND((E345/D345)*100,0)</f>
        <v>54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7">
        <f>(((L345/60)/60)/24)+DATE(1970,1,1)</f>
        <v>41597.25</v>
      </c>
      <c r="N345">
        <v>1389420000</v>
      </c>
      <c r="O345" s="7">
        <f>(((N345/60)/60)/24)+DATE(1970,1,1)</f>
        <v>41650.25</v>
      </c>
      <c r="P345" t="b">
        <v>0</v>
      </c>
      <c r="Q345" t="b">
        <v>0</v>
      </c>
      <c r="R345" t="s">
        <v>33</v>
      </c>
      <c r="S345" t="s">
        <v>2035</v>
      </c>
      <c r="T345" t="s">
        <v>2045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>IF(E346=0,0,ROUND(E346/I346,2))</f>
        <v>99.95</v>
      </c>
      <c r="G346">
        <f>ROUND((E346/D346)*100,0)</f>
        <v>42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7">
        <f>(((L346/60)/60)/24)+DATE(1970,1,1)</f>
        <v>43122.25</v>
      </c>
      <c r="N346">
        <v>1520056800</v>
      </c>
      <c r="O346" s="7">
        <f>(((N346/60)/60)/24)+DATE(1970,1,1)</f>
        <v>43162.25</v>
      </c>
      <c r="P346" t="b">
        <v>0</v>
      </c>
      <c r="Q346" t="b">
        <v>0</v>
      </c>
      <c r="R346" t="s">
        <v>89</v>
      </c>
      <c r="S346" t="s">
        <v>2038</v>
      </c>
      <c r="T346" t="s">
        <v>2053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>IF(E347=0,0,ROUND(E347/I347,2))</f>
        <v>69.97</v>
      </c>
      <c r="G347">
        <f>ROUND((E347/D347)*100,0)</f>
        <v>15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7">
        <f>(((L347/60)/60)/24)+DATE(1970,1,1)</f>
        <v>42194.208333333328</v>
      </c>
      <c r="N347">
        <v>1436504400</v>
      </c>
      <c r="O347" s="7">
        <f>(((N347/60)/60)/24)+DATE(1970,1,1)</f>
        <v>42195.208333333328</v>
      </c>
      <c r="P347" t="b">
        <v>0</v>
      </c>
      <c r="Q347" t="b">
        <v>0</v>
      </c>
      <c r="R347" t="s">
        <v>53</v>
      </c>
      <c r="S347" t="s">
        <v>2036</v>
      </c>
      <c r="T347" t="s">
        <v>2048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>IF(E348=0,0,ROUND(E348/I348,2))</f>
        <v>110.32</v>
      </c>
      <c r="G348">
        <f>ROUND((E348/D348)*100,0)</f>
        <v>34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7">
        <f>(((L348/60)/60)/24)+DATE(1970,1,1)</f>
        <v>42971.208333333328</v>
      </c>
      <c r="N348">
        <v>1508302800</v>
      </c>
      <c r="O348" s="7">
        <f>(((N348/60)/60)/24)+DATE(1970,1,1)</f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2049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>IF(E349=0,0,ROUND(E349/I349,2))</f>
        <v>66.010000000000005</v>
      </c>
      <c r="G349">
        <f>ROUND((E349/D349)*100,0)</f>
        <v>1401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7">
        <f>(((L349/60)/60)/24)+DATE(1970,1,1)</f>
        <v>42046.25</v>
      </c>
      <c r="N349">
        <v>1425708000</v>
      </c>
      <c r="O349" s="7">
        <f>(((N349/60)/60)/24)+DATE(1970,1,1)</f>
        <v>42070.25</v>
      </c>
      <c r="P349" t="b">
        <v>0</v>
      </c>
      <c r="Q349" t="b">
        <v>0</v>
      </c>
      <c r="R349" t="s">
        <v>28</v>
      </c>
      <c r="S349" t="s">
        <v>2034</v>
      </c>
      <c r="T349" t="s">
        <v>2044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>IF(E350=0,0,ROUND(E350/I350,2))</f>
        <v>41.01</v>
      </c>
      <c r="G350">
        <f>ROUND((E350/D350)*100,0)</f>
        <v>72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7">
        <f>(((L350/60)/60)/24)+DATE(1970,1,1)</f>
        <v>42782.25</v>
      </c>
      <c r="N350">
        <v>1488348000</v>
      </c>
      <c r="O350" s="7">
        <f>(((N350/60)/60)/24)+DATE(1970,1,1)</f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2041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>IF(E351=0,0,ROUND(E351/I351,2))</f>
        <v>103.96</v>
      </c>
      <c r="G351">
        <f>ROUND((E351/D351)*100,0)</f>
        <v>53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7">
        <f>(((L351/60)/60)/24)+DATE(1970,1,1)</f>
        <v>42930.208333333328</v>
      </c>
      <c r="N351">
        <v>1502600400</v>
      </c>
      <c r="O351" s="7">
        <f>(((N351/60)/60)/24)+DATE(1970,1,1)</f>
        <v>42960.208333333328</v>
      </c>
      <c r="P351" t="b">
        <v>0</v>
      </c>
      <c r="Q351" t="b">
        <v>0</v>
      </c>
      <c r="R351" t="s">
        <v>33</v>
      </c>
      <c r="S351" t="s">
        <v>2035</v>
      </c>
      <c r="T351" t="s">
        <v>2045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>IF(E352=0,0,ROUND(E352/I352,2))</f>
        <v>5</v>
      </c>
      <c r="G352">
        <f>ROUND((E352/D352)*100,0)</f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7">
        <f>(((L352/60)/60)/24)+DATE(1970,1,1)</f>
        <v>42144.208333333328</v>
      </c>
      <c r="N352">
        <v>1433653200</v>
      </c>
      <c r="O352" s="7">
        <f>(((N352/60)/60)/24)+DATE(1970,1,1)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>IF(E353=0,0,ROUND(E353/I353,2))</f>
        <v>47.01</v>
      </c>
      <c r="G353">
        <f>ROUND((E353/D353)*100,0)</f>
        <v>128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7">
        <f>(((L353/60)/60)/24)+DATE(1970,1,1)</f>
        <v>42240.208333333328</v>
      </c>
      <c r="N353">
        <v>1441602000</v>
      </c>
      <c r="O353" s="7">
        <f>(((N353/60)/60)/24)+DATE(1970,1,1)</f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2043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>IF(E354=0,0,ROUND(E354/I354,2))</f>
        <v>29.61</v>
      </c>
      <c r="G354">
        <f>ROUND((E354/D354)*100,0)</f>
        <v>35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7">
        <f>(((L354/60)/60)/24)+DATE(1970,1,1)</f>
        <v>42315.25</v>
      </c>
      <c r="N354">
        <v>1447567200</v>
      </c>
      <c r="O354" s="7">
        <f>(((N354/60)/60)/24)+DATE(1970,1,1)</f>
        <v>42323.25</v>
      </c>
      <c r="P354" t="b">
        <v>0</v>
      </c>
      <c r="Q354" t="b">
        <v>0</v>
      </c>
      <c r="R354" t="s">
        <v>33</v>
      </c>
      <c r="S354" t="s">
        <v>2035</v>
      </c>
      <c r="T354" t="s">
        <v>2045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>IF(E355=0,0,ROUND(E355/I355,2))</f>
        <v>81.010000000000005</v>
      </c>
      <c r="G355">
        <f>ROUND((E355/D355)*100,0)</f>
        <v>411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7">
        <f>(((L355/60)/60)/24)+DATE(1970,1,1)</f>
        <v>43651.208333333328</v>
      </c>
      <c r="N355">
        <v>1562389200</v>
      </c>
      <c r="O355" s="7">
        <f>(((N355/60)/60)/24)+DATE(1970,1,1)</f>
        <v>43652.208333333328</v>
      </c>
      <c r="P355" t="b">
        <v>0</v>
      </c>
      <c r="Q355" t="b">
        <v>0</v>
      </c>
      <c r="R355" t="s">
        <v>33</v>
      </c>
      <c r="S355" t="s">
        <v>2035</v>
      </c>
      <c r="T355" t="s">
        <v>2045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>IF(E356=0,0,ROUND(E356/I356,2))</f>
        <v>94.35</v>
      </c>
      <c r="G356">
        <f>ROUND((E356/D356)*100,0)</f>
        <v>124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7">
        <f>(((L356/60)/60)/24)+DATE(1970,1,1)</f>
        <v>41520.208333333336</v>
      </c>
      <c r="N356">
        <v>1378789200</v>
      </c>
      <c r="O356" s="7">
        <f>(((N356/60)/60)/24)+DATE(1970,1,1)</f>
        <v>41527.208333333336</v>
      </c>
      <c r="P356" t="b">
        <v>0</v>
      </c>
      <c r="Q356" t="b">
        <v>0</v>
      </c>
      <c r="R356" t="s">
        <v>42</v>
      </c>
      <c r="S356" t="s">
        <v>2036</v>
      </c>
      <c r="T356" t="s">
        <v>2046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>IF(E357=0,0,ROUND(E357/I357,2))</f>
        <v>26.06</v>
      </c>
      <c r="G357">
        <f>ROUND((E357/D357)*100,0)</f>
        <v>59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7">
        <f>(((L357/60)/60)/24)+DATE(1970,1,1)</f>
        <v>42757.25</v>
      </c>
      <c r="N357">
        <v>1488520800</v>
      </c>
      <c r="O357" s="7">
        <f>(((N357/60)/60)/24)+DATE(1970,1,1)</f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2050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>IF(E358=0,0,ROUND(E358/I358,2))</f>
        <v>85.78</v>
      </c>
      <c r="G358">
        <f>ROUND((E358/D358)*100,0)</f>
        <v>37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7">
        <f>(((L358/60)/60)/24)+DATE(1970,1,1)</f>
        <v>40922.25</v>
      </c>
      <c r="N358">
        <v>1327298400</v>
      </c>
      <c r="O358" s="7">
        <f>(((N358/60)/60)/24)+DATE(1970,1,1)</f>
        <v>40931.25</v>
      </c>
      <c r="P358" t="b">
        <v>0</v>
      </c>
      <c r="Q358" t="b">
        <v>0</v>
      </c>
      <c r="R358" t="s">
        <v>33</v>
      </c>
      <c r="S358" t="s">
        <v>2035</v>
      </c>
      <c r="T358" t="s">
        <v>2045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>IF(E359=0,0,ROUND(E359/I359,2))</f>
        <v>103.73</v>
      </c>
      <c r="G359">
        <f>ROUND((E359/D359)*100,0)</f>
        <v>185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7">
        <f>(((L359/60)/60)/24)+DATE(1970,1,1)</f>
        <v>42250.208333333328</v>
      </c>
      <c r="N359">
        <v>1443416400</v>
      </c>
      <c r="O359" s="7">
        <f>(((N359/60)/60)/24)+DATE(1970,1,1)</f>
        <v>42275.208333333328</v>
      </c>
      <c r="P359" t="b">
        <v>0</v>
      </c>
      <c r="Q359" t="b">
        <v>0</v>
      </c>
      <c r="R359" t="s">
        <v>89</v>
      </c>
      <c r="S359" t="s">
        <v>2038</v>
      </c>
      <c r="T359" t="s">
        <v>2053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>IF(E360=0,0,ROUND(E360/I360,2))</f>
        <v>49.83</v>
      </c>
      <c r="G360">
        <f>ROUND((E360/D360)*100,0)</f>
        <v>12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7">
        <f>(((L360/60)/60)/24)+DATE(1970,1,1)</f>
        <v>43322.208333333328</v>
      </c>
      <c r="N360">
        <v>1534136400</v>
      </c>
      <c r="O360" s="7">
        <f>(((N360/60)/60)/24)+DATE(1970,1,1)</f>
        <v>43325.208333333328</v>
      </c>
      <c r="P360" t="b">
        <v>1</v>
      </c>
      <c r="Q360" t="b">
        <v>0</v>
      </c>
      <c r="R360" t="s">
        <v>122</v>
      </c>
      <c r="S360" t="s">
        <v>2039</v>
      </c>
      <c r="T360" t="s">
        <v>2042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>IF(E361=0,0,ROUND(E361/I361,2))</f>
        <v>63.89</v>
      </c>
      <c r="G361">
        <f>ROUND((E361/D361)*100,0)</f>
        <v>299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7">
        <f>(((L361/60)/60)/24)+DATE(1970,1,1)</f>
        <v>40782.208333333336</v>
      </c>
      <c r="N361">
        <v>1315026000</v>
      </c>
      <c r="O361" s="7">
        <f>(((N361/60)/60)/24)+DATE(1970,1,1)</f>
        <v>40789.208333333336</v>
      </c>
      <c r="P361" t="b">
        <v>0</v>
      </c>
      <c r="Q361" t="b">
        <v>0</v>
      </c>
      <c r="R361" t="s">
        <v>71</v>
      </c>
      <c r="S361" t="s">
        <v>2036</v>
      </c>
      <c r="T361" t="s">
        <v>2052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>IF(E362=0,0,ROUND(E362/I362,2))</f>
        <v>47</v>
      </c>
      <c r="G362">
        <f>ROUND((E362/D362)*100,0)</f>
        <v>226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7">
        <f>(((L362/60)/60)/24)+DATE(1970,1,1)</f>
        <v>40544.25</v>
      </c>
      <c r="N362">
        <v>1295071200</v>
      </c>
      <c r="O362" s="7">
        <f>(((N362/60)/60)/24)+DATE(1970,1,1)</f>
        <v>40558.25</v>
      </c>
      <c r="P362" t="b">
        <v>0</v>
      </c>
      <c r="Q362" t="b">
        <v>1</v>
      </c>
      <c r="R362" t="s">
        <v>33</v>
      </c>
      <c r="S362" t="s">
        <v>2035</v>
      </c>
      <c r="T362" t="s">
        <v>2045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>IF(E363=0,0,ROUND(E363/I363,2))</f>
        <v>108.48</v>
      </c>
      <c r="G363">
        <f>ROUND((E363/D363)*100,0)</f>
        <v>174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7">
        <f>(((L363/60)/60)/24)+DATE(1970,1,1)</f>
        <v>43015.208333333328</v>
      </c>
      <c r="N363">
        <v>1509426000</v>
      </c>
      <c r="O363" s="7">
        <f>(((N363/60)/60)/24)+DATE(1970,1,1)</f>
        <v>43039.208333333328</v>
      </c>
      <c r="P363" t="b">
        <v>0</v>
      </c>
      <c r="Q363" t="b">
        <v>0</v>
      </c>
      <c r="R363" t="s">
        <v>33</v>
      </c>
      <c r="S363" t="s">
        <v>2035</v>
      </c>
      <c r="T363" t="s">
        <v>2045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>IF(E364=0,0,ROUND(E364/I364,2))</f>
        <v>72.02</v>
      </c>
      <c r="G364">
        <f>ROUND((E364/D364)*100,0)</f>
        <v>372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7">
        <f>(((L364/60)/60)/24)+DATE(1970,1,1)</f>
        <v>40570.25</v>
      </c>
      <c r="N364">
        <v>1299391200</v>
      </c>
      <c r="O364" s="7">
        <f>(((N364/60)/60)/24)+DATE(1970,1,1)</f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2043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>IF(E365=0,0,ROUND(E365/I365,2))</f>
        <v>59.93</v>
      </c>
      <c r="G365">
        <f>ROUND((E365/D365)*100,0)</f>
        <v>160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7">
        <f>(((L365/60)/60)/24)+DATE(1970,1,1)</f>
        <v>40904.25</v>
      </c>
      <c r="N365">
        <v>1325052000</v>
      </c>
      <c r="O365" s="7">
        <f>(((N365/60)/60)/24)+DATE(1970,1,1)</f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2043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>IF(E366=0,0,ROUND(E366/I366,2))</f>
        <v>78.209999999999994</v>
      </c>
      <c r="G366">
        <f>ROUND((E366/D366)*100,0)</f>
        <v>1616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7">
        <f>(((L366/60)/60)/24)+DATE(1970,1,1)</f>
        <v>43164.25</v>
      </c>
      <c r="N366">
        <v>1522818000</v>
      </c>
      <c r="O366" s="7">
        <f>(((N366/60)/60)/24)+DATE(1970,1,1)</f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2049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>IF(E367=0,0,ROUND(E367/I367,2))</f>
        <v>104.78</v>
      </c>
      <c r="G367">
        <f>ROUND((E367/D367)*100,0)</f>
        <v>733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7">
        <f>(((L367/60)/60)/24)+DATE(1970,1,1)</f>
        <v>42733.25</v>
      </c>
      <c r="N367">
        <v>1485324000</v>
      </c>
      <c r="O367" s="7">
        <f>(((N367/60)/60)/24)+DATE(1970,1,1)</f>
        <v>42760.25</v>
      </c>
      <c r="P367" t="b">
        <v>0</v>
      </c>
      <c r="Q367" t="b">
        <v>0</v>
      </c>
      <c r="R367" t="s">
        <v>33</v>
      </c>
      <c r="S367" t="s">
        <v>2035</v>
      </c>
      <c r="T367" t="s">
        <v>2045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>IF(E368=0,0,ROUND(E368/I368,2))</f>
        <v>105.52</v>
      </c>
      <c r="G368">
        <f>ROUND((E368/D368)*100,0)</f>
        <v>592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7">
        <f>(((L368/60)/60)/24)+DATE(1970,1,1)</f>
        <v>40546.25</v>
      </c>
      <c r="N368">
        <v>1294120800</v>
      </c>
      <c r="O368" s="7">
        <f>(((N368/60)/60)/24)+DATE(1970,1,1)</f>
        <v>40547.25</v>
      </c>
      <c r="P368" t="b">
        <v>0</v>
      </c>
      <c r="Q368" t="b">
        <v>1</v>
      </c>
      <c r="R368" t="s">
        <v>33</v>
      </c>
      <c r="S368" t="s">
        <v>2035</v>
      </c>
      <c r="T368" t="s">
        <v>2045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>IF(E369=0,0,ROUND(E369/I369,2))</f>
        <v>24.93</v>
      </c>
      <c r="G369">
        <f>ROUND((E369/D369)*100,0)</f>
        <v>19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7">
        <f>(((L369/60)/60)/24)+DATE(1970,1,1)</f>
        <v>41930.208333333336</v>
      </c>
      <c r="N369">
        <v>1415685600</v>
      </c>
      <c r="O369" s="7">
        <f>(((N369/60)/60)/24)+DATE(1970,1,1)</f>
        <v>41954.25</v>
      </c>
      <c r="P369" t="b">
        <v>0</v>
      </c>
      <c r="Q369" t="b">
        <v>1</v>
      </c>
      <c r="R369" t="s">
        <v>33</v>
      </c>
      <c r="S369" t="s">
        <v>2035</v>
      </c>
      <c r="T369" t="s">
        <v>2045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>IF(E370=0,0,ROUND(E370/I370,2))</f>
        <v>69.87</v>
      </c>
      <c r="G370">
        <f>ROUND((E370/D370)*100,0)</f>
        <v>277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7">
        <f>(((L370/60)/60)/24)+DATE(1970,1,1)</f>
        <v>40464.208333333336</v>
      </c>
      <c r="N370">
        <v>1288933200</v>
      </c>
      <c r="O370" s="7">
        <f>(((N370/60)/60)/24)+DATE(1970,1,1)</f>
        <v>40487.208333333336</v>
      </c>
      <c r="P370" t="b">
        <v>0</v>
      </c>
      <c r="Q370" t="b">
        <v>1</v>
      </c>
      <c r="R370" t="s">
        <v>42</v>
      </c>
      <c r="S370" t="s">
        <v>2036</v>
      </c>
      <c r="T370" t="s">
        <v>2046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>IF(E371=0,0,ROUND(E371/I371,2))</f>
        <v>95.73</v>
      </c>
      <c r="G371">
        <f>ROUND((E371/D371)*100,0)</f>
        <v>273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7">
        <f>(((L371/60)/60)/24)+DATE(1970,1,1)</f>
        <v>41308.25</v>
      </c>
      <c r="N371">
        <v>1363237200</v>
      </c>
      <c r="O371" s="7">
        <f>(((N371/60)/60)/24)+DATE(1970,1,1)</f>
        <v>41347.208333333336</v>
      </c>
      <c r="P371" t="b">
        <v>0</v>
      </c>
      <c r="Q371" t="b">
        <v>1</v>
      </c>
      <c r="R371" t="s">
        <v>269</v>
      </c>
      <c r="S371" t="s">
        <v>2036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>IF(E372=0,0,ROUND(E372/I372,2))</f>
        <v>30</v>
      </c>
      <c r="G372">
        <f>ROUND((E372/D372)*100,0)</f>
        <v>159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7">
        <f>(((L372/60)/60)/24)+DATE(1970,1,1)</f>
        <v>43570.208333333328</v>
      </c>
      <c r="N372">
        <v>1555822800</v>
      </c>
      <c r="O372" s="7">
        <f>(((N372/60)/60)/24)+DATE(1970,1,1)</f>
        <v>43576.208333333328</v>
      </c>
      <c r="P372" t="b">
        <v>0</v>
      </c>
      <c r="Q372" t="b">
        <v>0</v>
      </c>
      <c r="R372" t="s">
        <v>33</v>
      </c>
      <c r="S372" t="s">
        <v>2035</v>
      </c>
      <c r="T372" t="s">
        <v>2045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>IF(E373=0,0,ROUND(E373/I373,2))</f>
        <v>59.01</v>
      </c>
      <c r="G373">
        <f>ROUND((E373/D373)*100,0)</f>
        <v>68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7">
        <f>(((L373/60)/60)/24)+DATE(1970,1,1)</f>
        <v>42043.25</v>
      </c>
      <c r="N373">
        <v>1427778000</v>
      </c>
      <c r="O373" s="7">
        <f>(((N373/60)/60)/24)+DATE(1970,1,1)</f>
        <v>42094.208333333328</v>
      </c>
      <c r="P373" t="b">
        <v>0</v>
      </c>
      <c r="Q373" t="b">
        <v>0</v>
      </c>
      <c r="R373" t="s">
        <v>33</v>
      </c>
      <c r="S373" t="s">
        <v>2035</v>
      </c>
      <c r="T373" t="s">
        <v>2045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>IF(E374=0,0,ROUND(E374/I374,2))</f>
        <v>84.76</v>
      </c>
      <c r="G374">
        <f>ROUND((E374/D374)*100,0)</f>
        <v>1592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7">
        <f>(((L374/60)/60)/24)+DATE(1970,1,1)</f>
        <v>42012.25</v>
      </c>
      <c r="N374">
        <v>1422424800</v>
      </c>
      <c r="O374" s="7">
        <f>(((N374/60)/60)/24)+DATE(1970,1,1)</f>
        <v>42032.25</v>
      </c>
      <c r="P374" t="b">
        <v>0</v>
      </c>
      <c r="Q374" t="b">
        <v>1</v>
      </c>
      <c r="R374" t="s">
        <v>42</v>
      </c>
      <c r="S374" t="s">
        <v>2036</v>
      </c>
      <c r="T374" t="s">
        <v>2046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>IF(E375=0,0,ROUND(E375/I375,2))</f>
        <v>78.010000000000005</v>
      </c>
      <c r="G375">
        <f>ROUND((E375/D375)*100,0)</f>
        <v>730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7">
        <f>(((L375/60)/60)/24)+DATE(1970,1,1)</f>
        <v>42964.208333333328</v>
      </c>
      <c r="N375">
        <v>1503637200</v>
      </c>
      <c r="O375" s="7">
        <f>(((N375/60)/60)/24)+DATE(1970,1,1)</f>
        <v>42972.208333333328</v>
      </c>
      <c r="P375" t="b">
        <v>0</v>
      </c>
      <c r="Q375" t="b">
        <v>0</v>
      </c>
      <c r="R375" t="s">
        <v>33</v>
      </c>
      <c r="S375" t="s">
        <v>2035</v>
      </c>
      <c r="T375" t="s">
        <v>2045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>IF(E376=0,0,ROUND(E376/I376,2))</f>
        <v>50.05</v>
      </c>
      <c r="G376">
        <f>ROUND((E376/D376)*100,0)</f>
        <v>13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7">
        <f>(((L376/60)/60)/24)+DATE(1970,1,1)</f>
        <v>43476.25</v>
      </c>
      <c r="N376">
        <v>1547618400</v>
      </c>
      <c r="O376" s="7">
        <f>(((N376/60)/60)/24)+DATE(1970,1,1)</f>
        <v>43481.25</v>
      </c>
      <c r="P376" t="b">
        <v>0</v>
      </c>
      <c r="Q376" t="b">
        <v>1</v>
      </c>
      <c r="R376" t="s">
        <v>42</v>
      </c>
      <c r="S376" t="s">
        <v>2036</v>
      </c>
      <c r="T376" t="s">
        <v>2046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>IF(E377=0,0,ROUND(E377/I377,2))</f>
        <v>59.16</v>
      </c>
      <c r="G377">
        <f>ROUND((E377/D377)*100,0)</f>
        <v>55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7">
        <f>(((L377/60)/60)/24)+DATE(1970,1,1)</f>
        <v>42293.208333333328</v>
      </c>
      <c r="N377">
        <v>1449900000</v>
      </c>
      <c r="O377" s="7">
        <f>(((N377/60)/60)/24)+DATE(1970,1,1)</f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2049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>IF(E378=0,0,ROUND(E378/I378,2))</f>
        <v>93.7</v>
      </c>
      <c r="G378">
        <f>ROUND((E378/D378)*100,0)</f>
        <v>361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7">
        <f>(((L378/60)/60)/24)+DATE(1970,1,1)</f>
        <v>41826.208333333336</v>
      </c>
      <c r="N378">
        <v>1405141200</v>
      </c>
      <c r="O378" s="7">
        <f>(((N378/60)/60)/24)+DATE(1970,1,1)</f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2043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>IF(E379=0,0,ROUND(E379/I379,2))</f>
        <v>40.14</v>
      </c>
      <c r="G379">
        <f>ROUND((E379/D379)*100,0)</f>
        <v>10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7">
        <f>(((L379/60)/60)/24)+DATE(1970,1,1)</f>
        <v>43760.208333333328</v>
      </c>
      <c r="N379">
        <v>1572933600</v>
      </c>
      <c r="O379" s="7">
        <f>(((N379/60)/60)/24)+DATE(1970,1,1)</f>
        <v>43774.25</v>
      </c>
      <c r="P379" t="b">
        <v>0</v>
      </c>
      <c r="Q379" t="b">
        <v>0</v>
      </c>
      <c r="R379" t="s">
        <v>33</v>
      </c>
      <c r="S379" t="s">
        <v>2035</v>
      </c>
      <c r="T379" t="s">
        <v>2045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>IF(E380=0,0,ROUND(E380/I380,2))</f>
        <v>70.09</v>
      </c>
      <c r="G380">
        <f>ROUND((E380/D380)*100,0)</f>
        <v>14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7">
        <f>(((L380/60)/60)/24)+DATE(1970,1,1)</f>
        <v>43241.208333333328</v>
      </c>
      <c r="N380">
        <v>1530162000</v>
      </c>
      <c r="O380" s="7">
        <f>(((N380/60)/60)/24)+DATE(1970,1,1)</f>
        <v>43279.208333333328</v>
      </c>
      <c r="P380" t="b">
        <v>0</v>
      </c>
      <c r="Q380" t="b">
        <v>0</v>
      </c>
      <c r="R380" t="s">
        <v>42</v>
      </c>
      <c r="S380" t="s">
        <v>2036</v>
      </c>
      <c r="T380" t="s">
        <v>2046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>IF(E381=0,0,ROUND(E381/I381,2))</f>
        <v>66.180000000000007</v>
      </c>
      <c r="G381">
        <f>ROUND((E381/D381)*100,0)</f>
        <v>40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7">
        <f>(((L381/60)/60)/24)+DATE(1970,1,1)</f>
        <v>40843.208333333336</v>
      </c>
      <c r="N381">
        <v>1320904800</v>
      </c>
      <c r="O381" s="7">
        <f>(((N381/60)/60)/24)+DATE(1970,1,1)</f>
        <v>40857.25</v>
      </c>
      <c r="P381" t="b">
        <v>0</v>
      </c>
      <c r="Q381" t="b">
        <v>0</v>
      </c>
      <c r="R381" t="s">
        <v>33</v>
      </c>
      <c r="S381" t="s">
        <v>2035</v>
      </c>
      <c r="T381" t="s">
        <v>2045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>IF(E382=0,0,ROUND(E382/I382,2))</f>
        <v>47.71</v>
      </c>
      <c r="G382">
        <f>ROUND((E382/D382)*100,0)</f>
        <v>160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7">
        <f>(((L382/60)/60)/24)+DATE(1970,1,1)</f>
        <v>41448.208333333336</v>
      </c>
      <c r="N382">
        <v>1372395600</v>
      </c>
      <c r="O382" s="7">
        <f>(((N382/60)/60)/24)+DATE(1970,1,1)</f>
        <v>41453.208333333336</v>
      </c>
      <c r="P382" t="b">
        <v>0</v>
      </c>
      <c r="Q382" t="b">
        <v>0</v>
      </c>
      <c r="R382" t="s">
        <v>33</v>
      </c>
      <c r="S382" t="s">
        <v>2035</v>
      </c>
      <c r="T382" t="s">
        <v>2045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>IF(E383=0,0,ROUND(E383/I383,2))</f>
        <v>62.9</v>
      </c>
      <c r="G383">
        <f>ROUND((E383/D383)*100,0)</f>
        <v>184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7">
        <f>(((L383/60)/60)/24)+DATE(1970,1,1)</f>
        <v>42163.208333333328</v>
      </c>
      <c r="N383">
        <v>1437714000</v>
      </c>
      <c r="O383" s="7">
        <f>(((N383/60)/60)/24)+DATE(1970,1,1)</f>
        <v>42209.208333333328</v>
      </c>
      <c r="P383" t="b">
        <v>0</v>
      </c>
      <c r="Q383" t="b">
        <v>0</v>
      </c>
      <c r="R383" t="s">
        <v>33</v>
      </c>
      <c r="S383" t="s">
        <v>2035</v>
      </c>
      <c r="T383" t="s">
        <v>2045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>IF(E384=0,0,ROUND(E384/I384,2))</f>
        <v>86.61</v>
      </c>
      <c r="G384">
        <f>ROUND((E384/D384)*100,0)</f>
        <v>64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7">
        <f>(((L384/60)/60)/24)+DATE(1970,1,1)</f>
        <v>43024.208333333328</v>
      </c>
      <c r="N384">
        <v>1509771600</v>
      </c>
      <c r="O384" s="7">
        <f>(((N384/60)/60)/24)+DATE(1970,1,1)</f>
        <v>43043.208333333328</v>
      </c>
      <c r="P384" t="b">
        <v>0</v>
      </c>
      <c r="Q384" t="b">
        <v>0</v>
      </c>
      <c r="R384" t="s">
        <v>122</v>
      </c>
      <c r="S384" t="s">
        <v>2039</v>
      </c>
      <c r="T384" t="s">
        <v>2042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>IF(E385=0,0,ROUND(E385/I385,2))</f>
        <v>75.13</v>
      </c>
      <c r="G385">
        <f>ROUND((E385/D385)*100,0)</f>
        <v>225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7">
        <f>(((L385/60)/60)/24)+DATE(1970,1,1)</f>
        <v>43509.25</v>
      </c>
      <c r="N385">
        <v>1550556000</v>
      </c>
      <c r="O385" s="7">
        <f>(((N385/60)/60)/24)+DATE(1970,1,1)</f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2041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>IF(E386=0,0,ROUND(E386/I386,2))</f>
        <v>41</v>
      </c>
      <c r="G386">
        <f>ROUND((E386/D386)*100,0)</f>
        <v>172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7">
        <f>(((L386/60)/60)/24)+DATE(1970,1,1)</f>
        <v>42776.25</v>
      </c>
      <c r="N386">
        <v>1489039200</v>
      </c>
      <c r="O386" s="7">
        <f>(((N386/60)/60)/24)+DATE(1970,1,1)</f>
        <v>42803.25</v>
      </c>
      <c r="P386" t="b">
        <v>1</v>
      </c>
      <c r="Q386" t="b">
        <v>1</v>
      </c>
      <c r="R386" t="s">
        <v>42</v>
      </c>
      <c r="S386" t="s">
        <v>2036</v>
      </c>
      <c r="T386" t="s">
        <v>2046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>IF(E387=0,0,ROUND(E387/I387,2))</f>
        <v>50.01</v>
      </c>
      <c r="G387">
        <f>ROUND((E387/D387)*100,0)</f>
        <v>146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7">
        <f>(((L387/60)/60)/24)+DATE(1970,1,1)</f>
        <v>43553.208333333328</v>
      </c>
      <c r="N387">
        <v>1556600400</v>
      </c>
      <c r="O387" s="7">
        <f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2037</v>
      </c>
      <c r="T387" t="s">
        <v>2051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>IF(E388=0,0,ROUND(E388/I388,2))</f>
        <v>96.96</v>
      </c>
      <c r="G388">
        <f>ROUND((E388/D388)*100,0)</f>
        <v>76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7">
        <f>(((L388/60)/60)/24)+DATE(1970,1,1)</f>
        <v>40355.208333333336</v>
      </c>
      <c r="N388">
        <v>1278565200</v>
      </c>
      <c r="O388" s="7">
        <f>(((N388/60)/60)/24)+DATE(1970,1,1)</f>
        <v>40367.208333333336</v>
      </c>
      <c r="P388" t="b">
        <v>0</v>
      </c>
      <c r="Q388" t="b">
        <v>0</v>
      </c>
      <c r="R388" t="s">
        <v>33</v>
      </c>
      <c r="S388" t="s">
        <v>2035</v>
      </c>
      <c r="T388" t="s">
        <v>2045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>IF(E389=0,0,ROUND(E389/I389,2))</f>
        <v>100.93</v>
      </c>
      <c r="G389">
        <f>ROUND((E389/D389)*100,0)</f>
        <v>39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7">
        <f>(((L389/60)/60)/24)+DATE(1970,1,1)</f>
        <v>41072.208333333336</v>
      </c>
      <c r="N389">
        <v>1339909200</v>
      </c>
      <c r="O389" s="7">
        <f>(((N389/60)/60)/24)+DATE(1970,1,1)</f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2050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>IF(E390=0,0,ROUND(E390/I390,2))</f>
        <v>89.23</v>
      </c>
      <c r="G390">
        <f>ROUND((E390/D390)*100,0)</f>
        <v>11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7">
        <f>(((L390/60)/60)/24)+DATE(1970,1,1)</f>
        <v>40912.25</v>
      </c>
      <c r="N390">
        <v>1325829600</v>
      </c>
      <c r="O390" s="7">
        <f>(((N390/60)/60)/24)+DATE(1970,1,1)</f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2049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>IF(E391=0,0,ROUND(E391/I391,2))</f>
        <v>87.98</v>
      </c>
      <c r="G391">
        <f>ROUND((E391/D391)*100,0)</f>
        <v>122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7">
        <f>(((L391/60)/60)/24)+DATE(1970,1,1)</f>
        <v>40479.208333333336</v>
      </c>
      <c r="N391">
        <v>1290578400</v>
      </c>
      <c r="O391" s="7">
        <f>(((N391/60)/60)/24)+DATE(1970,1,1)</f>
        <v>40506.25</v>
      </c>
      <c r="P391" t="b">
        <v>0</v>
      </c>
      <c r="Q391" t="b">
        <v>0</v>
      </c>
      <c r="R391" t="s">
        <v>33</v>
      </c>
      <c r="S391" t="s">
        <v>2035</v>
      </c>
      <c r="T391" t="s">
        <v>2045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>IF(E392=0,0,ROUND(E392/I392,2))</f>
        <v>89.54</v>
      </c>
      <c r="G392">
        <f>ROUND((E392/D392)*100,0)</f>
        <v>187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7">
        <f>(((L392/60)/60)/24)+DATE(1970,1,1)</f>
        <v>41530.208333333336</v>
      </c>
      <c r="N392">
        <v>1380344400</v>
      </c>
      <c r="O392" s="7">
        <f>(((N392/60)/60)/24)+DATE(1970,1,1)</f>
        <v>41545.208333333336</v>
      </c>
      <c r="P392" t="b">
        <v>0</v>
      </c>
      <c r="Q392" t="b">
        <v>0</v>
      </c>
      <c r="R392" t="s">
        <v>122</v>
      </c>
      <c r="S392" t="s">
        <v>2039</v>
      </c>
      <c r="T392" t="s">
        <v>2042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>IF(E393=0,0,ROUND(E393/I393,2))</f>
        <v>29.09</v>
      </c>
      <c r="G393">
        <f>ROUND((E393/D393)*100,0)</f>
        <v>7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7">
        <f>(((L393/60)/60)/24)+DATE(1970,1,1)</f>
        <v>41653.25</v>
      </c>
      <c r="N393">
        <v>1389852000</v>
      </c>
      <c r="O393" s="7">
        <f>(((N393/60)/60)/24)+DATE(1970,1,1)</f>
        <v>41655.25</v>
      </c>
      <c r="P393" t="b">
        <v>0</v>
      </c>
      <c r="Q393" t="b">
        <v>0</v>
      </c>
      <c r="R393" t="s">
        <v>68</v>
      </c>
      <c r="S393" t="s">
        <v>2037</v>
      </c>
      <c r="T393" t="s">
        <v>2051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>IF(E394=0,0,ROUND(E394/I394,2))</f>
        <v>42.01</v>
      </c>
      <c r="G394">
        <f>ROUND((E394/D394)*100,0)</f>
        <v>66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7">
        <f>(((L394/60)/60)/24)+DATE(1970,1,1)</f>
        <v>40549.25</v>
      </c>
      <c r="N394">
        <v>1294466400</v>
      </c>
      <c r="O394" s="7">
        <f>(((N394/60)/60)/24)+DATE(1970,1,1)</f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2050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>IF(E395=0,0,ROUND(E395/I395,2))</f>
        <v>47</v>
      </c>
      <c r="G395">
        <f>ROUND((E395/D395)*100,0)</f>
        <v>229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7">
        <f>(((L395/60)/60)/24)+DATE(1970,1,1)</f>
        <v>42933.208333333328</v>
      </c>
      <c r="N395">
        <v>1500354000</v>
      </c>
      <c r="O395" s="7">
        <f>(((N395/60)/60)/24)+DATE(1970,1,1)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>IF(E396=0,0,ROUND(E396/I396,2))</f>
        <v>110.44</v>
      </c>
      <c r="G396">
        <f>ROUND((E396/D396)*100,0)</f>
        <v>469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7">
        <f>(((L396/60)/60)/24)+DATE(1970,1,1)</f>
        <v>41484.208333333336</v>
      </c>
      <c r="N396">
        <v>1375938000</v>
      </c>
      <c r="O396" s="7">
        <f>(((N396/60)/60)/24)+DATE(1970,1,1)</f>
        <v>41494.208333333336</v>
      </c>
      <c r="P396" t="b">
        <v>0</v>
      </c>
      <c r="Q396" t="b">
        <v>1</v>
      </c>
      <c r="R396" t="s">
        <v>42</v>
      </c>
      <c r="S396" t="s">
        <v>2036</v>
      </c>
      <c r="T396" t="s">
        <v>2046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>IF(E397=0,0,ROUND(E397/I397,2))</f>
        <v>41.99</v>
      </c>
      <c r="G397">
        <f>ROUND((E397/D397)*100,0)</f>
        <v>130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7">
        <f>(((L397/60)/60)/24)+DATE(1970,1,1)</f>
        <v>40885.25</v>
      </c>
      <c r="N397">
        <v>1323410400</v>
      </c>
      <c r="O397" s="7">
        <f>(((N397/60)/60)/24)+DATE(1970,1,1)</f>
        <v>40886.25</v>
      </c>
      <c r="P397" t="b">
        <v>1</v>
      </c>
      <c r="Q397" t="b">
        <v>0</v>
      </c>
      <c r="R397" t="s">
        <v>33</v>
      </c>
      <c r="S397" t="s">
        <v>2035</v>
      </c>
      <c r="T397" t="s">
        <v>2045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>IF(E398=0,0,ROUND(E398/I398,2))</f>
        <v>48.01</v>
      </c>
      <c r="G398">
        <f>ROUND((E398/D398)*100,0)</f>
        <v>167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7">
        <f>(((L398/60)/60)/24)+DATE(1970,1,1)</f>
        <v>43378.208333333328</v>
      </c>
      <c r="N398">
        <v>1539406800</v>
      </c>
      <c r="O398" s="7">
        <f>(((N398/60)/60)/24)+DATE(1970,1,1)</f>
        <v>43386.208333333328</v>
      </c>
      <c r="P398" t="b">
        <v>0</v>
      </c>
      <c r="Q398" t="b">
        <v>0</v>
      </c>
      <c r="R398" t="s">
        <v>53</v>
      </c>
      <c r="S398" t="s">
        <v>2036</v>
      </c>
      <c r="T398" t="s">
        <v>2048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>IF(E399=0,0,ROUND(E399/I399,2))</f>
        <v>31.02</v>
      </c>
      <c r="G399">
        <f>ROUND((E399/D399)*100,0)</f>
        <v>174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7">
        <f>(((L399/60)/60)/24)+DATE(1970,1,1)</f>
        <v>41417.208333333336</v>
      </c>
      <c r="N399">
        <v>1369803600</v>
      </c>
      <c r="O399" s="7">
        <f>(((N399/60)/60)/24)+DATE(1970,1,1)</f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2043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>IF(E400=0,0,ROUND(E400/I400,2))</f>
        <v>99.2</v>
      </c>
      <c r="G400">
        <f>ROUND((E400/D400)*100,0)</f>
        <v>718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7">
        <f>(((L400/60)/60)/24)+DATE(1970,1,1)</f>
        <v>43228.208333333328</v>
      </c>
      <c r="N400">
        <v>1525928400</v>
      </c>
      <c r="O400" s="7">
        <f>(((N400/60)/60)/24)+DATE(1970,1,1)</f>
        <v>43230.208333333328</v>
      </c>
      <c r="P400" t="b">
        <v>0</v>
      </c>
      <c r="Q400" t="b">
        <v>1</v>
      </c>
      <c r="R400" t="s">
        <v>71</v>
      </c>
      <c r="S400" t="s">
        <v>2036</v>
      </c>
      <c r="T400" t="s">
        <v>2052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>IF(E401=0,0,ROUND(E401/I401,2))</f>
        <v>66.02</v>
      </c>
      <c r="G401">
        <f>ROUND((E401/D401)*100,0)</f>
        <v>64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7">
        <f>(((L401/60)/60)/24)+DATE(1970,1,1)</f>
        <v>40576.25</v>
      </c>
      <c r="N401">
        <v>1297231200</v>
      </c>
      <c r="O401" s="7">
        <f>(((N401/60)/60)/24)+DATE(1970,1,1)</f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2049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>IF(E402=0,0,ROUND(E402/I402,2))</f>
        <v>2</v>
      </c>
      <c r="G402">
        <f>ROUND((E402/D402)*100,0)</f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7">
        <f>(((L402/60)/60)/24)+DATE(1970,1,1)</f>
        <v>41502.208333333336</v>
      </c>
      <c r="N402">
        <v>1378530000</v>
      </c>
      <c r="O402" s="7">
        <f>(((N402/60)/60)/24)+DATE(1970,1,1)</f>
        <v>41524.208333333336</v>
      </c>
      <c r="P402" t="b">
        <v>0</v>
      </c>
      <c r="Q402" t="b">
        <v>1</v>
      </c>
      <c r="R402" t="s">
        <v>122</v>
      </c>
      <c r="S402" t="s">
        <v>2039</v>
      </c>
      <c r="T402" t="s">
        <v>2042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>IF(E403=0,0,ROUND(E403/I403,2))</f>
        <v>46.06</v>
      </c>
      <c r="G403">
        <f>ROUND((E403/D403)*100,0)</f>
        <v>1530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7">
        <f>(((L403/60)/60)/24)+DATE(1970,1,1)</f>
        <v>43765.208333333328</v>
      </c>
      <c r="N403">
        <v>1572152400</v>
      </c>
      <c r="O403" s="7">
        <f>(((N403/60)/60)/24)+DATE(1970,1,1)</f>
        <v>43765.208333333328</v>
      </c>
      <c r="P403" t="b">
        <v>0</v>
      </c>
      <c r="Q403" t="b">
        <v>0</v>
      </c>
      <c r="R403" t="s">
        <v>33</v>
      </c>
      <c r="S403" t="s">
        <v>2035</v>
      </c>
      <c r="T403" t="s">
        <v>2045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>IF(E404=0,0,ROUND(E404/I404,2))</f>
        <v>73.650000000000006</v>
      </c>
      <c r="G404">
        <f>ROUND((E404/D404)*100,0)</f>
        <v>40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7">
        <f>(((L404/60)/60)/24)+DATE(1970,1,1)</f>
        <v>40914.25</v>
      </c>
      <c r="N404">
        <v>1329890400</v>
      </c>
      <c r="O404" s="7">
        <f>(((N404/60)/60)/24)+DATE(1970,1,1)</f>
        <v>40961.25</v>
      </c>
      <c r="P404" t="b">
        <v>0</v>
      </c>
      <c r="Q404" t="b">
        <v>1</v>
      </c>
      <c r="R404" t="s">
        <v>100</v>
      </c>
      <c r="S404" t="s">
        <v>2036</v>
      </c>
      <c r="T404" t="s">
        <v>2054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>IF(E405=0,0,ROUND(E405/I405,2))</f>
        <v>55.99</v>
      </c>
      <c r="G405">
        <f>ROUND((E405/D405)*100,0)</f>
        <v>86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7">
        <f>(((L405/60)/60)/24)+DATE(1970,1,1)</f>
        <v>40310.208333333336</v>
      </c>
      <c r="N405">
        <v>1276750800</v>
      </c>
      <c r="O405" s="7">
        <f>(((N405/60)/60)/24)+DATE(1970,1,1)</f>
        <v>40346.208333333336</v>
      </c>
      <c r="P405" t="b">
        <v>0</v>
      </c>
      <c r="Q405" t="b">
        <v>1</v>
      </c>
      <c r="R405" t="s">
        <v>33</v>
      </c>
      <c r="S405" t="s">
        <v>2035</v>
      </c>
      <c r="T405" t="s">
        <v>2045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>IF(E406=0,0,ROUND(E406/I406,2))</f>
        <v>68.989999999999995</v>
      </c>
      <c r="G406">
        <f>ROUND((E406/D406)*100,0)</f>
        <v>316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7">
        <f>(((L406/60)/60)/24)+DATE(1970,1,1)</f>
        <v>43053.25</v>
      </c>
      <c r="N406">
        <v>1510898400</v>
      </c>
      <c r="O406" s="7">
        <f>(((N406/60)/60)/24)+DATE(1970,1,1)</f>
        <v>43056.25</v>
      </c>
      <c r="P406" t="b">
        <v>0</v>
      </c>
      <c r="Q406" t="b">
        <v>0</v>
      </c>
      <c r="R406" t="s">
        <v>33</v>
      </c>
      <c r="S406" t="s">
        <v>2035</v>
      </c>
      <c r="T406" t="s">
        <v>2045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>IF(E407=0,0,ROUND(E407/I407,2))</f>
        <v>60.98</v>
      </c>
      <c r="G407">
        <f>ROUND((E407/D407)*100,0)</f>
        <v>90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7">
        <f>(((L407/60)/60)/24)+DATE(1970,1,1)</f>
        <v>43255.208333333328</v>
      </c>
      <c r="N407">
        <v>1532408400</v>
      </c>
      <c r="O407" s="7">
        <f>(((N407/60)/60)/24)+DATE(1970,1,1)</f>
        <v>43305.208333333328</v>
      </c>
      <c r="P407" t="b">
        <v>0</v>
      </c>
      <c r="Q407" t="b">
        <v>0</v>
      </c>
      <c r="R407" t="s">
        <v>33</v>
      </c>
      <c r="S407" t="s">
        <v>2035</v>
      </c>
      <c r="T407" t="s">
        <v>2045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>IF(E408=0,0,ROUND(E408/I408,2))</f>
        <v>110.98</v>
      </c>
      <c r="G408">
        <f>ROUND((E408/D408)*100,0)</f>
        <v>182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7">
        <f>(((L408/60)/60)/24)+DATE(1970,1,1)</f>
        <v>41304.25</v>
      </c>
      <c r="N408">
        <v>1360562400</v>
      </c>
      <c r="O408" s="7">
        <f>(((N408/60)/60)/24)+DATE(1970,1,1)</f>
        <v>41316.25</v>
      </c>
      <c r="P408" t="b">
        <v>1</v>
      </c>
      <c r="Q408" t="b">
        <v>0</v>
      </c>
      <c r="R408" t="s">
        <v>42</v>
      </c>
      <c r="S408" t="s">
        <v>2036</v>
      </c>
      <c r="T408" t="s">
        <v>2046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>IF(E409=0,0,ROUND(E409/I409,2))</f>
        <v>25</v>
      </c>
      <c r="G409">
        <f>ROUND((E409/D409)*100,0)</f>
        <v>356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7">
        <f>(((L409/60)/60)/24)+DATE(1970,1,1)</f>
        <v>43751.208333333328</v>
      </c>
      <c r="N409">
        <v>1571547600</v>
      </c>
      <c r="O409" s="7">
        <f>(((N409/60)/60)/24)+DATE(1970,1,1)</f>
        <v>43758.208333333328</v>
      </c>
      <c r="P409" t="b">
        <v>0</v>
      </c>
      <c r="Q409" t="b">
        <v>0</v>
      </c>
      <c r="R409" t="s">
        <v>33</v>
      </c>
      <c r="S409" t="s">
        <v>2035</v>
      </c>
      <c r="T409" t="s">
        <v>2045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>IF(E410=0,0,ROUND(E410/I410,2))</f>
        <v>78.760000000000005</v>
      </c>
      <c r="G410">
        <f>ROUND((E410/D410)*100,0)</f>
        <v>132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7">
        <f>(((L410/60)/60)/24)+DATE(1970,1,1)</f>
        <v>42541.208333333328</v>
      </c>
      <c r="N410">
        <v>1468126800</v>
      </c>
      <c r="O410" s="7">
        <f>(((N410/60)/60)/24)+DATE(1970,1,1)</f>
        <v>42561.208333333328</v>
      </c>
      <c r="P410" t="b">
        <v>0</v>
      </c>
      <c r="Q410" t="b">
        <v>0</v>
      </c>
      <c r="R410" t="s">
        <v>42</v>
      </c>
      <c r="S410" t="s">
        <v>2036</v>
      </c>
      <c r="T410" t="s">
        <v>2046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>IF(E411=0,0,ROUND(E411/I411,2))</f>
        <v>87.96</v>
      </c>
      <c r="G411">
        <f>ROUND((E411/D411)*100,0)</f>
        <v>46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7">
        <f>(((L411/60)/60)/24)+DATE(1970,1,1)</f>
        <v>42843.208333333328</v>
      </c>
      <c r="N411">
        <v>1492837200</v>
      </c>
      <c r="O411" s="7">
        <f>(((N411/60)/60)/24)+DATE(1970,1,1)</f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2043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>IF(E412=0,0,ROUND(E412/I412,2))</f>
        <v>49.99</v>
      </c>
      <c r="G412">
        <f>ROUND((E412/D412)*100,0)</f>
        <v>36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7">
        <f>(((L412/60)/60)/24)+DATE(1970,1,1)</f>
        <v>42122.208333333328</v>
      </c>
      <c r="N412">
        <v>1430197200</v>
      </c>
      <c r="O412" s="7">
        <f>(((N412/60)/60)/24)+DATE(1970,1,1)</f>
        <v>42122.208333333328</v>
      </c>
      <c r="P412" t="b">
        <v>0</v>
      </c>
      <c r="Q412" t="b">
        <v>0</v>
      </c>
      <c r="R412" t="s">
        <v>292</v>
      </c>
      <c r="S412" t="s">
        <v>2038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>IF(E413=0,0,ROUND(E413/I413,2))</f>
        <v>99.52</v>
      </c>
      <c r="G413">
        <f>ROUND((E413/D413)*100,0)</f>
        <v>105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7">
        <f>(((L413/60)/60)/24)+DATE(1970,1,1)</f>
        <v>42884.208333333328</v>
      </c>
      <c r="N413">
        <v>1496206800</v>
      </c>
      <c r="O413" s="7">
        <f>(((N413/60)/60)/24)+DATE(1970,1,1)</f>
        <v>42886.208333333328</v>
      </c>
      <c r="P413" t="b">
        <v>0</v>
      </c>
      <c r="Q413" t="b">
        <v>0</v>
      </c>
      <c r="R413" t="s">
        <v>33</v>
      </c>
      <c r="S413" t="s">
        <v>2035</v>
      </c>
      <c r="T413" t="s">
        <v>2045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>IF(E414=0,0,ROUND(E414/I414,2))</f>
        <v>104.82</v>
      </c>
      <c r="G414">
        <f>ROUND((E414/D414)*100,0)</f>
        <v>669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7">
        <f>(((L414/60)/60)/24)+DATE(1970,1,1)</f>
        <v>41642.25</v>
      </c>
      <c r="N414">
        <v>1389592800</v>
      </c>
      <c r="O414" s="7">
        <f>(((N414/60)/60)/24)+DATE(1970,1,1)</f>
        <v>41652.25</v>
      </c>
      <c r="P414" t="b">
        <v>0</v>
      </c>
      <c r="Q414" t="b">
        <v>0</v>
      </c>
      <c r="R414" t="s">
        <v>119</v>
      </c>
      <c r="S414" t="s">
        <v>2037</v>
      </c>
      <c r="T414" t="s">
        <v>2055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>IF(E415=0,0,ROUND(E415/I415,2))</f>
        <v>108.01</v>
      </c>
      <c r="G415">
        <f>ROUND((E415/D415)*100,0)</f>
        <v>62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7">
        <f>(((L415/60)/60)/24)+DATE(1970,1,1)</f>
        <v>43431.25</v>
      </c>
      <c r="N415">
        <v>1545631200</v>
      </c>
      <c r="O415" s="7">
        <f>(((N415/60)/60)/24)+DATE(1970,1,1)</f>
        <v>43458.25</v>
      </c>
      <c r="P415" t="b">
        <v>0</v>
      </c>
      <c r="Q415" t="b">
        <v>0</v>
      </c>
      <c r="R415" t="s">
        <v>71</v>
      </c>
      <c r="S415" t="s">
        <v>2036</v>
      </c>
      <c r="T415" t="s">
        <v>2052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>IF(E416=0,0,ROUND(E416/I416,2))</f>
        <v>29</v>
      </c>
      <c r="G416">
        <f>ROUND((E416/D416)*100,0)</f>
        <v>85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7">
        <f>(((L416/60)/60)/24)+DATE(1970,1,1)</f>
        <v>40288.208333333336</v>
      </c>
      <c r="N416">
        <v>1272430800</v>
      </c>
      <c r="O416" s="7">
        <f>(((N416/60)/60)/24)+DATE(1970,1,1)</f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2041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>IF(E417=0,0,ROUND(E417/I417,2))</f>
        <v>30.03</v>
      </c>
      <c r="G417">
        <f>ROUND((E417/D417)*100,0)</f>
        <v>11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7">
        <f>(((L417/60)/60)/24)+DATE(1970,1,1)</f>
        <v>40921.25</v>
      </c>
      <c r="N417">
        <v>1327903200</v>
      </c>
      <c r="O417" s="7">
        <f>(((N417/60)/60)/24)+DATE(1970,1,1)</f>
        <v>40938.25</v>
      </c>
      <c r="P417" t="b">
        <v>0</v>
      </c>
      <c r="Q417" t="b">
        <v>0</v>
      </c>
      <c r="R417" t="s">
        <v>33</v>
      </c>
      <c r="S417" t="s">
        <v>2035</v>
      </c>
      <c r="T417" t="s">
        <v>2045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>IF(E418=0,0,ROUND(E418/I418,2))</f>
        <v>41.01</v>
      </c>
      <c r="G418">
        <f>ROUND((E418/D418)*100,0)</f>
        <v>44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7">
        <f>(((L418/60)/60)/24)+DATE(1970,1,1)</f>
        <v>40560.25</v>
      </c>
      <c r="N418">
        <v>1296021600</v>
      </c>
      <c r="O418" s="7">
        <f>(((N418/60)/60)/24)+DATE(1970,1,1)</f>
        <v>40569.25</v>
      </c>
      <c r="P418" t="b">
        <v>0</v>
      </c>
      <c r="Q418" t="b">
        <v>1</v>
      </c>
      <c r="R418" t="s">
        <v>42</v>
      </c>
      <c r="S418" t="s">
        <v>2036</v>
      </c>
      <c r="T418" t="s">
        <v>2046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>IF(E419=0,0,ROUND(E419/I419,2))</f>
        <v>62.87</v>
      </c>
      <c r="G419">
        <f>ROUND((E419/D419)*100,0)</f>
        <v>55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7">
        <f>(((L419/60)/60)/24)+DATE(1970,1,1)</f>
        <v>43407.208333333328</v>
      </c>
      <c r="N419">
        <v>1543298400</v>
      </c>
      <c r="O419" s="7">
        <f>(((N419/60)/60)/24)+DATE(1970,1,1)</f>
        <v>43431.25</v>
      </c>
      <c r="P419" t="b">
        <v>0</v>
      </c>
      <c r="Q419" t="b">
        <v>0</v>
      </c>
      <c r="R419" t="s">
        <v>33</v>
      </c>
      <c r="S419" t="s">
        <v>2035</v>
      </c>
      <c r="T419" t="s">
        <v>2045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>IF(E420=0,0,ROUND(E420/I420,2))</f>
        <v>47.01</v>
      </c>
      <c r="G420">
        <f>ROUND((E420/D420)*100,0)</f>
        <v>57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7">
        <f>(((L420/60)/60)/24)+DATE(1970,1,1)</f>
        <v>41035.208333333336</v>
      </c>
      <c r="N420">
        <v>1336366800</v>
      </c>
      <c r="O420" s="7">
        <f>(((N420/60)/60)/24)+DATE(1970,1,1)</f>
        <v>41036.208333333336</v>
      </c>
      <c r="P420" t="b">
        <v>0</v>
      </c>
      <c r="Q420" t="b">
        <v>0</v>
      </c>
      <c r="R420" t="s">
        <v>42</v>
      </c>
      <c r="S420" t="s">
        <v>2036</v>
      </c>
      <c r="T420" t="s">
        <v>2046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>IF(E421=0,0,ROUND(E421/I421,2))</f>
        <v>27</v>
      </c>
      <c r="G421">
        <f>ROUND((E421/D421)*100,0)</f>
        <v>123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7">
        <f>(((L421/60)/60)/24)+DATE(1970,1,1)</f>
        <v>40899.25</v>
      </c>
      <c r="N421">
        <v>1325052000</v>
      </c>
      <c r="O421" s="7">
        <f>(((N421/60)/60)/24)+DATE(1970,1,1)</f>
        <v>40905.25</v>
      </c>
      <c r="P421" t="b">
        <v>0</v>
      </c>
      <c r="Q421" t="b">
        <v>0</v>
      </c>
      <c r="R421" t="s">
        <v>28</v>
      </c>
      <c r="S421" t="s">
        <v>2034</v>
      </c>
      <c r="T421" t="s">
        <v>2044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>IF(E422=0,0,ROUND(E422/I422,2))</f>
        <v>68.33</v>
      </c>
      <c r="G422">
        <f>ROUND((E422/D422)*100,0)</f>
        <v>128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7">
        <f>(((L422/60)/60)/24)+DATE(1970,1,1)</f>
        <v>42911.208333333328</v>
      </c>
      <c r="N422">
        <v>1499576400</v>
      </c>
      <c r="O422" s="7">
        <f>(((N422/60)/60)/24)+DATE(1970,1,1)</f>
        <v>42925.208333333328</v>
      </c>
      <c r="P422" t="b">
        <v>0</v>
      </c>
      <c r="Q422" t="b">
        <v>0</v>
      </c>
      <c r="R422" t="s">
        <v>33</v>
      </c>
      <c r="S422" t="s">
        <v>2035</v>
      </c>
      <c r="T422" t="s">
        <v>2045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>IF(E423=0,0,ROUND(E423/I423,2))</f>
        <v>50.97</v>
      </c>
      <c r="G423">
        <f>ROUND((E423/D423)*100,0)</f>
        <v>64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7">
        <f>(((L423/60)/60)/24)+DATE(1970,1,1)</f>
        <v>42915.208333333328</v>
      </c>
      <c r="N423">
        <v>1501304400</v>
      </c>
      <c r="O423" s="7">
        <f>(((N423/60)/60)/24)+DATE(1970,1,1)</f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2050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>IF(E424=0,0,ROUND(E424/I424,2))</f>
        <v>54.02</v>
      </c>
      <c r="G424">
        <f>ROUND((E424/D424)*100,0)</f>
        <v>127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7">
        <f>(((L424/60)/60)/24)+DATE(1970,1,1)</f>
        <v>40285.208333333336</v>
      </c>
      <c r="N424">
        <v>1273208400</v>
      </c>
      <c r="O424" s="7">
        <f>(((N424/60)/60)/24)+DATE(1970,1,1)</f>
        <v>40305.208333333336</v>
      </c>
      <c r="P424" t="b">
        <v>0</v>
      </c>
      <c r="Q424" t="b">
        <v>1</v>
      </c>
      <c r="R424" t="s">
        <v>33</v>
      </c>
      <c r="S424" t="s">
        <v>2035</v>
      </c>
      <c r="T424" t="s">
        <v>2045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>IF(E425=0,0,ROUND(E425/I425,2))</f>
        <v>97.06</v>
      </c>
      <c r="G425">
        <f>ROUND((E425/D425)*100,0)</f>
        <v>11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7">
        <f>(((L425/60)/60)/24)+DATE(1970,1,1)</f>
        <v>40808.208333333336</v>
      </c>
      <c r="N425">
        <v>1316840400</v>
      </c>
      <c r="O425" s="7">
        <f>(((N425/60)/60)/24)+DATE(1970,1,1)</f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2041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>IF(E426=0,0,ROUND(E426/I426,2))</f>
        <v>24.87</v>
      </c>
      <c r="G426">
        <f>ROUND((E426/D426)*100,0)</f>
        <v>40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7">
        <f>(((L426/60)/60)/24)+DATE(1970,1,1)</f>
        <v>43208.208333333328</v>
      </c>
      <c r="N426">
        <v>1524546000</v>
      </c>
      <c r="O426" s="7">
        <f>(((N426/60)/60)/24)+DATE(1970,1,1)</f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2049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>IF(E427=0,0,ROUND(E427/I427,2))</f>
        <v>84.42</v>
      </c>
      <c r="G427">
        <f>ROUND((E427/D427)*100,0)</f>
        <v>288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7">
        <f>(((L427/60)/60)/24)+DATE(1970,1,1)</f>
        <v>42213.208333333328</v>
      </c>
      <c r="N427">
        <v>1438578000</v>
      </c>
      <c r="O427" s="7">
        <f>(((N427/60)/60)/24)+DATE(1970,1,1)</f>
        <v>42219.208333333328</v>
      </c>
      <c r="P427" t="b">
        <v>0</v>
      </c>
      <c r="Q427" t="b">
        <v>0</v>
      </c>
      <c r="R427" t="s">
        <v>122</v>
      </c>
      <c r="S427" t="s">
        <v>2039</v>
      </c>
      <c r="T427" t="s">
        <v>2042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>IF(E428=0,0,ROUND(E428/I428,2))</f>
        <v>47.09</v>
      </c>
      <c r="G428">
        <f>ROUND((E428/D428)*100,0)</f>
        <v>573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7">
        <f>(((L428/60)/60)/24)+DATE(1970,1,1)</f>
        <v>41332.25</v>
      </c>
      <c r="N428">
        <v>1362549600</v>
      </c>
      <c r="O428" s="7">
        <f>(((N428/60)/60)/24)+DATE(1970,1,1)</f>
        <v>41339.25</v>
      </c>
      <c r="P428" t="b">
        <v>0</v>
      </c>
      <c r="Q428" t="b">
        <v>0</v>
      </c>
      <c r="R428" t="s">
        <v>33</v>
      </c>
      <c r="S428" t="s">
        <v>2035</v>
      </c>
      <c r="T428" t="s">
        <v>2045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>IF(E429=0,0,ROUND(E429/I429,2))</f>
        <v>78</v>
      </c>
      <c r="G429">
        <f>ROUND((E429/D429)*100,0)</f>
        <v>113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7">
        <f>(((L429/60)/60)/24)+DATE(1970,1,1)</f>
        <v>41895.208333333336</v>
      </c>
      <c r="N429">
        <v>1413349200</v>
      </c>
      <c r="O429" s="7">
        <f>(((N429/60)/60)/24)+DATE(1970,1,1)</f>
        <v>41927.208333333336</v>
      </c>
      <c r="P429" t="b">
        <v>0</v>
      </c>
      <c r="Q429" t="b">
        <v>1</v>
      </c>
      <c r="R429" t="s">
        <v>33</v>
      </c>
      <c r="S429" t="s">
        <v>2035</v>
      </c>
      <c r="T429" t="s">
        <v>2045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>IF(E430=0,0,ROUND(E430/I430,2))</f>
        <v>62.97</v>
      </c>
      <c r="G430">
        <f>ROUND((E430/D430)*100,0)</f>
        <v>46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7">
        <f>(((L430/60)/60)/24)+DATE(1970,1,1)</f>
        <v>40585.25</v>
      </c>
      <c r="N430">
        <v>1298008800</v>
      </c>
      <c r="O430" s="7">
        <f>(((N430/60)/60)/24)+DATE(1970,1,1)</f>
        <v>40592.25</v>
      </c>
      <c r="P430" t="b">
        <v>0</v>
      </c>
      <c r="Q430" t="b">
        <v>0</v>
      </c>
      <c r="R430" t="s">
        <v>71</v>
      </c>
      <c r="S430" t="s">
        <v>2036</v>
      </c>
      <c r="T430" t="s">
        <v>2052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>IF(E431=0,0,ROUND(E431/I431,2))</f>
        <v>81.010000000000005</v>
      </c>
      <c r="G431">
        <f>ROUND((E431/D431)*100,0)</f>
        <v>91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7">
        <f>(((L431/60)/60)/24)+DATE(1970,1,1)</f>
        <v>41680.25</v>
      </c>
      <c r="N431">
        <v>1394427600</v>
      </c>
      <c r="O431" s="7">
        <f>(((N431/60)/60)/24)+DATE(1970,1,1)</f>
        <v>41708.208333333336</v>
      </c>
      <c r="P431" t="b">
        <v>0</v>
      </c>
      <c r="Q431" t="b">
        <v>1</v>
      </c>
      <c r="R431" t="s">
        <v>122</v>
      </c>
      <c r="S431" t="s">
        <v>2039</v>
      </c>
      <c r="T431" t="s">
        <v>2042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>IF(E432=0,0,ROUND(E432/I432,2))</f>
        <v>65.319999999999993</v>
      </c>
      <c r="G432">
        <f>ROUND((E432/D432)*100,0)</f>
        <v>68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7">
        <f>(((L432/60)/60)/24)+DATE(1970,1,1)</f>
        <v>43737.208333333328</v>
      </c>
      <c r="N432">
        <v>1572670800</v>
      </c>
      <c r="O432" s="7">
        <f>(((N432/60)/60)/24)+DATE(1970,1,1)</f>
        <v>43771.208333333328</v>
      </c>
      <c r="P432" t="b">
        <v>0</v>
      </c>
      <c r="Q432" t="b">
        <v>0</v>
      </c>
      <c r="R432" t="s">
        <v>33</v>
      </c>
      <c r="S432" t="s">
        <v>2035</v>
      </c>
      <c r="T432" t="s">
        <v>2045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>IF(E433=0,0,ROUND(E433/I433,2))</f>
        <v>104.44</v>
      </c>
      <c r="G433">
        <f>ROUND((E433/D433)*100,0)</f>
        <v>192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7">
        <f>(((L433/60)/60)/24)+DATE(1970,1,1)</f>
        <v>43273.208333333328</v>
      </c>
      <c r="N433">
        <v>1531112400</v>
      </c>
      <c r="O433" s="7">
        <f>(((N433/60)/60)/24)+DATE(1970,1,1)</f>
        <v>43290.208333333328</v>
      </c>
      <c r="P433" t="b">
        <v>1</v>
      </c>
      <c r="Q433" t="b">
        <v>0</v>
      </c>
      <c r="R433" t="s">
        <v>33</v>
      </c>
      <c r="S433" t="s">
        <v>2035</v>
      </c>
      <c r="T433" t="s">
        <v>2045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>IF(E434=0,0,ROUND(E434/I434,2))</f>
        <v>69.989999999999995</v>
      </c>
      <c r="G434">
        <f>ROUND((E434/D434)*100,0)</f>
        <v>83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7">
        <f>(((L434/60)/60)/24)+DATE(1970,1,1)</f>
        <v>41761.208333333336</v>
      </c>
      <c r="N434">
        <v>1400734800</v>
      </c>
      <c r="O434" s="7">
        <f>(((N434/60)/60)/24)+DATE(1970,1,1)</f>
        <v>41781.208333333336</v>
      </c>
      <c r="P434" t="b">
        <v>0</v>
      </c>
      <c r="Q434" t="b">
        <v>0</v>
      </c>
      <c r="R434" t="s">
        <v>33</v>
      </c>
      <c r="S434" t="s">
        <v>2035</v>
      </c>
      <c r="T434" t="s">
        <v>2045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>IF(E435=0,0,ROUND(E435/I435,2))</f>
        <v>83.02</v>
      </c>
      <c r="G435">
        <f>ROUND((E435/D435)*100,0)</f>
        <v>54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7">
        <f>(((L435/60)/60)/24)+DATE(1970,1,1)</f>
        <v>41603.25</v>
      </c>
      <c r="N435">
        <v>1386741600</v>
      </c>
      <c r="O435" s="7">
        <f>(((N435/60)/60)/24)+DATE(1970,1,1)</f>
        <v>41619.25</v>
      </c>
      <c r="P435" t="b">
        <v>0</v>
      </c>
      <c r="Q435" t="b">
        <v>1</v>
      </c>
      <c r="R435" t="s">
        <v>42</v>
      </c>
      <c r="S435" t="s">
        <v>2036</v>
      </c>
      <c r="T435" t="s">
        <v>2046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>IF(E436=0,0,ROUND(E436/I436,2))</f>
        <v>90.3</v>
      </c>
      <c r="G436">
        <f>ROUND((E436/D436)*100,0)</f>
        <v>17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7">
        <f>(((L436/60)/60)/24)+DATE(1970,1,1)</f>
        <v>42705.25</v>
      </c>
      <c r="N436">
        <v>1481781600</v>
      </c>
      <c r="O436" s="7">
        <f>(((N436/60)/60)/24)+DATE(1970,1,1)</f>
        <v>42719.25</v>
      </c>
      <c r="P436" t="b">
        <v>1</v>
      </c>
      <c r="Q436" t="b">
        <v>0</v>
      </c>
      <c r="R436" t="s">
        <v>33</v>
      </c>
      <c r="S436" t="s">
        <v>2035</v>
      </c>
      <c r="T436" t="s">
        <v>2045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>IF(E437=0,0,ROUND(E437/I437,2))</f>
        <v>103.98</v>
      </c>
      <c r="G437">
        <f>ROUND((E437/D437)*100,0)</f>
        <v>117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7">
        <f>(((L437/60)/60)/24)+DATE(1970,1,1)</f>
        <v>41988.25</v>
      </c>
      <c r="N437">
        <v>1419660000</v>
      </c>
      <c r="O437" s="7">
        <f>(((N437/60)/60)/24)+DATE(1970,1,1)</f>
        <v>42000.25</v>
      </c>
      <c r="P437" t="b">
        <v>0</v>
      </c>
      <c r="Q437" t="b">
        <v>1</v>
      </c>
      <c r="R437" t="s">
        <v>33</v>
      </c>
      <c r="S437" t="s">
        <v>2035</v>
      </c>
      <c r="T437" t="s">
        <v>2045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>IF(E438=0,0,ROUND(E438/I438,2))</f>
        <v>54.93</v>
      </c>
      <c r="G438">
        <f>ROUND((E438/D438)*100,0)</f>
        <v>1052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7">
        <f>(((L438/60)/60)/24)+DATE(1970,1,1)</f>
        <v>43575.208333333328</v>
      </c>
      <c r="N438">
        <v>1555822800</v>
      </c>
      <c r="O438" s="7">
        <f>(((N438/60)/60)/24)+DATE(1970,1,1)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>IF(E439=0,0,ROUND(E439/I439,2))</f>
        <v>51.92</v>
      </c>
      <c r="G439">
        <f>ROUND((E439/D439)*100,0)</f>
        <v>123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7">
        <f>(((L439/60)/60)/24)+DATE(1970,1,1)</f>
        <v>42260.208333333328</v>
      </c>
      <c r="N439">
        <v>1442379600</v>
      </c>
      <c r="O439" s="7">
        <f>(((N439/60)/60)/24)+DATE(1970,1,1)</f>
        <v>42263.208333333328</v>
      </c>
      <c r="P439" t="b">
        <v>0</v>
      </c>
      <c r="Q439" t="b">
        <v>1</v>
      </c>
      <c r="R439" t="s">
        <v>71</v>
      </c>
      <c r="S439" t="s">
        <v>2036</v>
      </c>
      <c r="T439" t="s">
        <v>2052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>IF(E440=0,0,ROUND(E440/I440,2))</f>
        <v>60.03</v>
      </c>
      <c r="G440">
        <f>ROUND((E440/D440)*100,0)</f>
        <v>179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7">
        <f>(((L440/60)/60)/24)+DATE(1970,1,1)</f>
        <v>41337.25</v>
      </c>
      <c r="N440">
        <v>1364965200</v>
      </c>
      <c r="O440" s="7">
        <f>(((N440/60)/60)/24)+DATE(1970,1,1)</f>
        <v>41367.208333333336</v>
      </c>
      <c r="P440" t="b">
        <v>0</v>
      </c>
      <c r="Q440" t="b">
        <v>0</v>
      </c>
      <c r="R440" t="s">
        <v>33</v>
      </c>
      <c r="S440" t="s">
        <v>2035</v>
      </c>
      <c r="T440" t="s">
        <v>2045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>IF(E441=0,0,ROUND(E441/I441,2))</f>
        <v>44</v>
      </c>
      <c r="G441">
        <f>ROUND((E441/D441)*100,0)</f>
        <v>355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7">
        <f>(((L441/60)/60)/24)+DATE(1970,1,1)</f>
        <v>42680.208333333328</v>
      </c>
      <c r="N441">
        <v>1479016800</v>
      </c>
      <c r="O441" s="7">
        <f>(((N441/60)/60)/24)+DATE(1970,1,1)</f>
        <v>42687.25</v>
      </c>
      <c r="P441" t="b">
        <v>0</v>
      </c>
      <c r="Q441" t="b">
        <v>0</v>
      </c>
      <c r="R441" t="s">
        <v>474</v>
      </c>
      <c r="S441" t="s">
        <v>2036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>IF(E442=0,0,ROUND(E442/I442,2))</f>
        <v>53</v>
      </c>
      <c r="G442">
        <f>ROUND((E442/D442)*100,0)</f>
        <v>162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7">
        <f>(((L442/60)/60)/24)+DATE(1970,1,1)</f>
        <v>42916.208333333328</v>
      </c>
      <c r="N442">
        <v>1499662800</v>
      </c>
      <c r="O442" s="7">
        <f>(((N442/60)/60)/24)+DATE(1970,1,1)</f>
        <v>42926.208333333328</v>
      </c>
      <c r="P442" t="b">
        <v>0</v>
      </c>
      <c r="Q442" t="b">
        <v>0</v>
      </c>
      <c r="R442" t="s">
        <v>269</v>
      </c>
      <c r="S442" t="s">
        <v>2036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>IF(E443=0,0,ROUND(E443/I443,2))</f>
        <v>54.5</v>
      </c>
      <c r="G443">
        <f>ROUND((E443/D443)*100,0)</f>
        <v>25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7">
        <f>(((L443/60)/60)/24)+DATE(1970,1,1)</f>
        <v>41025.208333333336</v>
      </c>
      <c r="N443">
        <v>1337835600</v>
      </c>
      <c r="O443" s="7">
        <f>(((N443/60)/60)/24)+DATE(1970,1,1)</f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2050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>IF(E444=0,0,ROUND(E444/I444,2))</f>
        <v>75.040000000000006</v>
      </c>
      <c r="G444">
        <f>ROUND((E444/D444)*100,0)</f>
        <v>199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7">
        <f>(((L444/60)/60)/24)+DATE(1970,1,1)</f>
        <v>42980.208333333328</v>
      </c>
      <c r="N444">
        <v>1505710800</v>
      </c>
      <c r="O444" s="7">
        <f>(((N444/60)/60)/24)+DATE(1970,1,1)</f>
        <v>42996.208333333328</v>
      </c>
      <c r="P444" t="b">
        <v>0</v>
      </c>
      <c r="Q444" t="b">
        <v>0</v>
      </c>
      <c r="R444" t="s">
        <v>33</v>
      </c>
      <c r="S444" t="s">
        <v>2035</v>
      </c>
      <c r="T444" t="s">
        <v>2045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>IF(E445=0,0,ROUND(E445/I445,2))</f>
        <v>35.909999999999997</v>
      </c>
      <c r="G445">
        <f>ROUND((E445/D445)*100,0)</f>
        <v>35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7">
        <f>(((L445/60)/60)/24)+DATE(1970,1,1)</f>
        <v>40451.208333333336</v>
      </c>
      <c r="N445">
        <v>1287464400</v>
      </c>
      <c r="O445" s="7">
        <f>(((N445/60)/60)/24)+DATE(1970,1,1)</f>
        <v>40470.208333333336</v>
      </c>
      <c r="P445" t="b">
        <v>0</v>
      </c>
      <c r="Q445" t="b">
        <v>0</v>
      </c>
      <c r="R445" t="s">
        <v>33</v>
      </c>
      <c r="S445" t="s">
        <v>2035</v>
      </c>
      <c r="T445" t="s">
        <v>2045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>IF(E446=0,0,ROUND(E446/I446,2))</f>
        <v>36.950000000000003</v>
      </c>
      <c r="G446">
        <f>ROUND((E446/D446)*100,0)</f>
        <v>176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7">
        <f>(((L446/60)/60)/24)+DATE(1970,1,1)</f>
        <v>40748.208333333336</v>
      </c>
      <c r="N446">
        <v>1311656400</v>
      </c>
      <c r="O446" s="7">
        <f>(((N446/60)/60)/24)+DATE(1970,1,1)</f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2049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>IF(E447=0,0,ROUND(E447/I447,2))</f>
        <v>63.17</v>
      </c>
      <c r="G447">
        <f>ROUND((E447/D447)*100,0)</f>
        <v>511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7">
        <f>(((L447/60)/60)/24)+DATE(1970,1,1)</f>
        <v>40515.25</v>
      </c>
      <c r="N447">
        <v>1293170400</v>
      </c>
      <c r="O447" s="7">
        <f>(((N447/60)/60)/24)+DATE(1970,1,1)</f>
        <v>40536.25</v>
      </c>
      <c r="P447" t="b">
        <v>0</v>
      </c>
      <c r="Q447" t="b">
        <v>1</v>
      </c>
      <c r="R447" t="s">
        <v>33</v>
      </c>
      <c r="S447" t="s">
        <v>2035</v>
      </c>
      <c r="T447" t="s">
        <v>2045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>IF(E448=0,0,ROUND(E448/I448,2))</f>
        <v>29.99</v>
      </c>
      <c r="G448">
        <f>ROUND((E448/D448)*100,0)</f>
        <v>82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7">
        <f>(((L448/60)/60)/24)+DATE(1970,1,1)</f>
        <v>41261.25</v>
      </c>
      <c r="N448">
        <v>1355983200</v>
      </c>
      <c r="O448" s="7">
        <f>(((N448/60)/60)/24)+DATE(1970,1,1)</f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2050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>IF(E449=0,0,ROUND(E449/I449,2))</f>
        <v>86</v>
      </c>
      <c r="G449">
        <f>ROUND((E449/D449)*100,0)</f>
        <v>24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7">
        <f>(((L449/60)/60)/24)+DATE(1970,1,1)</f>
        <v>43088.25</v>
      </c>
      <c r="N449">
        <v>1515045600</v>
      </c>
      <c r="O449" s="7">
        <f>(((N449/60)/60)/24)+DATE(1970,1,1)</f>
        <v>43104.25</v>
      </c>
      <c r="P449" t="b">
        <v>0</v>
      </c>
      <c r="Q449" t="b">
        <v>0</v>
      </c>
      <c r="R449" t="s">
        <v>269</v>
      </c>
      <c r="S449" t="s">
        <v>2036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>IF(E450=0,0,ROUND(E450/I450,2))</f>
        <v>75.010000000000005</v>
      </c>
      <c r="G450">
        <f>ROUND((E450/D450)*100,0)</f>
        <v>50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7">
        <f>(((L450/60)/60)/24)+DATE(1970,1,1)</f>
        <v>41378.208333333336</v>
      </c>
      <c r="N450">
        <v>1366088400</v>
      </c>
      <c r="O450" s="7">
        <f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2038</v>
      </c>
      <c r="T450" t="s">
        <v>2053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>IF(E451=0,0,ROUND(E451/I451,2))</f>
        <v>101.2</v>
      </c>
      <c r="G451">
        <f>ROUND((E451/D451)*100,0)</f>
        <v>967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7">
        <f>(((L451/60)/60)/24)+DATE(1970,1,1)</f>
        <v>43530.25</v>
      </c>
      <c r="N451">
        <v>1553317200</v>
      </c>
      <c r="O451" s="7">
        <f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2038</v>
      </c>
      <c r="T451" t="s">
        <v>2053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>IF(E452=0,0,ROUND(E452/I452,2))</f>
        <v>4</v>
      </c>
      <c r="G452">
        <f>ROUND((E452/D452)*100,0)</f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7">
        <f>(((L452/60)/60)/24)+DATE(1970,1,1)</f>
        <v>43394.208333333328</v>
      </c>
      <c r="N452">
        <v>1542088800</v>
      </c>
      <c r="O452" s="7">
        <f>(((N452/60)/60)/24)+DATE(1970,1,1)</f>
        <v>43417.25</v>
      </c>
      <c r="P452" t="b">
        <v>0</v>
      </c>
      <c r="Q452" t="b">
        <v>0</v>
      </c>
      <c r="R452" t="s">
        <v>71</v>
      </c>
      <c r="S452" t="s">
        <v>2036</v>
      </c>
      <c r="T452" t="s">
        <v>2052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>IF(E453=0,0,ROUND(E453/I453,2))</f>
        <v>29</v>
      </c>
      <c r="G453">
        <f>ROUND((E453/D453)*100,0)</f>
        <v>123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7">
        <f>(((L453/60)/60)/24)+DATE(1970,1,1)</f>
        <v>42935.208333333328</v>
      </c>
      <c r="N453">
        <v>1503118800</v>
      </c>
      <c r="O453" s="7">
        <f>(((N453/60)/60)/24)+DATE(1970,1,1)</f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2043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>IF(E454=0,0,ROUND(E454/I454,2))</f>
        <v>98.23</v>
      </c>
      <c r="G454">
        <f>ROUND((E454/D454)*100,0)</f>
        <v>63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7">
        <f>(((L454/60)/60)/24)+DATE(1970,1,1)</f>
        <v>40365.208333333336</v>
      </c>
      <c r="N454">
        <v>1278478800</v>
      </c>
      <c r="O454" s="7">
        <f>(((N454/60)/60)/24)+DATE(1970,1,1)</f>
        <v>40366.208333333336</v>
      </c>
      <c r="P454" t="b">
        <v>0</v>
      </c>
      <c r="Q454" t="b">
        <v>0</v>
      </c>
      <c r="R454" t="s">
        <v>53</v>
      </c>
      <c r="S454" t="s">
        <v>2036</v>
      </c>
      <c r="T454" t="s">
        <v>2048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>IF(E455=0,0,ROUND(E455/I455,2))</f>
        <v>87</v>
      </c>
      <c r="G455">
        <f>ROUND((E455/D455)*100,0)</f>
        <v>56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7">
        <f>(((L455/60)/60)/24)+DATE(1970,1,1)</f>
        <v>42705.25</v>
      </c>
      <c r="N455">
        <v>1484114400</v>
      </c>
      <c r="O455" s="7">
        <f>(((N455/60)/60)/24)+DATE(1970,1,1)</f>
        <v>42746.25</v>
      </c>
      <c r="P455" t="b">
        <v>0</v>
      </c>
      <c r="Q455" t="b">
        <v>0</v>
      </c>
      <c r="R455" t="s">
        <v>474</v>
      </c>
      <c r="S455" t="s">
        <v>2036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>IF(E456=0,0,ROUND(E456/I456,2))</f>
        <v>45.21</v>
      </c>
      <c r="G456">
        <f>ROUND((E456/D456)*100,0)</f>
        <v>44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7">
        <f>(((L456/60)/60)/24)+DATE(1970,1,1)</f>
        <v>41568.208333333336</v>
      </c>
      <c r="N456">
        <v>1385445600</v>
      </c>
      <c r="O456" s="7">
        <f>(((N456/60)/60)/24)+DATE(1970,1,1)</f>
        <v>41604.25</v>
      </c>
      <c r="P456" t="b">
        <v>0</v>
      </c>
      <c r="Q456" t="b">
        <v>1</v>
      </c>
      <c r="R456" t="s">
        <v>53</v>
      </c>
      <c r="S456" t="s">
        <v>2036</v>
      </c>
      <c r="T456" t="s">
        <v>2048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>IF(E457=0,0,ROUND(E457/I457,2))</f>
        <v>37</v>
      </c>
      <c r="G457">
        <f>ROUND((E457/D457)*100,0)</f>
        <v>118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7">
        <f>(((L457/60)/60)/24)+DATE(1970,1,1)</f>
        <v>40809.208333333336</v>
      </c>
      <c r="N457">
        <v>1318741200</v>
      </c>
      <c r="O457" s="7">
        <f>(((N457/60)/60)/24)+DATE(1970,1,1)</f>
        <v>40832.208333333336</v>
      </c>
      <c r="P457" t="b">
        <v>0</v>
      </c>
      <c r="Q457" t="b">
        <v>0</v>
      </c>
      <c r="R457" t="s">
        <v>33</v>
      </c>
      <c r="S457" t="s">
        <v>2035</v>
      </c>
      <c r="T457" t="s">
        <v>2045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>IF(E458=0,0,ROUND(E458/I458,2))</f>
        <v>94.98</v>
      </c>
      <c r="G458">
        <f>ROUND((E458/D458)*100,0)</f>
        <v>104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7">
        <f>(((L458/60)/60)/24)+DATE(1970,1,1)</f>
        <v>43141.25</v>
      </c>
      <c r="N458">
        <v>1518242400</v>
      </c>
      <c r="O458" s="7">
        <f>(((N458/60)/60)/24)+DATE(1970,1,1)</f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2049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>IF(E459=0,0,ROUND(E459/I459,2))</f>
        <v>28.96</v>
      </c>
      <c r="G459">
        <f>ROUND((E459/D459)*100,0)</f>
        <v>27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7">
        <f>(((L459/60)/60)/24)+DATE(1970,1,1)</f>
        <v>42657.208333333328</v>
      </c>
      <c r="N459">
        <v>1476594000</v>
      </c>
      <c r="O459" s="7">
        <f>(((N459/60)/60)/24)+DATE(1970,1,1)</f>
        <v>42659.208333333328</v>
      </c>
      <c r="P459" t="b">
        <v>0</v>
      </c>
      <c r="Q459" t="b">
        <v>0</v>
      </c>
      <c r="R459" t="s">
        <v>33</v>
      </c>
      <c r="S459" t="s">
        <v>2035</v>
      </c>
      <c r="T459" t="s">
        <v>2045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>IF(E460=0,0,ROUND(E460/I460,2))</f>
        <v>55.99</v>
      </c>
      <c r="G460">
        <f>ROUND((E460/D460)*100,0)</f>
        <v>351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7">
        <f>(((L460/60)/60)/24)+DATE(1970,1,1)</f>
        <v>40265.208333333336</v>
      </c>
      <c r="N460">
        <v>1273554000</v>
      </c>
      <c r="O460" s="7">
        <f>(((N460/60)/60)/24)+DATE(1970,1,1)</f>
        <v>40309.208333333336</v>
      </c>
      <c r="P460" t="b">
        <v>0</v>
      </c>
      <c r="Q460" t="b">
        <v>0</v>
      </c>
      <c r="R460" t="s">
        <v>33</v>
      </c>
      <c r="S460" t="s">
        <v>2035</v>
      </c>
      <c r="T460" t="s">
        <v>2045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>IF(E461=0,0,ROUND(E461/I461,2))</f>
        <v>54.04</v>
      </c>
      <c r="G461">
        <f>ROUND((E461/D461)*100,0)</f>
        <v>90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7">
        <f>(((L461/60)/60)/24)+DATE(1970,1,1)</f>
        <v>42001.25</v>
      </c>
      <c r="N461">
        <v>1421906400</v>
      </c>
      <c r="O461" s="7">
        <f>(((N461/60)/60)/24)+DATE(1970,1,1)</f>
        <v>42026.25</v>
      </c>
      <c r="P461" t="b">
        <v>0</v>
      </c>
      <c r="Q461" t="b">
        <v>0</v>
      </c>
      <c r="R461" t="s">
        <v>42</v>
      </c>
      <c r="S461" t="s">
        <v>2036</v>
      </c>
      <c r="T461" t="s">
        <v>2046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>IF(E462=0,0,ROUND(E462/I462,2))</f>
        <v>82.38</v>
      </c>
      <c r="G462">
        <f>ROUND((E462/D462)*100,0)</f>
        <v>172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7">
        <f>(((L462/60)/60)/24)+DATE(1970,1,1)</f>
        <v>40399.208333333336</v>
      </c>
      <c r="N462">
        <v>1281589200</v>
      </c>
      <c r="O462" s="7">
        <f>(((N462/60)/60)/24)+DATE(1970,1,1)</f>
        <v>40402.208333333336</v>
      </c>
      <c r="P462" t="b">
        <v>0</v>
      </c>
      <c r="Q462" t="b">
        <v>0</v>
      </c>
      <c r="R462" t="s">
        <v>33</v>
      </c>
      <c r="S462" t="s">
        <v>2035</v>
      </c>
      <c r="T462" t="s">
        <v>2045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>IF(E463=0,0,ROUND(E463/I463,2))</f>
        <v>67</v>
      </c>
      <c r="G463">
        <f>ROUND((E463/D463)*100,0)</f>
        <v>141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7">
        <f>(((L463/60)/60)/24)+DATE(1970,1,1)</f>
        <v>41757.208333333336</v>
      </c>
      <c r="N463">
        <v>1400389200</v>
      </c>
      <c r="O463" s="7">
        <f>(((N463/60)/60)/24)+DATE(1970,1,1)</f>
        <v>41777.208333333336</v>
      </c>
      <c r="P463" t="b">
        <v>0</v>
      </c>
      <c r="Q463" t="b">
        <v>0</v>
      </c>
      <c r="R463" t="s">
        <v>53</v>
      </c>
      <c r="S463" t="s">
        <v>2036</v>
      </c>
      <c r="T463" t="s">
        <v>2048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>IF(E464=0,0,ROUND(E464/I464,2))</f>
        <v>107.91</v>
      </c>
      <c r="G464">
        <f>ROUND((E464/D464)*100,0)</f>
        <v>31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7">
        <f>(((L464/60)/60)/24)+DATE(1970,1,1)</f>
        <v>41304.25</v>
      </c>
      <c r="N464">
        <v>1362808800</v>
      </c>
      <c r="O464" s="7">
        <f>(((N464/60)/60)/24)+DATE(1970,1,1)</f>
        <v>41342.25</v>
      </c>
      <c r="P464" t="b">
        <v>0</v>
      </c>
      <c r="Q464" t="b">
        <v>0</v>
      </c>
      <c r="R464" t="s">
        <v>292</v>
      </c>
      <c r="S464" t="s">
        <v>2038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>IF(E465=0,0,ROUND(E465/I465,2))</f>
        <v>69.010000000000005</v>
      </c>
      <c r="G465">
        <f>ROUND((E465/D465)*100,0)</f>
        <v>108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7">
        <f>(((L465/60)/60)/24)+DATE(1970,1,1)</f>
        <v>41639.25</v>
      </c>
      <c r="N465">
        <v>1388815200</v>
      </c>
      <c r="O465" s="7">
        <f>(((N465/60)/60)/24)+DATE(1970,1,1)</f>
        <v>41643.25</v>
      </c>
      <c r="P465" t="b">
        <v>0</v>
      </c>
      <c r="Q465" t="b">
        <v>0</v>
      </c>
      <c r="R465" t="s">
        <v>71</v>
      </c>
      <c r="S465" t="s">
        <v>2036</v>
      </c>
      <c r="T465" t="s">
        <v>2052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>IF(E466=0,0,ROUND(E466/I466,2))</f>
        <v>39.01</v>
      </c>
      <c r="G466">
        <f>ROUND((E466/D466)*100,0)</f>
        <v>133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7">
        <f>(((L466/60)/60)/24)+DATE(1970,1,1)</f>
        <v>43142.25</v>
      </c>
      <c r="N466">
        <v>1519538400</v>
      </c>
      <c r="O466" s="7">
        <f>(((N466/60)/60)/24)+DATE(1970,1,1)</f>
        <v>43156.25</v>
      </c>
      <c r="P466" t="b">
        <v>0</v>
      </c>
      <c r="Q466" t="b">
        <v>0</v>
      </c>
      <c r="R466" t="s">
        <v>33</v>
      </c>
      <c r="S466" t="s">
        <v>2035</v>
      </c>
      <c r="T466" t="s">
        <v>2045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>IF(E467=0,0,ROUND(E467/I467,2))</f>
        <v>110.36</v>
      </c>
      <c r="G467">
        <f>ROUND((E467/D467)*100,0)</f>
        <v>188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7">
        <f>(((L467/60)/60)/24)+DATE(1970,1,1)</f>
        <v>43127.25</v>
      </c>
      <c r="N467">
        <v>1517810400</v>
      </c>
      <c r="O467" s="7">
        <f>(((N467/60)/60)/24)+DATE(1970,1,1)</f>
        <v>43136.25</v>
      </c>
      <c r="P467" t="b">
        <v>0</v>
      </c>
      <c r="Q467" t="b">
        <v>0</v>
      </c>
      <c r="R467" t="s">
        <v>206</v>
      </c>
      <c r="S467" t="s">
        <v>2037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>IF(E468=0,0,ROUND(E468/I468,2))</f>
        <v>94.86</v>
      </c>
      <c r="G468">
        <f>ROUND((E468/D468)*100,0)</f>
        <v>332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7">
        <f>(((L468/60)/60)/24)+DATE(1970,1,1)</f>
        <v>41409.208333333336</v>
      </c>
      <c r="N468">
        <v>1370581200</v>
      </c>
      <c r="O468" s="7">
        <f>(((N468/60)/60)/24)+DATE(1970,1,1)</f>
        <v>41432.208333333336</v>
      </c>
      <c r="P468" t="b">
        <v>0</v>
      </c>
      <c r="Q468" t="b">
        <v>1</v>
      </c>
      <c r="R468" t="s">
        <v>65</v>
      </c>
      <c r="S468" t="s">
        <v>2034</v>
      </c>
      <c r="T468" t="s">
        <v>2050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>IF(E469=0,0,ROUND(E469/I469,2))</f>
        <v>57.94</v>
      </c>
      <c r="G469">
        <f>ROUND((E469/D469)*100,0)</f>
        <v>575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7">
        <f>(((L469/60)/60)/24)+DATE(1970,1,1)</f>
        <v>42331.25</v>
      </c>
      <c r="N469">
        <v>1448863200</v>
      </c>
      <c r="O469" s="7">
        <f>(((N469/60)/60)/24)+DATE(1970,1,1)</f>
        <v>42338.25</v>
      </c>
      <c r="P469" t="b">
        <v>0</v>
      </c>
      <c r="Q469" t="b">
        <v>1</v>
      </c>
      <c r="R469" t="s">
        <v>28</v>
      </c>
      <c r="S469" t="s">
        <v>2034</v>
      </c>
      <c r="T469" t="s">
        <v>2044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>IF(E470=0,0,ROUND(E470/I470,2))</f>
        <v>101.25</v>
      </c>
      <c r="G470">
        <f>ROUND((E470/D470)*100,0)</f>
        <v>41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7">
        <f>(((L470/60)/60)/24)+DATE(1970,1,1)</f>
        <v>43569.208333333328</v>
      </c>
      <c r="N470">
        <v>1556600400</v>
      </c>
      <c r="O470" s="7">
        <f>(((N470/60)/60)/24)+DATE(1970,1,1)</f>
        <v>43585.208333333328</v>
      </c>
      <c r="P470" t="b">
        <v>0</v>
      </c>
      <c r="Q470" t="b">
        <v>0</v>
      </c>
      <c r="R470" t="s">
        <v>33</v>
      </c>
      <c r="S470" t="s">
        <v>2035</v>
      </c>
      <c r="T470" t="s">
        <v>2045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>IF(E471=0,0,ROUND(E471/I471,2))</f>
        <v>64.959999999999994</v>
      </c>
      <c r="G471">
        <f>ROUND((E471/D471)*100,0)</f>
        <v>184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7">
        <f>(((L471/60)/60)/24)+DATE(1970,1,1)</f>
        <v>42142.208333333328</v>
      </c>
      <c r="N471">
        <v>1432098000</v>
      </c>
      <c r="O471" s="7">
        <f>(((N471/60)/60)/24)+DATE(1970,1,1)</f>
        <v>42144.208333333328</v>
      </c>
      <c r="P471" t="b">
        <v>0</v>
      </c>
      <c r="Q471" t="b">
        <v>0</v>
      </c>
      <c r="R471" t="s">
        <v>53</v>
      </c>
      <c r="S471" t="s">
        <v>2036</v>
      </c>
      <c r="T471" t="s">
        <v>2048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>IF(E472=0,0,ROUND(E472/I472,2))</f>
        <v>27.01</v>
      </c>
      <c r="G472">
        <f>ROUND((E472/D472)*100,0)</f>
        <v>286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7">
        <f>(((L472/60)/60)/24)+DATE(1970,1,1)</f>
        <v>42716.25</v>
      </c>
      <c r="N472">
        <v>1482127200</v>
      </c>
      <c r="O472" s="7">
        <f>(((N472/60)/60)/24)+DATE(1970,1,1)</f>
        <v>42723.25</v>
      </c>
      <c r="P472" t="b">
        <v>0</v>
      </c>
      <c r="Q472" t="b">
        <v>0</v>
      </c>
      <c r="R472" t="s">
        <v>65</v>
      </c>
      <c r="S472" t="s">
        <v>2034</v>
      </c>
      <c r="T472" t="s">
        <v>2050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>IF(E473=0,0,ROUND(E473/I473,2))</f>
        <v>50.97</v>
      </c>
      <c r="G473">
        <f>ROUND((E473/D473)*100,0)</f>
        <v>319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7">
        <f>(((L473/60)/60)/24)+DATE(1970,1,1)</f>
        <v>41031.208333333336</v>
      </c>
      <c r="N473">
        <v>1335934800</v>
      </c>
      <c r="O473" s="7">
        <f>(((N473/60)/60)/24)+DATE(1970,1,1)</f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2041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>IF(E474=0,0,ROUND(E474/I474,2))</f>
        <v>104.94</v>
      </c>
      <c r="G474">
        <f>ROUND((E474/D474)*100,0)</f>
        <v>39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7">
        <f>(((L474/60)/60)/24)+DATE(1970,1,1)</f>
        <v>43535.208333333328</v>
      </c>
      <c r="N474">
        <v>1556946000</v>
      </c>
      <c r="O474" s="7">
        <f>(((N474/60)/60)/24)+DATE(1970,1,1)</f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2043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>IF(E475=0,0,ROUND(E475/I475,2))</f>
        <v>84.03</v>
      </c>
      <c r="G475">
        <f>ROUND((E475/D475)*100,0)</f>
        <v>178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7">
        <f>(((L475/60)/60)/24)+DATE(1970,1,1)</f>
        <v>43277.208333333328</v>
      </c>
      <c r="N475">
        <v>1530075600</v>
      </c>
      <c r="O475" s="7">
        <f>(((N475/60)/60)/24)+DATE(1970,1,1)</f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2047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>IF(E476=0,0,ROUND(E476/I476,2))</f>
        <v>102.86</v>
      </c>
      <c r="G476">
        <f>ROUND((E476/D476)*100,0)</f>
        <v>365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7">
        <f>(((L476/60)/60)/24)+DATE(1970,1,1)</f>
        <v>41989.25</v>
      </c>
      <c r="N476">
        <v>1418796000</v>
      </c>
      <c r="O476" s="7">
        <f>(((N476/60)/60)/24)+DATE(1970,1,1)</f>
        <v>41990.25</v>
      </c>
      <c r="P476" t="b">
        <v>0</v>
      </c>
      <c r="Q476" t="b">
        <v>0</v>
      </c>
      <c r="R476" t="s">
        <v>269</v>
      </c>
      <c r="S476" t="s">
        <v>2036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>IF(E477=0,0,ROUND(E477/I477,2))</f>
        <v>39.96</v>
      </c>
      <c r="G477">
        <f>ROUND((E477/D477)*100,0)</f>
        <v>114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7">
        <f>(((L477/60)/60)/24)+DATE(1970,1,1)</f>
        <v>41450.208333333336</v>
      </c>
      <c r="N477">
        <v>1372482000</v>
      </c>
      <c r="O477" s="7">
        <f>(((N477/60)/60)/24)+DATE(1970,1,1)</f>
        <v>41454.208333333336</v>
      </c>
      <c r="P477" t="b">
        <v>0</v>
      </c>
      <c r="Q477" t="b">
        <v>1</v>
      </c>
      <c r="R477" t="s">
        <v>206</v>
      </c>
      <c r="S477" t="s">
        <v>2037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>IF(E478=0,0,ROUND(E478/I478,2))</f>
        <v>51</v>
      </c>
      <c r="G478">
        <f>ROUND((E478/D478)*100,0)</f>
        <v>30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7">
        <f>(((L478/60)/60)/24)+DATE(1970,1,1)</f>
        <v>43322.208333333328</v>
      </c>
      <c r="N478">
        <v>1534395600</v>
      </c>
      <c r="O478" s="7">
        <f>(((N478/60)/60)/24)+DATE(1970,1,1)</f>
        <v>43328.208333333328</v>
      </c>
      <c r="P478" t="b">
        <v>0</v>
      </c>
      <c r="Q478" t="b">
        <v>0</v>
      </c>
      <c r="R478" t="s">
        <v>119</v>
      </c>
      <c r="S478" t="s">
        <v>2037</v>
      </c>
      <c r="T478" t="s">
        <v>2055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>IF(E479=0,0,ROUND(E479/I479,2))</f>
        <v>40.82</v>
      </c>
      <c r="G479">
        <f>ROUND((E479/D479)*100,0)</f>
        <v>54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7">
        <f>(((L479/60)/60)/24)+DATE(1970,1,1)</f>
        <v>40720.208333333336</v>
      </c>
      <c r="N479">
        <v>1311397200</v>
      </c>
      <c r="O479" s="7">
        <f>(((N479/60)/60)/24)+DATE(1970,1,1)</f>
        <v>40747.208333333336</v>
      </c>
      <c r="P479" t="b">
        <v>0</v>
      </c>
      <c r="Q479" t="b">
        <v>0</v>
      </c>
      <c r="R479" t="s">
        <v>474</v>
      </c>
      <c r="S479" t="s">
        <v>2036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>IF(E480=0,0,ROUND(E480/I480,2))</f>
        <v>59</v>
      </c>
      <c r="G480">
        <f>ROUND((E480/D480)*100,0)</f>
        <v>236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7">
        <f>(((L480/60)/60)/24)+DATE(1970,1,1)</f>
        <v>42072.208333333328</v>
      </c>
      <c r="N480">
        <v>1426914000</v>
      </c>
      <c r="O480" s="7">
        <f>(((N480/60)/60)/24)+DATE(1970,1,1)</f>
        <v>42084.208333333328</v>
      </c>
      <c r="P480" t="b">
        <v>0</v>
      </c>
      <c r="Q480" t="b">
        <v>0</v>
      </c>
      <c r="R480" t="s">
        <v>65</v>
      </c>
      <c r="S480" t="s">
        <v>2034</v>
      </c>
      <c r="T480" t="s">
        <v>2050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>IF(E481=0,0,ROUND(E481/I481,2))</f>
        <v>71.16</v>
      </c>
      <c r="G481">
        <f>ROUND((E481/D481)*100,0)</f>
        <v>513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7">
        <f>(((L481/60)/60)/24)+DATE(1970,1,1)</f>
        <v>42945.208333333328</v>
      </c>
      <c r="N481">
        <v>1501477200</v>
      </c>
      <c r="O481" s="7">
        <f>(((N481/60)/60)/24)+DATE(1970,1,1)</f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2041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>IF(E482=0,0,ROUND(E482/I482,2))</f>
        <v>99.49</v>
      </c>
      <c r="G482">
        <f>ROUND((E482/D482)*100,0)</f>
        <v>101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7">
        <f>(((L482/60)/60)/24)+DATE(1970,1,1)</f>
        <v>40248.25</v>
      </c>
      <c r="N482">
        <v>1269061200</v>
      </c>
      <c r="O482" s="7">
        <f>(((N482/60)/60)/24)+DATE(1970,1,1)</f>
        <v>40257.208333333336</v>
      </c>
      <c r="P482" t="b">
        <v>0</v>
      </c>
      <c r="Q482" t="b">
        <v>1</v>
      </c>
      <c r="R482" t="s">
        <v>122</v>
      </c>
      <c r="S482" t="s">
        <v>2039</v>
      </c>
      <c r="T482" t="s">
        <v>2042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>IF(E483=0,0,ROUND(E483/I483,2))</f>
        <v>103.99</v>
      </c>
      <c r="G483">
        <f>ROUND((E483/D483)*100,0)</f>
        <v>81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7">
        <f>(((L483/60)/60)/24)+DATE(1970,1,1)</f>
        <v>41913.208333333336</v>
      </c>
      <c r="N483">
        <v>1415772000</v>
      </c>
      <c r="O483" s="7">
        <f>(((N483/60)/60)/24)+DATE(1970,1,1)</f>
        <v>41955.25</v>
      </c>
      <c r="P483" t="b">
        <v>0</v>
      </c>
      <c r="Q483" t="b">
        <v>1</v>
      </c>
      <c r="R483" t="s">
        <v>33</v>
      </c>
      <c r="S483" t="s">
        <v>2035</v>
      </c>
      <c r="T483" t="s">
        <v>2045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>IF(E484=0,0,ROUND(E484/I484,2))</f>
        <v>76.56</v>
      </c>
      <c r="G484">
        <f>ROUND((E484/D484)*100,0)</f>
        <v>16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7">
        <f>(((L484/60)/60)/24)+DATE(1970,1,1)</f>
        <v>40963.25</v>
      </c>
      <c r="N484">
        <v>1331013600</v>
      </c>
      <c r="O484" s="7">
        <f>(((N484/60)/60)/24)+DATE(1970,1,1)</f>
        <v>40974.25</v>
      </c>
      <c r="P484" t="b">
        <v>0</v>
      </c>
      <c r="Q484" t="b">
        <v>1</v>
      </c>
      <c r="R484" t="s">
        <v>119</v>
      </c>
      <c r="S484" t="s">
        <v>2037</v>
      </c>
      <c r="T484" t="s">
        <v>2055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>IF(E485=0,0,ROUND(E485/I485,2))</f>
        <v>87.07</v>
      </c>
      <c r="G485">
        <f>ROUND((E485/D485)*100,0)</f>
        <v>53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7">
        <f>(((L485/60)/60)/24)+DATE(1970,1,1)</f>
        <v>43811.25</v>
      </c>
      <c r="N485">
        <v>1576735200</v>
      </c>
      <c r="O485" s="7">
        <f>(((N485/60)/60)/24)+DATE(1970,1,1)</f>
        <v>43818.25</v>
      </c>
      <c r="P485" t="b">
        <v>0</v>
      </c>
      <c r="Q485" t="b">
        <v>0</v>
      </c>
      <c r="R485" t="s">
        <v>33</v>
      </c>
      <c r="S485" t="s">
        <v>2035</v>
      </c>
      <c r="T485" t="s">
        <v>2045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>IF(E486=0,0,ROUND(E486/I486,2))</f>
        <v>49</v>
      </c>
      <c r="G486">
        <f>ROUND((E486/D486)*100,0)</f>
        <v>260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7">
        <f>(((L486/60)/60)/24)+DATE(1970,1,1)</f>
        <v>41855.208333333336</v>
      </c>
      <c r="N486">
        <v>1411362000</v>
      </c>
      <c r="O486" s="7">
        <f>(((N486/60)/60)/24)+DATE(1970,1,1)</f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2041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>IF(E487=0,0,ROUND(E487/I487,2))</f>
        <v>42.97</v>
      </c>
      <c r="G487">
        <f>ROUND((E487/D487)*100,0)</f>
        <v>31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7">
        <f>(((L487/60)/60)/24)+DATE(1970,1,1)</f>
        <v>43626.208333333328</v>
      </c>
      <c r="N487">
        <v>1563685200</v>
      </c>
      <c r="O487" s="7">
        <f>(((N487/60)/60)/24)+DATE(1970,1,1)</f>
        <v>43667.208333333328</v>
      </c>
      <c r="P487" t="b">
        <v>0</v>
      </c>
      <c r="Q487" t="b">
        <v>0</v>
      </c>
      <c r="R487" t="s">
        <v>33</v>
      </c>
      <c r="S487" t="s">
        <v>2035</v>
      </c>
      <c r="T487" t="s">
        <v>2045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>IF(E488=0,0,ROUND(E488/I488,2))</f>
        <v>33.43</v>
      </c>
      <c r="G488">
        <f>ROUND((E488/D488)*100,0)</f>
        <v>14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7">
        <f>(((L488/60)/60)/24)+DATE(1970,1,1)</f>
        <v>43168.25</v>
      </c>
      <c r="N488">
        <v>1521867600</v>
      </c>
      <c r="O488" s="7">
        <f>(((N488/60)/60)/24)+DATE(1970,1,1)</f>
        <v>43183.208333333328</v>
      </c>
      <c r="P488" t="b">
        <v>0</v>
      </c>
      <c r="Q488" t="b">
        <v>1</v>
      </c>
      <c r="R488" t="s">
        <v>206</v>
      </c>
      <c r="S488" t="s">
        <v>2037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>IF(E489=0,0,ROUND(E489/I489,2))</f>
        <v>83.98</v>
      </c>
      <c r="G489">
        <f>ROUND((E489/D489)*100,0)</f>
        <v>179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7">
        <f>(((L489/60)/60)/24)+DATE(1970,1,1)</f>
        <v>42845.208333333328</v>
      </c>
      <c r="N489">
        <v>1495515600</v>
      </c>
      <c r="O489" s="7">
        <f>(((N489/60)/60)/24)+DATE(1970,1,1)</f>
        <v>42878.208333333328</v>
      </c>
      <c r="P489" t="b">
        <v>0</v>
      </c>
      <c r="Q489" t="b">
        <v>0</v>
      </c>
      <c r="R489" t="s">
        <v>33</v>
      </c>
      <c r="S489" t="s">
        <v>2035</v>
      </c>
      <c r="T489" t="s">
        <v>2045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>IF(E490=0,0,ROUND(E490/I490,2))</f>
        <v>101.42</v>
      </c>
      <c r="G490">
        <f>ROUND((E490/D490)*100,0)</f>
        <v>220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7">
        <f>(((L490/60)/60)/24)+DATE(1970,1,1)</f>
        <v>42403.25</v>
      </c>
      <c r="N490">
        <v>1455948000</v>
      </c>
      <c r="O490" s="7">
        <f>(((N490/60)/60)/24)+DATE(1970,1,1)</f>
        <v>42420.25</v>
      </c>
      <c r="P490" t="b">
        <v>0</v>
      </c>
      <c r="Q490" t="b">
        <v>0</v>
      </c>
      <c r="R490" t="s">
        <v>33</v>
      </c>
      <c r="S490" t="s">
        <v>2035</v>
      </c>
      <c r="T490" t="s">
        <v>2045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>IF(E491=0,0,ROUND(E491/I491,2))</f>
        <v>109.87</v>
      </c>
      <c r="G491">
        <f>ROUND((E491/D491)*100,0)</f>
        <v>102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7">
        <f>(((L491/60)/60)/24)+DATE(1970,1,1)</f>
        <v>40406.208333333336</v>
      </c>
      <c r="N491">
        <v>1282366800</v>
      </c>
      <c r="O491" s="7">
        <f>(((N491/60)/60)/24)+DATE(1970,1,1)</f>
        <v>40411.208333333336</v>
      </c>
      <c r="P491" t="b">
        <v>0</v>
      </c>
      <c r="Q491" t="b">
        <v>0</v>
      </c>
      <c r="R491" t="s">
        <v>65</v>
      </c>
      <c r="S491" t="s">
        <v>2034</v>
      </c>
      <c r="T491" t="s">
        <v>2050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>IF(E492=0,0,ROUND(E492/I492,2))</f>
        <v>31.92</v>
      </c>
      <c r="G492">
        <f>ROUND((E492/D492)*100,0)</f>
        <v>192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7">
        <f>(((L492/60)/60)/24)+DATE(1970,1,1)</f>
        <v>43786.25</v>
      </c>
      <c r="N492">
        <v>1574575200</v>
      </c>
      <c r="O492" s="7">
        <f>(((N492/60)/60)/24)+DATE(1970,1,1)</f>
        <v>43793.25</v>
      </c>
      <c r="P492" t="b">
        <v>0</v>
      </c>
      <c r="Q492" t="b">
        <v>0</v>
      </c>
      <c r="R492" t="s">
        <v>1029</v>
      </c>
      <c r="S492" t="s">
        <v>2040</v>
      </c>
      <c r="T492" t="s">
        <v>2064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>IF(E493=0,0,ROUND(E493/I493,2))</f>
        <v>70.989999999999995</v>
      </c>
      <c r="G493">
        <f>ROUND((E493/D493)*100,0)</f>
        <v>305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7">
        <f>(((L493/60)/60)/24)+DATE(1970,1,1)</f>
        <v>41456.208333333336</v>
      </c>
      <c r="N493">
        <v>1374901200</v>
      </c>
      <c r="O493" s="7">
        <f>(((N493/60)/60)/24)+DATE(1970,1,1)</f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2041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>IF(E494=0,0,ROUND(E494/I494,2))</f>
        <v>77.03</v>
      </c>
      <c r="G494">
        <f>ROUND((E494/D494)*100,0)</f>
        <v>24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7">
        <f>(((L494/60)/60)/24)+DATE(1970,1,1)</f>
        <v>40336.208333333336</v>
      </c>
      <c r="N494">
        <v>1278910800</v>
      </c>
      <c r="O494" s="7">
        <f>(((N494/60)/60)/24)+DATE(1970,1,1)</f>
        <v>40371.208333333336</v>
      </c>
      <c r="P494" t="b">
        <v>1</v>
      </c>
      <c r="Q494" t="b">
        <v>1</v>
      </c>
      <c r="R494" t="s">
        <v>100</v>
      </c>
      <c r="S494" t="s">
        <v>2036</v>
      </c>
      <c r="T494" t="s">
        <v>2054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>IF(E495=0,0,ROUND(E495/I495,2))</f>
        <v>101.78</v>
      </c>
      <c r="G495">
        <f>ROUND((E495/D495)*100,0)</f>
        <v>724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7">
        <f>(((L495/60)/60)/24)+DATE(1970,1,1)</f>
        <v>43645.208333333328</v>
      </c>
      <c r="N495">
        <v>1562907600</v>
      </c>
      <c r="O495" s="7">
        <f>(((N495/60)/60)/24)+DATE(1970,1,1)</f>
        <v>43658.208333333328</v>
      </c>
      <c r="P495" t="b">
        <v>0</v>
      </c>
      <c r="Q495" t="b">
        <v>0</v>
      </c>
      <c r="R495" t="s">
        <v>122</v>
      </c>
      <c r="S495" t="s">
        <v>2039</v>
      </c>
      <c r="T495" t="s">
        <v>2042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>IF(E496=0,0,ROUND(E496/I496,2))</f>
        <v>51.06</v>
      </c>
      <c r="G496">
        <f>ROUND((E496/D496)*100,0)</f>
        <v>547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7">
        <f>(((L496/60)/60)/24)+DATE(1970,1,1)</f>
        <v>40990.208333333336</v>
      </c>
      <c r="N496">
        <v>1332478800</v>
      </c>
      <c r="O496" s="7">
        <f>(((N496/60)/60)/24)+DATE(1970,1,1)</f>
        <v>40991.208333333336</v>
      </c>
      <c r="P496" t="b">
        <v>0</v>
      </c>
      <c r="Q496" t="b">
        <v>0</v>
      </c>
      <c r="R496" t="s">
        <v>65</v>
      </c>
      <c r="S496" t="s">
        <v>2034</v>
      </c>
      <c r="T496" t="s">
        <v>2050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>IF(E497=0,0,ROUND(E497/I497,2))</f>
        <v>68.02</v>
      </c>
      <c r="G497">
        <f>ROUND((E497/D497)*100,0)</f>
        <v>415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7">
        <f>(((L497/60)/60)/24)+DATE(1970,1,1)</f>
        <v>41800.208333333336</v>
      </c>
      <c r="N497">
        <v>1402722000</v>
      </c>
      <c r="O497" s="7">
        <f>(((N497/60)/60)/24)+DATE(1970,1,1)</f>
        <v>41804.208333333336</v>
      </c>
      <c r="P497" t="b">
        <v>0</v>
      </c>
      <c r="Q497" t="b">
        <v>0</v>
      </c>
      <c r="R497" t="s">
        <v>33</v>
      </c>
      <c r="S497" t="s">
        <v>2035</v>
      </c>
      <c r="T497" t="s">
        <v>2045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>IF(E498=0,0,ROUND(E498/I498,2))</f>
        <v>30.87</v>
      </c>
      <c r="G498">
        <f>ROUND((E498/D498)*100,0)</f>
        <v>1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7">
        <f>(((L498/60)/60)/24)+DATE(1970,1,1)</f>
        <v>42876.208333333328</v>
      </c>
      <c r="N498">
        <v>1496811600</v>
      </c>
      <c r="O498" s="7">
        <f>(((N498/60)/60)/24)+DATE(1970,1,1)</f>
        <v>42893.208333333328</v>
      </c>
      <c r="P498" t="b">
        <v>0</v>
      </c>
      <c r="Q498" t="b">
        <v>0</v>
      </c>
      <c r="R498" t="s">
        <v>71</v>
      </c>
      <c r="S498" t="s">
        <v>2036</v>
      </c>
      <c r="T498" t="s">
        <v>2052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>IF(E499=0,0,ROUND(E499/I499,2))</f>
        <v>27.91</v>
      </c>
      <c r="G499">
        <f>ROUND((E499/D499)*100,0)</f>
        <v>34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7">
        <f>(((L499/60)/60)/24)+DATE(1970,1,1)</f>
        <v>42724.25</v>
      </c>
      <c r="N499">
        <v>1482213600</v>
      </c>
      <c r="O499" s="7">
        <f>(((N499/60)/60)/24)+DATE(1970,1,1)</f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2050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>IF(E500=0,0,ROUND(E500/I500,2))</f>
        <v>79.989999999999995</v>
      </c>
      <c r="G500">
        <f>ROUND((E500/D500)*100,0)</f>
        <v>24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7">
        <f>(((L500/60)/60)/24)+DATE(1970,1,1)</f>
        <v>42005.25</v>
      </c>
      <c r="N500">
        <v>1420264800</v>
      </c>
      <c r="O500" s="7">
        <f>(((N500/60)/60)/24)+DATE(1970,1,1)</f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2044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>IF(E501=0,0,ROUND(E501/I501,2))</f>
        <v>38</v>
      </c>
      <c r="G501">
        <f>ROUND((E501/D501)*100,0)</f>
        <v>48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7">
        <f>(((L501/60)/60)/24)+DATE(1970,1,1)</f>
        <v>42444.208333333328</v>
      </c>
      <c r="N501">
        <v>1458450000</v>
      </c>
      <c r="O501" s="7">
        <f>(((N501/60)/60)/24)+DATE(1970,1,1)</f>
        <v>42449.208333333328</v>
      </c>
      <c r="P501" t="b">
        <v>0</v>
      </c>
      <c r="Q501" t="b">
        <v>1</v>
      </c>
      <c r="R501" t="s">
        <v>42</v>
      </c>
      <c r="S501" t="s">
        <v>2036</v>
      </c>
      <c r="T501" t="s">
        <v>2046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>IF(E502=0,0,ROUND(E502/I502,2))</f>
        <v>0</v>
      </c>
      <c r="G502">
        <f>ROUND((E502/D502)*100,0)</f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7">
        <f>(((L502/60)/60)/24)+DATE(1970,1,1)</f>
        <v>41395.208333333336</v>
      </c>
      <c r="N502">
        <v>1369803600</v>
      </c>
      <c r="O502" s="7">
        <f>(((N502/60)/60)/24)+DATE(1970,1,1)</f>
        <v>41423.208333333336</v>
      </c>
      <c r="P502" t="b">
        <v>0</v>
      </c>
      <c r="Q502" t="b">
        <v>1</v>
      </c>
      <c r="R502" t="s">
        <v>33</v>
      </c>
      <c r="S502" t="s">
        <v>2035</v>
      </c>
      <c r="T502" t="s">
        <v>2045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>IF(E503=0,0,ROUND(E503/I503,2))</f>
        <v>59.99</v>
      </c>
      <c r="G503">
        <f>ROUND((E503/D503)*100,0)</f>
        <v>70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7">
        <f>(((L503/60)/60)/24)+DATE(1970,1,1)</f>
        <v>41345.208333333336</v>
      </c>
      <c r="N503">
        <v>1363237200</v>
      </c>
      <c r="O503" s="7">
        <f>(((N503/60)/60)/24)+DATE(1970,1,1)</f>
        <v>41347.208333333336</v>
      </c>
      <c r="P503" t="b">
        <v>0</v>
      </c>
      <c r="Q503" t="b">
        <v>0</v>
      </c>
      <c r="R503" t="s">
        <v>42</v>
      </c>
      <c r="S503" t="s">
        <v>2036</v>
      </c>
      <c r="T503" t="s">
        <v>2046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>IF(E504=0,0,ROUND(E504/I504,2))</f>
        <v>37.04</v>
      </c>
      <c r="G504">
        <f>ROUND((E504/D504)*100,0)</f>
        <v>530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7">
        <f>(((L504/60)/60)/24)+DATE(1970,1,1)</f>
        <v>41117.208333333336</v>
      </c>
      <c r="N504">
        <v>1345870800</v>
      </c>
      <c r="O504" s="7">
        <f>(((N504/60)/60)/24)+DATE(1970,1,1)</f>
        <v>41146.208333333336</v>
      </c>
      <c r="P504" t="b">
        <v>0</v>
      </c>
      <c r="Q504" t="b">
        <v>1</v>
      </c>
      <c r="R504" t="s">
        <v>89</v>
      </c>
      <c r="S504" t="s">
        <v>2038</v>
      </c>
      <c r="T504" t="s">
        <v>2053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>IF(E505=0,0,ROUND(E505/I505,2))</f>
        <v>99.96</v>
      </c>
      <c r="G505">
        <f>ROUND((E505/D505)*100,0)</f>
        <v>180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7">
        <f>(((L505/60)/60)/24)+DATE(1970,1,1)</f>
        <v>42186.208333333328</v>
      </c>
      <c r="N505">
        <v>1437454800</v>
      </c>
      <c r="O505" s="7">
        <f>(((N505/60)/60)/24)+DATE(1970,1,1)</f>
        <v>42206.208333333328</v>
      </c>
      <c r="P505" t="b">
        <v>0</v>
      </c>
      <c r="Q505" t="b">
        <v>0</v>
      </c>
      <c r="R505" t="s">
        <v>53</v>
      </c>
      <c r="S505" t="s">
        <v>2036</v>
      </c>
      <c r="T505" t="s">
        <v>2048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>IF(E506=0,0,ROUND(E506/I506,2))</f>
        <v>111.68</v>
      </c>
      <c r="G506">
        <f>ROUND((E506/D506)*100,0)</f>
        <v>92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7">
        <f>(((L506/60)/60)/24)+DATE(1970,1,1)</f>
        <v>42142.208333333328</v>
      </c>
      <c r="N506">
        <v>1432011600</v>
      </c>
      <c r="O506" s="7">
        <f>(((N506/60)/60)/24)+DATE(1970,1,1)</f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2043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>IF(E507=0,0,ROUND(E507/I507,2))</f>
        <v>36.01</v>
      </c>
      <c r="G507">
        <f>ROUND((E507/D507)*100,0)</f>
        <v>14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7">
        <f>(((L507/60)/60)/24)+DATE(1970,1,1)</f>
        <v>41341.25</v>
      </c>
      <c r="N507">
        <v>1366347600</v>
      </c>
      <c r="O507" s="7">
        <f>(((N507/60)/60)/24)+DATE(1970,1,1)</f>
        <v>41383.208333333336</v>
      </c>
      <c r="P507" t="b">
        <v>0</v>
      </c>
      <c r="Q507" t="b">
        <v>1</v>
      </c>
      <c r="R507" t="s">
        <v>133</v>
      </c>
      <c r="S507" t="s">
        <v>2037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>IF(E508=0,0,ROUND(E508/I508,2))</f>
        <v>66.010000000000005</v>
      </c>
      <c r="G508">
        <f>ROUND((E508/D508)*100,0)</f>
        <v>927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7">
        <f>(((L508/60)/60)/24)+DATE(1970,1,1)</f>
        <v>43062.25</v>
      </c>
      <c r="N508">
        <v>1512885600</v>
      </c>
      <c r="O508" s="7">
        <f>(((N508/60)/60)/24)+DATE(1970,1,1)</f>
        <v>43079.25</v>
      </c>
      <c r="P508" t="b">
        <v>0</v>
      </c>
      <c r="Q508" t="b">
        <v>1</v>
      </c>
      <c r="R508" t="s">
        <v>33</v>
      </c>
      <c r="S508" t="s">
        <v>2035</v>
      </c>
      <c r="T508" t="s">
        <v>2045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>IF(E509=0,0,ROUND(E509/I509,2))</f>
        <v>44.05</v>
      </c>
      <c r="G509">
        <f>ROUND((E509/D509)*100,0)</f>
        <v>40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7">
        <f>(((L509/60)/60)/24)+DATE(1970,1,1)</f>
        <v>41373.208333333336</v>
      </c>
      <c r="N509">
        <v>1369717200</v>
      </c>
      <c r="O509" s="7">
        <f>(((N509/60)/60)/24)+DATE(1970,1,1)</f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2044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>IF(E510=0,0,ROUND(E510/I510,2))</f>
        <v>53</v>
      </c>
      <c r="G510">
        <f>ROUND((E510/D510)*100,0)</f>
        <v>112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7">
        <f>(((L510/60)/60)/24)+DATE(1970,1,1)</f>
        <v>43310.208333333328</v>
      </c>
      <c r="N510">
        <v>1534654800</v>
      </c>
      <c r="O510" s="7">
        <f>(((N510/60)/60)/24)+DATE(1970,1,1)</f>
        <v>43331.208333333328</v>
      </c>
      <c r="P510" t="b">
        <v>0</v>
      </c>
      <c r="Q510" t="b">
        <v>0</v>
      </c>
      <c r="R510" t="s">
        <v>33</v>
      </c>
      <c r="S510" t="s">
        <v>2035</v>
      </c>
      <c r="T510" t="s">
        <v>2045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>IF(E511=0,0,ROUND(E511/I511,2))</f>
        <v>95</v>
      </c>
      <c r="G511">
        <f>ROUND((E511/D511)*100,0)</f>
        <v>71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7">
        <f>(((L511/60)/60)/24)+DATE(1970,1,1)</f>
        <v>41034.208333333336</v>
      </c>
      <c r="N511">
        <v>1337058000</v>
      </c>
      <c r="O511" s="7">
        <f>(((N511/60)/60)/24)+DATE(1970,1,1)</f>
        <v>41044.208333333336</v>
      </c>
      <c r="P511" t="b">
        <v>0</v>
      </c>
      <c r="Q511" t="b">
        <v>0</v>
      </c>
      <c r="R511" t="s">
        <v>33</v>
      </c>
      <c r="S511" t="s">
        <v>2035</v>
      </c>
      <c r="T511" t="s">
        <v>2045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>IF(E512=0,0,ROUND(E512/I512,2))</f>
        <v>70.91</v>
      </c>
      <c r="G512">
        <f>ROUND((E512/D512)*100,0)</f>
        <v>119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7">
        <f>(((L512/60)/60)/24)+DATE(1970,1,1)</f>
        <v>43251.208333333328</v>
      </c>
      <c r="N512">
        <v>1529816400</v>
      </c>
      <c r="O512" s="7">
        <f>(((N512/60)/60)/24)+DATE(1970,1,1)</f>
        <v>43275.208333333328</v>
      </c>
      <c r="P512" t="b">
        <v>0</v>
      </c>
      <c r="Q512" t="b">
        <v>0</v>
      </c>
      <c r="R512" t="s">
        <v>53</v>
      </c>
      <c r="S512" t="s">
        <v>2036</v>
      </c>
      <c r="T512" t="s">
        <v>2048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>IF(E513=0,0,ROUND(E513/I513,2))</f>
        <v>98.06</v>
      </c>
      <c r="G513">
        <f>ROUND((E513/D513)*100,0)</f>
        <v>24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7">
        <f>(((L513/60)/60)/24)+DATE(1970,1,1)</f>
        <v>43671.208333333328</v>
      </c>
      <c r="N513">
        <v>1564894800</v>
      </c>
      <c r="O513" s="7">
        <f>(((N513/60)/60)/24)+DATE(1970,1,1)</f>
        <v>43681.208333333328</v>
      </c>
      <c r="P513" t="b">
        <v>0</v>
      </c>
      <c r="Q513" t="b">
        <v>0</v>
      </c>
      <c r="R513" t="s">
        <v>33</v>
      </c>
      <c r="S513" t="s">
        <v>2035</v>
      </c>
      <c r="T513" t="s">
        <v>2045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>IF(E514=0,0,ROUND(E514/I514,2))</f>
        <v>53.05</v>
      </c>
      <c r="G514">
        <f>ROUND((E514/D514)*100,0)</f>
        <v>139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7">
        <f>(((L514/60)/60)/24)+DATE(1970,1,1)</f>
        <v>41825.208333333336</v>
      </c>
      <c r="N514">
        <v>1404622800</v>
      </c>
      <c r="O514" s="7">
        <f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2038</v>
      </c>
      <c r="T514" t="s">
        <v>2053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>IF(E515=0,0,ROUND(E515/I515,2))</f>
        <v>93.14</v>
      </c>
      <c r="G515">
        <f>ROUND((E515/D515)*100,0)</f>
        <v>39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7">
        <f>(((L515/60)/60)/24)+DATE(1970,1,1)</f>
        <v>40430.208333333336</v>
      </c>
      <c r="N515">
        <v>1284181200</v>
      </c>
      <c r="O515" s="7">
        <f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2036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>IF(E516=0,0,ROUND(E516/I516,2))</f>
        <v>58.95</v>
      </c>
      <c r="G516">
        <f>ROUND((E516/D516)*100,0)</f>
        <v>22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7">
        <f>(((L516/60)/60)/24)+DATE(1970,1,1)</f>
        <v>41614.25</v>
      </c>
      <c r="N516">
        <v>1386741600</v>
      </c>
      <c r="O516" s="7">
        <f>(((N516/60)/60)/24)+DATE(1970,1,1)</f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2043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>IF(E517=0,0,ROUND(E517/I517,2))</f>
        <v>36.07</v>
      </c>
      <c r="G517">
        <f>ROUND((E517/D517)*100,0)</f>
        <v>56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7">
        <f>(((L517/60)/60)/24)+DATE(1970,1,1)</f>
        <v>40900.25</v>
      </c>
      <c r="N517">
        <v>1324792800</v>
      </c>
      <c r="O517" s="7">
        <f>(((N517/60)/60)/24)+DATE(1970,1,1)</f>
        <v>40902.25</v>
      </c>
      <c r="P517" t="b">
        <v>0</v>
      </c>
      <c r="Q517" t="b">
        <v>1</v>
      </c>
      <c r="R517" t="s">
        <v>33</v>
      </c>
      <c r="S517" t="s">
        <v>2035</v>
      </c>
      <c r="T517" t="s">
        <v>2045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>IF(E518=0,0,ROUND(E518/I518,2))</f>
        <v>63.03</v>
      </c>
      <c r="G518">
        <f>ROUND((E518/D518)*100,0)</f>
        <v>43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7">
        <f>(((L518/60)/60)/24)+DATE(1970,1,1)</f>
        <v>40396.208333333336</v>
      </c>
      <c r="N518">
        <v>1284354000</v>
      </c>
      <c r="O518" s="7">
        <f>(((N518/60)/60)/24)+DATE(1970,1,1)</f>
        <v>40434.208333333336</v>
      </c>
      <c r="P518" t="b">
        <v>0</v>
      </c>
      <c r="Q518" t="b">
        <v>0</v>
      </c>
      <c r="R518" t="s">
        <v>68</v>
      </c>
      <c r="S518" t="s">
        <v>2037</v>
      </c>
      <c r="T518" t="s">
        <v>2051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>IF(E519=0,0,ROUND(E519/I519,2))</f>
        <v>84.72</v>
      </c>
      <c r="G519">
        <f>ROUND((E519/D519)*100,0)</f>
        <v>112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7">
        <f>(((L519/60)/60)/24)+DATE(1970,1,1)</f>
        <v>42860.208333333328</v>
      </c>
      <c r="N519">
        <v>1494392400</v>
      </c>
      <c r="O519" s="7">
        <f>(((N519/60)/60)/24)+DATE(1970,1,1)</f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2041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>IF(E520=0,0,ROUND(E520/I520,2))</f>
        <v>62.2</v>
      </c>
      <c r="G520">
        <f>ROUND((E520/D520)*100,0)</f>
        <v>7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7">
        <f>(((L520/60)/60)/24)+DATE(1970,1,1)</f>
        <v>43154.25</v>
      </c>
      <c r="N520">
        <v>1519538400</v>
      </c>
      <c r="O520" s="7">
        <f>(((N520/60)/60)/24)+DATE(1970,1,1)</f>
        <v>43156.25</v>
      </c>
      <c r="P520" t="b">
        <v>0</v>
      </c>
      <c r="Q520" t="b">
        <v>1</v>
      </c>
      <c r="R520" t="s">
        <v>71</v>
      </c>
      <c r="S520" t="s">
        <v>2036</v>
      </c>
      <c r="T520" t="s">
        <v>2052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>IF(E521=0,0,ROUND(E521/I521,2))</f>
        <v>101.98</v>
      </c>
      <c r="G521">
        <f>ROUND((E521/D521)*100,0)</f>
        <v>102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7">
        <f>(((L521/60)/60)/24)+DATE(1970,1,1)</f>
        <v>42012.25</v>
      </c>
      <c r="N521">
        <v>1421906400</v>
      </c>
      <c r="O521" s="7">
        <f>(((N521/60)/60)/24)+DATE(1970,1,1)</f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2043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>IF(E522=0,0,ROUND(E522/I522,2))</f>
        <v>106.44</v>
      </c>
      <c r="G522">
        <f>ROUND((E522/D522)*100,0)</f>
        <v>426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7">
        <f>(((L522/60)/60)/24)+DATE(1970,1,1)</f>
        <v>43574.208333333328</v>
      </c>
      <c r="N522">
        <v>1555909200</v>
      </c>
      <c r="O522" s="7">
        <f>(((N522/60)/60)/24)+DATE(1970,1,1)</f>
        <v>43577.208333333328</v>
      </c>
      <c r="P522" t="b">
        <v>0</v>
      </c>
      <c r="Q522" t="b">
        <v>0</v>
      </c>
      <c r="R522" t="s">
        <v>33</v>
      </c>
      <c r="S522" t="s">
        <v>2035</v>
      </c>
      <c r="T522" t="s">
        <v>2045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>IF(E523=0,0,ROUND(E523/I523,2))</f>
        <v>29.98</v>
      </c>
      <c r="G523">
        <f>ROUND((E523/D523)*100,0)</f>
        <v>146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7">
        <f>(((L523/60)/60)/24)+DATE(1970,1,1)</f>
        <v>42605.208333333328</v>
      </c>
      <c r="N523">
        <v>1472446800</v>
      </c>
      <c r="O523" s="7">
        <f>(((N523/60)/60)/24)+DATE(1970,1,1)</f>
        <v>42611.208333333328</v>
      </c>
      <c r="P523" t="b">
        <v>0</v>
      </c>
      <c r="Q523" t="b">
        <v>1</v>
      </c>
      <c r="R523" t="s">
        <v>53</v>
      </c>
      <c r="S523" t="s">
        <v>2036</v>
      </c>
      <c r="T523" t="s">
        <v>2048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>IF(E524=0,0,ROUND(E524/I524,2))</f>
        <v>85.81</v>
      </c>
      <c r="G524">
        <f>ROUND((E524/D524)*100,0)</f>
        <v>32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7">
        <f>(((L524/60)/60)/24)+DATE(1970,1,1)</f>
        <v>41093.208333333336</v>
      </c>
      <c r="N524">
        <v>1342328400</v>
      </c>
      <c r="O524" s="7">
        <f>(((N524/60)/60)/24)+DATE(1970,1,1)</f>
        <v>41105.208333333336</v>
      </c>
      <c r="P524" t="b">
        <v>0</v>
      </c>
      <c r="Q524" t="b">
        <v>0</v>
      </c>
      <c r="R524" t="s">
        <v>100</v>
      </c>
      <c r="S524" t="s">
        <v>2036</v>
      </c>
      <c r="T524" t="s">
        <v>2054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>IF(E525=0,0,ROUND(E525/I525,2))</f>
        <v>70.819999999999993</v>
      </c>
      <c r="G525">
        <f>ROUND((E525/D525)*100,0)</f>
        <v>700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7">
        <f>(((L525/60)/60)/24)+DATE(1970,1,1)</f>
        <v>40241.25</v>
      </c>
      <c r="N525">
        <v>1268114400</v>
      </c>
      <c r="O525" s="7">
        <f>(((N525/60)/60)/24)+DATE(1970,1,1)</f>
        <v>40246.25</v>
      </c>
      <c r="P525" t="b">
        <v>0</v>
      </c>
      <c r="Q525" t="b">
        <v>0</v>
      </c>
      <c r="R525" t="s">
        <v>100</v>
      </c>
      <c r="S525" t="s">
        <v>2036</v>
      </c>
      <c r="T525" t="s">
        <v>2054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>IF(E526=0,0,ROUND(E526/I526,2))</f>
        <v>41</v>
      </c>
      <c r="G526">
        <f>ROUND((E526/D526)*100,0)</f>
        <v>84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7">
        <f>(((L526/60)/60)/24)+DATE(1970,1,1)</f>
        <v>40294.208333333336</v>
      </c>
      <c r="N526">
        <v>1273381200</v>
      </c>
      <c r="O526" s="7">
        <f>(((N526/60)/60)/24)+DATE(1970,1,1)</f>
        <v>40307.208333333336</v>
      </c>
      <c r="P526" t="b">
        <v>0</v>
      </c>
      <c r="Q526" t="b">
        <v>0</v>
      </c>
      <c r="R526" t="s">
        <v>33</v>
      </c>
      <c r="S526" t="s">
        <v>2035</v>
      </c>
      <c r="T526" t="s">
        <v>2045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>IF(E527=0,0,ROUND(E527/I527,2))</f>
        <v>28.06</v>
      </c>
      <c r="G527">
        <f>ROUND((E527/D527)*100,0)</f>
        <v>84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7">
        <f>(((L527/60)/60)/24)+DATE(1970,1,1)</f>
        <v>40505.25</v>
      </c>
      <c r="N527">
        <v>1290837600</v>
      </c>
      <c r="O527" s="7">
        <f>(((N527/60)/60)/24)+DATE(1970,1,1)</f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2050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>IF(E528=0,0,ROUND(E528/I528,2))</f>
        <v>88.05</v>
      </c>
      <c r="G528">
        <f>ROUND((E528/D528)*100,0)</f>
        <v>156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7">
        <f>(((L528/60)/60)/24)+DATE(1970,1,1)</f>
        <v>42364.25</v>
      </c>
      <c r="N528">
        <v>1454306400</v>
      </c>
      <c r="O528" s="7">
        <f>(((N528/60)/60)/24)+DATE(1970,1,1)</f>
        <v>42401.25</v>
      </c>
      <c r="P528" t="b">
        <v>0</v>
      </c>
      <c r="Q528" t="b">
        <v>1</v>
      </c>
      <c r="R528" t="s">
        <v>33</v>
      </c>
      <c r="S528" t="s">
        <v>2035</v>
      </c>
      <c r="T528" t="s">
        <v>2045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>IF(E529=0,0,ROUND(E529/I529,2))</f>
        <v>31</v>
      </c>
      <c r="G529">
        <f>ROUND((E529/D529)*100,0)</f>
        <v>100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7">
        <f>(((L529/60)/60)/24)+DATE(1970,1,1)</f>
        <v>42405.25</v>
      </c>
      <c r="N529">
        <v>1457762400</v>
      </c>
      <c r="O529" s="7">
        <f>(((N529/60)/60)/24)+DATE(1970,1,1)</f>
        <v>42441.25</v>
      </c>
      <c r="P529" t="b">
        <v>0</v>
      </c>
      <c r="Q529" t="b">
        <v>0</v>
      </c>
      <c r="R529" t="s">
        <v>71</v>
      </c>
      <c r="S529" t="s">
        <v>2036</v>
      </c>
      <c r="T529" t="s">
        <v>2052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>IF(E530=0,0,ROUND(E530/I530,2))</f>
        <v>90.34</v>
      </c>
      <c r="G530">
        <f>ROUND((E530/D530)*100,0)</f>
        <v>80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7">
        <f>(((L530/60)/60)/24)+DATE(1970,1,1)</f>
        <v>41601.25</v>
      </c>
      <c r="N530">
        <v>1389074400</v>
      </c>
      <c r="O530" s="7">
        <f>(((N530/60)/60)/24)+DATE(1970,1,1)</f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2049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>IF(E531=0,0,ROUND(E531/I531,2))</f>
        <v>63.78</v>
      </c>
      <c r="G531">
        <f>ROUND((E531/D531)*100,0)</f>
        <v>11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7">
        <f>(((L531/60)/60)/24)+DATE(1970,1,1)</f>
        <v>41769.208333333336</v>
      </c>
      <c r="N531">
        <v>1402117200</v>
      </c>
      <c r="O531" s="7">
        <f>(((N531/60)/60)/24)+DATE(1970,1,1)</f>
        <v>41797.208333333336</v>
      </c>
      <c r="P531" t="b">
        <v>0</v>
      </c>
      <c r="Q531" t="b">
        <v>0</v>
      </c>
      <c r="R531" t="s">
        <v>89</v>
      </c>
      <c r="S531" t="s">
        <v>2038</v>
      </c>
      <c r="T531" t="s">
        <v>2053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>IF(E532=0,0,ROUND(E532/I532,2))</f>
        <v>54</v>
      </c>
      <c r="G532">
        <f>ROUND((E532/D532)*100,0)</f>
        <v>92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7">
        <f>(((L532/60)/60)/24)+DATE(1970,1,1)</f>
        <v>40421.208333333336</v>
      </c>
      <c r="N532">
        <v>1284440400</v>
      </c>
      <c r="O532" s="7">
        <f>(((N532/60)/60)/24)+DATE(1970,1,1)</f>
        <v>40435.208333333336</v>
      </c>
      <c r="P532" t="b">
        <v>0</v>
      </c>
      <c r="Q532" t="b">
        <v>1</v>
      </c>
      <c r="R532" t="s">
        <v>119</v>
      </c>
      <c r="S532" t="s">
        <v>2037</v>
      </c>
      <c r="T532" t="s">
        <v>2055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>IF(E533=0,0,ROUND(E533/I533,2))</f>
        <v>48.99</v>
      </c>
      <c r="G533">
        <f>ROUND((E533/D533)*100,0)</f>
        <v>96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7">
        <f>(((L533/60)/60)/24)+DATE(1970,1,1)</f>
        <v>41589.25</v>
      </c>
      <c r="N533">
        <v>1388988000</v>
      </c>
      <c r="O533" s="7">
        <f>(((N533/60)/60)/24)+DATE(1970,1,1)</f>
        <v>41645.25</v>
      </c>
      <c r="P533" t="b">
        <v>0</v>
      </c>
      <c r="Q533" t="b">
        <v>0</v>
      </c>
      <c r="R533" t="s">
        <v>89</v>
      </c>
      <c r="S533" t="s">
        <v>2038</v>
      </c>
      <c r="T533" t="s">
        <v>2053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>IF(E534=0,0,ROUND(E534/I534,2))</f>
        <v>63.86</v>
      </c>
      <c r="G534">
        <f>ROUND((E534/D534)*100,0)</f>
        <v>503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7">
        <f>(((L534/60)/60)/24)+DATE(1970,1,1)</f>
        <v>43125.25</v>
      </c>
      <c r="N534">
        <v>1516946400</v>
      </c>
      <c r="O534" s="7">
        <f>(((N534/60)/60)/24)+DATE(1970,1,1)</f>
        <v>43126.25</v>
      </c>
      <c r="P534" t="b">
        <v>0</v>
      </c>
      <c r="Q534" t="b">
        <v>0</v>
      </c>
      <c r="R534" t="s">
        <v>33</v>
      </c>
      <c r="S534" t="s">
        <v>2035</v>
      </c>
      <c r="T534" t="s">
        <v>2045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>IF(E535=0,0,ROUND(E535/I535,2))</f>
        <v>83</v>
      </c>
      <c r="G535">
        <f>ROUND((E535/D535)*100,0)</f>
        <v>159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7">
        <f>(((L535/60)/60)/24)+DATE(1970,1,1)</f>
        <v>41479.208333333336</v>
      </c>
      <c r="N535">
        <v>1377752400</v>
      </c>
      <c r="O535" s="7">
        <f>(((N535/60)/60)/24)+DATE(1970,1,1)</f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2049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>IF(E536=0,0,ROUND(E536/I536,2))</f>
        <v>55.08</v>
      </c>
      <c r="G536">
        <f>ROUND((E536/D536)*100,0)</f>
        <v>15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7">
        <f>(((L536/60)/60)/24)+DATE(1970,1,1)</f>
        <v>43329.208333333328</v>
      </c>
      <c r="N536">
        <v>1534568400</v>
      </c>
      <c r="O536" s="7">
        <f>(((N536/60)/60)/24)+DATE(1970,1,1)</f>
        <v>43330.208333333328</v>
      </c>
      <c r="P536" t="b">
        <v>0</v>
      </c>
      <c r="Q536" t="b">
        <v>1</v>
      </c>
      <c r="R536" t="s">
        <v>53</v>
      </c>
      <c r="S536" t="s">
        <v>2036</v>
      </c>
      <c r="T536" t="s">
        <v>2048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>IF(E537=0,0,ROUND(E537/I537,2))</f>
        <v>62.04</v>
      </c>
      <c r="G537">
        <f>ROUND((E537/D537)*100,0)</f>
        <v>482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7">
        <f>(((L537/60)/60)/24)+DATE(1970,1,1)</f>
        <v>43259.208333333328</v>
      </c>
      <c r="N537">
        <v>1528606800</v>
      </c>
      <c r="O537" s="7">
        <f>(((N537/60)/60)/24)+DATE(1970,1,1)</f>
        <v>43261.208333333328</v>
      </c>
      <c r="P537" t="b">
        <v>0</v>
      </c>
      <c r="Q537" t="b">
        <v>1</v>
      </c>
      <c r="R537" t="s">
        <v>33</v>
      </c>
      <c r="S537" t="s">
        <v>2035</v>
      </c>
      <c r="T537" t="s">
        <v>2045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>IF(E538=0,0,ROUND(E538/I538,2))</f>
        <v>104.98</v>
      </c>
      <c r="G538">
        <f>ROUND((E538/D538)*100,0)</f>
        <v>150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7">
        <f>(((L538/60)/60)/24)+DATE(1970,1,1)</f>
        <v>40414.208333333336</v>
      </c>
      <c r="N538">
        <v>1284872400</v>
      </c>
      <c r="O538" s="7">
        <f>(((N538/60)/60)/24)+DATE(1970,1,1)</f>
        <v>40440.208333333336</v>
      </c>
      <c r="P538" t="b">
        <v>0</v>
      </c>
      <c r="Q538" t="b">
        <v>0</v>
      </c>
      <c r="R538" t="s">
        <v>119</v>
      </c>
      <c r="S538" t="s">
        <v>2037</v>
      </c>
      <c r="T538" t="s">
        <v>2055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>IF(E539=0,0,ROUND(E539/I539,2))</f>
        <v>94.04</v>
      </c>
      <c r="G539">
        <f>ROUND((E539/D539)*100,0)</f>
        <v>117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7">
        <f>(((L539/60)/60)/24)+DATE(1970,1,1)</f>
        <v>43342.208333333328</v>
      </c>
      <c r="N539">
        <v>1537592400</v>
      </c>
      <c r="O539" s="7">
        <f>(((N539/60)/60)/24)+DATE(1970,1,1)</f>
        <v>43365.208333333328</v>
      </c>
      <c r="P539" t="b">
        <v>1</v>
      </c>
      <c r="Q539" t="b">
        <v>1</v>
      </c>
      <c r="R539" t="s">
        <v>42</v>
      </c>
      <c r="S539" t="s">
        <v>2036</v>
      </c>
      <c r="T539" t="s">
        <v>2046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>IF(E540=0,0,ROUND(E540/I540,2))</f>
        <v>44.01</v>
      </c>
      <c r="G540">
        <f>ROUND((E540/D540)*100,0)</f>
        <v>38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7">
        <f>(((L540/60)/60)/24)+DATE(1970,1,1)</f>
        <v>41539.208333333336</v>
      </c>
      <c r="N540">
        <v>1381208400</v>
      </c>
      <c r="O540" s="7">
        <f>(((N540/60)/60)/24)+DATE(1970,1,1)</f>
        <v>41555.208333333336</v>
      </c>
      <c r="P540" t="b">
        <v>0</v>
      </c>
      <c r="Q540" t="b">
        <v>0</v>
      </c>
      <c r="R540" t="s">
        <v>292</v>
      </c>
      <c r="S540" t="s">
        <v>2038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>IF(E541=0,0,ROUND(E541/I541,2))</f>
        <v>92.47</v>
      </c>
      <c r="G541">
        <f>ROUND((E541/D541)*100,0)</f>
        <v>73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7">
        <f>(((L541/60)/60)/24)+DATE(1970,1,1)</f>
        <v>43647.208333333328</v>
      </c>
      <c r="N541">
        <v>1562475600</v>
      </c>
      <c r="O541" s="7">
        <f>(((N541/60)/60)/24)+DATE(1970,1,1)</f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2041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>IF(E542=0,0,ROUND(E542/I542,2))</f>
        <v>57.07</v>
      </c>
      <c r="G542">
        <f>ROUND((E542/D542)*100,0)</f>
        <v>266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7">
        <f>(((L542/60)/60)/24)+DATE(1970,1,1)</f>
        <v>43225.208333333328</v>
      </c>
      <c r="N542">
        <v>1527397200</v>
      </c>
      <c r="O542" s="7">
        <f>(((N542/60)/60)/24)+DATE(1970,1,1)</f>
        <v>43247.208333333328</v>
      </c>
      <c r="P542" t="b">
        <v>0</v>
      </c>
      <c r="Q542" t="b">
        <v>0</v>
      </c>
      <c r="R542" t="s">
        <v>122</v>
      </c>
      <c r="S542" t="s">
        <v>2039</v>
      </c>
      <c r="T542" t="s">
        <v>2042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>IF(E543=0,0,ROUND(E543/I543,2))</f>
        <v>109.08</v>
      </c>
      <c r="G543">
        <f>ROUND((E543/D543)*100,0)</f>
        <v>24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7">
        <f>(((L543/60)/60)/24)+DATE(1970,1,1)</f>
        <v>42165.208333333328</v>
      </c>
      <c r="N543">
        <v>1436158800</v>
      </c>
      <c r="O543" s="7">
        <f>(((N543/60)/60)/24)+DATE(1970,1,1)</f>
        <v>42191.208333333328</v>
      </c>
      <c r="P543" t="b">
        <v>0</v>
      </c>
      <c r="Q543" t="b">
        <v>0</v>
      </c>
      <c r="R543" t="s">
        <v>292</v>
      </c>
      <c r="S543" t="s">
        <v>2038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>IF(E544=0,0,ROUND(E544/I544,2))</f>
        <v>39.39</v>
      </c>
      <c r="G544">
        <f>ROUND((E544/D544)*100,0)</f>
        <v>3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7">
        <f>(((L544/60)/60)/24)+DATE(1970,1,1)</f>
        <v>42391.25</v>
      </c>
      <c r="N544">
        <v>1456034400</v>
      </c>
      <c r="O544" s="7">
        <f>(((N544/60)/60)/24)+DATE(1970,1,1)</f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2049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>IF(E545=0,0,ROUND(E545/I545,2))</f>
        <v>77.02</v>
      </c>
      <c r="G545">
        <f>ROUND((E545/D545)*100,0)</f>
        <v>16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7">
        <f>(((L545/60)/60)/24)+DATE(1970,1,1)</f>
        <v>41528.208333333336</v>
      </c>
      <c r="N545">
        <v>1380171600</v>
      </c>
      <c r="O545" s="7">
        <f>(((N545/60)/60)/24)+DATE(1970,1,1)</f>
        <v>41543.208333333336</v>
      </c>
      <c r="P545" t="b">
        <v>0</v>
      </c>
      <c r="Q545" t="b">
        <v>0</v>
      </c>
      <c r="R545" t="s">
        <v>89</v>
      </c>
      <c r="S545" t="s">
        <v>2038</v>
      </c>
      <c r="T545" t="s">
        <v>2053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>IF(E546=0,0,ROUND(E546/I546,2))</f>
        <v>92.17</v>
      </c>
      <c r="G546">
        <f>ROUND((E546/D546)*100,0)</f>
        <v>277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7">
        <f>(((L546/60)/60)/24)+DATE(1970,1,1)</f>
        <v>42377.25</v>
      </c>
      <c r="N546">
        <v>1453356000</v>
      </c>
      <c r="O546" s="7">
        <f>(((N546/60)/60)/24)+DATE(1970,1,1)</f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2043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>IF(E547=0,0,ROUND(E547/I547,2))</f>
        <v>61.01</v>
      </c>
      <c r="G547">
        <f>ROUND((E547/D547)*100,0)</f>
        <v>89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7">
        <f>(((L547/60)/60)/24)+DATE(1970,1,1)</f>
        <v>43824.25</v>
      </c>
      <c r="N547">
        <v>1578981600</v>
      </c>
      <c r="O547" s="7">
        <f>(((N547/60)/60)/24)+DATE(1970,1,1)</f>
        <v>43844.25</v>
      </c>
      <c r="P547" t="b">
        <v>0</v>
      </c>
      <c r="Q547" t="b">
        <v>0</v>
      </c>
      <c r="R547" t="s">
        <v>33</v>
      </c>
      <c r="S547" t="s">
        <v>2035</v>
      </c>
      <c r="T547" t="s">
        <v>2045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>IF(E548=0,0,ROUND(E548/I548,2))</f>
        <v>78.069999999999993</v>
      </c>
      <c r="G548">
        <f>ROUND((E548/D548)*100,0)</f>
        <v>164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7">
        <f>(((L548/60)/60)/24)+DATE(1970,1,1)</f>
        <v>43360.208333333328</v>
      </c>
      <c r="N548">
        <v>1537419600</v>
      </c>
      <c r="O548" s="7">
        <f>(((N548/60)/60)/24)+DATE(1970,1,1)</f>
        <v>43363.208333333328</v>
      </c>
      <c r="P548" t="b">
        <v>0</v>
      </c>
      <c r="Q548" t="b">
        <v>1</v>
      </c>
      <c r="R548" t="s">
        <v>33</v>
      </c>
      <c r="S548" t="s">
        <v>2035</v>
      </c>
      <c r="T548" t="s">
        <v>2045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>IF(E549=0,0,ROUND(E549/I549,2))</f>
        <v>80.75</v>
      </c>
      <c r="G549">
        <f>ROUND((E549/D549)*100,0)</f>
        <v>969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7">
        <f>(((L549/60)/60)/24)+DATE(1970,1,1)</f>
        <v>42029.25</v>
      </c>
      <c r="N549">
        <v>1423202400</v>
      </c>
      <c r="O549" s="7">
        <f>(((N549/60)/60)/24)+DATE(1970,1,1)</f>
        <v>42041.25</v>
      </c>
      <c r="P549" t="b">
        <v>0</v>
      </c>
      <c r="Q549" t="b">
        <v>0</v>
      </c>
      <c r="R549" t="s">
        <v>53</v>
      </c>
      <c r="S549" t="s">
        <v>2036</v>
      </c>
      <c r="T549" t="s">
        <v>2048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>IF(E550=0,0,ROUND(E550/I550,2))</f>
        <v>59.99</v>
      </c>
      <c r="G550">
        <f>ROUND((E550/D550)*100,0)</f>
        <v>271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7">
        <f>(((L550/60)/60)/24)+DATE(1970,1,1)</f>
        <v>42461.208333333328</v>
      </c>
      <c r="N550">
        <v>1460610000</v>
      </c>
      <c r="O550" s="7">
        <f>(((N550/60)/60)/24)+DATE(1970,1,1)</f>
        <v>42474.208333333328</v>
      </c>
      <c r="P550" t="b">
        <v>0</v>
      </c>
      <c r="Q550" t="b">
        <v>0</v>
      </c>
      <c r="R550" t="s">
        <v>33</v>
      </c>
      <c r="S550" t="s">
        <v>2035</v>
      </c>
      <c r="T550" t="s">
        <v>2045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>IF(E551=0,0,ROUND(E551/I551,2))</f>
        <v>110.03</v>
      </c>
      <c r="G551">
        <f>ROUND((E551/D551)*100,0)</f>
        <v>284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7">
        <f>(((L551/60)/60)/24)+DATE(1970,1,1)</f>
        <v>41422.208333333336</v>
      </c>
      <c r="N551">
        <v>1370494800</v>
      </c>
      <c r="O551" s="7">
        <f>(((N551/60)/60)/24)+DATE(1970,1,1)</f>
        <v>41431.208333333336</v>
      </c>
      <c r="P551" t="b">
        <v>0</v>
      </c>
      <c r="Q551" t="b">
        <v>0</v>
      </c>
      <c r="R551" t="s">
        <v>65</v>
      </c>
      <c r="S551" t="s">
        <v>2034</v>
      </c>
      <c r="T551" t="s">
        <v>2050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>IF(E552=0,0,ROUND(E552/I552,2))</f>
        <v>4</v>
      </c>
      <c r="G552">
        <f>ROUND((E552/D552)*100,0)</f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7">
        <f>(((L552/60)/60)/24)+DATE(1970,1,1)</f>
        <v>40968.25</v>
      </c>
      <c r="N552">
        <v>1332306000</v>
      </c>
      <c r="O552" s="7">
        <f>(((N552/60)/60)/24)+DATE(1970,1,1)</f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2049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>IF(E553=0,0,ROUND(E553/I553,2))</f>
        <v>38</v>
      </c>
      <c r="G553">
        <f>ROUND((E553/D553)*100,0)</f>
        <v>59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7">
        <f>(((L553/60)/60)/24)+DATE(1970,1,1)</f>
        <v>41993.25</v>
      </c>
      <c r="N553">
        <v>1422511200</v>
      </c>
      <c r="O553" s="7">
        <f>(((N553/60)/60)/24)+DATE(1970,1,1)</f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2044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>IF(E554=0,0,ROUND(E554/I554,2))</f>
        <v>96.37</v>
      </c>
      <c r="G554">
        <f>ROUND((E554/D554)*100,0)</f>
        <v>99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7">
        <f>(((L554/60)/60)/24)+DATE(1970,1,1)</f>
        <v>42700.25</v>
      </c>
      <c r="N554">
        <v>1480312800</v>
      </c>
      <c r="O554" s="7">
        <f>(((N554/60)/60)/24)+DATE(1970,1,1)</f>
        <v>42702.25</v>
      </c>
      <c r="P554" t="b">
        <v>0</v>
      </c>
      <c r="Q554" t="b">
        <v>0</v>
      </c>
      <c r="R554" t="s">
        <v>33</v>
      </c>
      <c r="S554" t="s">
        <v>2035</v>
      </c>
      <c r="T554" t="s">
        <v>2045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>IF(E555=0,0,ROUND(E555/I555,2))</f>
        <v>72.98</v>
      </c>
      <c r="G555">
        <f>ROUND((E555/D555)*100,0)</f>
        <v>44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7">
        <f>(((L555/60)/60)/24)+DATE(1970,1,1)</f>
        <v>40545.25</v>
      </c>
      <c r="N555">
        <v>1294034400</v>
      </c>
      <c r="O555" s="7">
        <f>(((N555/60)/60)/24)+DATE(1970,1,1)</f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2043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>IF(E556=0,0,ROUND(E556/I556,2))</f>
        <v>26.01</v>
      </c>
      <c r="G556">
        <f>ROUND((E556/D556)*100,0)</f>
        <v>152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7">
        <f>(((L556/60)/60)/24)+DATE(1970,1,1)</f>
        <v>42723.25</v>
      </c>
      <c r="N556">
        <v>1482645600</v>
      </c>
      <c r="O556" s="7">
        <f>(((N556/60)/60)/24)+DATE(1970,1,1)</f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2049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>IF(E557=0,0,ROUND(E557/I557,2))</f>
        <v>104.36</v>
      </c>
      <c r="G557">
        <f>ROUND((E557/D557)*100,0)</f>
        <v>224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7">
        <f>(((L557/60)/60)/24)+DATE(1970,1,1)</f>
        <v>41731.208333333336</v>
      </c>
      <c r="N557">
        <v>1399093200</v>
      </c>
      <c r="O557" s="7">
        <f>(((N557/60)/60)/24)+DATE(1970,1,1)</f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2043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>IF(E558=0,0,ROUND(E558/I558,2))</f>
        <v>102.19</v>
      </c>
      <c r="G558">
        <f>ROUND((E558/D558)*100,0)</f>
        <v>240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7">
        <f>(((L558/60)/60)/24)+DATE(1970,1,1)</f>
        <v>40792.208333333336</v>
      </c>
      <c r="N558">
        <v>1315890000</v>
      </c>
      <c r="O558" s="7">
        <f>(((N558/60)/60)/24)+DATE(1970,1,1)</f>
        <v>40799.208333333336</v>
      </c>
      <c r="P558" t="b">
        <v>0</v>
      </c>
      <c r="Q558" t="b">
        <v>1</v>
      </c>
      <c r="R558" t="s">
        <v>206</v>
      </c>
      <c r="S558" t="s">
        <v>2037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>IF(E559=0,0,ROUND(E559/I559,2))</f>
        <v>54.12</v>
      </c>
      <c r="G559">
        <f>ROUND((E559/D559)*100,0)</f>
        <v>199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7">
        <f>(((L559/60)/60)/24)+DATE(1970,1,1)</f>
        <v>42279.208333333328</v>
      </c>
      <c r="N559">
        <v>1444021200</v>
      </c>
      <c r="O559" s="7">
        <f>(((N559/60)/60)/24)+DATE(1970,1,1)</f>
        <v>42282.208333333328</v>
      </c>
      <c r="P559" t="b">
        <v>0</v>
      </c>
      <c r="Q559" t="b">
        <v>1</v>
      </c>
      <c r="R559" t="s">
        <v>474</v>
      </c>
      <c r="S559" t="s">
        <v>2036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>IF(E560=0,0,ROUND(E560/I560,2))</f>
        <v>63.22</v>
      </c>
      <c r="G560">
        <f>ROUND((E560/D560)*100,0)</f>
        <v>137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7">
        <f>(((L560/60)/60)/24)+DATE(1970,1,1)</f>
        <v>42424.25</v>
      </c>
      <c r="N560">
        <v>1460005200</v>
      </c>
      <c r="O560" s="7">
        <f>(((N560/60)/60)/24)+DATE(1970,1,1)</f>
        <v>42467.208333333328</v>
      </c>
      <c r="P560" t="b">
        <v>0</v>
      </c>
      <c r="Q560" t="b">
        <v>0</v>
      </c>
      <c r="R560" t="s">
        <v>33</v>
      </c>
      <c r="S560" t="s">
        <v>2035</v>
      </c>
      <c r="T560" t="s">
        <v>2045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>IF(E561=0,0,ROUND(E561/I561,2))</f>
        <v>104.03</v>
      </c>
      <c r="G561">
        <f>ROUND((E561/D561)*100,0)</f>
        <v>101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7">
        <f>(((L561/60)/60)/24)+DATE(1970,1,1)</f>
        <v>42584.208333333328</v>
      </c>
      <c r="N561">
        <v>1470718800</v>
      </c>
      <c r="O561" s="7">
        <f>(((N561/60)/60)/24)+DATE(1970,1,1)</f>
        <v>42591.208333333328</v>
      </c>
      <c r="P561" t="b">
        <v>0</v>
      </c>
      <c r="Q561" t="b">
        <v>0</v>
      </c>
      <c r="R561" t="s">
        <v>33</v>
      </c>
      <c r="S561" t="s">
        <v>2035</v>
      </c>
      <c r="T561" t="s">
        <v>2045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>IF(E562=0,0,ROUND(E562/I562,2))</f>
        <v>49.99</v>
      </c>
      <c r="G562">
        <f>ROUND((E562/D562)*100,0)</f>
        <v>794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7">
        <f>(((L562/60)/60)/24)+DATE(1970,1,1)</f>
        <v>40865.25</v>
      </c>
      <c r="N562">
        <v>1325052000</v>
      </c>
      <c r="O562" s="7">
        <f>(((N562/60)/60)/24)+DATE(1970,1,1)</f>
        <v>40905.25</v>
      </c>
      <c r="P562" t="b">
        <v>0</v>
      </c>
      <c r="Q562" t="b">
        <v>0</v>
      </c>
      <c r="R562" t="s">
        <v>71</v>
      </c>
      <c r="S562" t="s">
        <v>2036</v>
      </c>
      <c r="T562" t="s">
        <v>2052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>IF(E563=0,0,ROUND(E563/I563,2))</f>
        <v>56.02</v>
      </c>
      <c r="G563">
        <f>ROUND((E563/D563)*100,0)</f>
        <v>370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7">
        <f>(((L563/60)/60)/24)+DATE(1970,1,1)</f>
        <v>40833.208333333336</v>
      </c>
      <c r="N563">
        <v>1319000400</v>
      </c>
      <c r="O563" s="7">
        <f>(((N563/60)/60)/24)+DATE(1970,1,1)</f>
        <v>40835.208333333336</v>
      </c>
      <c r="P563" t="b">
        <v>0</v>
      </c>
      <c r="Q563" t="b">
        <v>0</v>
      </c>
      <c r="R563" t="s">
        <v>33</v>
      </c>
      <c r="S563" t="s">
        <v>2035</v>
      </c>
      <c r="T563" t="s">
        <v>2045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>IF(E564=0,0,ROUND(E564/I564,2))</f>
        <v>48.81</v>
      </c>
      <c r="G564">
        <f>ROUND((E564/D564)*100,0)</f>
        <v>13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7">
        <f>(((L564/60)/60)/24)+DATE(1970,1,1)</f>
        <v>43536.208333333328</v>
      </c>
      <c r="N564">
        <v>1552539600</v>
      </c>
      <c r="O564" s="7">
        <f>(((N564/60)/60)/24)+DATE(1970,1,1)</f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2043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>IF(E565=0,0,ROUND(E565/I565,2))</f>
        <v>60.08</v>
      </c>
      <c r="G565">
        <f>ROUND((E565/D565)*100,0)</f>
        <v>138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7">
        <f>(((L565/60)/60)/24)+DATE(1970,1,1)</f>
        <v>43417.25</v>
      </c>
      <c r="N565">
        <v>1543816800</v>
      </c>
      <c r="O565" s="7">
        <f>(((N565/60)/60)/24)+DATE(1970,1,1)</f>
        <v>43437.25</v>
      </c>
      <c r="P565" t="b">
        <v>0</v>
      </c>
      <c r="Q565" t="b">
        <v>0</v>
      </c>
      <c r="R565" t="s">
        <v>42</v>
      </c>
      <c r="S565" t="s">
        <v>2036</v>
      </c>
      <c r="T565" t="s">
        <v>2046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>IF(E566=0,0,ROUND(E566/I566,2))</f>
        <v>78.989999999999995</v>
      </c>
      <c r="G566">
        <f>ROUND((E566/D566)*100,0)</f>
        <v>84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7">
        <f>(((L566/60)/60)/24)+DATE(1970,1,1)</f>
        <v>42078.208333333328</v>
      </c>
      <c r="N566">
        <v>1427086800</v>
      </c>
      <c r="O566" s="7">
        <f>(((N566/60)/60)/24)+DATE(1970,1,1)</f>
        <v>42086.208333333328</v>
      </c>
      <c r="P566" t="b">
        <v>0</v>
      </c>
      <c r="Q566" t="b">
        <v>0</v>
      </c>
      <c r="R566" t="s">
        <v>33</v>
      </c>
      <c r="S566" t="s">
        <v>2035</v>
      </c>
      <c r="T566" t="s">
        <v>2045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>IF(E567=0,0,ROUND(E567/I567,2))</f>
        <v>53.99</v>
      </c>
      <c r="G567">
        <f>ROUND((E567/D567)*100,0)</f>
        <v>205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7">
        <f>(((L567/60)/60)/24)+DATE(1970,1,1)</f>
        <v>40862.25</v>
      </c>
      <c r="N567">
        <v>1323064800</v>
      </c>
      <c r="O567" s="7">
        <f>(((N567/60)/60)/24)+DATE(1970,1,1)</f>
        <v>40882.25</v>
      </c>
      <c r="P567" t="b">
        <v>0</v>
      </c>
      <c r="Q567" t="b">
        <v>0</v>
      </c>
      <c r="R567" t="s">
        <v>33</v>
      </c>
      <c r="S567" t="s">
        <v>2035</v>
      </c>
      <c r="T567" t="s">
        <v>2045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>IF(E568=0,0,ROUND(E568/I568,2))</f>
        <v>111.46</v>
      </c>
      <c r="G568">
        <f>ROUND((E568/D568)*100,0)</f>
        <v>44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7">
        <f>(((L568/60)/60)/24)+DATE(1970,1,1)</f>
        <v>42424.25</v>
      </c>
      <c r="N568">
        <v>1458277200</v>
      </c>
      <c r="O568" s="7">
        <f>(((N568/60)/60)/24)+DATE(1970,1,1)</f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2047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>IF(E569=0,0,ROUND(E569/I569,2))</f>
        <v>60.92</v>
      </c>
      <c r="G569">
        <f>ROUND((E569/D569)*100,0)</f>
        <v>219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7">
        <f>(((L569/60)/60)/24)+DATE(1970,1,1)</f>
        <v>41830.208333333336</v>
      </c>
      <c r="N569">
        <v>1405141200</v>
      </c>
      <c r="O569" s="7">
        <f>(((N569/60)/60)/24)+DATE(1970,1,1)</f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2043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>IF(E570=0,0,ROUND(E570/I570,2))</f>
        <v>26</v>
      </c>
      <c r="G570">
        <f>ROUND((E570/D570)*100,0)</f>
        <v>186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7">
        <f>(((L570/60)/60)/24)+DATE(1970,1,1)</f>
        <v>40374.208333333336</v>
      </c>
      <c r="N570">
        <v>1283058000</v>
      </c>
      <c r="O570" s="7">
        <f>(((N570/60)/60)/24)+DATE(1970,1,1)</f>
        <v>40419.208333333336</v>
      </c>
      <c r="P570" t="b">
        <v>0</v>
      </c>
      <c r="Q570" t="b">
        <v>0</v>
      </c>
      <c r="R570" t="s">
        <v>33</v>
      </c>
      <c r="S570" t="s">
        <v>2035</v>
      </c>
      <c r="T570" t="s">
        <v>2045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>IF(E571=0,0,ROUND(E571/I571,2))</f>
        <v>80.989999999999995</v>
      </c>
      <c r="G571">
        <f>ROUND((E571/D571)*100,0)</f>
        <v>237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7">
        <f>(((L571/60)/60)/24)+DATE(1970,1,1)</f>
        <v>40554.25</v>
      </c>
      <c r="N571">
        <v>1295762400</v>
      </c>
      <c r="O571" s="7">
        <f>(((N571/60)/60)/24)+DATE(1970,1,1)</f>
        <v>40566.25</v>
      </c>
      <c r="P571" t="b">
        <v>0</v>
      </c>
      <c r="Q571" t="b">
        <v>0</v>
      </c>
      <c r="R571" t="s">
        <v>71</v>
      </c>
      <c r="S571" t="s">
        <v>2036</v>
      </c>
      <c r="T571" t="s">
        <v>2052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>IF(E572=0,0,ROUND(E572/I572,2))</f>
        <v>35</v>
      </c>
      <c r="G572">
        <f>ROUND((E572/D572)*100,0)</f>
        <v>306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7">
        <f>(((L572/60)/60)/24)+DATE(1970,1,1)</f>
        <v>41993.25</v>
      </c>
      <c r="N572">
        <v>1419573600</v>
      </c>
      <c r="O572" s="7">
        <f>(((N572/60)/60)/24)+DATE(1970,1,1)</f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2043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>IF(E573=0,0,ROUND(E573/I573,2))</f>
        <v>94.14</v>
      </c>
      <c r="G573">
        <f>ROUND((E573/D573)*100,0)</f>
        <v>94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7">
        <f>(((L573/60)/60)/24)+DATE(1970,1,1)</f>
        <v>42174.208333333328</v>
      </c>
      <c r="N573">
        <v>1438750800</v>
      </c>
      <c r="O573" s="7">
        <f>(((N573/60)/60)/24)+DATE(1970,1,1)</f>
        <v>42221.208333333328</v>
      </c>
      <c r="P573" t="b">
        <v>0</v>
      </c>
      <c r="Q573" t="b">
        <v>0</v>
      </c>
      <c r="R573" t="s">
        <v>100</v>
      </c>
      <c r="S573" t="s">
        <v>2036</v>
      </c>
      <c r="T573" t="s">
        <v>2054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>IF(E574=0,0,ROUND(E574/I574,2))</f>
        <v>52.09</v>
      </c>
      <c r="G574">
        <f>ROUND((E574/D574)*100,0)</f>
        <v>54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7">
        <f>(((L574/60)/60)/24)+DATE(1970,1,1)</f>
        <v>42275.208333333328</v>
      </c>
      <c r="N574">
        <v>1444798800</v>
      </c>
      <c r="O574" s="7">
        <f>(((N574/60)/60)/24)+DATE(1970,1,1)</f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2043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>IF(E575=0,0,ROUND(E575/I575,2))</f>
        <v>24.99</v>
      </c>
      <c r="G575">
        <f>ROUND((E575/D575)*100,0)</f>
        <v>112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7">
        <f>(((L575/60)/60)/24)+DATE(1970,1,1)</f>
        <v>41761.208333333336</v>
      </c>
      <c r="N575">
        <v>1399179600</v>
      </c>
      <c r="O575" s="7">
        <f>(((N575/60)/60)/24)+DATE(1970,1,1)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2040</v>
      </c>
      <c r="T575" t="s">
        <v>2064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>IF(E576=0,0,ROUND(E576/I576,2))</f>
        <v>69.22</v>
      </c>
      <c r="G576">
        <f>ROUND((E576/D576)*100,0)</f>
        <v>369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7">
        <f>(((L576/60)/60)/24)+DATE(1970,1,1)</f>
        <v>43806.25</v>
      </c>
      <c r="N576">
        <v>1576562400</v>
      </c>
      <c r="O576" s="7">
        <f>(((N576/60)/60)/24)+DATE(1970,1,1)</f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2041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>IF(E577=0,0,ROUND(E577/I577,2))</f>
        <v>93.94</v>
      </c>
      <c r="G577">
        <f>ROUND((E577/D577)*100,0)</f>
        <v>63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7">
        <f>(((L577/60)/60)/24)+DATE(1970,1,1)</f>
        <v>41779.208333333336</v>
      </c>
      <c r="N577">
        <v>1400821200</v>
      </c>
      <c r="O577" s="7">
        <f>(((N577/60)/60)/24)+DATE(1970,1,1)</f>
        <v>41782.208333333336</v>
      </c>
      <c r="P577" t="b">
        <v>0</v>
      </c>
      <c r="Q577" t="b">
        <v>1</v>
      </c>
      <c r="R577" t="s">
        <v>33</v>
      </c>
      <c r="S577" t="s">
        <v>2035</v>
      </c>
      <c r="T577" t="s">
        <v>2045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>IF(E578=0,0,ROUND(E578/I578,2))</f>
        <v>98.41</v>
      </c>
      <c r="G578">
        <f>ROUND((E578/D578)*100,0)</f>
        <v>65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7">
        <f>(((L578/60)/60)/24)+DATE(1970,1,1)</f>
        <v>43040.208333333328</v>
      </c>
      <c r="N578">
        <v>1510984800</v>
      </c>
      <c r="O578" s="7">
        <f>(((N578/60)/60)/24)+DATE(1970,1,1)</f>
        <v>43057.25</v>
      </c>
      <c r="P578" t="b">
        <v>0</v>
      </c>
      <c r="Q578" t="b">
        <v>0</v>
      </c>
      <c r="R578" t="s">
        <v>33</v>
      </c>
      <c r="S578" t="s">
        <v>2035</v>
      </c>
      <c r="T578" t="s">
        <v>2045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>IF(E579=0,0,ROUND(E579/I579,2))</f>
        <v>41.78</v>
      </c>
      <c r="G579">
        <f>ROUND((E579/D579)*100,0)</f>
        <v>19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7">
        <f>(((L579/60)/60)/24)+DATE(1970,1,1)</f>
        <v>40613.25</v>
      </c>
      <c r="N579">
        <v>1302066000</v>
      </c>
      <c r="O579" s="7">
        <f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>IF(E580=0,0,ROUND(E580/I580,2))</f>
        <v>65.989999999999995</v>
      </c>
      <c r="G580">
        <f>ROUND((E580/D580)*100,0)</f>
        <v>17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7">
        <f>(((L580/60)/60)/24)+DATE(1970,1,1)</f>
        <v>40878.25</v>
      </c>
      <c r="N580">
        <v>1322978400</v>
      </c>
      <c r="O580" s="7">
        <f>(((N580/60)/60)/24)+DATE(1970,1,1)</f>
        <v>40881.25</v>
      </c>
      <c r="P580" t="b">
        <v>0</v>
      </c>
      <c r="Q580" t="b">
        <v>0</v>
      </c>
      <c r="R580" t="s">
        <v>474</v>
      </c>
      <c r="S580" t="s">
        <v>2036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>IF(E581=0,0,ROUND(E581/I581,2))</f>
        <v>72.06</v>
      </c>
      <c r="G581">
        <f>ROUND((E581/D581)*100,0)</f>
        <v>101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7">
        <f>(((L581/60)/60)/24)+DATE(1970,1,1)</f>
        <v>40762.208333333336</v>
      </c>
      <c r="N581">
        <v>1313730000</v>
      </c>
      <c r="O581" s="7">
        <f>(((N581/60)/60)/24)+DATE(1970,1,1)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>IF(E582=0,0,ROUND(E582/I582,2))</f>
        <v>48</v>
      </c>
      <c r="G582">
        <f>ROUND((E582/D582)*100,0)</f>
        <v>342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7">
        <f>(((L582/60)/60)/24)+DATE(1970,1,1)</f>
        <v>41696.25</v>
      </c>
      <c r="N582">
        <v>1394085600</v>
      </c>
      <c r="O582" s="7">
        <f>(((N582/60)/60)/24)+DATE(1970,1,1)</f>
        <v>41704.25</v>
      </c>
      <c r="P582" t="b">
        <v>0</v>
      </c>
      <c r="Q582" t="b">
        <v>0</v>
      </c>
      <c r="R582" t="s">
        <v>33</v>
      </c>
      <c r="S582" t="s">
        <v>2035</v>
      </c>
      <c r="T582" t="s">
        <v>2045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>IF(E583=0,0,ROUND(E583/I583,2))</f>
        <v>54.1</v>
      </c>
      <c r="G583">
        <f>ROUND((E583/D583)*100,0)</f>
        <v>64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7">
        <f>(((L583/60)/60)/24)+DATE(1970,1,1)</f>
        <v>40662.208333333336</v>
      </c>
      <c r="N583">
        <v>1305349200</v>
      </c>
      <c r="O583" s="7">
        <f>(((N583/60)/60)/24)+DATE(1970,1,1)</f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2044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>IF(E584=0,0,ROUND(E584/I584,2))</f>
        <v>107.88</v>
      </c>
      <c r="G584">
        <f>ROUND((E584/D584)*100,0)</f>
        <v>52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7">
        <f>(((L584/60)/60)/24)+DATE(1970,1,1)</f>
        <v>42165.208333333328</v>
      </c>
      <c r="N584">
        <v>1434344400</v>
      </c>
      <c r="O584" s="7">
        <f>(((N584/60)/60)/24)+DATE(1970,1,1)</f>
        <v>42170.208333333328</v>
      </c>
      <c r="P584" t="b">
        <v>0</v>
      </c>
      <c r="Q584" t="b">
        <v>1</v>
      </c>
      <c r="R584" t="s">
        <v>89</v>
      </c>
      <c r="S584" t="s">
        <v>2038</v>
      </c>
      <c r="T584" t="s">
        <v>2053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>IF(E585=0,0,ROUND(E585/I585,2))</f>
        <v>67.03</v>
      </c>
      <c r="G585">
        <f>ROUND((E585/D585)*100,0)</f>
        <v>322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7">
        <f>(((L585/60)/60)/24)+DATE(1970,1,1)</f>
        <v>40959.25</v>
      </c>
      <c r="N585">
        <v>1331186400</v>
      </c>
      <c r="O585" s="7">
        <f>(((N585/60)/60)/24)+DATE(1970,1,1)</f>
        <v>40976.25</v>
      </c>
      <c r="P585" t="b">
        <v>0</v>
      </c>
      <c r="Q585" t="b">
        <v>0</v>
      </c>
      <c r="R585" t="s">
        <v>42</v>
      </c>
      <c r="S585" t="s">
        <v>2036</v>
      </c>
      <c r="T585" t="s">
        <v>2046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>IF(E586=0,0,ROUND(E586/I586,2))</f>
        <v>64.010000000000005</v>
      </c>
      <c r="G586">
        <f>ROUND((E586/D586)*100,0)</f>
        <v>120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7">
        <f>(((L586/60)/60)/24)+DATE(1970,1,1)</f>
        <v>41024.208333333336</v>
      </c>
      <c r="N586">
        <v>1336539600</v>
      </c>
      <c r="O586" s="7">
        <f>(((N586/60)/60)/24)+DATE(1970,1,1)</f>
        <v>41038.208333333336</v>
      </c>
      <c r="P586" t="b">
        <v>0</v>
      </c>
      <c r="Q586" t="b">
        <v>0</v>
      </c>
      <c r="R586" t="s">
        <v>28</v>
      </c>
      <c r="S586" t="s">
        <v>2034</v>
      </c>
      <c r="T586" t="s">
        <v>2044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>IF(E587=0,0,ROUND(E587/I587,2))</f>
        <v>96.07</v>
      </c>
      <c r="G587">
        <f>ROUND((E587/D587)*100,0)</f>
        <v>147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7">
        <f>(((L587/60)/60)/24)+DATE(1970,1,1)</f>
        <v>40255.208333333336</v>
      </c>
      <c r="N587">
        <v>1269752400</v>
      </c>
      <c r="O587" s="7">
        <f>(((N587/60)/60)/24)+DATE(1970,1,1)</f>
        <v>40265.208333333336</v>
      </c>
      <c r="P587" t="b">
        <v>0</v>
      </c>
      <c r="Q587" t="b">
        <v>0</v>
      </c>
      <c r="R587" t="s">
        <v>206</v>
      </c>
      <c r="S587" t="s">
        <v>2037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>IF(E588=0,0,ROUND(E588/I588,2))</f>
        <v>51.18</v>
      </c>
      <c r="G588">
        <f>ROUND((E588/D588)*100,0)</f>
        <v>951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7">
        <f>(((L588/60)/60)/24)+DATE(1970,1,1)</f>
        <v>40499.25</v>
      </c>
      <c r="N588">
        <v>1291615200</v>
      </c>
      <c r="O588" s="7">
        <f>(((N588/60)/60)/24)+DATE(1970,1,1)</f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2043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>IF(E589=0,0,ROUND(E589/I589,2))</f>
        <v>43.92</v>
      </c>
      <c r="G589">
        <f>ROUND((E589/D589)*100,0)</f>
        <v>73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7">
        <f>(((L589/60)/60)/24)+DATE(1970,1,1)</f>
        <v>43484.25</v>
      </c>
      <c r="N589">
        <v>1552366800</v>
      </c>
      <c r="O589" s="7">
        <f>(((N589/60)/60)/24)+DATE(1970,1,1)</f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2041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>IF(E590=0,0,ROUND(E590/I590,2))</f>
        <v>91.02</v>
      </c>
      <c r="G590">
        <f>ROUND((E590/D590)*100,0)</f>
        <v>79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7">
        <f>(((L590/60)/60)/24)+DATE(1970,1,1)</f>
        <v>40262.208333333336</v>
      </c>
      <c r="N590">
        <v>1272171600</v>
      </c>
      <c r="O590" s="7">
        <f>(((N590/60)/60)/24)+DATE(1970,1,1)</f>
        <v>40293.208333333336</v>
      </c>
      <c r="P590" t="b">
        <v>0</v>
      </c>
      <c r="Q590" t="b">
        <v>0</v>
      </c>
      <c r="R590" t="s">
        <v>33</v>
      </c>
      <c r="S590" t="s">
        <v>2035</v>
      </c>
      <c r="T590" t="s">
        <v>2045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>IF(E591=0,0,ROUND(E591/I591,2))</f>
        <v>50.13</v>
      </c>
      <c r="G591">
        <f>ROUND((E591/D591)*100,0)</f>
        <v>65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7">
        <f>(((L591/60)/60)/24)+DATE(1970,1,1)</f>
        <v>42190.208333333328</v>
      </c>
      <c r="N591">
        <v>1436677200</v>
      </c>
      <c r="O591" s="7">
        <f>(((N591/60)/60)/24)+DATE(1970,1,1)</f>
        <v>42197.208333333328</v>
      </c>
      <c r="P591" t="b">
        <v>0</v>
      </c>
      <c r="Q591" t="b">
        <v>0</v>
      </c>
      <c r="R591" t="s">
        <v>42</v>
      </c>
      <c r="S591" t="s">
        <v>2036</v>
      </c>
      <c r="T591" t="s">
        <v>2046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>IF(E592=0,0,ROUND(E592/I592,2))</f>
        <v>67.72</v>
      </c>
      <c r="G592">
        <f>ROUND((E592/D592)*100,0)</f>
        <v>82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7">
        <f>(((L592/60)/60)/24)+DATE(1970,1,1)</f>
        <v>41994.25</v>
      </c>
      <c r="N592">
        <v>1420092000</v>
      </c>
      <c r="O592" s="7">
        <f>(((N592/60)/60)/24)+DATE(1970,1,1)</f>
        <v>42005.25</v>
      </c>
      <c r="P592" t="b">
        <v>0</v>
      </c>
      <c r="Q592" t="b">
        <v>0</v>
      </c>
      <c r="R592" t="s">
        <v>133</v>
      </c>
      <c r="S592" t="s">
        <v>2037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>IF(E593=0,0,ROUND(E593/I593,2))</f>
        <v>61.04</v>
      </c>
      <c r="G593">
        <f>ROUND((E593/D593)*100,0)</f>
        <v>1038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7">
        <f>(((L593/60)/60)/24)+DATE(1970,1,1)</f>
        <v>40373.208333333336</v>
      </c>
      <c r="N593">
        <v>1279947600</v>
      </c>
      <c r="O593" s="7">
        <f>(((N593/60)/60)/24)+DATE(1970,1,1)</f>
        <v>40383.208333333336</v>
      </c>
      <c r="P593" t="b">
        <v>0</v>
      </c>
      <c r="Q593" t="b">
        <v>0</v>
      </c>
      <c r="R593" t="s">
        <v>89</v>
      </c>
      <c r="S593" t="s">
        <v>2038</v>
      </c>
      <c r="T593" t="s">
        <v>2053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>IF(E594=0,0,ROUND(E594/I594,2))</f>
        <v>80.010000000000005</v>
      </c>
      <c r="G594">
        <f>ROUND((E594/D594)*100,0)</f>
        <v>13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7">
        <f>(((L594/60)/60)/24)+DATE(1970,1,1)</f>
        <v>41789.208333333336</v>
      </c>
      <c r="N594">
        <v>1402203600</v>
      </c>
      <c r="O594" s="7">
        <f>(((N594/60)/60)/24)+DATE(1970,1,1)</f>
        <v>41798.208333333336</v>
      </c>
      <c r="P594" t="b">
        <v>0</v>
      </c>
      <c r="Q594" t="b">
        <v>0</v>
      </c>
      <c r="R594" t="s">
        <v>33</v>
      </c>
      <c r="S594" t="s">
        <v>2035</v>
      </c>
      <c r="T594" t="s">
        <v>2045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>IF(E595=0,0,ROUND(E595/I595,2))</f>
        <v>47</v>
      </c>
      <c r="G595">
        <f>ROUND((E595/D595)*100,0)</f>
        <v>155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7">
        <f>(((L595/60)/60)/24)+DATE(1970,1,1)</f>
        <v>41724.208333333336</v>
      </c>
      <c r="N595">
        <v>1396933200</v>
      </c>
      <c r="O595" s="7">
        <f>(((N595/60)/60)/24)+DATE(1970,1,1)</f>
        <v>41737.208333333336</v>
      </c>
      <c r="P595" t="b">
        <v>0</v>
      </c>
      <c r="Q595" t="b">
        <v>0</v>
      </c>
      <c r="R595" t="s">
        <v>71</v>
      </c>
      <c r="S595" t="s">
        <v>2036</v>
      </c>
      <c r="T595" t="s">
        <v>2052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>IF(E596=0,0,ROUND(E596/I596,2))</f>
        <v>71.13</v>
      </c>
      <c r="G596">
        <f>ROUND((E596/D596)*100,0)</f>
        <v>7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7">
        <f>(((L596/60)/60)/24)+DATE(1970,1,1)</f>
        <v>42548.208333333328</v>
      </c>
      <c r="N596">
        <v>1467262800</v>
      </c>
      <c r="O596" s="7">
        <f>(((N596/60)/60)/24)+DATE(1970,1,1)</f>
        <v>42551.208333333328</v>
      </c>
      <c r="P596" t="b">
        <v>0</v>
      </c>
      <c r="Q596" t="b">
        <v>1</v>
      </c>
      <c r="R596" t="s">
        <v>33</v>
      </c>
      <c r="S596" t="s">
        <v>2035</v>
      </c>
      <c r="T596" t="s">
        <v>2045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>IF(E597=0,0,ROUND(E597/I597,2))</f>
        <v>89.99</v>
      </c>
      <c r="G597">
        <f>ROUND((E597/D597)*100,0)</f>
        <v>209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7">
        <f>(((L597/60)/60)/24)+DATE(1970,1,1)</f>
        <v>40253.208333333336</v>
      </c>
      <c r="N597">
        <v>1270530000</v>
      </c>
      <c r="O597" s="7">
        <f>(((N597/60)/60)/24)+DATE(1970,1,1)</f>
        <v>40274.208333333336</v>
      </c>
      <c r="P597" t="b">
        <v>0</v>
      </c>
      <c r="Q597" t="b">
        <v>1</v>
      </c>
      <c r="R597" t="s">
        <v>33</v>
      </c>
      <c r="S597" t="s">
        <v>2035</v>
      </c>
      <c r="T597" t="s">
        <v>2045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>IF(E598=0,0,ROUND(E598/I598,2))</f>
        <v>43.03</v>
      </c>
      <c r="G598">
        <f>ROUND((E598/D598)*100,0)</f>
        <v>100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7">
        <f>(((L598/60)/60)/24)+DATE(1970,1,1)</f>
        <v>42434.25</v>
      </c>
      <c r="N598">
        <v>1457762400</v>
      </c>
      <c r="O598" s="7">
        <f>(((N598/60)/60)/24)+DATE(1970,1,1)</f>
        <v>42441.25</v>
      </c>
      <c r="P598" t="b">
        <v>0</v>
      </c>
      <c r="Q598" t="b">
        <v>1</v>
      </c>
      <c r="R598" t="s">
        <v>53</v>
      </c>
      <c r="S598" t="s">
        <v>2036</v>
      </c>
      <c r="T598" t="s">
        <v>2048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>IF(E599=0,0,ROUND(E599/I599,2))</f>
        <v>68</v>
      </c>
      <c r="G599">
        <f>ROUND((E599/D599)*100,0)</f>
        <v>202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7">
        <f>(((L599/60)/60)/24)+DATE(1970,1,1)</f>
        <v>43786.25</v>
      </c>
      <c r="N599">
        <v>1575525600</v>
      </c>
      <c r="O599" s="7">
        <f>(((N599/60)/60)/24)+DATE(1970,1,1)</f>
        <v>43804.25</v>
      </c>
      <c r="P599" t="b">
        <v>0</v>
      </c>
      <c r="Q599" t="b">
        <v>0</v>
      </c>
      <c r="R599" t="s">
        <v>33</v>
      </c>
      <c r="S599" t="s">
        <v>2035</v>
      </c>
      <c r="T599" t="s">
        <v>2045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>IF(E600=0,0,ROUND(E600/I600,2))</f>
        <v>73</v>
      </c>
      <c r="G600">
        <f>ROUND((E600/D600)*100,0)</f>
        <v>162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7">
        <f>(((L600/60)/60)/24)+DATE(1970,1,1)</f>
        <v>40344.208333333336</v>
      </c>
      <c r="N600">
        <v>1279083600</v>
      </c>
      <c r="O600" s="7">
        <f>(((N600/60)/60)/24)+DATE(1970,1,1)</f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2043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>IF(E601=0,0,ROUND(E601/I601,2))</f>
        <v>62.34</v>
      </c>
      <c r="G601">
        <f>ROUND((E601/D601)*100,0)</f>
        <v>4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7">
        <f>(((L601/60)/60)/24)+DATE(1970,1,1)</f>
        <v>42047.25</v>
      </c>
      <c r="N601">
        <v>1424412000</v>
      </c>
      <c r="O601" s="7">
        <f>(((N601/60)/60)/24)+DATE(1970,1,1)</f>
        <v>42055.25</v>
      </c>
      <c r="P601" t="b">
        <v>0</v>
      </c>
      <c r="Q601" t="b">
        <v>0</v>
      </c>
      <c r="R601" t="s">
        <v>42</v>
      </c>
      <c r="S601" t="s">
        <v>2036</v>
      </c>
      <c r="T601" t="s">
        <v>2046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>IF(E602=0,0,ROUND(E602/I602,2))</f>
        <v>5</v>
      </c>
      <c r="G602">
        <f>ROUND((E602/D602)*100,0)</f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7">
        <f>(((L602/60)/60)/24)+DATE(1970,1,1)</f>
        <v>41485.208333333336</v>
      </c>
      <c r="N602">
        <v>1376197200</v>
      </c>
      <c r="O602" s="7">
        <f>(((N602/60)/60)/24)+DATE(1970,1,1)</f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2041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>IF(E603=0,0,ROUND(E603/I603,2))</f>
        <v>67.099999999999994</v>
      </c>
      <c r="G603">
        <f>ROUND((E603/D603)*100,0)</f>
        <v>207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7">
        <f>(((L603/60)/60)/24)+DATE(1970,1,1)</f>
        <v>41789.208333333336</v>
      </c>
      <c r="N603">
        <v>1402894800</v>
      </c>
      <c r="O603" s="7">
        <f>(((N603/60)/60)/24)+DATE(1970,1,1)</f>
        <v>41806.208333333336</v>
      </c>
      <c r="P603" t="b">
        <v>1</v>
      </c>
      <c r="Q603" t="b">
        <v>0</v>
      </c>
      <c r="R603" t="s">
        <v>65</v>
      </c>
      <c r="S603" t="s">
        <v>2034</v>
      </c>
      <c r="T603" t="s">
        <v>2050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>IF(E604=0,0,ROUND(E604/I604,2))</f>
        <v>79.98</v>
      </c>
      <c r="G604">
        <f>ROUND((E604/D604)*100,0)</f>
        <v>128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7">
        <f>(((L604/60)/60)/24)+DATE(1970,1,1)</f>
        <v>42160.208333333328</v>
      </c>
      <c r="N604">
        <v>1434430800</v>
      </c>
      <c r="O604" s="7">
        <f>(((N604/60)/60)/24)+DATE(1970,1,1)</f>
        <v>42171.208333333328</v>
      </c>
      <c r="P604" t="b">
        <v>0</v>
      </c>
      <c r="Q604" t="b">
        <v>0</v>
      </c>
      <c r="R604" t="s">
        <v>33</v>
      </c>
      <c r="S604" t="s">
        <v>2035</v>
      </c>
      <c r="T604" t="s">
        <v>2045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>IF(E605=0,0,ROUND(E605/I605,2))</f>
        <v>62.18</v>
      </c>
      <c r="G605">
        <f>ROUND((E605/D605)*100,0)</f>
        <v>120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7">
        <f>(((L605/60)/60)/24)+DATE(1970,1,1)</f>
        <v>43573.208333333328</v>
      </c>
      <c r="N605">
        <v>1557896400</v>
      </c>
      <c r="O605" s="7">
        <f>(((N605/60)/60)/24)+DATE(1970,1,1)</f>
        <v>43600.208333333328</v>
      </c>
      <c r="P605" t="b">
        <v>0</v>
      </c>
      <c r="Q605" t="b">
        <v>0</v>
      </c>
      <c r="R605" t="s">
        <v>33</v>
      </c>
      <c r="S605" t="s">
        <v>2035</v>
      </c>
      <c r="T605" t="s">
        <v>2045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>IF(E606=0,0,ROUND(E606/I606,2))</f>
        <v>53.01</v>
      </c>
      <c r="G606">
        <f>ROUND((E606/D606)*100,0)</f>
        <v>171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7">
        <f>(((L606/60)/60)/24)+DATE(1970,1,1)</f>
        <v>40565.25</v>
      </c>
      <c r="N606">
        <v>1297490400</v>
      </c>
      <c r="O606" s="7">
        <f>(((N606/60)/60)/24)+DATE(1970,1,1)</f>
        <v>40586.25</v>
      </c>
      <c r="P606" t="b">
        <v>0</v>
      </c>
      <c r="Q606" t="b">
        <v>0</v>
      </c>
      <c r="R606" t="s">
        <v>33</v>
      </c>
      <c r="S606" t="s">
        <v>2035</v>
      </c>
      <c r="T606" t="s">
        <v>2045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>IF(E607=0,0,ROUND(E607/I607,2))</f>
        <v>57.74</v>
      </c>
      <c r="G607">
        <f>ROUND((E607/D607)*100,0)</f>
        <v>187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7">
        <f>(((L607/60)/60)/24)+DATE(1970,1,1)</f>
        <v>42280.208333333328</v>
      </c>
      <c r="N607">
        <v>1447394400</v>
      </c>
      <c r="O607" s="7">
        <f>(((N607/60)/60)/24)+DATE(1970,1,1)</f>
        <v>42321.25</v>
      </c>
      <c r="P607" t="b">
        <v>0</v>
      </c>
      <c r="Q607" t="b">
        <v>0</v>
      </c>
      <c r="R607" t="s">
        <v>68</v>
      </c>
      <c r="S607" t="s">
        <v>2037</v>
      </c>
      <c r="T607" t="s">
        <v>2051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>IF(E608=0,0,ROUND(E608/I608,2))</f>
        <v>40.03</v>
      </c>
      <c r="G608">
        <f>ROUND((E608/D608)*100,0)</f>
        <v>188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7">
        <f>(((L608/60)/60)/24)+DATE(1970,1,1)</f>
        <v>42436.25</v>
      </c>
      <c r="N608">
        <v>1458277200</v>
      </c>
      <c r="O608" s="7">
        <f>(((N608/60)/60)/24)+DATE(1970,1,1)</f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2043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>IF(E609=0,0,ROUND(E609/I609,2))</f>
        <v>81.02</v>
      </c>
      <c r="G609">
        <f>ROUND((E609/D609)*100,0)</f>
        <v>131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7">
        <f>(((L609/60)/60)/24)+DATE(1970,1,1)</f>
        <v>41721.208333333336</v>
      </c>
      <c r="N609">
        <v>1395723600</v>
      </c>
      <c r="O609" s="7">
        <f>(((N609/60)/60)/24)+DATE(1970,1,1)</f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2041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>IF(E610=0,0,ROUND(E610/I610,2))</f>
        <v>35.049999999999997</v>
      </c>
      <c r="G610">
        <f>ROUND((E610/D610)*100,0)</f>
        <v>284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7">
        <f>(((L610/60)/60)/24)+DATE(1970,1,1)</f>
        <v>43530.25</v>
      </c>
      <c r="N610">
        <v>1552197600</v>
      </c>
      <c r="O610" s="7">
        <f>(((N610/60)/60)/24)+DATE(1970,1,1)</f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>IF(E611=0,0,ROUND(E611/I611,2))</f>
        <v>102.92</v>
      </c>
      <c r="G611">
        <f>ROUND((E611/D611)*100,0)</f>
        <v>120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7">
        <f>(((L611/60)/60)/24)+DATE(1970,1,1)</f>
        <v>43481.25</v>
      </c>
      <c r="N611">
        <v>1549087200</v>
      </c>
      <c r="O611" s="7">
        <f>(((N611/60)/60)/24)+DATE(1970,1,1)</f>
        <v>43498.25</v>
      </c>
      <c r="P611" t="b">
        <v>0</v>
      </c>
      <c r="Q611" t="b">
        <v>0</v>
      </c>
      <c r="R611" t="s">
        <v>474</v>
      </c>
      <c r="S611" t="s">
        <v>2036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>IF(E612=0,0,ROUND(E612/I612,2))</f>
        <v>28</v>
      </c>
      <c r="G612">
        <f>ROUND((E612/D612)*100,0)</f>
        <v>419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7">
        <f>(((L612/60)/60)/24)+DATE(1970,1,1)</f>
        <v>41259.25</v>
      </c>
      <c r="N612">
        <v>1356847200</v>
      </c>
      <c r="O612" s="7">
        <f>(((N612/60)/60)/24)+DATE(1970,1,1)</f>
        <v>41273.25</v>
      </c>
      <c r="P612" t="b">
        <v>0</v>
      </c>
      <c r="Q612" t="b">
        <v>0</v>
      </c>
      <c r="R612" t="s">
        <v>33</v>
      </c>
      <c r="S612" t="s">
        <v>2035</v>
      </c>
      <c r="T612" t="s">
        <v>2045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>IF(E613=0,0,ROUND(E613/I613,2))</f>
        <v>75.73</v>
      </c>
      <c r="G613">
        <f>ROUND((E613/D613)*100,0)</f>
        <v>14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7">
        <f>(((L613/60)/60)/24)+DATE(1970,1,1)</f>
        <v>41480.208333333336</v>
      </c>
      <c r="N613">
        <v>1375765200</v>
      </c>
      <c r="O613" s="7">
        <f>(((N613/60)/60)/24)+DATE(1970,1,1)</f>
        <v>41492.208333333336</v>
      </c>
      <c r="P613" t="b">
        <v>0</v>
      </c>
      <c r="Q613" t="b">
        <v>0</v>
      </c>
      <c r="R613" t="s">
        <v>33</v>
      </c>
      <c r="S613" t="s">
        <v>2035</v>
      </c>
      <c r="T613" t="s">
        <v>2045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>IF(E614=0,0,ROUND(E614/I614,2))</f>
        <v>45.03</v>
      </c>
      <c r="G614">
        <f>ROUND((E614/D614)*100,0)</f>
        <v>139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7">
        <f>(((L614/60)/60)/24)+DATE(1970,1,1)</f>
        <v>40474.208333333336</v>
      </c>
      <c r="N614">
        <v>1289800800</v>
      </c>
      <c r="O614" s="7">
        <f>(((N614/60)/60)/24)+DATE(1970,1,1)</f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2047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>IF(E615=0,0,ROUND(E615/I615,2))</f>
        <v>73.62</v>
      </c>
      <c r="G615">
        <f>ROUND((E615/D615)*100,0)</f>
        <v>174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7">
        <f>(((L615/60)/60)/24)+DATE(1970,1,1)</f>
        <v>42973.208333333328</v>
      </c>
      <c r="N615">
        <v>1504501200</v>
      </c>
      <c r="O615" s="7">
        <f>(((N615/60)/60)/24)+DATE(1970,1,1)</f>
        <v>42982.208333333328</v>
      </c>
      <c r="P615" t="b">
        <v>0</v>
      </c>
      <c r="Q615" t="b">
        <v>0</v>
      </c>
      <c r="R615" t="s">
        <v>33</v>
      </c>
      <c r="S615" t="s">
        <v>2035</v>
      </c>
      <c r="T615" t="s">
        <v>2045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>IF(E616=0,0,ROUND(E616/I616,2))</f>
        <v>56.99</v>
      </c>
      <c r="G616">
        <f>ROUND((E616/D616)*100,0)</f>
        <v>155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7">
        <f>(((L616/60)/60)/24)+DATE(1970,1,1)</f>
        <v>42746.25</v>
      </c>
      <c r="N616">
        <v>1485669600</v>
      </c>
      <c r="O616" s="7">
        <f>(((N616/60)/60)/24)+DATE(1970,1,1)</f>
        <v>42764.25</v>
      </c>
      <c r="P616" t="b">
        <v>0</v>
      </c>
      <c r="Q616" t="b">
        <v>0</v>
      </c>
      <c r="R616" t="s">
        <v>33</v>
      </c>
      <c r="S616" t="s">
        <v>2035</v>
      </c>
      <c r="T616" t="s">
        <v>2045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>IF(E617=0,0,ROUND(E617/I617,2))</f>
        <v>85.22</v>
      </c>
      <c r="G617">
        <f>ROUND((E617/D617)*100,0)</f>
        <v>170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7">
        <f>(((L617/60)/60)/24)+DATE(1970,1,1)</f>
        <v>42489.208333333328</v>
      </c>
      <c r="N617">
        <v>1462770000</v>
      </c>
      <c r="O617" s="7">
        <f>(((N617/60)/60)/24)+DATE(1970,1,1)</f>
        <v>42499.208333333328</v>
      </c>
      <c r="P617" t="b">
        <v>0</v>
      </c>
      <c r="Q617" t="b">
        <v>0</v>
      </c>
      <c r="R617" t="s">
        <v>33</v>
      </c>
      <c r="S617" t="s">
        <v>2035</v>
      </c>
      <c r="T617" t="s">
        <v>2045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>IF(E618=0,0,ROUND(E618/I618,2))</f>
        <v>50.96</v>
      </c>
      <c r="G618">
        <f>ROUND((E618/D618)*100,0)</f>
        <v>190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7">
        <f>(((L618/60)/60)/24)+DATE(1970,1,1)</f>
        <v>41537.208333333336</v>
      </c>
      <c r="N618">
        <v>1379739600</v>
      </c>
      <c r="O618" s="7">
        <f>(((N618/60)/60)/24)+DATE(1970,1,1)</f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2049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>IF(E619=0,0,ROUND(E619/I619,2))</f>
        <v>63.56</v>
      </c>
      <c r="G619">
        <f>ROUND((E619/D619)*100,0)</f>
        <v>250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7">
        <f>(((L619/60)/60)/24)+DATE(1970,1,1)</f>
        <v>41794.208333333336</v>
      </c>
      <c r="N619">
        <v>1402722000</v>
      </c>
      <c r="O619" s="7">
        <f>(((N619/60)/60)/24)+DATE(1970,1,1)</f>
        <v>41804.208333333336</v>
      </c>
      <c r="P619" t="b">
        <v>0</v>
      </c>
      <c r="Q619" t="b">
        <v>0</v>
      </c>
      <c r="R619" t="s">
        <v>33</v>
      </c>
      <c r="S619" t="s">
        <v>2035</v>
      </c>
      <c r="T619" t="s">
        <v>2045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>IF(E620=0,0,ROUND(E620/I620,2))</f>
        <v>81</v>
      </c>
      <c r="G620">
        <f>ROUND((E620/D620)*100,0)</f>
        <v>49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7">
        <f>(((L620/60)/60)/24)+DATE(1970,1,1)</f>
        <v>41396.208333333336</v>
      </c>
      <c r="N620">
        <v>1369285200</v>
      </c>
      <c r="O620" s="7">
        <f>(((N620/60)/60)/24)+DATE(1970,1,1)</f>
        <v>41417.208333333336</v>
      </c>
      <c r="P620" t="b">
        <v>0</v>
      </c>
      <c r="Q620" t="b">
        <v>0</v>
      </c>
      <c r="R620" t="s">
        <v>68</v>
      </c>
      <c r="S620" t="s">
        <v>2037</v>
      </c>
      <c r="T620" t="s">
        <v>2051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>IF(E621=0,0,ROUND(E621/I621,2))</f>
        <v>86.04</v>
      </c>
      <c r="G621">
        <f>ROUND((E621/D621)*100,0)</f>
        <v>28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7">
        <f>(((L621/60)/60)/24)+DATE(1970,1,1)</f>
        <v>40669.208333333336</v>
      </c>
      <c r="N621">
        <v>1304744400</v>
      </c>
      <c r="O621" s="7">
        <f>(((N621/60)/60)/24)+DATE(1970,1,1)</f>
        <v>40670.208333333336</v>
      </c>
      <c r="P621" t="b">
        <v>1</v>
      </c>
      <c r="Q621" t="b">
        <v>1</v>
      </c>
      <c r="R621" t="s">
        <v>33</v>
      </c>
      <c r="S621" t="s">
        <v>2035</v>
      </c>
      <c r="T621" t="s">
        <v>2045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>IF(E622=0,0,ROUND(E622/I622,2))</f>
        <v>90.04</v>
      </c>
      <c r="G622">
        <f>ROUND((E622/D622)*100,0)</f>
        <v>268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7">
        <f>(((L622/60)/60)/24)+DATE(1970,1,1)</f>
        <v>42559.208333333328</v>
      </c>
      <c r="N622">
        <v>1468299600</v>
      </c>
      <c r="O622" s="7">
        <f>(((N622/60)/60)/24)+DATE(1970,1,1)</f>
        <v>42563.208333333328</v>
      </c>
      <c r="P622" t="b">
        <v>0</v>
      </c>
      <c r="Q622" t="b">
        <v>0</v>
      </c>
      <c r="R622" t="s">
        <v>122</v>
      </c>
      <c r="S622" t="s">
        <v>2039</v>
      </c>
      <c r="T622" t="s">
        <v>2042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>IF(E623=0,0,ROUND(E623/I623,2))</f>
        <v>74.010000000000005</v>
      </c>
      <c r="G623">
        <f>ROUND((E623/D623)*100,0)</f>
        <v>620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7">
        <f>(((L623/60)/60)/24)+DATE(1970,1,1)</f>
        <v>42626.208333333328</v>
      </c>
      <c r="N623">
        <v>1474174800</v>
      </c>
      <c r="O623" s="7">
        <f>(((N623/60)/60)/24)+DATE(1970,1,1)</f>
        <v>42631.208333333328</v>
      </c>
      <c r="P623" t="b">
        <v>0</v>
      </c>
      <c r="Q623" t="b">
        <v>0</v>
      </c>
      <c r="R623" t="s">
        <v>33</v>
      </c>
      <c r="S623" t="s">
        <v>2035</v>
      </c>
      <c r="T623" t="s">
        <v>2045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>IF(E624=0,0,ROUND(E624/I624,2))</f>
        <v>92.44</v>
      </c>
      <c r="G624">
        <f>ROUND((E624/D624)*100,0)</f>
        <v>3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7">
        <f>(((L624/60)/60)/24)+DATE(1970,1,1)</f>
        <v>43205.208333333328</v>
      </c>
      <c r="N624">
        <v>1526014800</v>
      </c>
      <c r="O624" s="7">
        <f>(((N624/60)/60)/24)+DATE(1970,1,1)</f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2049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>IF(E625=0,0,ROUND(E625/I625,2))</f>
        <v>56</v>
      </c>
      <c r="G625">
        <f>ROUND((E625/D625)*100,0)</f>
        <v>160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7">
        <f>(((L625/60)/60)/24)+DATE(1970,1,1)</f>
        <v>42201.208333333328</v>
      </c>
      <c r="N625">
        <v>1437454800</v>
      </c>
      <c r="O625" s="7">
        <f>(((N625/60)/60)/24)+DATE(1970,1,1)</f>
        <v>42206.208333333328</v>
      </c>
      <c r="P625" t="b">
        <v>0</v>
      </c>
      <c r="Q625" t="b">
        <v>0</v>
      </c>
      <c r="R625" t="s">
        <v>33</v>
      </c>
      <c r="S625" t="s">
        <v>2035</v>
      </c>
      <c r="T625" t="s">
        <v>2045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>IF(E626=0,0,ROUND(E626/I626,2))</f>
        <v>32.979999999999997</v>
      </c>
      <c r="G626">
        <f>ROUND((E626/D626)*100,0)</f>
        <v>279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7">
        <f>(((L626/60)/60)/24)+DATE(1970,1,1)</f>
        <v>42029.25</v>
      </c>
      <c r="N626">
        <v>1422684000</v>
      </c>
      <c r="O626" s="7">
        <f>(((N626/60)/60)/24)+DATE(1970,1,1)</f>
        <v>42035.25</v>
      </c>
      <c r="P626" t="b">
        <v>0</v>
      </c>
      <c r="Q626" t="b">
        <v>0</v>
      </c>
      <c r="R626" t="s">
        <v>122</v>
      </c>
      <c r="S626" t="s">
        <v>2039</v>
      </c>
      <c r="T626" t="s">
        <v>2042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>IF(E627=0,0,ROUND(E627/I627,2))</f>
        <v>93.6</v>
      </c>
      <c r="G627">
        <f>ROUND((E627/D627)*100,0)</f>
        <v>77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7">
        <f>(((L627/60)/60)/24)+DATE(1970,1,1)</f>
        <v>43857.25</v>
      </c>
      <c r="N627">
        <v>1581314400</v>
      </c>
      <c r="O627" s="7">
        <f>(((N627/60)/60)/24)+DATE(1970,1,1)</f>
        <v>43871.25</v>
      </c>
      <c r="P627" t="b">
        <v>0</v>
      </c>
      <c r="Q627" t="b">
        <v>0</v>
      </c>
      <c r="R627" t="s">
        <v>33</v>
      </c>
      <c r="S627" t="s">
        <v>2035</v>
      </c>
      <c r="T627" t="s">
        <v>2045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>IF(E628=0,0,ROUND(E628/I628,2))</f>
        <v>69.87</v>
      </c>
      <c r="G628">
        <f>ROUND((E628/D628)*100,0)</f>
        <v>206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7">
        <f>(((L628/60)/60)/24)+DATE(1970,1,1)</f>
        <v>40449.208333333336</v>
      </c>
      <c r="N628">
        <v>1286427600</v>
      </c>
      <c r="O628" s="7">
        <f>(((N628/60)/60)/24)+DATE(1970,1,1)</f>
        <v>40458.208333333336</v>
      </c>
      <c r="P628" t="b">
        <v>0</v>
      </c>
      <c r="Q628" t="b">
        <v>1</v>
      </c>
      <c r="R628" t="s">
        <v>33</v>
      </c>
      <c r="S628" t="s">
        <v>2035</v>
      </c>
      <c r="T628" t="s">
        <v>2045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>IF(E629=0,0,ROUND(E629/I629,2))</f>
        <v>72.13</v>
      </c>
      <c r="G629">
        <f>ROUND((E629/D629)*100,0)</f>
        <v>694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7">
        <f>(((L629/60)/60)/24)+DATE(1970,1,1)</f>
        <v>40345.208333333336</v>
      </c>
      <c r="N629">
        <v>1278738000</v>
      </c>
      <c r="O629" s="7">
        <f>(((N629/60)/60)/24)+DATE(1970,1,1)</f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2041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>IF(E630=0,0,ROUND(E630/I630,2))</f>
        <v>30.04</v>
      </c>
      <c r="G630">
        <f>ROUND((E630/D630)*100,0)</f>
        <v>152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7">
        <f>(((L630/60)/60)/24)+DATE(1970,1,1)</f>
        <v>40455.208333333336</v>
      </c>
      <c r="N630">
        <v>1286427600</v>
      </c>
      <c r="O630" s="7">
        <f>(((N630/60)/60)/24)+DATE(1970,1,1)</f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2049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>IF(E631=0,0,ROUND(E631/I631,2))</f>
        <v>73.97</v>
      </c>
      <c r="G631">
        <f>ROUND((E631/D631)*100,0)</f>
        <v>65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7">
        <f>(((L631/60)/60)/24)+DATE(1970,1,1)</f>
        <v>42557.208333333328</v>
      </c>
      <c r="N631">
        <v>1467954000</v>
      </c>
      <c r="O631" s="7">
        <f>(((N631/60)/60)/24)+DATE(1970,1,1)</f>
        <v>42559.208333333328</v>
      </c>
      <c r="P631" t="b">
        <v>0</v>
      </c>
      <c r="Q631" t="b">
        <v>1</v>
      </c>
      <c r="R631" t="s">
        <v>33</v>
      </c>
      <c r="S631" t="s">
        <v>2035</v>
      </c>
      <c r="T631" t="s">
        <v>2045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>IF(E632=0,0,ROUND(E632/I632,2))</f>
        <v>68.66</v>
      </c>
      <c r="G632">
        <f>ROUND((E632/D632)*100,0)</f>
        <v>63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7">
        <f>(((L632/60)/60)/24)+DATE(1970,1,1)</f>
        <v>43586.208333333328</v>
      </c>
      <c r="N632">
        <v>1557637200</v>
      </c>
      <c r="O632" s="7">
        <f>(((N632/60)/60)/24)+DATE(1970,1,1)</f>
        <v>43597.208333333328</v>
      </c>
      <c r="P632" t="b">
        <v>0</v>
      </c>
      <c r="Q632" t="b">
        <v>1</v>
      </c>
      <c r="R632" t="s">
        <v>33</v>
      </c>
      <c r="S632" t="s">
        <v>2035</v>
      </c>
      <c r="T632" t="s">
        <v>2045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>IF(E633=0,0,ROUND(E633/I633,2))</f>
        <v>59.99</v>
      </c>
      <c r="G633">
        <f>ROUND((E633/D633)*100,0)</f>
        <v>310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7">
        <f>(((L633/60)/60)/24)+DATE(1970,1,1)</f>
        <v>43550.208333333328</v>
      </c>
      <c r="N633">
        <v>1553922000</v>
      </c>
      <c r="O633" s="7">
        <f>(((N633/60)/60)/24)+DATE(1970,1,1)</f>
        <v>43554.208333333328</v>
      </c>
      <c r="P633" t="b">
        <v>0</v>
      </c>
      <c r="Q633" t="b">
        <v>0</v>
      </c>
      <c r="R633" t="s">
        <v>33</v>
      </c>
      <c r="S633" t="s">
        <v>2035</v>
      </c>
      <c r="T633" t="s">
        <v>2045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>IF(E634=0,0,ROUND(E634/I634,2))</f>
        <v>111.16</v>
      </c>
      <c r="G634">
        <f>ROUND((E634/D634)*100,0)</f>
        <v>43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7">
        <f>(((L634/60)/60)/24)+DATE(1970,1,1)</f>
        <v>41945.208333333336</v>
      </c>
      <c r="N634">
        <v>1416463200</v>
      </c>
      <c r="O634" s="7">
        <f>(((N634/60)/60)/24)+DATE(1970,1,1)</f>
        <v>41963.25</v>
      </c>
      <c r="P634" t="b">
        <v>0</v>
      </c>
      <c r="Q634" t="b">
        <v>0</v>
      </c>
      <c r="R634" t="s">
        <v>33</v>
      </c>
      <c r="S634" t="s">
        <v>2035</v>
      </c>
      <c r="T634" t="s">
        <v>2045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>IF(E635=0,0,ROUND(E635/I635,2))</f>
        <v>53.04</v>
      </c>
      <c r="G635">
        <f>ROUND((E635/D635)*100,0)</f>
        <v>83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7">
        <f>(((L635/60)/60)/24)+DATE(1970,1,1)</f>
        <v>42315.25</v>
      </c>
      <c r="N635">
        <v>1447221600</v>
      </c>
      <c r="O635" s="7">
        <f>(((N635/60)/60)/24)+DATE(1970,1,1)</f>
        <v>42319.25</v>
      </c>
      <c r="P635" t="b">
        <v>0</v>
      </c>
      <c r="Q635" t="b">
        <v>0</v>
      </c>
      <c r="R635" t="s">
        <v>71</v>
      </c>
      <c r="S635" t="s">
        <v>2036</v>
      </c>
      <c r="T635" t="s">
        <v>2052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>IF(E636=0,0,ROUND(E636/I636,2))</f>
        <v>55.99</v>
      </c>
      <c r="G636">
        <f>ROUND((E636/D636)*100,0)</f>
        <v>79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7">
        <f>(((L636/60)/60)/24)+DATE(1970,1,1)</f>
        <v>42819.208333333328</v>
      </c>
      <c r="N636">
        <v>1491627600</v>
      </c>
      <c r="O636" s="7">
        <f>(((N636/60)/60)/24)+DATE(1970,1,1)</f>
        <v>42833.208333333328</v>
      </c>
      <c r="P636" t="b">
        <v>0</v>
      </c>
      <c r="Q636" t="b">
        <v>0</v>
      </c>
      <c r="R636" t="s">
        <v>269</v>
      </c>
      <c r="S636" t="s">
        <v>2036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>IF(E637=0,0,ROUND(E637/I637,2))</f>
        <v>69.989999999999995</v>
      </c>
      <c r="G637">
        <f>ROUND((E637/D637)*100,0)</f>
        <v>114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7">
        <f>(((L637/60)/60)/24)+DATE(1970,1,1)</f>
        <v>41314.25</v>
      </c>
      <c r="N637">
        <v>1363150800</v>
      </c>
      <c r="O637" s="7">
        <f>(((N637/60)/60)/24)+DATE(1970,1,1)</f>
        <v>41346.208333333336</v>
      </c>
      <c r="P637" t="b">
        <v>0</v>
      </c>
      <c r="Q637" t="b">
        <v>0</v>
      </c>
      <c r="R637" t="s">
        <v>269</v>
      </c>
      <c r="S637" t="s">
        <v>2036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>IF(E638=0,0,ROUND(E638/I638,2))</f>
        <v>49</v>
      </c>
      <c r="G638">
        <f>ROUND((E638/D638)*100,0)</f>
        <v>65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7">
        <f>(((L638/60)/60)/24)+DATE(1970,1,1)</f>
        <v>40926.25</v>
      </c>
      <c r="N638">
        <v>1330754400</v>
      </c>
      <c r="O638" s="7">
        <f>(((N638/60)/60)/24)+DATE(1970,1,1)</f>
        <v>40971.25</v>
      </c>
      <c r="P638" t="b">
        <v>0</v>
      </c>
      <c r="Q638" t="b">
        <v>1</v>
      </c>
      <c r="R638" t="s">
        <v>71</v>
      </c>
      <c r="S638" t="s">
        <v>2036</v>
      </c>
      <c r="T638" t="s">
        <v>2052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>IF(E639=0,0,ROUND(E639/I639,2))</f>
        <v>103.85</v>
      </c>
      <c r="G639">
        <f>ROUND((E639/D639)*100,0)</f>
        <v>79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7">
        <f>(((L639/60)/60)/24)+DATE(1970,1,1)</f>
        <v>42688.25</v>
      </c>
      <c r="N639">
        <v>1479794400</v>
      </c>
      <c r="O639" s="7">
        <f>(((N639/60)/60)/24)+DATE(1970,1,1)</f>
        <v>42696.25</v>
      </c>
      <c r="P639" t="b">
        <v>0</v>
      </c>
      <c r="Q639" t="b">
        <v>0</v>
      </c>
      <c r="R639" t="s">
        <v>33</v>
      </c>
      <c r="S639" t="s">
        <v>2035</v>
      </c>
      <c r="T639" t="s">
        <v>2045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>IF(E640=0,0,ROUND(E640/I640,2))</f>
        <v>99.13</v>
      </c>
      <c r="G640">
        <f>ROUND((E640/D640)*100,0)</f>
        <v>11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7">
        <f>(((L640/60)/60)/24)+DATE(1970,1,1)</f>
        <v>40386.208333333336</v>
      </c>
      <c r="N640">
        <v>1281243600</v>
      </c>
      <c r="O640" s="7">
        <f>(((N640/60)/60)/24)+DATE(1970,1,1)</f>
        <v>40398.208333333336</v>
      </c>
      <c r="P640" t="b">
        <v>0</v>
      </c>
      <c r="Q640" t="b">
        <v>1</v>
      </c>
      <c r="R640" t="s">
        <v>33</v>
      </c>
      <c r="S640" t="s">
        <v>2035</v>
      </c>
      <c r="T640" t="s">
        <v>2045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>IF(E641=0,0,ROUND(E641/I641,2))</f>
        <v>107.38</v>
      </c>
      <c r="G641">
        <f>ROUND((E641/D641)*100,0)</f>
        <v>56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7">
        <f>(((L641/60)/60)/24)+DATE(1970,1,1)</f>
        <v>43309.208333333328</v>
      </c>
      <c r="N641">
        <v>1532754000</v>
      </c>
      <c r="O641" s="7">
        <f>(((N641/60)/60)/24)+DATE(1970,1,1)</f>
        <v>43309.208333333328</v>
      </c>
      <c r="P641" t="b">
        <v>0</v>
      </c>
      <c r="Q641" t="b">
        <v>1</v>
      </c>
      <c r="R641" t="s">
        <v>53</v>
      </c>
      <c r="S641" t="s">
        <v>2036</v>
      </c>
      <c r="T641" t="s">
        <v>2048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>IF(E642=0,0,ROUND(E642/I642,2))</f>
        <v>76.92</v>
      </c>
      <c r="G642">
        <f>ROUND((E642/D642)*100,0)</f>
        <v>17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7">
        <f>(((L642/60)/60)/24)+DATE(1970,1,1)</f>
        <v>42387.25</v>
      </c>
      <c r="N642">
        <v>1453356000</v>
      </c>
      <c r="O642" s="7">
        <f>(((N642/60)/60)/24)+DATE(1970,1,1)</f>
        <v>42390.25</v>
      </c>
      <c r="P642" t="b">
        <v>0</v>
      </c>
      <c r="Q642" t="b">
        <v>0</v>
      </c>
      <c r="R642" t="s">
        <v>33</v>
      </c>
      <c r="S642" t="s">
        <v>2035</v>
      </c>
      <c r="T642" t="s">
        <v>2045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>IF(E643=0,0,ROUND(E643/I643,2))</f>
        <v>58.13</v>
      </c>
      <c r="G643">
        <f>ROUND((E643/D643)*100,0)</f>
        <v>120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7">
        <f>(((L643/60)/60)/24)+DATE(1970,1,1)</f>
        <v>42786.25</v>
      </c>
      <c r="N643">
        <v>1489986000</v>
      </c>
      <c r="O643" s="7">
        <f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2035</v>
      </c>
      <c r="T643" t="s">
        <v>2045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>IF(E644=0,0,ROUND(E644/I644,2))</f>
        <v>103.74</v>
      </c>
      <c r="G644">
        <f>ROUND((E644/D644)*100,0)</f>
        <v>145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7">
        <f>(((L644/60)/60)/24)+DATE(1970,1,1)</f>
        <v>43451.25</v>
      </c>
      <c r="N644">
        <v>1545804000</v>
      </c>
      <c r="O644" s="7">
        <f>(((N644/60)/60)/24)+DATE(1970,1,1)</f>
        <v>43460.25</v>
      </c>
      <c r="P644" t="b">
        <v>0</v>
      </c>
      <c r="Q644" t="b">
        <v>0</v>
      </c>
      <c r="R644" t="s">
        <v>65</v>
      </c>
      <c r="S644" t="s">
        <v>2034</v>
      </c>
      <c r="T644" t="s">
        <v>2050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>IF(E645=0,0,ROUND(E645/I645,2))</f>
        <v>87.96</v>
      </c>
      <c r="G645">
        <f>ROUND((E645/D645)*100,0)</f>
        <v>221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7">
        <f>(((L645/60)/60)/24)+DATE(1970,1,1)</f>
        <v>42795.25</v>
      </c>
      <c r="N645">
        <v>1489899600</v>
      </c>
      <c r="O645" s="7">
        <f>(((N645/60)/60)/24)+DATE(1970,1,1)</f>
        <v>42813.208333333328</v>
      </c>
      <c r="P645" t="b">
        <v>0</v>
      </c>
      <c r="Q645" t="b">
        <v>0</v>
      </c>
      <c r="R645" t="s">
        <v>33</v>
      </c>
      <c r="S645" t="s">
        <v>2035</v>
      </c>
      <c r="T645" t="s">
        <v>2045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>IF(E646=0,0,ROUND(E646/I646,2))</f>
        <v>28</v>
      </c>
      <c r="G646">
        <f>ROUND((E646/D646)*100,0)</f>
        <v>48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7">
        <f>(((L646/60)/60)/24)+DATE(1970,1,1)</f>
        <v>43452.25</v>
      </c>
      <c r="N646">
        <v>1546495200</v>
      </c>
      <c r="O646" s="7">
        <f>(((N646/60)/60)/24)+DATE(1970,1,1)</f>
        <v>43468.25</v>
      </c>
      <c r="P646" t="b">
        <v>0</v>
      </c>
      <c r="Q646" t="b">
        <v>0</v>
      </c>
      <c r="R646" t="s">
        <v>33</v>
      </c>
      <c r="S646" t="s">
        <v>2035</v>
      </c>
      <c r="T646" t="s">
        <v>2045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>IF(E647=0,0,ROUND(E647/I647,2))</f>
        <v>38</v>
      </c>
      <c r="G647">
        <f>ROUND((E647/D647)*100,0)</f>
        <v>93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7">
        <f>(((L647/60)/60)/24)+DATE(1970,1,1)</f>
        <v>43369.208333333328</v>
      </c>
      <c r="N647">
        <v>1539752400</v>
      </c>
      <c r="O647" s="7">
        <f>(((N647/60)/60)/24)+DATE(1970,1,1)</f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2043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>IF(E648=0,0,ROUND(E648/I648,2))</f>
        <v>30</v>
      </c>
      <c r="G648">
        <f>ROUND((E648/D648)*100,0)</f>
        <v>89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7">
        <f>(((L648/60)/60)/24)+DATE(1970,1,1)</f>
        <v>41346.208333333336</v>
      </c>
      <c r="N648">
        <v>1364101200</v>
      </c>
      <c r="O648" s="7">
        <f>(((N648/60)/60)/24)+DATE(1970,1,1)</f>
        <v>41357.208333333336</v>
      </c>
      <c r="P648" t="b">
        <v>0</v>
      </c>
      <c r="Q648" t="b">
        <v>0</v>
      </c>
      <c r="R648" t="s">
        <v>89</v>
      </c>
      <c r="S648" t="s">
        <v>2038</v>
      </c>
      <c r="T648" t="s">
        <v>2053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>IF(E649=0,0,ROUND(E649/I649,2))</f>
        <v>103.5</v>
      </c>
      <c r="G649">
        <f>ROUND((E649/D649)*100,0)</f>
        <v>41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7">
        <f>(((L649/60)/60)/24)+DATE(1970,1,1)</f>
        <v>43199.208333333328</v>
      </c>
      <c r="N649">
        <v>1525323600</v>
      </c>
      <c r="O649" s="7">
        <f>(((N649/60)/60)/24)+DATE(1970,1,1)</f>
        <v>43223.208333333328</v>
      </c>
      <c r="P649" t="b">
        <v>0</v>
      </c>
      <c r="Q649" t="b">
        <v>0</v>
      </c>
      <c r="R649" t="s">
        <v>206</v>
      </c>
      <c r="S649" t="s">
        <v>2037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>IF(E650=0,0,ROUND(E650/I650,2))</f>
        <v>85.99</v>
      </c>
      <c r="G650">
        <f>ROUND((E650/D650)*100,0)</f>
        <v>63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7">
        <f>(((L650/60)/60)/24)+DATE(1970,1,1)</f>
        <v>42922.208333333328</v>
      </c>
      <c r="N650">
        <v>1500872400</v>
      </c>
      <c r="O650" s="7">
        <f>(((N650/60)/60)/24)+DATE(1970,1,1)</f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2041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>IF(E651=0,0,ROUND(E651/I651,2))</f>
        <v>98.01</v>
      </c>
      <c r="G651">
        <f>ROUND((E651/D651)*100,0)</f>
        <v>48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7">
        <f>(((L651/60)/60)/24)+DATE(1970,1,1)</f>
        <v>40471.208333333336</v>
      </c>
      <c r="N651">
        <v>1288501200</v>
      </c>
      <c r="O651" s="7">
        <f>(((N651/60)/60)/24)+DATE(1970,1,1)</f>
        <v>40482.208333333336</v>
      </c>
      <c r="P651" t="b">
        <v>1</v>
      </c>
      <c r="Q651" t="b">
        <v>1</v>
      </c>
      <c r="R651" t="s">
        <v>33</v>
      </c>
      <c r="S651" t="s">
        <v>2035</v>
      </c>
      <c r="T651" t="s">
        <v>2045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>IF(E652=0,0,ROUND(E652/I652,2))</f>
        <v>2</v>
      </c>
      <c r="G652">
        <f>ROUND((E652/D652)*100,0)</f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7">
        <f>(((L652/60)/60)/24)+DATE(1970,1,1)</f>
        <v>41828.208333333336</v>
      </c>
      <c r="N652">
        <v>1407128400</v>
      </c>
      <c r="O652" s="7">
        <f>(((N652/60)/60)/24)+DATE(1970,1,1)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>IF(E653=0,0,ROUND(E653/I653,2))</f>
        <v>44.99</v>
      </c>
      <c r="G653">
        <f>ROUND((E653/D653)*100,0)</f>
        <v>88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7">
        <f>(((L653/60)/60)/24)+DATE(1970,1,1)</f>
        <v>41692.25</v>
      </c>
      <c r="N653">
        <v>1394344800</v>
      </c>
      <c r="O653" s="7">
        <f>(((N653/60)/60)/24)+DATE(1970,1,1)</f>
        <v>41707.25</v>
      </c>
      <c r="P653" t="b">
        <v>0</v>
      </c>
      <c r="Q653" t="b">
        <v>0</v>
      </c>
      <c r="R653" t="s">
        <v>100</v>
      </c>
      <c r="S653" t="s">
        <v>2036</v>
      </c>
      <c r="T653" t="s">
        <v>2054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>IF(E654=0,0,ROUND(E654/I654,2))</f>
        <v>31.01</v>
      </c>
      <c r="G654">
        <f>ROUND((E654/D654)*100,0)</f>
        <v>127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7">
        <f>(((L654/60)/60)/24)+DATE(1970,1,1)</f>
        <v>42587.208333333328</v>
      </c>
      <c r="N654">
        <v>1474088400</v>
      </c>
      <c r="O654" s="7">
        <f>(((N654/60)/60)/24)+DATE(1970,1,1)</f>
        <v>42630.208333333328</v>
      </c>
      <c r="P654" t="b">
        <v>0</v>
      </c>
      <c r="Q654" t="b">
        <v>0</v>
      </c>
      <c r="R654" t="s">
        <v>28</v>
      </c>
      <c r="S654" t="s">
        <v>2034</v>
      </c>
      <c r="T654" t="s">
        <v>2044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>IF(E655=0,0,ROUND(E655/I655,2))</f>
        <v>59.97</v>
      </c>
      <c r="G655">
        <f>ROUND((E655/D655)*100,0)</f>
        <v>2339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7">
        <f>(((L655/60)/60)/24)+DATE(1970,1,1)</f>
        <v>42468.208333333328</v>
      </c>
      <c r="N655">
        <v>1460264400</v>
      </c>
      <c r="O655" s="7">
        <f>(((N655/60)/60)/24)+DATE(1970,1,1)</f>
        <v>42470.208333333328</v>
      </c>
      <c r="P655" t="b">
        <v>0</v>
      </c>
      <c r="Q655" t="b">
        <v>0</v>
      </c>
      <c r="R655" t="s">
        <v>28</v>
      </c>
      <c r="S655" t="s">
        <v>2034</v>
      </c>
      <c r="T655" t="s">
        <v>2044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>IF(E656=0,0,ROUND(E656/I656,2))</f>
        <v>59</v>
      </c>
      <c r="G656">
        <f>ROUND((E656/D656)*100,0)</f>
        <v>508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7">
        <f>(((L656/60)/60)/24)+DATE(1970,1,1)</f>
        <v>42240.208333333328</v>
      </c>
      <c r="N656">
        <v>1440824400</v>
      </c>
      <c r="O656" s="7">
        <f>(((N656/60)/60)/24)+DATE(1970,1,1)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>IF(E657=0,0,ROUND(E657/I657,2))</f>
        <v>50.05</v>
      </c>
      <c r="G657">
        <f>ROUND((E657/D657)*100,0)</f>
        <v>191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7">
        <f>(((L657/60)/60)/24)+DATE(1970,1,1)</f>
        <v>42796.25</v>
      </c>
      <c r="N657">
        <v>1489554000</v>
      </c>
      <c r="O657" s="7">
        <f>(((N657/60)/60)/24)+DATE(1970,1,1)</f>
        <v>42809.208333333328</v>
      </c>
      <c r="P657" t="b">
        <v>1</v>
      </c>
      <c r="Q657" t="b">
        <v>0</v>
      </c>
      <c r="R657" t="s">
        <v>122</v>
      </c>
      <c r="S657" t="s">
        <v>2039</v>
      </c>
      <c r="T657" t="s">
        <v>2042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>IF(E658=0,0,ROUND(E658/I658,2))</f>
        <v>98.97</v>
      </c>
      <c r="G658">
        <f>ROUND((E658/D658)*100,0)</f>
        <v>42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7">
        <f>(((L658/60)/60)/24)+DATE(1970,1,1)</f>
        <v>43097.25</v>
      </c>
      <c r="N658">
        <v>1514872800</v>
      </c>
      <c r="O658" s="7">
        <f>(((N658/60)/60)/24)+DATE(1970,1,1)</f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2041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>IF(E659=0,0,ROUND(E659/I659,2))</f>
        <v>58.86</v>
      </c>
      <c r="G659">
        <f>ROUND((E659/D659)*100,0)</f>
        <v>8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7">
        <f>(((L659/60)/60)/24)+DATE(1970,1,1)</f>
        <v>43096.25</v>
      </c>
      <c r="N659">
        <v>1515736800</v>
      </c>
      <c r="O659" s="7">
        <f>(((N659/60)/60)/24)+DATE(1970,1,1)</f>
        <v>43112.25</v>
      </c>
      <c r="P659" t="b">
        <v>0</v>
      </c>
      <c r="Q659" t="b">
        <v>0</v>
      </c>
      <c r="R659" t="s">
        <v>474</v>
      </c>
      <c r="S659" t="s">
        <v>2036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>IF(E660=0,0,ROUND(E660/I660,2))</f>
        <v>81.010000000000005</v>
      </c>
      <c r="G660">
        <f>ROUND((E660/D660)*100,0)</f>
        <v>60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7">
        <f>(((L660/60)/60)/24)+DATE(1970,1,1)</f>
        <v>42246.208333333328</v>
      </c>
      <c r="N660">
        <v>1442898000</v>
      </c>
      <c r="O660" s="7">
        <f>(((N660/60)/60)/24)+DATE(1970,1,1)</f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2043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>IF(E661=0,0,ROUND(E661/I661,2))</f>
        <v>76.010000000000005</v>
      </c>
      <c r="G661">
        <f>ROUND((E661/D661)*100,0)</f>
        <v>47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7">
        <f>(((L661/60)/60)/24)+DATE(1970,1,1)</f>
        <v>40570.25</v>
      </c>
      <c r="N661">
        <v>1296194400</v>
      </c>
      <c r="O661" s="7">
        <f>(((N661/60)/60)/24)+DATE(1970,1,1)</f>
        <v>40571.25</v>
      </c>
      <c r="P661" t="b">
        <v>0</v>
      </c>
      <c r="Q661" t="b">
        <v>0</v>
      </c>
      <c r="R661" t="s">
        <v>42</v>
      </c>
      <c r="S661" t="s">
        <v>2036</v>
      </c>
      <c r="T661" t="s">
        <v>2046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>IF(E662=0,0,ROUND(E662/I662,2))</f>
        <v>96.6</v>
      </c>
      <c r="G662">
        <f>ROUND((E662/D662)*100,0)</f>
        <v>82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7">
        <f>(((L662/60)/60)/24)+DATE(1970,1,1)</f>
        <v>42237.208333333328</v>
      </c>
      <c r="N662">
        <v>1440910800</v>
      </c>
      <c r="O662" s="7">
        <f>(((N662/60)/60)/24)+DATE(1970,1,1)</f>
        <v>42246.208333333328</v>
      </c>
      <c r="P662" t="b">
        <v>1</v>
      </c>
      <c r="Q662" t="b">
        <v>0</v>
      </c>
      <c r="R662" t="s">
        <v>33</v>
      </c>
      <c r="S662" t="s">
        <v>2035</v>
      </c>
      <c r="T662" t="s">
        <v>2045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>IF(E663=0,0,ROUND(E663/I663,2))</f>
        <v>76.959999999999994</v>
      </c>
      <c r="G663">
        <f>ROUND((E663/D663)*100,0)</f>
        <v>54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7">
        <f>(((L663/60)/60)/24)+DATE(1970,1,1)</f>
        <v>40996.208333333336</v>
      </c>
      <c r="N663">
        <v>1335502800</v>
      </c>
      <c r="O663" s="7">
        <f>(((N663/60)/60)/24)+DATE(1970,1,1)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>IF(E664=0,0,ROUND(E664/I664,2))</f>
        <v>67.98</v>
      </c>
      <c r="G664">
        <f>ROUND((E664/D664)*100,0)</f>
        <v>98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7">
        <f>(((L664/60)/60)/24)+DATE(1970,1,1)</f>
        <v>43443.25</v>
      </c>
      <c r="N664">
        <v>1544680800</v>
      </c>
      <c r="O664" s="7">
        <f>(((N664/60)/60)/24)+DATE(1970,1,1)</f>
        <v>43447.25</v>
      </c>
      <c r="P664" t="b">
        <v>0</v>
      </c>
      <c r="Q664" t="b">
        <v>0</v>
      </c>
      <c r="R664" t="s">
        <v>33</v>
      </c>
      <c r="S664" t="s">
        <v>2035</v>
      </c>
      <c r="T664" t="s">
        <v>2045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>IF(E665=0,0,ROUND(E665/I665,2))</f>
        <v>88.78</v>
      </c>
      <c r="G665">
        <f>ROUND((E665/D665)*100,0)</f>
        <v>77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7">
        <f>(((L665/60)/60)/24)+DATE(1970,1,1)</f>
        <v>40458.208333333336</v>
      </c>
      <c r="N665">
        <v>1288414800</v>
      </c>
      <c r="O665" s="7">
        <f>(((N665/60)/60)/24)+DATE(1970,1,1)</f>
        <v>40481.208333333336</v>
      </c>
      <c r="P665" t="b">
        <v>0</v>
      </c>
      <c r="Q665" t="b">
        <v>0</v>
      </c>
      <c r="R665" t="s">
        <v>33</v>
      </c>
      <c r="S665" t="s">
        <v>2035</v>
      </c>
      <c r="T665" t="s">
        <v>2045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>IF(E666=0,0,ROUND(E666/I666,2))</f>
        <v>25</v>
      </c>
      <c r="G666">
        <f>ROUND((E666/D666)*100,0)</f>
        <v>33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7">
        <f>(((L666/60)/60)/24)+DATE(1970,1,1)</f>
        <v>40959.25</v>
      </c>
      <c r="N666">
        <v>1330581600</v>
      </c>
      <c r="O666" s="7">
        <f>(((N666/60)/60)/24)+DATE(1970,1,1)</f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>IF(E667=0,0,ROUND(E667/I667,2))</f>
        <v>44.92</v>
      </c>
      <c r="G667">
        <f>ROUND((E667/D667)*100,0)</f>
        <v>240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7">
        <f>(((L667/60)/60)/24)+DATE(1970,1,1)</f>
        <v>40733.208333333336</v>
      </c>
      <c r="N667">
        <v>1311397200</v>
      </c>
      <c r="O667" s="7">
        <f>(((N667/60)/60)/24)+DATE(1970,1,1)</f>
        <v>40747.208333333336</v>
      </c>
      <c r="P667" t="b">
        <v>0</v>
      </c>
      <c r="Q667" t="b">
        <v>1</v>
      </c>
      <c r="R667" t="s">
        <v>42</v>
      </c>
      <c r="S667" t="s">
        <v>2036</v>
      </c>
      <c r="T667" t="s">
        <v>2046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>IF(E668=0,0,ROUND(E668/I668,2))</f>
        <v>79.400000000000006</v>
      </c>
      <c r="G668">
        <f>ROUND((E668/D668)*100,0)</f>
        <v>64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7">
        <f>(((L668/60)/60)/24)+DATE(1970,1,1)</f>
        <v>41516.208333333336</v>
      </c>
      <c r="N668">
        <v>1378357200</v>
      </c>
      <c r="O668" s="7">
        <f>(((N668/60)/60)/24)+DATE(1970,1,1)</f>
        <v>41522.208333333336</v>
      </c>
      <c r="P668" t="b">
        <v>0</v>
      </c>
      <c r="Q668" t="b">
        <v>1</v>
      </c>
      <c r="R668" t="s">
        <v>33</v>
      </c>
      <c r="S668" t="s">
        <v>2035</v>
      </c>
      <c r="T668" t="s">
        <v>2045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>IF(E669=0,0,ROUND(E669/I669,2))</f>
        <v>29.01</v>
      </c>
      <c r="G669">
        <f>ROUND((E669/D669)*100,0)</f>
        <v>176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7">
        <f>(((L669/60)/60)/24)+DATE(1970,1,1)</f>
        <v>41892.208333333336</v>
      </c>
      <c r="N669">
        <v>1411102800</v>
      </c>
      <c r="O669" s="7">
        <f>(((N669/60)/60)/24)+DATE(1970,1,1)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2040</v>
      </c>
      <c r="T669" t="s">
        <v>2064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>IF(E670=0,0,ROUND(E670/I670,2))</f>
        <v>73.59</v>
      </c>
      <c r="G670">
        <f>ROUND((E670/D670)*100,0)</f>
        <v>20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7">
        <f>(((L670/60)/60)/24)+DATE(1970,1,1)</f>
        <v>41122.208333333336</v>
      </c>
      <c r="N670">
        <v>1344834000</v>
      </c>
      <c r="O670" s="7">
        <f>(((N670/60)/60)/24)+DATE(1970,1,1)</f>
        <v>41134.208333333336</v>
      </c>
      <c r="P670" t="b">
        <v>0</v>
      </c>
      <c r="Q670" t="b">
        <v>0</v>
      </c>
      <c r="R670" t="s">
        <v>33</v>
      </c>
      <c r="S670" t="s">
        <v>2035</v>
      </c>
      <c r="T670" t="s">
        <v>2045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>IF(E671=0,0,ROUND(E671/I671,2))</f>
        <v>107.97</v>
      </c>
      <c r="G671">
        <f>ROUND((E671/D671)*100,0)</f>
        <v>359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7">
        <f>(((L671/60)/60)/24)+DATE(1970,1,1)</f>
        <v>42912.208333333328</v>
      </c>
      <c r="N671">
        <v>1499230800</v>
      </c>
      <c r="O671" s="7">
        <f>(((N671/60)/60)/24)+DATE(1970,1,1)</f>
        <v>42921.208333333328</v>
      </c>
      <c r="P671" t="b">
        <v>0</v>
      </c>
      <c r="Q671" t="b">
        <v>0</v>
      </c>
      <c r="R671" t="s">
        <v>33</v>
      </c>
      <c r="S671" t="s">
        <v>2035</v>
      </c>
      <c r="T671" t="s">
        <v>2045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>IF(E672=0,0,ROUND(E672/I672,2))</f>
        <v>68.989999999999995</v>
      </c>
      <c r="G672">
        <f>ROUND((E672/D672)*100,0)</f>
        <v>469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7">
        <f>(((L672/60)/60)/24)+DATE(1970,1,1)</f>
        <v>42425.25</v>
      </c>
      <c r="N672">
        <v>1457416800</v>
      </c>
      <c r="O672" s="7">
        <f>(((N672/60)/60)/24)+DATE(1970,1,1)</f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2049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>IF(E673=0,0,ROUND(E673/I673,2))</f>
        <v>111.02</v>
      </c>
      <c r="G673">
        <f>ROUND((E673/D673)*100,0)</f>
        <v>122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7">
        <f>(((L673/60)/60)/24)+DATE(1970,1,1)</f>
        <v>40390.208333333336</v>
      </c>
      <c r="N673">
        <v>1280898000</v>
      </c>
      <c r="O673" s="7">
        <f>(((N673/60)/60)/24)+DATE(1970,1,1)</f>
        <v>40394.208333333336</v>
      </c>
      <c r="P673" t="b">
        <v>0</v>
      </c>
      <c r="Q673" t="b">
        <v>1</v>
      </c>
      <c r="R673" t="s">
        <v>33</v>
      </c>
      <c r="S673" t="s">
        <v>2035</v>
      </c>
      <c r="T673" t="s">
        <v>2045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>IF(E674=0,0,ROUND(E674/I674,2))</f>
        <v>25</v>
      </c>
      <c r="G674">
        <f>ROUND((E674/D674)*100,0)</f>
        <v>56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7">
        <f>(((L674/60)/60)/24)+DATE(1970,1,1)</f>
        <v>43180.208333333328</v>
      </c>
      <c r="N674">
        <v>1522472400</v>
      </c>
      <c r="O674" s="7">
        <f>(((N674/60)/60)/24)+DATE(1970,1,1)</f>
        <v>43190.208333333328</v>
      </c>
      <c r="P674" t="b">
        <v>0</v>
      </c>
      <c r="Q674" t="b">
        <v>0</v>
      </c>
      <c r="R674" t="s">
        <v>33</v>
      </c>
      <c r="S674" t="s">
        <v>2035</v>
      </c>
      <c r="T674" t="s">
        <v>2045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>IF(E675=0,0,ROUND(E675/I675,2))</f>
        <v>42.16</v>
      </c>
      <c r="G675">
        <f>ROUND((E675/D675)*100,0)</f>
        <v>44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7">
        <f>(((L675/60)/60)/24)+DATE(1970,1,1)</f>
        <v>42475.208333333328</v>
      </c>
      <c r="N675">
        <v>1462510800</v>
      </c>
      <c r="O675" s="7">
        <f>(((N675/60)/60)/24)+DATE(1970,1,1)</f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2049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>IF(E676=0,0,ROUND(E676/I676,2))</f>
        <v>47</v>
      </c>
      <c r="G676">
        <f>ROUND((E676/D676)*100,0)</f>
        <v>34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7">
        <f>(((L676/60)/60)/24)+DATE(1970,1,1)</f>
        <v>40774.208333333336</v>
      </c>
      <c r="N676">
        <v>1317790800</v>
      </c>
      <c r="O676" s="7">
        <f>(((N676/60)/60)/24)+DATE(1970,1,1)</f>
        <v>40821.208333333336</v>
      </c>
      <c r="P676" t="b">
        <v>0</v>
      </c>
      <c r="Q676" t="b">
        <v>0</v>
      </c>
      <c r="R676" t="s">
        <v>122</v>
      </c>
      <c r="S676" t="s">
        <v>2039</v>
      </c>
      <c r="T676" t="s">
        <v>2042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>IF(E677=0,0,ROUND(E677/I677,2))</f>
        <v>36.04</v>
      </c>
      <c r="G677">
        <f>ROUND((E677/D677)*100,0)</f>
        <v>123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7">
        <f>(((L677/60)/60)/24)+DATE(1970,1,1)</f>
        <v>43719.208333333328</v>
      </c>
      <c r="N677">
        <v>1568782800</v>
      </c>
      <c r="O677" s="7">
        <f>(((N677/60)/60)/24)+DATE(1970,1,1)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2040</v>
      </c>
      <c r="T677" t="s">
        <v>2064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>IF(E678=0,0,ROUND(E678/I678,2))</f>
        <v>101.04</v>
      </c>
      <c r="G678">
        <f>ROUND((E678/D678)*100,0)</f>
        <v>190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7">
        <f>(((L678/60)/60)/24)+DATE(1970,1,1)</f>
        <v>41178.208333333336</v>
      </c>
      <c r="N678">
        <v>1349413200</v>
      </c>
      <c r="O678" s="7">
        <f>(((N678/60)/60)/24)+DATE(1970,1,1)</f>
        <v>41187.208333333336</v>
      </c>
      <c r="P678" t="b">
        <v>0</v>
      </c>
      <c r="Q678" t="b">
        <v>0</v>
      </c>
      <c r="R678" t="s">
        <v>122</v>
      </c>
      <c r="S678" t="s">
        <v>2039</v>
      </c>
      <c r="T678" t="s">
        <v>2042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>IF(E679=0,0,ROUND(E679/I679,2))</f>
        <v>39.93</v>
      </c>
      <c r="G679">
        <f>ROUND((E679/D679)*100,0)</f>
        <v>84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7">
        <f>(((L679/60)/60)/24)+DATE(1970,1,1)</f>
        <v>42561.208333333328</v>
      </c>
      <c r="N679">
        <v>1472446800</v>
      </c>
      <c r="O679" s="7">
        <f>(((N679/60)/60)/24)+DATE(1970,1,1)</f>
        <v>42611.208333333328</v>
      </c>
      <c r="P679" t="b">
        <v>0</v>
      </c>
      <c r="Q679" t="b">
        <v>0</v>
      </c>
      <c r="R679" t="s">
        <v>119</v>
      </c>
      <c r="S679" t="s">
        <v>2037</v>
      </c>
      <c r="T679" t="s">
        <v>2055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>IF(E680=0,0,ROUND(E680/I680,2))</f>
        <v>83.16</v>
      </c>
      <c r="G680">
        <f>ROUND((E680/D680)*100,0)</f>
        <v>18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7">
        <f>(((L680/60)/60)/24)+DATE(1970,1,1)</f>
        <v>43484.25</v>
      </c>
      <c r="N680">
        <v>1548050400</v>
      </c>
      <c r="O680" s="7">
        <f>(((N680/60)/60)/24)+DATE(1970,1,1)</f>
        <v>43486.25</v>
      </c>
      <c r="P680" t="b">
        <v>0</v>
      </c>
      <c r="Q680" t="b">
        <v>0</v>
      </c>
      <c r="R680" t="s">
        <v>53</v>
      </c>
      <c r="S680" t="s">
        <v>2036</v>
      </c>
      <c r="T680" t="s">
        <v>2048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>IF(E681=0,0,ROUND(E681/I681,2))</f>
        <v>39.979999999999997</v>
      </c>
      <c r="G681">
        <f>ROUND((E681/D681)*100,0)</f>
        <v>1037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7">
        <f>(((L681/60)/60)/24)+DATE(1970,1,1)</f>
        <v>43756.208333333328</v>
      </c>
      <c r="N681">
        <v>1571806800</v>
      </c>
      <c r="O681" s="7">
        <f>(((N681/60)/60)/24)+DATE(1970,1,1)</f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2041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>IF(E682=0,0,ROUND(E682/I682,2))</f>
        <v>47.99</v>
      </c>
      <c r="G682">
        <f>ROUND((E682/D682)*100,0)</f>
        <v>97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7">
        <f>(((L682/60)/60)/24)+DATE(1970,1,1)</f>
        <v>43813.25</v>
      </c>
      <c r="N682">
        <v>1576476000</v>
      </c>
      <c r="O682" s="7">
        <f>(((N682/60)/60)/24)+DATE(1970,1,1)</f>
        <v>43815.25</v>
      </c>
      <c r="P682" t="b">
        <v>0</v>
      </c>
      <c r="Q682" t="b">
        <v>1</v>
      </c>
      <c r="R682" t="s">
        <v>292</v>
      </c>
      <c r="S682" t="s">
        <v>2038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>IF(E683=0,0,ROUND(E683/I683,2))</f>
        <v>95.98</v>
      </c>
      <c r="G683">
        <f>ROUND((E683/D683)*100,0)</f>
        <v>86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7">
        <f>(((L683/60)/60)/24)+DATE(1970,1,1)</f>
        <v>40898.25</v>
      </c>
      <c r="N683">
        <v>1324965600</v>
      </c>
      <c r="O683" s="7">
        <f>(((N683/60)/60)/24)+DATE(1970,1,1)</f>
        <v>40904.25</v>
      </c>
      <c r="P683" t="b">
        <v>0</v>
      </c>
      <c r="Q683" t="b">
        <v>0</v>
      </c>
      <c r="R683" t="s">
        <v>33</v>
      </c>
      <c r="S683" t="s">
        <v>2035</v>
      </c>
      <c r="T683" t="s">
        <v>2045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>IF(E684=0,0,ROUND(E684/I684,2))</f>
        <v>78.73</v>
      </c>
      <c r="G684">
        <f>ROUND((E684/D684)*100,0)</f>
        <v>150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7">
        <f>(((L684/60)/60)/24)+DATE(1970,1,1)</f>
        <v>41619.25</v>
      </c>
      <c r="N684">
        <v>1387519200</v>
      </c>
      <c r="O684" s="7">
        <f>(((N684/60)/60)/24)+DATE(1970,1,1)</f>
        <v>41628.25</v>
      </c>
      <c r="P684" t="b">
        <v>0</v>
      </c>
      <c r="Q684" t="b">
        <v>0</v>
      </c>
      <c r="R684" t="s">
        <v>33</v>
      </c>
      <c r="S684" t="s">
        <v>2035</v>
      </c>
      <c r="T684" t="s">
        <v>2045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>IF(E685=0,0,ROUND(E685/I685,2))</f>
        <v>56.08</v>
      </c>
      <c r="G685">
        <f>ROUND((E685/D685)*100,0)</f>
        <v>358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7">
        <f>(((L685/60)/60)/24)+DATE(1970,1,1)</f>
        <v>43359.208333333328</v>
      </c>
      <c r="N685">
        <v>1537246800</v>
      </c>
      <c r="O685" s="7">
        <f>(((N685/60)/60)/24)+DATE(1970,1,1)</f>
        <v>43361.208333333328</v>
      </c>
      <c r="P685" t="b">
        <v>0</v>
      </c>
      <c r="Q685" t="b">
        <v>0</v>
      </c>
      <c r="R685" t="s">
        <v>33</v>
      </c>
      <c r="S685" t="s">
        <v>2035</v>
      </c>
      <c r="T685" t="s">
        <v>2045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>IF(E686=0,0,ROUND(E686/I686,2))</f>
        <v>69.09</v>
      </c>
      <c r="G686">
        <f>ROUND((E686/D686)*100,0)</f>
        <v>543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7">
        <f>(((L686/60)/60)/24)+DATE(1970,1,1)</f>
        <v>40358.208333333336</v>
      </c>
      <c r="N686">
        <v>1279515600</v>
      </c>
      <c r="O686" s="7">
        <f>(((N686/60)/60)/24)+DATE(1970,1,1)</f>
        <v>40378.208333333336</v>
      </c>
      <c r="P686" t="b">
        <v>0</v>
      </c>
      <c r="Q686" t="b">
        <v>0</v>
      </c>
      <c r="R686" t="s">
        <v>68</v>
      </c>
      <c r="S686" t="s">
        <v>2037</v>
      </c>
      <c r="T686" t="s">
        <v>2051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>IF(E687=0,0,ROUND(E687/I687,2))</f>
        <v>102.05</v>
      </c>
      <c r="G687">
        <f>ROUND((E687/D687)*100,0)</f>
        <v>68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7">
        <f>(((L687/60)/60)/24)+DATE(1970,1,1)</f>
        <v>42239.208333333328</v>
      </c>
      <c r="N687">
        <v>1442379600</v>
      </c>
      <c r="O687" s="7">
        <f>(((N687/60)/60)/24)+DATE(1970,1,1)</f>
        <v>42263.208333333328</v>
      </c>
      <c r="P687" t="b">
        <v>0</v>
      </c>
      <c r="Q687" t="b">
        <v>0</v>
      </c>
      <c r="R687" t="s">
        <v>33</v>
      </c>
      <c r="S687" t="s">
        <v>2035</v>
      </c>
      <c r="T687" t="s">
        <v>2045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>IF(E688=0,0,ROUND(E688/I688,2))</f>
        <v>107.32</v>
      </c>
      <c r="G688">
        <f>ROUND((E688/D688)*100,0)</f>
        <v>192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7">
        <f>(((L688/60)/60)/24)+DATE(1970,1,1)</f>
        <v>43186.208333333328</v>
      </c>
      <c r="N688">
        <v>1523077200</v>
      </c>
      <c r="O688" s="7">
        <f>(((N688/60)/60)/24)+DATE(1970,1,1)</f>
        <v>43197.208333333328</v>
      </c>
      <c r="P688" t="b">
        <v>0</v>
      </c>
      <c r="Q688" t="b">
        <v>0</v>
      </c>
      <c r="R688" t="s">
        <v>65</v>
      </c>
      <c r="S688" t="s">
        <v>2034</v>
      </c>
      <c r="T688" t="s">
        <v>2050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>IF(E689=0,0,ROUND(E689/I689,2))</f>
        <v>51.97</v>
      </c>
      <c r="G689">
        <f>ROUND((E689/D689)*100,0)</f>
        <v>932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7">
        <f>(((L689/60)/60)/24)+DATE(1970,1,1)</f>
        <v>42806.25</v>
      </c>
      <c r="N689">
        <v>1489554000</v>
      </c>
      <c r="O689" s="7">
        <f>(((N689/60)/60)/24)+DATE(1970,1,1)</f>
        <v>42809.208333333328</v>
      </c>
      <c r="P689" t="b">
        <v>0</v>
      </c>
      <c r="Q689" t="b">
        <v>0</v>
      </c>
      <c r="R689" t="s">
        <v>33</v>
      </c>
      <c r="S689" t="s">
        <v>2035</v>
      </c>
      <c r="T689" t="s">
        <v>2045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>IF(E690=0,0,ROUND(E690/I690,2))</f>
        <v>71.14</v>
      </c>
      <c r="G690">
        <f>ROUND((E690/D690)*100,0)</f>
        <v>429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7">
        <f>(((L690/60)/60)/24)+DATE(1970,1,1)</f>
        <v>43475.25</v>
      </c>
      <c r="N690">
        <v>1548482400</v>
      </c>
      <c r="O690" s="7">
        <f>(((N690/60)/60)/24)+DATE(1970,1,1)</f>
        <v>43491.25</v>
      </c>
      <c r="P690" t="b">
        <v>0</v>
      </c>
      <c r="Q690" t="b">
        <v>1</v>
      </c>
      <c r="R690" t="s">
        <v>269</v>
      </c>
      <c r="S690" t="s">
        <v>2036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>IF(E691=0,0,ROUND(E691/I691,2))</f>
        <v>106.49</v>
      </c>
      <c r="G691">
        <f>ROUND((E691/D691)*100,0)</f>
        <v>101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7">
        <f>(((L691/60)/60)/24)+DATE(1970,1,1)</f>
        <v>41576.208333333336</v>
      </c>
      <c r="N691">
        <v>1384063200</v>
      </c>
      <c r="O691" s="7">
        <f>(((N691/60)/60)/24)+DATE(1970,1,1)</f>
        <v>41588.25</v>
      </c>
      <c r="P691" t="b">
        <v>0</v>
      </c>
      <c r="Q691" t="b">
        <v>0</v>
      </c>
      <c r="R691" t="s">
        <v>28</v>
      </c>
      <c r="S691" t="s">
        <v>2034</v>
      </c>
      <c r="T691" t="s">
        <v>2044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>IF(E692=0,0,ROUND(E692/I692,2))</f>
        <v>42.94</v>
      </c>
      <c r="G692">
        <f>ROUND((E692/D692)*100,0)</f>
        <v>227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7">
        <f>(((L692/60)/60)/24)+DATE(1970,1,1)</f>
        <v>40874.25</v>
      </c>
      <c r="N692">
        <v>1322892000</v>
      </c>
      <c r="O692" s="7">
        <f>(((N692/60)/60)/24)+DATE(1970,1,1)</f>
        <v>40880.25</v>
      </c>
      <c r="P692" t="b">
        <v>0</v>
      </c>
      <c r="Q692" t="b">
        <v>1</v>
      </c>
      <c r="R692" t="s">
        <v>42</v>
      </c>
      <c r="S692" t="s">
        <v>2036</v>
      </c>
      <c r="T692" t="s">
        <v>2046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>IF(E693=0,0,ROUND(E693/I693,2))</f>
        <v>30.04</v>
      </c>
      <c r="G693">
        <f>ROUND((E693/D693)*100,0)</f>
        <v>142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7">
        <f>(((L693/60)/60)/24)+DATE(1970,1,1)</f>
        <v>41185.208333333336</v>
      </c>
      <c r="N693">
        <v>1350709200</v>
      </c>
      <c r="O693" s="7">
        <f>(((N693/60)/60)/24)+DATE(1970,1,1)</f>
        <v>41202.208333333336</v>
      </c>
      <c r="P693" t="b">
        <v>1</v>
      </c>
      <c r="Q693" t="b">
        <v>1</v>
      </c>
      <c r="R693" t="s">
        <v>42</v>
      </c>
      <c r="S693" t="s">
        <v>2036</v>
      </c>
      <c r="T693" t="s">
        <v>2046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>IF(E694=0,0,ROUND(E694/I694,2))</f>
        <v>70.62</v>
      </c>
      <c r="G694">
        <f>ROUND((E694/D694)*100,0)</f>
        <v>91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7">
        <f>(((L694/60)/60)/24)+DATE(1970,1,1)</f>
        <v>43655.208333333328</v>
      </c>
      <c r="N694">
        <v>1564203600</v>
      </c>
      <c r="O694" s="7">
        <f>(((N694/60)/60)/24)+DATE(1970,1,1)</f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2043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>IF(E695=0,0,ROUND(E695/I695,2))</f>
        <v>66.02</v>
      </c>
      <c r="G695">
        <f>ROUND((E695/D695)*100,0)</f>
        <v>64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7">
        <f>(((L695/60)/60)/24)+DATE(1970,1,1)</f>
        <v>43025.208333333328</v>
      </c>
      <c r="N695">
        <v>1509685200</v>
      </c>
      <c r="O695" s="7">
        <f>(((N695/60)/60)/24)+DATE(1970,1,1)</f>
        <v>43042.208333333328</v>
      </c>
      <c r="P695" t="b">
        <v>0</v>
      </c>
      <c r="Q695" t="b">
        <v>0</v>
      </c>
      <c r="R695" t="s">
        <v>33</v>
      </c>
      <c r="S695" t="s">
        <v>2035</v>
      </c>
      <c r="T695" t="s">
        <v>2045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>IF(E696=0,0,ROUND(E696/I696,2))</f>
        <v>96.91</v>
      </c>
      <c r="G696">
        <f>ROUND((E696/D696)*100,0)</f>
        <v>84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7">
        <f>(((L696/60)/60)/24)+DATE(1970,1,1)</f>
        <v>43066.25</v>
      </c>
      <c r="N696">
        <v>1514959200</v>
      </c>
      <c r="O696" s="7">
        <f>(((N696/60)/60)/24)+DATE(1970,1,1)</f>
        <v>43103.25</v>
      </c>
      <c r="P696" t="b">
        <v>0</v>
      </c>
      <c r="Q696" t="b">
        <v>0</v>
      </c>
      <c r="R696" t="s">
        <v>33</v>
      </c>
      <c r="S696" t="s">
        <v>2035</v>
      </c>
      <c r="T696" t="s">
        <v>2045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>IF(E697=0,0,ROUND(E697/I697,2))</f>
        <v>62.87</v>
      </c>
      <c r="G697">
        <f>ROUND((E697/D697)*100,0)</f>
        <v>134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7">
        <f>(((L697/60)/60)/24)+DATE(1970,1,1)</f>
        <v>42322.25</v>
      </c>
      <c r="N697">
        <v>1448863200</v>
      </c>
      <c r="O697" s="7">
        <f>(((N697/60)/60)/24)+DATE(1970,1,1)</f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2043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>IF(E698=0,0,ROUND(E698/I698,2))</f>
        <v>108.99</v>
      </c>
      <c r="G698">
        <f>ROUND((E698/D698)*100,0)</f>
        <v>59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7">
        <f>(((L698/60)/60)/24)+DATE(1970,1,1)</f>
        <v>42114.208333333328</v>
      </c>
      <c r="N698">
        <v>1429592400</v>
      </c>
      <c r="O698" s="7">
        <f>(((N698/60)/60)/24)+DATE(1970,1,1)</f>
        <v>42115.208333333328</v>
      </c>
      <c r="P698" t="b">
        <v>0</v>
      </c>
      <c r="Q698" t="b">
        <v>1</v>
      </c>
      <c r="R698" t="s">
        <v>33</v>
      </c>
      <c r="S698" t="s">
        <v>2035</v>
      </c>
      <c r="T698" t="s">
        <v>2045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>IF(E699=0,0,ROUND(E699/I699,2))</f>
        <v>27</v>
      </c>
      <c r="G699">
        <f>ROUND((E699/D699)*100,0)</f>
        <v>153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7">
        <f>(((L699/60)/60)/24)+DATE(1970,1,1)</f>
        <v>43190.208333333328</v>
      </c>
      <c r="N699">
        <v>1522645200</v>
      </c>
      <c r="O699" s="7">
        <f>(((N699/60)/60)/24)+DATE(1970,1,1)</f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2047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>IF(E700=0,0,ROUND(E700/I700,2))</f>
        <v>65</v>
      </c>
      <c r="G700">
        <f>ROUND((E700/D700)*100,0)</f>
        <v>447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7">
        <f>(((L700/60)/60)/24)+DATE(1970,1,1)</f>
        <v>40871.25</v>
      </c>
      <c r="N700">
        <v>1323324000</v>
      </c>
      <c r="O700" s="7">
        <f>(((N700/60)/60)/24)+DATE(1970,1,1)</f>
        <v>40885.25</v>
      </c>
      <c r="P700" t="b">
        <v>0</v>
      </c>
      <c r="Q700" t="b">
        <v>0</v>
      </c>
      <c r="R700" t="s">
        <v>65</v>
      </c>
      <c r="S700" t="s">
        <v>2034</v>
      </c>
      <c r="T700" t="s">
        <v>2050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>IF(E701=0,0,ROUND(E701/I701,2))</f>
        <v>111.52</v>
      </c>
      <c r="G701">
        <f>ROUND((E701/D701)*100,0)</f>
        <v>84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7">
        <f>(((L701/60)/60)/24)+DATE(1970,1,1)</f>
        <v>43641.208333333328</v>
      </c>
      <c r="N701">
        <v>1561525200</v>
      </c>
      <c r="O701" s="7">
        <f>(((N701/60)/60)/24)+DATE(1970,1,1)</f>
        <v>43642.208333333328</v>
      </c>
      <c r="P701" t="b">
        <v>0</v>
      </c>
      <c r="Q701" t="b">
        <v>0</v>
      </c>
      <c r="R701" t="s">
        <v>53</v>
      </c>
      <c r="S701" t="s">
        <v>2036</v>
      </c>
      <c r="T701" t="s">
        <v>2048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>IF(E702=0,0,ROUND(E702/I702,2))</f>
        <v>3</v>
      </c>
      <c r="G702">
        <f>ROUND((E702/D702)*100,0)</f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7">
        <f>(((L702/60)/60)/24)+DATE(1970,1,1)</f>
        <v>40203.25</v>
      </c>
      <c r="N702">
        <v>1265695200</v>
      </c>
      <c r="O702" s="7">
        <f>(((N702/60)/60)/24)+DATE(1970,1,1)</f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2050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>IF(E703=0,0,ROUND(E703/I703,2))</f>
        <v>110.99</v>
      </c>
      <c r="G703">
        <f>ROUND((E703/D703)*100,0)</f>
        <v>175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7">
        <f>(((L703/60)/60)/24)+DATE(1970,1,1)</f>
        <v>40629.208333333336</v>
      </c>
      <c r="N703">
        <v>1301806800</v>
      </c>
      <c r="O703" s="7">
        <f>(((N703/60)/60)/24)+DATE(1970,1,1)</f>
        <v>40636.208333333336</v>
      </c>
      <c r="P703" t="b">
        <v>1</v>
      </c>
      <c r="Q703" t="b">
        <v>0</v>
      </c>
      <c r="R703" t="s">
        <v>33</v>
      </c>
      <c r="S703" t="s">
        <v>2035</v>
      </c>
      <c r="T703" t="s">
        <v>2045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>IF(E704=0,0,ROUND(E704/I704,2))</f>
        <v>56.75</v>
      </c>
      <c r="G704">
        <f>ROUND((E704/D704)*100,0)</f>
        <v>54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7">
        <f>(((L704/60)/60)/24)+DATE(1970,1,1)</f>
        <v>41477.208333333336</v>
      </c>
      <c r="N704">
        <v>1374901200</v>
      </c>
      <c r="O704" s="7">
        <f>(((N704/60)/60)/24)+DATE(1970,1,1)</f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2050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>IF(E705=0,0,ROUND(E705/I705,2))</f>
        <v>97.02</v>
      </c>
      <c r="G705">
        <f>ROUND((E705/D705)*100,0)</f>
        <v>312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7">
        <f>(((L705/60)/60)/24)+DATE(1970,1,1)</f>
        <v>41020.208333333336</v>
      </c>
      <c r="N705">
        <v>1336453200</v>
      </c>
      <c r="O705" s="7">
        <f>(((N705/60)/60)/24)+DATE(1970,1,1)</f>
        <v>41037.208333333336</v>
      </c>
      <c r="P705" t="b">
        <v>1</v>
      </c>
      <c r="Q705" t="b">
        <v>1</v>
      </c>
      <c r="R705" t="s">
        <v>206</v>
      </c>
      <c r="S705" t="s">
        <v>2037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>IF(E706=0,0,ROUND(E706/I706,2))</f>
        <v>92.09</v>
      </c>
      <c r="G706">
        <f>ROUND((E706/D706)*100,0)</f>
        <v>123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7">
        <f>(((L706/60)/60)/24)+DATE(1970,1,1)</f>
        <v>42555.208333333328</v>
      </c>
      <c r="N706">
        <v>1468904400</v>
      </c>
      <c r="O706" s="7">
        <f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2036</v>
      </c>
      <c r="T706" t="s">
        <v>2052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>IF(E707=0,0,ROUND(E707/I707,2))</f>
        <v>82.99</v>
      </c>
      <c r="G707">
        <f>ROUND((E707/D707)*100,0)</f>
        <v>99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7">
        <f>(((L707/60)/60)/24)+DATE(1970,1,1)</f>
        <v>41619.25</v>
      </c>
      <c r="N707">
        <v>1387087200</v>
      </c>
      <c r="O707" s="7">
        <f>(((N707/60)/60)/24)+DATE(1970,1,1)</f>
        <v>41623.25</v>
      </c>
      <c r="P707" t="b">
        <v>0</v>
      </c>
      <c r="Q707" t="b">
        <v>0</v>
      </c>
      <c r="R707" t="s">
        <v>68</v>
      </c>
      <c r="S707" t="s">
        <v>2037</v>
      </c>
      <c r="T707" t="s">
        <v>2051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>IF(E708=0,0,ROUND(E708/I708,2))</f>
        <v>103.04</v>
      </c>
      <c r="G708">
        <f>ROUND((E708/D708)*100,0)</f>
        <v>128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7">
        <f>(((L708/60)/60)/24)+DATE(1970,1,1)</f>
        <v>43471.25</v>
      </c>
      <c r="N708">
        <v>1547445600</v>
      </c>
      <c r="O708" s="7">
        <f>(((N708/60)/60)/24)+DATE(1970,1,1)</f>
        <v>43479.25</v>
      </c>
      <c r="P708" t="b">
        <v>0</v>
      </c>
      <c r="Q708" t="b">
        <v>1</v>
      </c>
      <c r="R708" t="s">
        <v>28</v>
      </c>
      <c r="S708" t="s">
        <v>2034</v>
      </c>
      <c r="T708" t="s">
        <v>2044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>IF(E709=0,0,ROUND(E709/I709,2))</f>
        <v>68.92</v>
      </c>
      <c r="G709">
        <f>ROUND((E709/D709)*100,0)</f>
        <v>159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7">
        <f>(((L709/60)/60)/24)+DATE(1970,1,1)</f>
        <v>43442.25</v>
      </c>
      <c r="N709">
        <v>1547359200</v>
      </c>
      <c r="O709" s="7">
        <f>(((N709/60)/60)/24)+DATE(1970,1,1)</f>
        <v>43478.25</v>
      </c>
      <c r="P709" t="b">
        <v>0</v>
      </c>
      <c r="Q709" t="b">
        <v>0</v>
      </c>
      <c r="R709" t="s">
        <v>53</v>
      </c>
      <c r="S709" t="s">
        <v>2036</v>
      </c>
      <c r="T709" t="s">
        <v>2048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>IF(E710=0,0,ROUND(E710/I710,2))</f>
        <v>87.74</v>
      </c>
      <c r="G710">
        <f>ROUND((E710/D710)*100,0)</f>
        <v>707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7">
        <f>(((L710/60)/60)/24)+DATE(1970,1,1)</f>
        <v>42877.208333333328</v>
      </c>
      <c r="N710">
        <v>1496293200</v>
      </c>
      <c r="O710" s="7">
        <f>(((N710/60)/60)/24)+DATE(1970,1,1)</f>
        <v>42887.208333333328</v>
      </c>
      <c r="P710" t="b">
        <v>0</v>
      </c>
      <c r="Q710" t="b">
        <v>0</v>
      </c>
      <c r="R710" t="s">
        <v>33</v>
      </c>
      <c r="S710" t="s">
        <v>2035</v>
      </c>
      <c r="T710" t="s">
        <v>2045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>IF(E711=0,0,ROUND(E711/I711,2))</f>
        <v>75.02</v>
      </c>
      <c r="G711">
        <f>ROUND((E711/D711)*100,0)</f>
        <v>142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7">
        <f>(((L711/60)/60)/24)+DATE(1970,1,1)</f>
        <v>41018.208333333336</v>
      </c>
      <c r="N711">
        <v>1335416400</v>
      </c>
      <c r="O711" s="7">
        <f>(((N711/60)/60)/24)+DATE(1970,1,1)</f>
        <v>41025.208333333336</v>
      </c>
      <c r="P711" t="b">
        <v>0</v>
      </c>
      <c r="Q711" t="b">
        <v>0</v>
      </c>
      <c r="R711" t="s">
        <v>33</v>
      </c>
      <c r="S711" t="s">
        <v>2035</v>
      </c>
      <c r="T711" t="s">
        <v>2045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>IF(E712=0,0,ROUND(E712/I712,2))</f>
        <v>50.86</v>
      </c>
      <c r="G712">
        <f>ROUND((E712/D712)*100,0)</f>
        <v>148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7">
        <f>(((L712/60)/60)/24)+DATE(1970,1,1)</f>
        <v>43295.208333333328</v>
      </c>
      <c r="N712">
        <v>1532149200</v>
      </c>
      <c r="O712" s="7">
        <f>(((N712/60)/60)/24)+DATE(1970,1,1)</f>
        <v>43302.208333333328</v>
      </c>
      <c r="P712" t="b">
        <v>0</v>
      </c>
      <c r="Q712" t="b">
        <v>1</v>
      </c>
      <c r="R712" t="s">
        <v>33</v>
      </c>
      <c r="S712" t="s">
        <v>2035</v>
      </c>
      <c r="T712" t="s">
        <v>2045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>IF(E713=0,0,ROUND(E713/I713,2))</f>
        <v>90</v>
      </c>
      <c r="G713">
        <f>ROUND((E713/D713)*100,0)</f>
        <v>20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7">
        <f>(((L713/60)/60)/24)+DATE(1970,1,1)</f>
        <v>42393.25</v>
      </c>
      <c r="N713">
        <v>1453788000</v>
      </c>
      <c r="O713" s="7">
        <f>(((N713/60)/60)/24)+DATE(1970,1,1)</f>
        <v>42395.25</v>
      </c>
      <c r="P713" t="b">
        <v>1</v>
      </c>
      <c r="Q713" t="b">
        <v>1</v>
      </c>
      <c r="R713" t="s">
        <v>33</v>
      </c>
      <c r="S713" t="s">
        <v>2035</v>
      </c>
      <c r="T713" t="s">
        <v>2045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>IF(E714=0,0,ROUND(E714/I714,2))</f>
        <v>72.900000000000006</v>
      </c>
      <c r="G714">
        <f>ROUND((E714/D714)*100,0)</f>
        <v>1841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7">
        <f>(((L714/60)/60)/24)+DATE(1970,1,1)</f>
        <v>42559.208333333328</v>
      </c>
      <c r="N714">
        <v>1471496400</v>
      </c>
      <c r="O714" s="7">
        <f>(((N714/60)/60)/24)+DATE(1970,1,1)</f>
        <v>42600.208333333328</v>
      </c>
      <c r="P714" t="b">
        <v>0</v>
      </c>
      <c r="Q714" t="b">
        <v>0</v>
      </c>
      <c r="R714" t="s">
        <v>33</v>
      </c>
      <c r="S714" t="s">
        <v>2035</v>
      </c>
      <c r="T714" t="s">
        <v>2045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>IF(E715=0,0,ROUND(E715/I715,2))</f>
        <v>108.49</v>
      </c>
      <c r="G715">
        <f>ROUND((E715/D715)*100,0)</f>
        <v>162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7">
        <f>(((L715/60)/60)/24)+DATE(1970,1,1)</f>
        <v>42604.208333333328</v>
      </c>
      <c r="N715">
        <v>1472878800</v>
      </c>
      <c r="O715" s="7">
        <f>(((N715/60)/60)/24)+DATE(1970,1,1)</f>
        <v>42616.208333333328</v>
      </c>
      <c r="P715" t="b">
        <v>0</v>
      </c>
      <c r="Q715" t="b">
        <v>0</v>
      </c>
      <c r="R715" t="s">
        <v>133</v>
      </c>
      <c r="S715" t="s">
        <v>2037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>IF(E716=0,0,ROUND(E716/I716,2))</f>
        <v>101.98</v>
      </c>
      <c r="G716">
        <f>ROUND((E716/D716)*100,0)</f>
        <v>473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7">
        <f>(((L716/60)/60)/24)+DATE(1970,1,1)</f>
        <v>41870.208333333336</v>
      </c>
      <c r="N716">
        <v>1408510800</v>
      </c>
      <c r="O716" s="7">
        <f>(((N716/60)/60)/24)+DATE(1970,1,1)</f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2043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>IF(E717=0,0,ROUND(E717/I717,2))</f>
        <v>44.01</v>
      </c>
      <c r="G717">
        <f>ROUND((E717/D717)*100,0)</f>
        <v>24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7">
        <f>(((L717/60)/60)/24)+DATE(1970,1,1)</f>
        <v>40397.208333333336</v>
      </c>
      <c r="N717">
        <v>1281589200</v>
      </c>
      <c r="O717" s="7">
        <f>(((N717/60)/60)/24)+DATE(1970,1,1)</f>
        <v>40402.208333333336</v>
      </c>
      <c r="P717" t="b">
        <v>0</v>
      </c>
      <c r="Q717" t="b">
        <v>0</v>
      </c>
      <c r="R717" t="s">
        <v>292</v>
      </c>
      <c r="S717" t="s">
        <v>2038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>IF(E718=0,0,ROUND(E718/I718,2))</f>
        <v>65.94</v>
      </c>
      <c r="G718">
        <f>ROUND((E718/D718)*100,0)</f>
        <v>518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7">
        <f>(((L718/60)/60)/24)+DATE(1970,1,1)</f>
        <v>41465.208333333336</v>
      </c>
      <c r="N718">
        <v>1375851600</v>
      </c>
      <c r="O718" s="7">
        <f>(((N718/60)/60)/24)+DATE(1970,1,1)</f>
        <v>41493.208333333336</v>
      </c>
      <c r="P718" t="b">
        <v>0</v>
      </c>
      <c r="Q718" t="b">
        <v>1</v>
      </c>
      <c r="R718" t="s">
        <v>33</v>
      </c>
      <c r="S718" t="s">
        <v>2035</v>
      </c>
      <c r="T718" t="s">
        <v>2045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>IF(E719=0,0,ROUND(E719/I719,2))</f>
        <v>24.99</v>
      </c>
      <c r="G719">
        <f>ROUND((E719/D719)*100,0)</f>
        <v>248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7">
        <f>(((L719/60)/60)/24)+DATE(1970,1,1)</f>
        <v>40777.208333333336</v>
      </c>
      <c r="N719">
        <v>1315803600</v>
      </c>
      <c r="O719" s="7">
        <f>(((N719/60)/60)/24)+DATE(1970,1,1)</f>
        <v>40798.208333333336</v>
      </c>
      <c r="P719" t="b">
        <v>0</v>
      </c>
      <c r="Q719" t="b">
        <v>0</v>
      </c>
      <c r="R719" t="s">
        <v>42</v>
      </c>
      <c r="S719" t="s">
        <v>2036</v>
      </c>
      <c r="T719" t="s">
        <v>2046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>IF(E720=0,0,ROUND(E720/I720,2))</f>
        <v>28</v>
      </c>
      <c r="G720">
        <f>ROUND((E720/D720)*100,0)</f>
        <v>100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7">
        <f>(((L720/60)/60)/24)+DATE(1970,1,1)</f>
        <v>41442.208333333336</v>
      </c>
      <c r="N720">
        <v>1373691600</v>
      </c>
      <c r="O720" s="7">
        <f>(((N720/60)/60)/24)+DATE(1970,1,1)</f>
        <v>41468.208333333336</v>
      </c>
      <c r="P720" t="b">
        <v>0</v>
      </c>
      <c r="Q720" t="b">
        <v>0</v>
      </c>
      <c r="R720" t="s">
        <v>65</v>
      </c>
      <c r="S720" t="s">
        <v>2034</v>
      </c>
      <c r="T720" t="s">
        <v>2050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>IF(E721=0,0,ROUND(E721/I721,2))</f>
        <v>85.83</v>
      </c>
      <c r="G721">
        <f>ROUND((E721/D721)*100,0)</f>
        <v>153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7">
        <f>(((L721/60)/60)/24)+DATE(1970,1,1)</f>
        <v>41058.208333333336</v>
      </c>
      <c r="N721">
        <v>1339218000</v>
      </c>
      <c r="O721" s="7">
        <f>(((N721/60)/60)/24)+DATE(1970,1,1)</f>
        <v>41069.208333333336</v>
      </c>
      <c r="P721" t="b">
        <v>0</v>
      </c>
      <c r="Q721" t="b">
        <v>0</v>
      </c>
      <c r="R721" t="s">
        <v>119</v>
      </c>
      <c r="S721" t="s">
        <v>2037</v>
      </c>
      <c r="T721" t="s">
        <v>2055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>IF(E722=0,0,ROUND(E722/I722,2))</f>
        <v>84.92</v>
      </c>
      <c r="G722">
        <f>ROUND((E722/D722)*100,0)</f>
        <v>37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7">
        <f>(((L722/60)/60)/24)+DATE(1970,1,1)</f>
        <v>43152.25</v>
      </c>
      <c r="N722">
        <v>1520402400</v>
      </c>
      <c r="O722" s="7">
        <f>(((N722/60)/60)/24)+DATE(1970,1,1)</f>
        <v>43166.25</v>
      </c>
      <c r="P722" t="b">
        <v>0</v>
      </c>
      <c r="Q722" t="b">
        <v>1</v>
      </c>
      <c r="R722" t="s">
        <v>33</v>
      </c>
      <c r="S722" t="s">
        <v>2035</v>
      </c>
      <c r="T722" t="s">
        <v>2045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>IF(E723=0,0,ROUND(E723/I723,2))</f>
        <v>90.48</v>
      </c>
      <c r="G723">
        <f>ROUND((E723/D723)*100,0)</f>
        <v>4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7">
        <f>(((L723/60)/60)/24)+DATE(1970,1,1)</f>
        <v>43194.208333333328</v>
      </c>
      <c r="N723">
        <v>1523336400</v>
      </c>
      <c r="O723" s="7">
        <f>(((N723/60)/60)/24)+DATE(1970,1,1)</f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2043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>IF(E724=0,0,ROUND(E724/I724,2))</f>
        <v>25</v>
      </c>
      <c r="G724">
        <f>ROUND((E724/D724)*100,0)</f>
        <v>157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7">
        <f>(((L724/60)/60)/24)+DATE(1970,1,1)</f>
        <v>43045.25</v>
      </c>
      <c r="N724">
        <v>1512280800</v>
      </c>
      <c r="O724" s="7">
        <f>(((N724/60)/60)/24)+DATE(1970,1,1)</f>
        <v>43072.25</v>
      </c>
      <c r="P724" t="b">
        <v>0</v>
      </c>
      <c r="Q724" t="b">
        <v>0</v>
      </c>
      <c r="R724" t="s">
        <v>42</v>
      </c>
      <c r="S724" t="s">
        <v>2036</v>
      </c>
      <c r="T724" t="s">
        <v>2046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>IF(E725=0,0,ROUND(E725/I725,2))</f>
        <v>92.01</v>
      </c>
      <c r="G725">
        <f>ROUND((E725/D725)*100,0)</f>
        <v>270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7">
        <f>(((L725/60)/60)/24)+DATE(1970,1,1)</f>
        <v>42431.25</v>
      </c>
      <c r="N725">
        <v>1458709200</v>
      </c>
      <c r="O725" s="7">
        <f>(((N725/60)/60)/24)+DATE(1970,1,1)</f>
        <v>42452.208333333328</v>
      </c>
      <c r="P725" t="b">
        <v>0</v>
      </c>
      <c r="Q725" t="b">
        <v>0</v>
      </c>
      <c r="R725" t="s">
        <v>33</v>
      </c>
      <c r="S725" t="s">
        <v>2035</v>
      </c>
      <c r="T725" t="s">
        <v>2045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>IF(E726=0,0,ROUND(E726/I726,2))</f>
        <v>93.07</v>
      </c>
      <c r="G726">
        <f>ROUND((E726/D726)*100,0)</f>
        <v>134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7">
        <f>(((L726/60)/60)/24)+DATE(1970,1,1)</f>
        <v>41934.208333333336</v>
      </c>
      <c r="N726">
        <v>1414126800</v>
      </c>
      <c r="O726" s="7">
        <f>(((N726/60)/60)/24)+DATE(1970,1,1)</f>
        <v>41936.208333333336</v>
      </c>
      <c r="P726" t="b">
        <v>0</v>
      </c>
      <c r="Q726" t="b">
        <v>1</v>
      </c>
      <c r="R726" t="s">
        <v>33</v>
      </c>
      <c r="S726" t="s">
        <v>2035</v>
      </c>
      <c r="T726" t="s">
        <v>2045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>IF(E727=0,0,ROUND(E727/I727,2))</f>
        <v>61.01</v>
      </c>
      <c r="G727">
        <f>ROUND((E727/D727)*100,0)</f>
        <v>50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7">
        <f>(((L727/60)/60)/24)+DATE(1970,1,1)</f>
        <v>41958.25</v>
      </c>
      <c r="N727">
        <v>1416204000</v>
      </c>
      <c r="O727" s="7">
        <f>(((N727/60)/60)/24)+DATE(1970,1,1)</f>
        <v>41960.25</v>
      </c>
      <c r="P727" t="b">
        <v>0</v>
      </c>
      <c r="Q727" t="b">
        <v>0</v>
      </c>
      <c r="R727" t="s">
        <v>292</v>
      </c>
      <c r="S727" t="s">
        <v>2038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>IF(E728=0,0,ROUND(E728/I728,2))</f>
        <v>92.04</v>
      </c>
      <c r="G728">
        <f>ROUND((E728/D728)*100,0)</f>
        <v>89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7">
        <f>(((L728/60)/60)/24)+DATE(1970,1,1)</f>
        <v>40476.208333333336</v>
      </c>
      <c r="N728">
        <v>1288501200</v>
      </c>
      <c r="O728" s="7">
        <f>(((N728/60)/60)/24)+DATE(1970,1,1)</f>
        <v>40482.208333333336</v>
      </c>
      <c r="P728" t="b">
        <v>0</v>
      </c>
      <c r="Q728" t="b">
        <v>1</v>
      </c>
      <c r="R728" t="s">
        <v>33</v>
      </c>
      <c r="S728" t="s">
        <v>2035</v>
      </c>
      <c r="T728" t="s">
        <v>2045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>IF(E729=0,0,ROUND(E729/I729,2))</f>
        <v>81.13</v>
      </c>
      <c r="G729">
        <f>ROUND((E729/D729)*100,0)</f>
        <v>165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7">
        <f>(((L729/60)/60)/24)+DATE(1970,1,1)</f>
        <v>43485.25</v>
      </c>
      <c r="N729">
        <v>1552971600</v>
      </c>
      <c r="O729" s="7">
        <f>(((N729/60)/60)/24)+DATE(1970,1,1)</f>
        <v>43543.208333333328</v>
      </c>
      <c r="P729" t="b">
        <v>0</v>
      </c>
      <c r="Q729" t="b">
        <v>0</v>
      </c>
      <c r="R729" t="s">
        <v>28</v>
      </c>
      <c r="S729" t="s">
        <v>2034</v>
      </c>
      <c r="T729" t="s">
        <v>2044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>IF(E730=0,0,ROUND(E730/I730,2))</f>
        <v>73.5</v>
      </c>
      <c r="G730">
        <f>ROUND((E730/D730)*100,0)</f>
        <v>18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7">
        <f>(((L730/60)/60)/24)+DATE(1970,1,1)</f>
        <v>42515.208333333328</v>
      </c>
      <c r="N730">
        <v>1465102800</v>
      </c>
      <c r="O730" s="7">
        <f>(((N730/60)/60)/24)+DATE(1970,1,1)</f>
        <v>42526.208333333328</v>
      </c>
      <c r="P730" t="b">
        <v>0</v>
      </c>
      <c r="Q730" t="b">
        <v>0</v>
      </c>
      <c r="R730" t="s">
        <v>33</v>
      </c>
      <c r="S730" t="s">
        <v>2035</v>
      </c>
      <c r="T730" t="s">
        <v>2045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>IF(E731=0,0,ROUND(E731/I731,2))</f>
        <v>85.22</v>
      </c>
      <c r="G731">
        <f>ROUND((E731/D731)*100,0)</f>
        <v>186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7">
        <f>(((L731/60)/60)/24)+DATE(1970,1,1)</f>
        <v>41309.25</v>
      </c>
      <c r="N731">
        <v>1360130400</v>
      </c>
      <c r="O731" s="7">
        <f>(((N731/60)/60)/24)+DATE(1970,1,1)</f>
        <v>41311.25</v>
      </c>
      <c r="P731" t="b">
        <v>0</v>
      </c>
      <c r="Q731" t="b">
        <v>0</v>
      </c>
      <c r="R731" t="s">
        <v>53</v>
      </c>
      <c r="S731" t="s">
        <v>2036</v>
      </c>
      <c r="T731" t="s">
        <v>2048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>IF(E732=0,0,ROUND(E732/I732,2))</f>
        <v>110.97</v>
      </c>
      <c r="G732">
        <f>ROUND((E732/D732)*100,0)</f>
        <v>413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7">
        <f>(((L732/60)/60)/24)+DATE(1970,1,1)</f>
        <v>42147.208333333328</v>
      </c>
      <c r="N732">
        <v>1432875600</v>
      </c>
      <c r="O732" s="7">
        <f>(((N732/60)/60)/24)+DATE(1970,1,1)</f>
        <v>42153.208333333328</v>
      </c>
      <c r="P732" t="b">
        <v>0</v>
      </c>
      <c r="Q732" t="b">
        <v>0</v>
      </c>
      <c r="R732" t="s">
        <v>65</v>
      </c>
      <c r="S732" t="s">
        <v>2034</v>
      </c>
      <c r="T732" t="s">
        <v>2050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>IF(E733=0,0,ROUND(E733/I733,2))</f>
        <v>32.97</v>
      </c>
      <c r="G733">
        <f>ROUND((E733/D733)*100,0)</f>
        <v>90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7">
        <f>(((L733/60)/60)/24)+DATE(1970,1,1)</f>
        <v>42939.208333333328</v>
      </c>
      <c r="N733">
        <v>1500872400</v>
      </c>
      <c r="O733" s="7">
        <f>(((N733/60)/60)/24)+DATE(1970,1,1)</f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2044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>IF(E734=0,0,ROUND(E734/I734,2))</f>
        <v>96.01</v>
      </c>
      <c r="G734">
        <f>ROUND((E734/D734)*100,0)</f>
        <v>92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7">
        <f>(((L734/60)/60)/24)+DATE(1970,1,1)</f>
        <v>42816.208333333328</v>
      </c>
      <c r="N734">
        <v>1492146000</v>
      </c>
      <c r="O734" s="7">
        <f>(((N734/60)/60)/24)+DATE(1970,1,1)</f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2043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>IF(E735=0,0,ROUND(E735/I735,2))</f>
        <v>84.97</v>
      </c>
      <c r="G735">
        <f>ROUND((E735/D735)*100,0)</f>
        <v>527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7">
        <f>(((L735/60)/60)/24)+DATE(1970,1,1)</f>
        <v>41844.208333333336</v>
      </c>
      <c r="N735">
        <v>1407301200</v>
      </c>
      <c r="O735" s="7">
        <f>(((N735/60)/60)/24)+DATE(1970,1,1)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>IF(E736=0,0,ROUND(E736/I736,2))</f>
        <v>25.01</v>
      </c>
      <c r="G736">
        <f>ROUND((E736/D736)*100,0)</f>
        <v>319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7">
        <f>(((L736/60)/60)/24)+DATE(1970,1,1)</f>
        <v>42763.25</v>
      </c>
      <c r="N736">
        <v>1486620000</v>
      </c>
      <c r="O736" s="7">
        <f>(((N736/60)/60)/24)+DATE(1970,1,1)</f>
        <v>42775.25</v>
      </c>
      <c r="P736" t="b">
        <v>0</v>
      </c>
      <c r="Q736" t="b">
        <v>1</v>
      </c>
      <c r="R736" t="s">
        <v>33</v>
      </c>
      <c r="S736" t="s">
        <v>2035</v>
      </c>
      <c r="T736" t="s">
        <v>2045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>IF(E737=0,0,ROUND(E737/I737,2))</f>
        <v>66</v>
      </c>
      <c r="G737">
        <f>ROUND((E737/D737)*100,0)</f>
        <v>354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7">
        <f>(((L737/60)/60)/24)+DATE(1970,1,1)</f>
        <v>42459.208333333328</v>
      </c>
      <c r="N737">
        <v>1459918800</v>
      </c>
      <c r="O737" s="7">
        <f>(((N737/60)/60)/24)+DATE(1970,1,1)</f>
        <v>42466.208333333328</v>
      </c>
      <c r="P737" t="b">
        <v>0</v>
      </c>
      <c r="Q737" t="b">
        <v>0</v>
      </c>
      <c r="R737" t="s">
        <v>122</v>
      </c>
      <c r="S737" t="s">
        <v>2039</v>
      </c>
      <c r="T737" t="s">
        <v>2042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>IF(E738=0,0,ROUND(E738/I738,2))</f>
        <v>87.34</v>
      </c>
      <c r="G738">
        <f>ROUND((E738/D738)*100,0)</f>
        <v>33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7">
        <f>(((L738/60)/60)/24)+DATE(1970,1,1)</f>
        <v>42055.25</v>
      </c>
      <c r="N738">
        <v>1424757600</v>
      </c>
      <c r="O738" s="7">
        <f>(((N738/60)/60)/24)+DATE(1970,1,1)</f>
        <v>42059.25</v>
      </c>
      <c r="P738" t="b">
        <v>0</v>
      </c>
      <c r="Q738" t="b">
        <v>0</v>
      </c>
      <c r="R738" t="s">
        <v>68</v>
      </c>
      <c r="S738" t="s">
        <v>2037</v>
      </c>
      <c r="T738" t="s">
        <v>2051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>IF(E739=0,0,ROUND(E739/I739,2))</f>
        <v>27.93</v>
      </c>
      <c r="G739">
        <f>ROUND((E739/D739)*100,0)</f>
        <v>136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7">
        <f>(((L739/60)/60)/24)+DATE(1970,1,1)</f>
        <v>42685.25</v>
      </c>
      <c r="N739">
        <v>1479880800</v>
      </c>
      <c r="O739" s="7">
        <f>(((N739/60)/60)/24)+DATE(1970,1,1)</f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2049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>IF(E740=0,0,ROUND(E740/I740,2))</f>
        <v>103.8</v>
      </c>
      <c r="G740">
        <f>ROUND((E740/D740)*100,0)</f>
        <v>2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7">
        <f>(((L740/60)/60)/24)+DATE(1970,1,1)</f>
        <v>41959.25</v>
      </c>
      <c r="N740">
        <v>1418018400</v>
      </c>
      <c r="O740" s="7">
        <f>(((N740/60)/60)/24)+DATE(1970,1,1)</f>
        <v>41981.25</v>
      </c>
      <c r="P740" t="b">
        <v>0</v>
      </c>
      <c r="Q740" t="b">
        <v>1</v>
      </c>
      <c r="R740" t="s">
        <v>33</v>
      </c>
      <c r="S740" t="s">
        <v>2035</v>
      </c>
      <c r="T740" t="s">
        <v>2045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>IF(E741=0,0,ROUND(E741/I741,2))</f>
        <v>31.94</v>
      </c>
      <c r="G741">
        <f>ROUND((E741/D741)*100,0)</f>
        <v>61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7">
        <f>(((L741/60)/60)/24)+DATE(1970,1,1)</f>
        <v>41089.208333333336</v>
      </c>
      <c r="N741">
        <v>1341032400</v>
      </c>
      <c r="O741" s="7">
        <f>(((N741/60)/60)/24)+DATE(1970,1,1)</f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2049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>IF(E742=0,0,ROUND(E742/I742,2))</f>
        <v>99.5</v>
      </c>
      <c r="G742">
        <f>ROUND((E742/D742)*100,0)</f>
        <v>30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7">
        <f>(((L742/60)/60)/24)+DATE(1970,1,1)</f>
        <v>42769.25</v>
      </c>
      <c r="N742">
        <v>1486360800</v>
      </c>
      <c r="O742" s="7">
        <f>(((N742/60)/60)/24)+DATE(1970,1,1)</f>
        <v>42772.25</v>
      </c>
      <c r="P742" t="b">
        <v>0</v>
      </c>
      <c r="Q742" t="b">
        <v>0</v>
      </c>
      <c r="R742" t="s">
        <v>33</v>
      </c>
      <c r="S742" t="s">
        <v>2035</v>
      </c>
      <c r="T742" t="s">
        <v>2045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>IF(E743=0,0,ROUND(E743/I743,2))</f>
        <v>108.85</v>
      </c>
      <c r="G743">
        <f>ROUND((E743/D743)*100,0)</f>
        <v>1179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7">
        <f>(((L743/60)/60)/24)+DATE(1970,1,1)</f>
        <v>40321.208333333336</v>
      </c>
      <c r="N743">
        <v>1274677200</v>
      </c>
      <c r="O743" s="7">
        <f>(((N743/60)/60)/24)+DATE(1970,1,1)</f>
        <v>40322.208333333336</v>
      </c>
      <c r="P743" t="b">
        <v>0</v>
      </c>
      <c r="Q743" t="b">
        <v>0</v>
      </c>
      <c r="R743" t="s">
        <v>33</v>
      </c>
      <c r="S743" t="s">
        <v>2035</v>
      </c>
      <c r="T743" t="s">
        <v>2045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>IF(E744=0,0,ROUND(E744/I744,2))</f>
        <v>110.76</v>
      </c>
      <c r="G744">
        <f>ROUND((E744/D744)*100,0)</f>
        <v>1126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7">
        <f>(((L744/60)/60)/24)+DATE(1970,1,1)</f>
        <v>40197.25</v>
      </c>
      <c r="N744">
        <v>1267509600</v>
      </c>
      <c r="O744" s="7">
        <f>(((N744/60)/60)/24)+DATE(1970,1,1)</f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2047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>IF(E745=0,0,ROUND(E745/I745,2))</f>
        <v>29.65</v>
      </c>
      <c r="G745">
        <f>ROUND((E745/D745)*100,0)</f>
        <v>13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7">
        <f>(((L745/60)/60)/24)+DATE(1970,1,1)</f>
        <v>42298.208333333328</v>
      </c>
      <c r="N745">
        <v>1445922000</v>
      </c>
      <c r="O745" s="7">
        <f>(((N745/60)/60)/24)+DATE(1970,1,1)</f>
        <v>42304.208333333328</v>
      </c>
      <c r="P745" t="b">
        <v>0</v>
      </c>
      <c r="Q745" t="b">
        <v>1</v>
      </c>
      <c r="R745" t="s">
        <v>33</v>
      </c>
      <c r="S745" t="s">
        <v>2035</v>
      </c>
      <c r="T745" t="s">
        <v>2045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>IF(E746=0,0,ROUND(E746/I746,2))</f>
        <v>101.71</v>
      </c>
      <c r="G746">
        <f>ROUND((E746/D746)*100,0)</f>
        <v>712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7">
        <f>(((L746/60)/60)/24)+DATE(1970,1,1)</f>
        <v>43322.208333333328</v>
      </c>
      <c r="N746">
        <v>1534050000</v>
      </c>
      <c r="O746" s="7">
        <f>(((N746/60)/60)/24)+DATE(1970,1,1)</f>
        <v>43324.208333333328</v>
      </c>
      <c r="P746" t="b">
        <v>0</v>
      </c>
      <c r="Q746" t="b">
        <v>1</v>
      </c>
      <c r="R746" t="s">
        <v>33</v>
      </c>
      <c r="S746" t="s">
        <v>2035</v>
      </c>
      <c r="T746" t="s">
        <v>2045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>IF(E747=0,0,ROUND(E747/I747,2))</f>
        <v>61.5</v>
      </c>
      <c r="G747">
        <f>ROUND((E747/D747)*100,0)</f>
        <v>30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7">
        <f>(((L747/60)/60)/24)+DATE(1970,1,1)</f>
        <v>40328.208333333336</v>
      </c>
      <c r="N747">
        <v>1277528400</v>
      </c>
      <c r="O747" s="7">
        <f>(((N747/60)/60)/24)+DATE(1970,1,1)</f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2050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>IF(E748=0,0,ROUND(E748/I748,2))</f>
        <v>35</v>
      </c>
      <c r="G748">
        <f>ROUND((E748/D748)*100,0)</f>
        <v>213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7">
        <f>(((L748/60)/60)/24)+DATE(1970,1,1)</f>
        <v>40825.208333333336</v>
      </c>
      <c r="N748">
        <v>1318568400</v>
      </c>
      <c r="O748" s="7">
        <f>(((N748/60)/60)/24)+DATE(1970,1,1)</f>
        <v>40830.208333333336</v>
      </c>
      <c r="P748" t="b">
        <v>0</v>
      </c>
      <c r="Q748" t="b">
        <v>0</v>
      </c>
      <c r="R748" t="s">
        <v>28</v>
      </c>
      <c r="S748" t="s">
        <v>2034</v>
      </c>
      <c r="T748" t="s">
        <v>2044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>IF(E749=0,0,ROUND(E749/I749,2))</f>
        <v>40.049999999999997</v>
      </c>
      <c r="G749">
        <f>ROUND((E749/D749)*100,0)</f>
        <v>229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7">
        <f>(((L749/60)/60)/24)+DATE(1970,1,1)</f>
        <v>40423.208333333336</v>
      </c>
      <c r="N749">
        <v>1284354000</v>
      </c>
      <c r="O749" s="7">
        <f>(((N749/60)/60)/24)+DATE(1970,1,1)</f>
        <v>40434.208333333336</v>
      </c>
      <c r="P749" t="b">
        <v>0</v>
      </c>
      <c r="Q749" t="b">
        <v>0</v>
      </c>
      <c r="R749" t="s">
        <v>33</v>
      </c>
      <c r="S749" t="s">
        <v>2035</v>
      </c>
      <c r="T749" t="s">
        <v>2045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>IF(E750=0,0,ROUND(E750/I750,2))</f>
        <v>110.97</v>
      </c>
      <c r="G750">
        <f>ROUND((E750/D750)*100,0)</f>
        <v>35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7">
        <f>(((L750/60)/60)/24)+DATE(1970,1,1)</f>
        <v>40238.25</v>
      </c>
      <c r="N750">
        <v>1269579600</v>
      </c>
      <c r="O750" s="7">
        <f>(((N750/60)/60)/24)+DATE(1970,1,1)</f>
        <v>40263.208333333336</v>
      </c>
      <c r="P750" t="b">
        <v>0</v>
      </c>
      <c r="Q750" t="b">
        <v>1</v>
      </c>
      <c r="R750" t="s">
        <v>71</v>
      </c>
      <c r="S750" t="s">
        <v>2036</v>
      </c>
      <c r="T750" t="s">
        <v>2052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>IF(E751=0,0,ROUND(E751/I751,2))</f>
        <v>36.96</v>
      </c>
      <c r="G751">
        <f>ROUND((E751/D751)*100,0)</f>
        <v>157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7">
        <f>(((L751/60)/60)/24)+DATE(1970,1,1)</f>
        <v>41920.208333333336</v>
      </c>
      <c r="N751">
        <v>1413781200</v>
      </c>
      <c r="O751" s="7">
        <f>(((N751/60)/60)/24)+DATE(1970,1,1)</f>
        <v>41932.208333333336</v>
      </c>
      <c r="P751" t="b">
        <v>0</v>
      </c>
      <c r="Q751" t="b">
        <v>1</v>
      </c>
      <c r="R751" t="s">
        <v>65</v>
      </c>
      <c r="S751" t="s">
        <v>2034</v>
      </c>
      <c r="T751" t="s">
        <v>2050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>IF(E752=0,0,ROUND(E752/I752,2))</f>
        <v>1</v>
      </c>
      <c r="G752">
        <f>ROUND((E752/D752)*100,0)</f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7">
        <f>(((L752/60)/60)/24)+DATE(1970,1,1)</f>
        <v>40360.208333333336</v>
      </c>
      <c r="N752">
        <v>1280120400</v>
      </c>
      <c r="O752" s="7">
        <f>(((N752/60)/60)/24)+DATE(1970,1,1)</f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2047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>IF(E753=0,0,ROUND(E753/I753,2))</f>
        <v>30.97</v>
      </c>
      <c r="G753">
        <f>ROUND((E753/D753)*100,0)</f>
        <v>232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7">
        <f>(((L753/60)/60)/24)+DATE(1970,1,1)</f>
        <v>42446.208333333328</v>
      </c>
      <c r="N753">
        <v>1459486800</v>
      </c>
      <c r="O753" s="7">
        <f>(((N753/60)/60)/24)+DATE(1970,1,1)</f>
        <v>42461.208333333328</v>
      </c>
      <c r="P753" t="b">
        <v>1</v>
      </c>
      <c r="Q753" t="b">
        <v>1</v>
      </c>
      <c r="R753" t="s">
        <v>68</v>
      </c>
      <c r="S753" t="s">
        <v>2037</v>
      </c>
      <c r="T753" t="s">
        <v>2051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>IF(E754=0,0,ROUND(E754/I754,2))</f>
        <v>47.04</v>
      </c>
      <c r="G754">
        <f>ROUND((E754/D754)*100,0)</f>
        <v>92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7">
        <f>(((L754/60)/60)/24)+DATE(1970,1,1)</f>
        <v>40395.208333333336</v>
      </c>
      <c r="N754">
        <v>1282539600</v>
      </c>
      <c r="O754" s="7">
        <f>(((N754/60)/60)/24)+DATE(1970,1,1)</f>
        <v>40413.208333333336</v>
      </c>
      <c r="P754" t="b">
        <v>0</v>
      </c>
      <c r="Q754" t="b">
        <v>1</v>
      </c>
      <c r="R754" t="s">
        <v>33</v>
      </c>
      <c r="S754" t="s">
        <v>2035</v>
      </c>
      <c r="T754" t="s">
        <v>2045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>IF(E755=0,0,ROUND(E755/I755,2))</f>
        <v>88.07</v>
      </c>
      <c r="G755">
        <f>ROUND((E755/D755)*100,0)</f>
        <v>257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7">
        <f>(((L755/60)/60)/24)+DATE(1970,1,1)</f>
        <v>40321.208333333336</v>
      </c>
      <c r="N755">
        <v>1275886800</v>
      </c>
      <c r="O755" s="7">
        <f>(((N755/60)/60)/24)+DATE(1970,1,1)</f>
        <v>40336.208333333336</v>
      </c>
      <c r="P755" t="b">
        <v>0</v>
      </c>
      <c r="Q755" t="b">
        <v>0</v>
      </c>
      <c r="R755" t="s">
        <v>122</v>
      </c>
      <c r="S755" t="s">
        <v>2039</v>
      </c>
      <c r="T755" t="s">
        <v>2042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>IF(E756=0,0,ROUND(E756/I756,2))</f>
        <v>37.01</v>
      </c>
      <c r="G756">
        <f>ROUND((E756/D756)*100,0)</f>
        <v>168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7">
        <f>(((L756/60)/60)/24)+DATE(1970,1,1)</f>
        <v>41210.208333333336</v>
      </c>
      <c r="N756">
        <v>1355983200</v>
      </c>
      <c r="O756" s="7">
        <f>(((N756/60)/60)/24)+DATE(1970,1,1)</f>
        <v>41263.25</v>
      </c>
      <c r="P756" t="b">
        <v>0</v>
      </c>
      <c r="Q756" t="b">
        <v>0</v>
      </c>
      <c r="R756" t="s">
        <v>33</v>
      </c>
      <c r="S756" t="s">
        <v>2035</v>
      </c>
      <c r="T756" t="s">
        <v>2045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>IF(E757=0,0,ROUND(E757/I757,2))</f>
        <v>26.03</v>
      </c>
      <c r="G757">
        <f>ROUND((E757/D757)*100,0)</f>
        <v>167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7">
        <f>(((L757/60)/60)/24)+DATE(1970,1,1)</f>
        <v>43096.25</v>
      </c>
      <c r="N757">
        <v>1515391200</v>
      </c>
      <c r="O757" s="7">
        <f>(((N757/60)/60)/24)+DATE(1970,1,1)</f>
        <v>43108.25</v>
      </c>
      <c r="P757" t="b">
        <v>0</v>
      </c>
      <c r="Q757" t="b">
        <v>1</v>
      </c>
      <c r="R757" t="s">
        <v>33</v>
      </c>
      <c r="S757" t="s">
        <v>2035</v>
      </c>
      <c r="T757" t="s">
        <v>2045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>IF(E758=0,0,ROUND(E758/I758,2))</f>
        <v>67.819999999999993</v>
      </c>
      <c r="G758">
        <f>ROUND((E758/D758)*100,0)</f>
        <v>772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7">
        <f>(((L758/60)/60)/24)+DATE(1970,1,1)</f>
        <v>42024.25</v>
      </c>
      <c r="N758">
        <v>1422252000</v>
      </c>
      <c r="O758" s="7">
        <f>(((N758/60)/60)/24)+DATE(1970,1,1)</f>
        <v>42030.25</v>
      </c>
      <c r="P758" t="b">
        <v>0</v>
      </c>
      <c r="Q758" t="b">
        <v>0</v>
      </c>
      <c r="R758" t="s">
        <v>33</v>
      </c>
      <c r="S758" t="s">
        <v>2035</v>
      </c>
      <c r="T758" t="s">
        <v>2045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>IF(E759=0,0,ROUND(E759/I759,2))</f>
        <v>49.96</v>
      </c>
      <c r="G759">
        <f>ROUND((E759/D759)*100,0)</f>
        <v>407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7">
        <f>(((L759/60)/60)/24)+DATE(1970,1,1)</f>
        <v>40675.208333333336</v>
      </c>
      <c r="N759">
        <v>1305522000</v>
      </c>
      <c r="O759" s="7">
        <f>(((N759/60)/60)/24)+DATE(1970,1,1)</f>
        <v>40679.208333333336</v>
      </c>
      <c r="P759" t="b">
        <v>0</v>
      </c>
      <c r="Q759" t="b">
        <v>0</v>
      </c>
      <c r="R759" t="s">
        <v>53</v>
      </c>
      <c r="S759" t="s">
        <v>2036</v>
      </c>
      <c r="T759" t="s">
        <v>2048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>IF(E760=0,0,ROUND(E760/I760,2))</f>
        <v>110.02</v>
      </c>
      <c r="G760">
        <f>ROUND((E760/D760)*100,0)</f>
        <v>564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7">
        <f>(((L760/60)/60)/24)+DATE(1970,1,1)</f>
        <v>41936.208333333336</v>
      </c>
      <c r="N760">
        <v>1414904400</v>
      </c>
      <c r="O760" s="7">
        <f>(((N760/60)/60)/24)+DATE(1970,1,1)</f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2043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>IF(E761=0,0,ROUND(E761/I761,2))</f>
        <v>89.96</v>
      </c>
      <c r="G761">
        <f>ROUND((E761/D761)*100,0)</f>
        <v>68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7">
        <f>(((L761/60)/60)/24)+DATE(1970,1,1)</f>
        <v>43136.25</v>
      </c>
      <c r="N761">
        <v>1520402400</v>
      </c>
      <c r="O761" s="7">
        <f>(((N761/60)/60)/24)+DATE(1970,1,1)</f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2047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>IF(E762=0,0,ROUND(E762/I762,2))</f>
        <v>79.010000000000005</v>
      </c>
      <c r="G762">
        <f>ROUND((E762/D762)*100,0)</f>
        <v>34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7">
        <f>(((L762/60)/60)/24)+DATE(1970,1,1)</f>
        <v>43678.208333333328</v>
      </c>
      <c r="N762">
        <v>1567141200</v>
      </c>
      <c r="O762" s="7">
        <f>(((N762/60)/60)/24)+DATE(1970,1,1)</f>
        <v>43707.208333333328</v>
      </c>
      <c r="P762" t="b">
        <v>0</v>
      </c>
      <c r="Q762" t="b">
        <v>1</v>
      </c>
      <c r="R762" t="s">
        <v>89</v>
      </c>
      <c r="S762" t="s">
        <v>2038</v>
      </c>
      <c r="T762" t="s">
        <v>2053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>IF(E763=0,0,ROUND(E763/I763,2))</f>
        <v>86.87</v>
      </c>
      <c r="G763">
        <f>ROUND((E763/D763)*100,0)</f>
        <v>655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7">
        <f>(((L763/60)/60)/24)+DATE(1970,1,1)</f>
        <v>42938.208333333328</v>
      </c>
      <c r="N763">
        <v>1501131600</v>
      </c>
      <c r="O763" s="7">
        <f>(((N763/60)/60)/24)+DATE(1970,1,1)</f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2043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>IF(E764=0,0,ROUND(E764/I764,2))</f>
        <v>62.04</v>
      </c>
      <c r="G764">
        <f>ROUND((E764/D764)*100,0)</f>
        <v>177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7">
        <f>(((L764/60)/60)/24)+DATE(1970,1,1)</f>
        <v>41241.25</v>
      </c>
      <c r="N764">
        <v>1355032800</v>
      </c>
      <c r="O764" s="7">
        <f>(((N764/60)/60)/24)+DATE(1970,1,1)</f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>IF(E765=0,0,ROUND(E765/I765,2))</f>
        <v>26.97</v>
      </c>
      <c r="G765">
        <f>ROUND((E765/D765)*100,0)</f>
        <v>113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7">
        <f>(((L765/60)/60)/24)+DATE(1970,1,1)</f>
        <v>41037.208333333336</v>
      </c>
      <c r="N765">
        <v>1339477200</v>
      </c>
      <c r="O765" s="7">
        <f>(((N765/60)/60)/24)+DATE(1970,1,1)</f>
        <v>41072.208333333336</v>
      </c>
      <c r="P765" t="b">
        <v>0</v>
      </c>
      <c r="Q765" t="b">
        <v>1</v>
      </c>
      <c r="R765" t="s">
        <v>33</v>
      </c>
      <c r="S765" t="s">
        <v>2035</v>
      </c>
      <c r="T765" t="s">
        <v>2045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>IF(E766=0,0,ROUND(E766/I766,2))</f>
        <v>54.12</v>
      </c>
      <c r="G766">
        <f>ROUND((E766/D766)*100,0)</f>
        <v>728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7">
        <f>(((L766/60)/60)/24)+DATE(1970,1,1)</f>
        <v>40676.208333333336</v>
      </c>
      <c r="N766">
        <v>1305954000</v>
      </c>
      <c r="O766" s="7">
        <f>(((N766/60)/60)/24)+DATE(1970,1,1)</f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2043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>IF(E767=0,0,ROUND(E767/I767,2))</f>
        <v>41.04</v>
      </c>
      <c r="G767">
        <f>ROUND((E767/D767)*100,0)</f>
        <v>208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7">
        <f>(((L767/60)/60)/24)+DATE(1970,1,1)</f>
        <v>42840.208333333328</v>
      </c>
      <c r="N767">
        <v>1494392400</v>
      </c>
      <c r="O767" s="7">
        <f>(((N767/60)/60)/24)+DATE(1970,1,1)</f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2049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>IF(E768=0,0,ROUND(E768/I768,2))</f>
        <v>55.05</v>
      </c>
      <c r="G768">
        <f>ROUND((E768/D768)*100,0)</f>
        <v>31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7">
        <f>(((L768/60)/60)/24)+DATE(1970,1,1)</f>
        <v>43362.208333333328</v>
      </c>
      <c r="N768">
        <v>1537419600</v>
      </c>
      <c r="O768" s="7">
        <f>(((N768/60)/60)/24)+DATE(1970,1,1)</f>
        <v>43363.208333333328</v>
      </c>
      <c r="P768" t="b">
        <v>0</v>
      </c>
      <c r="Q768" t="b">
        <v>0</v>
      </c>
      <c r="R768" t="s">
        <v>474</v>
      </c>
      <c r="S768" t="s">
        <v>2036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>IF(E769=0,0,ROUND(E769/I769,2))</f>
        <v>107.94</v>
      </c>
      <c r="G769">
        <f>ROUND((E769/D769)*100,0)</f>
        <v>57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7">
        <f>(((L769/60)/60)/24)+DATE(1970,1,1)</f>
        <v>42283.208333333328</v>
      </c>
      <c r="N769">
        <v>1447999200</v>
      </c>
      <c r="O769" s="7">
        <f>(((N769/60)/60)/24)+DATE(1970,1,1)</f>
        <v>42328.25</v>
      </c>
      <c r="P769" t="b">
        <v>0</v>
      </c>
      <c r="Q769" t="b">
        <v>0</v>
      </c>
      <c r="R769" t="s">
        <v>206</v>
      </c>
      <c r="S769" t="s">
        <v>2037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>IF(E770=0,0,ROUND(E770/I770,2))</f>
        <v>73.92</v>
      </c>
      <c r="G770">
        <f>ROUND((E770/D770)*100,0)</f>
        <v>231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7">
        <f>(((L770/60)/60)/24)+DATE(1970,1,1)</f>
        <v>41619.25</v>
      </c>
      <c r="N770">
        <v>1388037600</v>
      </c>
      <c r="O770" s="7">
        <f>(((N770/60)/60)/24)+DATE(1970,1,1)</f>
        <v>41634.25</v>
      </c>
      <c r="P770" t="b">
        <v>0</v>
      </c>
      <c r="Q770" t="b">
        <v>0</v>
      </c>
      <c r="R770" t="s">
        <v>33</v>
      </c>
      <c r="S770" t="s">
        <v>2035</v>
      </c>
      <c r="T770" t="s">
        <v>2045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>IF(E771=0,0,ROUND(E771/I771,2))</f>
        <v>32</v>
      </c>
      <c r="G771">
        <f>ROUND((E771/D771)*100,0)</f>
        <v>87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7">
        <f>(((L771/60)/60)/24)+DATE(1970,1,1)</f>
        <v>41501.208333333336</v>
      </c>
      <c r="N771">
        <v>1378789200</v>
      </c>
      <c r="O771" s="7">
        <f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2038</v>
      </c>
      <c r="T771" t="s">
        <v>2053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>IF(E772=0,0,ROUND(E772/I772,2))</f>
        <v>53.9</v>
      </c>
      <c r="G772">
        <f>ROUND((E772/D772)*100,0)</f>
        <v>271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7">
        <f>(((L772/60)/60)/24)+DATE(1970,1,1)</f>
        <v>41743.208333333336</v>
      </c>
      <c r="N772">
        <v>1398056400</v>
      </c>
      <c r="O772" s="7">
        <f>(((N772/60)/60)/24)+DATE(1970,1,1)</f>
        <v>41750.208333333336</v>
      </c>
      <c r="P772" t="b">
        <v>0</v>
      </c>
      <c r="Q772" t="b">
        <v>1</v>
      </c>
      <c r="R772" t="s">
        <v>33</v>
      </c>
      <c r="S772" t="s">
        <v>2035</v>
      </c>
      <c r="T772" t="s">
        <v>2045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>IF(E773=0,0,ROUND(E773/I773,2))</f>
        <v>106.5</v>
      </c>
      <c r="G773">
        <f>ROUND((E773/D773)*100,0)</f>
        <v>49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7">
        <f>(((L773/60)/60)/24)+DATE(1970,1,1)</f>
        <v>43491.25</v>
      </c>
      <c r="N773">
        <v>1550815200</v>
      </c>
      <c r="O773" s="7">
        <f>(((N773/60)/60)/24)+DATE(1970,1,1)</f>
        <v>43518.25</v>
      </c>
      <c r="P773" t="b">
        <v>0</v>
      </c>
      <c r="Q773" t="b">
        <v>0</v>
      </c>
      <c r="R773" t="s">
        <v>33</v>
      </c>
      <c r="S773" t="s">
        <v>2035</v>
      </c>
      <c r="T773" t="s">
        <v>2045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>IF(E774=0,0,ROUND(E774/I774,2))</f>
        <v>33</v>
      </c>
      <c r="G774">
        <f>ROUND((E774/D774)*100,0)</f>
        <v>113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7">
        <f>(((L774/60)/60)/24)+DATE(1970,1,1)</f>
        <v>43505.25</v>
      </c>
      <c r="N774">
        <v>1550037600</v>
      </c>
      <c r="O774" s="7">
        <f>(((N774/60)/60)/24)+DATE(1970,1,1)</f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2049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>IF(E775=0,0,ROUND(E775/I775,2))</f>
        <v>43</v>
      </c>
      <c r="G775">
        <f>ROUND((E775/D775)*100,0)</f>
        <v>191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7">
        <f>(((L775/60)/60)/24)+DATE(1970,1,1)</f>
        <v>42838.208333333328</v>
      </c>
      <c r="N775">
        <v>1492923600</v>
      </c>
      <c r="O775" s="7">
        <f>(((N775/60)/60)/24)+DATE(1970,1,1)</f>
        <v>42848.208333333328</v>
      </c>
      <c r="P775" t="b">
        <v>0</v>
      </c>
      <c r="Q775" t="b">
        <v>0</v>
      </c>
      <c r="R775" t="s">
        <v>33</v>
      </c>
      <c r="S775" t="s">
        <v>2035</v>
      </c>
      <c r="T775" t="s">
        <v>2045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>IF(E776=0,0,ROUND(E776/I776,2))</f>
        <v>86.86</v>
      </c>
      <c r="G776">
        <f>ROUND((E776/D776)*100,0)</f>
        <v>136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7">
        <f>(((L776/60)/60)/24)+DATE(1970,1,1)</f>
        <v>42513.208333333328</v>
      </c>
      <c r="N776">
        <v>1467522000</v>
      </c>
      <c r="O776" s="7">
        <f>(((N776/60)/60)/24)+DATE(1970,1,1)</f>
        <v>42554.208333333328</v>
      </c>
      <c r="P776" t="b">
        <v>0</v>
      </c>
      <c r="Q776" t="b">
        <v>0</v>
      </c>
      <c r="R776" t="s">
        <v>28</v>
      </c>
      <c r="S776" t="s">
        <v>2034</v>
      </c>
      <c r="T776" t="s">
        <v>2044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>IF(E777=0,0,ROUND(E777/I777,2))</f>
        <v>96.8</v>
      </c>
      <c r="G777">
        <f>ROUND((E777/D777)*100,0)</f>
        <v>10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7">
        <f>(((L777/60)/60)/24)+DATE(1970,1,1)</f>
        <v>41949.25</v>
      </c>
      <c r="N777">
        <v>1416117600</v>
      </c>
      <c r="O777" s="7">
        <f>(((N777/60)/60)/24)+DATE(1970,1,1)</f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2043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>IF(E778=0,0,ROUND(E778/I778,2))</f>
        <v>33</v>
      </c>
      <c r="G778">
        <f>ROUND((E778/D778)*100,0)</f>
        <v>66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7">
        <f>(((L778/60)/60)/24)+DATE(1970,1,1)</f>
        <v>43650.208333333328</v>
      </c>
      <c r="N778">
        <v>1563771600</v>
      </c>
      <c r="O778" s="7">
        <f>(((N778/60)/60)/24)+DATE(1970,1,1)</f>
        <v>43668.208333333328</v>
      </c>
      <c r="P778" t="b">
        <v>0</v>
      </c>
      <c r="Q778" t="b">
        <v>0</v>
      </c>
      <c r="R778" t="s">
        <v>33</v>
      </c>
      <c r="S778" t="s">
        <v>2035</v>
      </c>
      <c r="T778" t="s">
        <v>2045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>IF(E779=0,0,ROUND(E779/I779,2))</f>
        <v>68.03</v>
      </c>
      <c r="G779">
        <f>ROUND((E779/D779)*100,0)</f>
        <v>49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7">
        <f>(((L779/60)/60)/24)+DATE(1970,1,1)</f>
        <v>40809.208333333336</v>
      </c>
      <c r="N779">
        <v>1319259600</v>
      </c>
      <c r="O779" s="7">
        <f>(((N779/60)/60)/24)+DATE(1970,1,1)</f>
        <v>40838.208333333336</v>
      </c>
      <c r="P779" t="b">
        <v>0</v>
      </c>
      <c r="Q779" t="b">
        <v>0</v>
      </c>
      <c r="R779" t="s">
        <v>33</v>
      </c>
      <c r="S779" t="s">
        <v>2035</v>
      </c>
      <c r="T779" t="s">
        <v>2045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>IF(E780=0,0,ROUND(E780/I780,2))</f>
        <v>58.87</v>
      </c>
      <c r="G780">
        <f>ROUND((E780/D780)*100,0)</f>
        <v>788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7">
        <f>(((L780/60)/60)/24)+DATE(1970,1,1)</f>
        <v>40768.208333333336</v>
      </c>
      <c r="N780">
        <v>1313643600</v>
      </c>
      <c r="O780" s="7">
        <f>(((N780/60)/60)/24)+DATE(1970,1,1)</f>
        <v>40773.208333333336</v>
      </c>
      <c r="P780" t="b">
        <v>0</v>
      </c>
      <c r="Q780" t="b">
        <v>0</v>
      </c>
      <c r="R780" t="s">
        <v>71</v>
      </c>
      <c r="S780" t="s">
        <v>2036</v>
      </c>
      <c r="T780" t="s">
        <v>2052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>IF(E781=0,0,ROUND(E781/I781,2))</f>
        <v>105.05</v>
      </c>
      <c r="G781">
        <f>ROUND((E781/D781)*100,0)</f>
        <v>80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7">
        <f>(((L781/60)/60)/24)+DATE(1970,1,1)</f>
        <v>42230.208333333328</v>
      </c>
      <c r="N781">
        <v>1440306000</v>
      </c>
      <c r="O781" s="7">
        <f>(((N781/60)/60)/24)+DATE(1970,1,1)</f>
        <v>42239.208333333328</v>
      </c>
      <c r="P781" t="b">
        <v>0</v>
      </c>
      <c r="Q781" t="b">
        <v>1</v>
      </c>
      <c r="R781" t="s">
        <v>33</v>
      </c>
      <c r="S781" t="s">
        <v>2035</v>
      </c>
      <c r="T781" t="s">
        <v>2045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>IF(E782=0,0,ROUND(E782/I782,2))</f>
        <v>33.049999999999997</v>
      </c>
      <c r="G782">
        <f>ROUND((E782/D782)*100,0)</f>
        <v>106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7">
        <f>(((L782/60)/60)/24)+DATE(1970,1,1)</f>
        <v>42573.208333333328</v>
      </c>
      <c r="N782">
        <v>1470805200</v>
      </c>
      <c r="O782" s="7">
        <f>(((N782/60)/60)/24)+DATE(1970,1,1)</f>
        <v>42592.208333333328</v>
      </c>
      <c r="P782" t="b">
        <v>0</v>
      </c>
      <c r="Q782" t="b">
        <v>1</v>
      </c>
      <c r="R782" t="s">
        <v>53</v>
      </c>
      <c r="S782" t="s">
        <v>2036</v>
      </c>
      <c r="T782" t="s">
        <v>2048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>IF(E783=0,0,ROUND(E783/I783,2))</f>
        <v>78.819999999999993</v>
      </c>
      <c r="G783">
        <f>ROUND((E783/D783)*100,0)</f>
        <v>51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7">
        <f>(((L783/60)/60)/24)+DATE(1970,1,1)</f>
        <v>40482.208333333336</v>
      </c>
      <c r="N783">
        <v>1292911200</v>
      </c>
      <c r="O783" s="7">
        <f>(((N783/60)/60)/24)+DATE(1970,1,1)</f>
        <v>40533.25</v>
      </c>
      <c r="P783" t="b">
        <v>0</v>
      </c>
      <c r="Q783" t="b">
        <v>0</v>
      </c>
      <c r="R783" t="s">
        <v>33</v>
      </c>
      <c r="S783" t="s">
        <v>2035</v>
      </c>
      <c r="T783" t="s">
        <v>2045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>IF(E784=0,0,ROUND(E784/I784,2))</f>
        <v>68.2</v>
      </c>
      <c r="G784">
        <f>ROUND((E784/D784)*100,0)</f>
        <v>215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7">
        <f>(((L784/60)/60)/24)+DATE(1970,1,1)</f>
        <v>40603.25</v>
      </c>
      <c r="N784">
        <v>1301374800</v>
      </c>
      <c r="O784" s="7">
        <f>(((N784/60)/60)/24)+DATE(1970,1,1)</f>
        <v>40631.208333333336</v>
      </c>
      <c r="P784" t="b">
        <v>0</v>
      </c>
      <c r="Q784" t="b">
        <v>1</v>
      </c>
      <c r="R784" t="s">
        <v>71</v>
      </c>
      <c r="S784" t="s">
        <v>2036</v>
      </c>
      <c r="T784" t="s">
        <v>2052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>IF(E785=0,0,ROUND(E785/I785,2))</f>
        <v>75.73</v>
      </c>
      <c r="G785">
        <f>ROUND((E785/D785)*100,0)</f>
        <v>141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7">
        <f>(((L785/60)/60)/24)+DATE(1970,1,1)</f>
        <v>41625.25</v>
      </c>
      <c r="N785">
        <v>1387864800</v>
      </c>
      <c r="O785" s="7">
        <f>(((N785/60)/60)/24)+DATE(1970,1,1)</f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2043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>IF(E786=0,0,ROUND(E786/I786,2))</f>
        <v>31</v>
      </c>
      <c r="G786">
        <f>ROUND((E786/D786)*100,0)</f>
        <v>115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7">
        <f>(((L786/60)/60)/24)+DATE(1970,1,1)</f>
        <v>42435.25</v>
      </c>
      <c r="N786">
        <v>1458190800</v>
      </c>
      <c r="O786" s="7">
        <f>(((N786/60)/60)/24)+DATE(1970,1,1)</f>
        <v>42446.208333333328</v>
      </c>
      <c r="P786" t="b">
        <v>0</v>
      </c>
      <c r="Q786" t="b">
        <v>0</v>
      </c>
      <c r="R786" t="s">
        <v>28</v>
      </c>
      <c r="S786" t="s">
        <v>2034</v>
      </c>
      <c r="T786" t="s">
        <v>2044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>IF(E787=0,0,ROUND(E787/I787,2))</f>
        <v>101.88</v>
      </c>
      <c r="G787">
        <f>ROUND((E787/D787)*100,0)</f>
        <v>193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7">
        <f>(((L787/60)/60)/24)+DATE(1970,1,1)</f>
        <v>43582.208333333328</v>
      </c>
      <c r="N787">
        <v>1559278800</v>
      </c>
      <c r="O787" s="7">
        <f>(((N787/60)/60)/24)+DATE(1970,1,1)</f>
        <v>43616.208333333328</v>
      </c>
      <c r="P787" t="b">
        <v>0</v>
      </c>
      <c r="Q787" t="b">
        <v>1</v>
      </c>
      <c r="R787" t="s">
        <v>71</v>
      </c>
      <c r="S787" t="s">
        <v>2036</v>
      </c>
      <c r="T787" t="s">
        <v>2052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>IF(E788=0,0,ROUND(E788/I788,2))</f>
        <v>52.88</v>
      </c>
      <c r="G788">
        <f>ROUND((E788/D788)*100,0)</f>
        <v>730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7">
        <f>(((L788/60)/60)/24)+DATE(1970,1,1)</f>
        <v>43186.208333333328</v>
      </c>
      <c r="N788">
        <v>1522731600</v>
      </c>
      <c r="O788" s="7">
        <f>(((N788/60)/60)/24)+DATE(1970,1,1)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>IF(E789=0,0,ROUND(E789/I789,2))</f>
        <v>71.010000000000005</v>
      </c>
      <c r="G789">
        <f>ROUND((E789/D789)*100,0)</f>
        <v>100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7">
        <f>(((L789/60)/60)/24)+DATE(1970,1,1)</f>
        <v>40684.208333333336</v>
      </c>
      <c r="N789">
        <v>1306731600</v>
      </c>
      <c r="O789" s="7">
        <f>(((N789/60)/60)/24)+DATE(1970,1,1)</f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2043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>IF(E790=0,0,ROUND(E790/I790,2))</f>
        <v>102.39</v>
      </c>
      <c r="G790">
        <f>ROUND((E790/D790)*100,0)</f>
        <v>88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7">
        <f>(((L790/60)/60)/24)+DATE(1970,1,1)</f>
        <v>41202.208333333336</v>
      </c>
      <c r="N790">
        <v>1352527200</v>
      </c>
      <c r="O790" s="7">
        <f>(((N790/60)/60)/24)+DATE(1970,1,1)</f>
        <v>41223.25</v>
      </c>
      <c r="P790" t="b">
        <v>0</v>
      </c>
      <c r="Q790" t="b">
        <v>0</v>
      </c>
      <c r="R790" t="s">
        <v>71</v>
      </c>
      <c r="S790" t="s">
        <v>2036</v>
      </c>
      <c r="T790" t="s">
        <v>2052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>IF(E791=0,0,ROUND(E791/I791,2))</f>
        <v>74.47</v>
      </c>
      <c r="G791">
        <f>ROUND((E791/D791)*100,0)</f>
        <v>37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7">
        <f>(((L791/60)/60)/24)+DATE(1970,1,1)</f>
        <v>41786.208333333336</v>
      </c>
      <c r="N791">
        <v>1404363600</v>
      </c>
      <c r="O791" s="7">
        <f>(((N791/60)/60)/24)+DATE(1970,1,1)</f>
        <v>41823.208333333336</v>
      </c>
      <c r="P791" t="b">
        <v>0</v>
      </c>
      <c r="Q791" t="b">
        <v>0</v>
      </c>
      <c r="R791" t="s">
        <v>33</v>
      </c>
      <c r="S791" t="s">
        <v>2035</v>
      </c>
      <c r="T791" t="s">
        <v>2045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>IF(E792=0,0,ROUND(E792/I792,2))</f>
        <v>51.01</v>
      </c>
      <c r="G792">
        <f>ROUND((E792/D792)*100,0)</f>
        <v>31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7">
        <f>(((L792/60)/60)/24)+DATE(1970,1,1)</f>
        <v>40223.25</v>
      </c>
      <c r="N792">
        <v>1266645600</v>
      </c>
      <c r="O792" s="7">
        <f>(((N792/60)/60)/24)+DATE(1970,1,1)</f>
        <v>40229.25</v>
      </c>
      <c r="P792" t="b">
        <v>0</v>
      </c>
      <c r="Q792" t="b">
        <v>0</v>
      </c>
      <c r="R792" t="s">
        <v>33</v>
      </c>
      <c r="S792" t="s">
        <v>2035</v>
      </c>
      <c r="T792" t="s">
        <v>2045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>IF(E793=0,0,ROUND(E793/I793,2))</f>
        <v>90</v>
      </c>
      <c r="G793">
        <f>ROUND((E793/D793)*100,0)</f>
        <v>26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7">
        <f>(((L793/60)/60)/24)+DATE(1970,1,1)</f>
        <v>42715.25</v>
      </c>
      <c r="N793">
        <v>1482818400</v>
      </c>
      <c r="O793" s="7">
        <f>(((N793/60)/60)/24)+DATE(1970,1,1)</f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2041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>IF(E794=0,0,ROUND(E794/I794,2))</f>
        <v>97.14</v>
      </c>
      <c r="G794">
        <f>ROUND((E794/D794)*100,0)</f>
        <v>34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7">
        <f>(((L794/60)/60)/24)+DATE(1970,1,1)</f>
        <v>41451.208333333336</v>
      </c>
      <c r="N794">
        <v>1374642000</v>
      </c>
      <c r="O794" s="7">
        <f>(((N794/60)/60)/24)+DATE(1970,1,1)</f>
        <v>41479.208333333336</v>
      </c>
      <c r="P794" t="b">
        <v>0</v>
      </c>
      <c r="Q794" t="b">
        <v>1</v>
      </c>
      <c r="R794" t="s">
        <v>33</v>
      </c>
      <c r="S794" t="s">
        <v>2035</v>
      </c>
      <c r="T794" t="s">
        <v>2045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>IF(E795=0,0,ROUND(E795/I795,2))</f>
        <v>72.069999999999993</v>
      </c>
      <c r="G795">
        <f>ROUND((E795/D795)*100,0)</f>
        <v>1186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7">
        <f>(((L795/60)/60)/24)+DATE(1970,1,1)</f>
        <v>41450.208333333336</v>
      </c>
      <c r="N795">
        <v>1372482000</v>
      </c>
      <c r="O795" s="7">
        <f>(((N795/60)/60)/24)+DATE(1970,1,1)</f>
        <v>41454.208333333336</v>
      </c>
      <c r="P795" t="b">
        <v>0</v>
      </c>
      <c r="Q795" t="b">
        <v>0</v>
      </c>
      <c r="R795" t="s">
        <v>68</v>
      </c>
      <c r="S795" t="s">
        <v>2037</v>
      </c>
      <c r="T795" t="s">
        <v>2051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>IF(E796=0,0,ROUND(E796/I796,2))</f>
        <v>75.239999999999995</v>
      </c>
      <c r="G796">
        <f>ROUND((E796/D796)*100,0)</f>
        <v>125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7">
        <f>(((L796/60)/60)/24)+DATE(1970,1,1)</f>
        <v>43091.25</v>
      </c>
      <c r="N796">
        <v>1514959200</v>
      </c>
      <c r="O796" s="7">
        <f>(((N796/60)/60)/24)+DATE(1970,1,1)</f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2043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>IF(E797=0,0,ROUND(E797/I797,2))</f>
        <v>32.97</v>
      </c>
      <c r="G797">
        <f>ROUND((E797/D797)*100,0)</f>
        <v>14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7">
        <f>(((L797/60)/60)/24)+DATE(1970,1,1)</f>
        <v>42675.208333333328</v>
      </c>
      <c r="N797">
        <v>1478235600</v>
      </c>
      <c r="O797" s="7">
        <f>(((N797/60)/60)/24)+DATE(1970,1,1)</f>
        <v>42678.208333333328</v>
      </c>
      <c r="P797" t="b">
        <v>0</v>
      </c>
      <c r="Q797" t="b">
        <v>0</v>
      </c>
      <c r="R797" t="s">
        <v>53</v>
      </c>
      <c r="S797" t="s">
        <v>2036</v>
      </c>
      <c r="T797" t="s">
        <v>2048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>IF(E798=0,0,ROUND(E798/I798,2))</f>
        <v>54.81</v>
      </c>
      <c r="G798">
        <f>ROUND((E798/D798)*100,0)</f>
        <v>55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7">
        <f>(((L798/60)/60)/24)+DATE(1970,1,1)</f>
        <v>41859.208333333336</v>
      </c>
      <c r="N798">
        <v>1408078800</v>
      </c>
      <c r="O798" s="7">
        <f>(((N798/60)/60)/24)+DATE(1970,1,1)</f>
        <v>41866.208333333336</v>
      </c>
      <c r="P798" t="b">
        <v>0</v>
      </c>
      <c r="Q798" t="b">
        <v>1</v>
      </c>
      <c r="R798" t="s">
        <v>292</v>
      </c>
      <c r="S798" t="s">
        <v>2038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>IF(E799=0,0,ROUND(E799/I799,2))</f>
        <v>45.04</v>
      </c>
      <c r="G799">
        <f>ROUND((E799/D799)*100,0)</f>
        <v>110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7">
        <f>(((L799/60)/60)/24)+DATE(1970,1,1)</f>
        <v>43464.25</v>
      </c>
      <c r="N799">
        <v>1548136800</v>
      </c>
      <c r="O799" s="7">
        <f>(((N799/60)/60)/24)+DATE(1970,1,1)</f>
        <v>43487.25</v>
      </c>
      <c r="P799" t="b">
        <v>0</v>
      </c>
      <c r="Q799" t="b">
        <v>0</v>
      </c>
      <c r="R799" t="s">
        <v>28</v>
      </c>
      <c r="S799" t="s">
        <v>2034</v>
      </c>
      <c r="T799" t="s">
        <v>2044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>IF(E800=0,0,ROUND(E800/I800,2))</f>
        <v>52.96</v>
      </c>
      <c r="G800">
        <f>ROUND((E800/D800)*100,0)</f>
        <v>188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7">
        <f>(((L800/60)/60)/24)+DATE(1970,1,1)</f>
        <v>41060.208333333336</v>
      </c>
      <c r="N800">
        <v>1340859600</v>
      </c>
      <c r="O800" s="7">
        <f>(((N800/60)/60)/24)+DATE(1970,1,1)</f>
        <v>41088.208333333336</v>
      </c>
      <c r="P800" t="b">
        <v>0</v>
      </c>
      <c r="Q800" t="b">
        <v>1</v>
      </c>
      <c r="R800" t="s">
        <v>33</v>
      </c>
      <c r="S800" t="s">
        <v>2035</v>
      </c>
      <c r="T800" t="s">
        <v>2045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>IF(E801=0,0,ROUND(E801/I801,2))</f>
        <v>60.02</v>
      </c>
      <c r="G801">
        <f>ROUND((E801/D801)*100,0)</f>
        <v>87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7">
        <f>(((L801/60)/60)/24)+DATE(1970,1,1)</f>
        <v>42399.25</v>
      </c>
      <c r="N801">
        <v>1454479200</v>
      </c>
      <c r="O801" s="7">
        <f>(((N801/60)/60)/24)+DATE(1970,1,1)</f>
        <v>42403.25</v>
      </c>
      <c r="P801" t="b">
        <v>0</v>
      </c>
      <c r="Q801" t="b">
        <v>0</v>
      </c>
      <c r="R801" t="s">
        <v>33</v>
      </c>
      <c r="S801" t="s">
        <v>2035</v>
      </c>
      <c r="T801" t="s">
        <v>2045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>IF(E802=0,0,ROUND(E802/I802,2))</f>
        <v>1</v>
      </c>
      <c r="G802">
        <f>ROUND((E802/D802)*100,0)</f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7">
        <f>(((L802/60)/60)/24)+DATE(1970,1,1)</f>
        <v>42167.208333333328</v>
      </c>
      <c r="N802">
        <v>1434430800</v>
      </c>
      <c r="O802" s="7">
        <f>(((N802/60)/60)/24)+DATE(1970,1,1)</f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2043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>IF(E803=0,0,ROUND(E803/I803,2))</f>
        <v>44.03</v>
      </c>
      <c r="G803">
        <f>ROUND((E803/D803)*100,0)</f>
        <v>203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7">
        <f>(((L803/60)/60)/24)+DATE(1970,1,1)</f>
        <v>43830.25</v>
      </c>
      <c r="N803">
        <v>1579672800</v>
      </c>
      <c r="O803" s="7">
        <f>(((N803/60)/60)/24)+DATE(1970,1,1)</f>
        <v>43852.25</v>
      </c>
      <c r="P803" t="b">
        <v>0</v>
      </c>
      <c r="Q803" t="b">
        <v>1</v>
      </c>
      <c r="R803" t="s">
        <v>122</v>
      </c>
      <c r="S803" t="s">
        <v>2039</v>
      </c>
      <c r="T803" t="s">
        <v>2042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>IF(E804=0,0,ROUND(E804/I804,2))</f>
        <v>86.03</v>
      </c>
      <c r="G804">
        <f>ROUND((E804/D804)*100,0)</f>
        <v>197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7">
        <f>(((L804/60)/60)/24)+DATE(1970,1,1)</f>
        <v>43650.208333333328</v>
      </c>
      <c r="N804">
        <v>1562389200</v>
      </c>
      <c r="O804" s="7">
        <f>(((N804/60)/60)/24)+DATE(1970,1,1)</f>
        <v>43652.208333333328</v>
      </c>
      <c r="P804" t="b">
        <v>0</v>
      </c>
      <c r="Q804" t="b">
        <v>0</v>
      </c>
      <c r="R804" t="s">
        <v>122</v>
      </c>
      <c r="S804" t="s">
        <v>2039</v>
      </c>
      <c r="T804" t="s">
        <v>2042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>IF(E805=0,0,ROUND(E805/I805,2))</f>
        <v>28.01</v>
      </c>
      <c r="G805">
        <f>ROUND((E805/D805)*100,0)</f>
        <v>107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7">
        <f>(((L805/60)/60)/24)+DATE(1970,1,1)</f>
        <v>43492.25</v>
      </c>
      <c r="N805">
        <v>1551506400</v>
      </c>
      <c r="O805" s="7">
        <f>(((N805/60)/60)/24)+DATE(1970,1,1)</f>
        <v>43526.25</v>
      </c>
      <c r="P805" t="b">
        <v>0</v>
      </c>
      <c r="Q805" t="b">
        <v>0</v>
      </c>
      <c r="R805" t="s">
        <v>33</v>
      </c>
      <c r="S805" t="s">
        <v>2035</v>
      </c>
      <c r="T805" t="s">
        <v>2045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>IF(E806=0,0,ROUND(E806/I806,2))</f>
        <v>32.049999999999997</v>
      </c>
      <c r="G806">
        <f>ROUND((E806/D806)*100,0)</f>
        <v>269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7">
        <f>(((L806/60)/60)/24)+DATE(1970,1,1)</f>
        <v>43102.25</v>
      </c>
      <c r="N806">
        <v>1516600800</v>
      </c>
      <c r="O806" s="7">
        <f>(((N806/60)/60)/24)+DATE(1970,1,1)</f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2043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>IF(E807=0,0,ROUND(E807/I807,2))</f>
        <v>73.61</v>
      </c>
      <c r="G807">
        <f>ROUND((E807/D807)*100,0)</f>
        <v>51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7">
        <f>(((L807/60)/60)/24)+DATE(1970,1,1)</f>
        <v>41958.25</v>
      </c>
      <c r="N807">
        <v>1420437600</v>
      </c>
      <c r="O807" s="7">
        <f>(((N807/60)/60)/24)+DATE(1970,1,1)</f>
        <v>42009.25</v>
      </c>
      <c r="P807" t="b">
        <v>0</v>
      </c>
      <c r="Q807" t="b">
        <v>0</v>
      </c>
      <c r="R807" t="s">
        <v>42</v>
      </c>
      <c r="S807" t="s">
        <v>2036</v>
      </c>
      <c r="T807" t="s">
        <v>2046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>IF(E808=0,0,ROUND(E808/I808,2))</f>
        <v>108.71</v>
      </c>
      <c r="G808">
        <f>ROUND((E808/D808)*100,0)</f>
        <v>1180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7">
        <f>(((L808/60)/60)/24)+DATE(1970,1,1)</f>
        <v>40973.25</v>
      </c>
      <c r="N808">
        <v>1332997200</v>
      </c>
      <c r="O808" s="7">
        <f>(((N808/60)/60)/24)+DATE(1970,1,1)</f>
        <v>40997.208333333336</v>
      </c>
      <c r="P808" t="b">
        <v>0</v>
      </c>
      <c r="Q808" t="b">
        <v>1</v>
      </c>
      <c r="R808" t="s">
        <v>53</v>
      </c>
      <c r="S808" t="s">
        <v>2036</v>
      </c>
      <c r="T808" t="s">
        <v>2048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>IF(E809=0,0,ROUND(E809/I809,2))</f>
        <v>42.98</v>
      </c>
      <c r="G809">
        <f>ROUND((E809/D809)*100,0)</f>
        <v>264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7">
        <f>(((L809/60)/60)/24)+DATE(1970,1,1)</f>
        <v>43753.208333333328</v>
      </c>
      <c r="N809">
        <v>1574920800</v>
      </c>
      <c r="O809" s="7">
        <f>(((N809/60)/60)/24)+DATE(1970,1,1)</f>
        <v>43797.25</v>
      </c>
      <c r="P809" t="b">
        <v>0</v>
      </c>
      <c r="Q809" t="b">
        <v>1</v>
      </c>
      <c r="R809" t="s">
        <v>33</v>
      </c>
      <c r="S809" t="s">
        <v>2035</v>
      </c>
      <c r="T809" t="s">
        <v>2045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>IF(E810=0,0,ROUND(E810/I810,2))</f>
        <v>83.32</v>
      </c>
      <c r="G810">
        <f>ROUND((E810/D810)*100,0)</f>
        <v>30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7">
        <f>(((L810/60)/60)/24)+DATE(1970,1,1)</f>
        <v>42507.208333333328</v>
      </c>
      <c r="N810">
        <v>1464930000</v>
      </c>
      <c r="O810" s="7">
        <f>(((N810/60)/60)/24)+DATE(1970,1,1)</f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2041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>IF(E811=0,0,ROUND(E811/I811,2))</f>
        <v>42</v>
      </c>
      <c r="G811">
        <f>ROUND((E811/D811)*100,0)</f>
        <v>63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7">
        <f>(((L811/60)/60)/24)+DATE(1970,1,1)</f>
        <v>41135.208333333336</v>
      </c>
      <c r="N811">
        <v>1345006800</v>
      </c>
      <c r="O811" s="7">
        <f>(((N811/60)/60)/24)+DATE(1970,1,1)</f>
        <v>41136.208333333336</v>
      </c>
      <c r="P811" t="b">
        <v>0</v>
      </c>
      <c r="Q811" t="b">
        <v>0</v>
      </c>
      <c r="R811" t="s">
        <v>42</v>
      </c>
      <c r="S811" t="s">
        <v>2036</v>
      </c>
      <c r="T811" t="s">
        <v>2046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>IF(E812=0,0,ROUND(E812/I812,2))</f>
        <v>55.93</v>
      </c>
      <c r="G812">
        <f>ROUND((E812/D812)*100,0)</f>
        <v>193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7">
        <f>(((L812/60)/60)/24)+DATE(1970,1,1)</f>
        <v>43067.25</v>
      </c>
      <c r="N812">
        <v>1512712800</v>
      </c>
      <c r="O812" s="7">
        <f>(((N812/60)/60)/24)+DATE(1970,1,1)</f>
        <v>43077.25</v>
      </c>
      <c r="P812" t="b">
        <v>0</v>
      </c>
      <c r="Q812" t="b">
        <v>1</v>
      </c>
      <c r="R812" t="s">
        <v>33</v>
      </c>
      <c r="S812" t="s">
        <v>2035</v>
      </c>
      <c r="T812" t="s">
        <v>2045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>IF(E813=0,0,ROUND(E813/I813,2))</f>
        <v>105.04</v>
      </c>
      <c r="G813">
        <f>ROUND((E813/D813)*100,0)</f>
        <v>77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7">
        <f>(((L813/60)/60)/24)+DATE(1970,1,1)</f>
        <v>42378.25</v>
      </c>
      <c r="N813">
        <v>1452492000</v>
      </c>
      <c r="O813" s="7">
        <f>(((N813/60)/60)/24)+DATE(1970,1,1)</f>
        <v>42380.25</v>
      </c>
      <c r="P813" t="b">
        <v>0</v>
      </c>
      <c r="Q813" t="b">
        <v>1</v>
      </c>
      <c r="R813" t="s">
        <v>89</v>
      </c>
      <c r="S813" t="s">
        <v>2038</v>
      </c>
      <c r="T813" t="s">
        <v>2053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>IF(E814=0,0,ROUND(E814/I814,2))</f>
        <v>48</v>
      </c>
      <c r="G814">
        <f>ROUND((E814/D814)*100,0)</f>
        <v>226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7">
        <f>(((L814/60)/60)/24)+DATE(1970,1,1)</f>
        <v>43206.208333333328</v>
      </c>
      <c r="N814">
        <v>1524286800</v>
      </c>
      <c r="O814" s="7">
        <f>(((N814/60)/60)/24)+DATE(1970,1,1)</f>
        <v>43211.208333333328</v>
      </c>
      <c r="P814" t="b">
        <v>0</v>
      </c>
      <c r="Q814" t="b">
        <v>0</v>
      </c>
      <c r="R814" t="s">
        <v>68</v>
      </c>
      <c r="S814" t="s">
        <v>2037</v>
      </c>
      <c r="T814" t="s">
        <v>2051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>IF(E815=0,0,ROUND(E815/I815,2))</f>
        <v>112.66</v>
      </c>
      <c r="G815">
        <f>ROUND((E815/D815)*100,0)</f>
        <v>239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7">
        <f>(((L815/60)/60)/24)+DATE(1970,1,1)</f>
        <v>41148.208333333336</v>
      </c>
      <c r="N815">
        <v>1346907600</v>
      </c>
      <c r="O815" s="7">
        <f>(((N815/60)/60)/24)+DATE(1970,1,1)</f>
        <v>41158.208333333336</v>
      </c>
      <c r="P815" t="b">
        <v>0</v>
      </c>
      <c r="Q815" t="b">
        <v>0</v>
      </c>
      <c r="R815" t="s">
        <v>89</v>
      </c>
      <c r="S815" t="s">
        <v>2038</v>
      </c>
      <c r="T815" t="s">
        <v>2053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>IF(E816=0,0,ROUND(E816/I816,2))</f>
        <v>81.94</v>
      </c>
      <c r="G816">
        <f>ROUND((E816/D816)*100,0)</f>
        <v>92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7">
        <f>(((L816/60)/60)/24)+DATE(1970,1,1)</f>
        <v>42517.208333333328</v>
      </c>
      <c r="N816">
        <v>1464498000</v>
      </c>
      <c r="O816" s="7">
        <f>(((N816/60)/60)/24)+DATE(1970,1,1)</f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2043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>IF(E817=0,0,ROUND(E817/I817,2))</f>
        <v>64.05</v>
      </c>
      <c r="G817">
        <f>ROUND((E817/D817)*100,0)</f>
        <v>130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7">
        <f>(((L817/60)/60)/24)+DATE(1970,1,1)</f>
        <v>43068.25</v>
      </c>
      <c r="N817">
        <v>1514181600</v>
      </c>
      <c r="O817" s="7">
        <f>(((N817/60)/60)/24)+DATE(1970,1,1)</f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2043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>IF(E818=0,0,ROUND(E818/I818,2))</f>
        <v>106.39</v>
      </c>
      <c r="G818">
        <f>ROUND((E818/D818)*100,0)</f>
        <v>615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7">
        <f>(((L818/60)/60)/24)+DATE(1970,1,1)</f>
        <v>41680.25</v>
      </c>
      <c r="N818">
        <v>1392184800</v>
      </c>
      <c r="O818" s="7">
        <f>(((N818/60)/60)/24)+DATE(1970,1,1)</f>
        <v>41682.25</v>
      </c>
      <c r="P818" t="b">
        <v>1</v>
      </c>
      <c r="Q818" t="b">
        <v>1</v>
      </c>
      <c r="R818" t="s">
        <v>33</v>
      </c>
      <c r="S818" t="s">
        <v>2035</v>
      </c>
      <c r="T818" t="s">
        <v>2045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>IF(E819=0,0,ROUND(E819/I819,2))</f>
        <v>76.010000000000005</v>
      </c>
      <c r="G819">
        <f>ROUND((E819/D819)*100,0)</f>
        <v>369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7">
        <f>(((L819/60)/60)/24)+DATE(1970,1,1)</f>
        <v>43589.208333333328</v>
      </c>
      <c r="N819">
        <v>1559365200</v>
      </c>
      <c r="O819" s="7">
        <f>(((N819/60)/60)/24)+DATE(1970,1,1)</f>
        <v>43617.208333333328</v>
      </c>
      <c r="P819" t="b">
        <v>0</v>
      </c>
      <c r="Q819" t="b">
        <v>1</v>
      </c>
      <c r="R819" t="s">
        <v>68</v>
      </c>
      <c r="S819" t="s">
        <v>2037</v>
      </c>
      <c r="T819" t="s">
        <v>2051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>IF(E820=0,0,ROUND(E820/I820,2))</f>
        <v>111.07</v>
      </c>
      <c r="G820">
        <f>ROUND((E820/D820)*100,0)</f>
        <v>1095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7">
        <f>(((L820/60)/60)/24)+DATE(1970,1,1)</f>
        <v>43486.25</v>
      </c>
      <c r="N820">
        <v>1549173600</v>
      </c>
      <c r="O820" s="7">
        <f>(((N820/60)/60)/24)+DATE(1970,1,1)</f>
        <v>43499.25</v>
      </c>
      <c r="P820" t="b">
        <v>0</v>
      </c>
      <c r="Q820" t="b">
        <v>1</v>
      </c>
      <c r="R820" t="s">
        <v>33</v>
      </c>
      <c r="S820" t="s">
        <v>2035</v>
      </c>
      <c r="T820" t="s">
        <v>2045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>IF(E821=0,0,ROUND(E821/I821,2))</f>
        <v>95.94</v>
      </c>
      <c r="G821">
        <f>ROUND((E821/D821)*100,0)</f>
        <v>51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7">
        <f>(((L821/60)/60)/24)+DATE(1970,1,1)</f>
        <v>41237.25</v>
      </c>
      <c r="N821">
        <v>1355032800</v>
      </c>
      <c r="O821" s="7">
        <f>(((N821/60)/60)/24)+DATE(1970,1,1)</f>
        <v>41252.25</v>
      </c>
      <c r="P821" t="b">
        <v>1</v>
      </c>
      <c r="Q821" t="b">
        <v>0</v>
      </c>
      <c r="R821" t="s">
        <v>89</v>
      </c>
      <c r="S821" t="s">
        <v>2038</v>
      </c>
      <c r="T821" t="s">
        <v>2053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>IF(E822=0,0,ROUND(E822/I822,2))</f>
        <v>43.04</v>
      </c>
      <c r="G822">
        <f>ROUND((E822/D822)*100,0)</f>
        <v>801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7">
        <f>(((L822/60)/60)/24)+DATE(1970,1,1)</f>
        <v>43310.208333333328</v>
      </c>
      <c r="N822">
        <v>1533963600</v>
      </c>
      <c r="O822" s="7">
        <f>(((N822/60)/60)/24)+DATE(1970,1,1)</f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2043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>IF(E823=0,0,ROUND(E823/I823,2))</f>
        <v>67.97</v>
      </c>
      <c r="G823">
        <f>ROUND((E823/D823)*100,0)</f>
        <v>291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7">
        <f>(((L823/60)/60)/24)+DATE(1970,1,1)</f>
        <v>42794.25</v>
      </c>
      <c r="N823">
        <v>1489381200</v>
      </c>
      <c r="O823" s="7">
        <f>(((N823/60)/60)/24)+DATE(1970,1,1)</f>
        <v>42807.208333333328</v>
      </c>
      <c r="P823" t="b">
        <v>0</v>
      </c>
      <c r="Q823" t="b">
        <v>0</v>
      </c>
      <c r="R823" t="s">
        <v>42</v>
      </c>
      <c r="S823" t="s">
        <v>2036</v>
      </c>
      <c r="T823" t="s">
        <v>2046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>IF(E824=0,0,ROUND(E824/I824,2))</f>
        <v>89.99</v>
      </c>
      <c r="G824">
        <f>ROUND((E824/D824)*100,0)</f>
        <v>350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7">
        <f>(((L824/60)/60)/24)+DATE(1970,1,1)</f>
        <v>41698.25</v>
      </c>
      <c r="N824">
        <v>1395032400</v>
      </c>
      <c r="O824" s="7">
        <f>(((N824/60)/60)/24)+DATE(1970,1,1)</f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2043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>IF(E825=0,0,ROUND(E825/I825,2))</f>
        <v>58.1</v>
      </c>
      <c r="G825">
        <f>ROUND((E825/D825)*100,0)</f>
        <v>357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7">
        <f>(((L825/60)/60)/24)+DATE(1970,1,1)</f>
        <v>41892.208333333336</v>
      </c>
      <c r="N825">
        <v>1412485200</v>
      </c>
      <c r="O825" s="7">
        <f>(((N825/60)/60)/24)+DATE(1970,1,1)</f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2043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>IF(E826=0,0,ROUND(E826/I826,2))</f>
        <v>84</v>
      </c>
      <c r="G826">
        <f>ROUND((E826/D826)*100,0)</f>
        <v>126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7">
        <f>(((L826/60)/60)/24)+DATE(1970,1,1)</f>
        <v>40348.208333333336</v>
      </c>
      <c r="N826">
        <v>1279688400</v>
      </c>
      <c r="O826" s="7">
        <f>(((N826/60)/60)/24)+DATE(1970,1,1)</f>
        <v>40380.208333333336</v>
      </c>
      <c r="P826" t="b">
        <v>0</v>
      </c>
      <c r="Q826" t="b">
        <v>1</v>
      </c>
      <c r="R826" t="s">
        <v>68</v>
      </c>
      <c r="S826" t="s">
        <v>2037</v>
      </c>
      <c r="T826" t="s">
        <v>2051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>IF(E827=0,0,ROUND(E827/I827,2))</f>
        <v>88.85</v>
      </c>
      <c r="G827">
        <f>ROUND((E827/D827)*100,0)</f>
        <v>388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7">
        <f>(((L827/60)/60)/24)+DATE(1970,1,1)</f>
        <v>42941.208333333328</v>
      </c>
      <c r="N827">
        <v>1501995600</v>
      </c>
      <c r="O827" s="7">
        <f>(((N827/60)/60)/24)+DATE(1970,1,1)</f>
        <v>42953.208333333328</v>
      </c>
      <c r="P827" t="b">
        <v>0</v>
      </c>
      <c r="Q827" t="b">
        <v>0</v>
      </c>
      <c r="R827" t="s">
        <v>100</v>
      </c>
      <c r="S827" t="s">
        <v>2036</v>
      </c>
      <c r="T827" t="s">
        <v>2054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>IF(E828=0,0,ROUND(E828/I828,2))</f>
        <v>65.959999999999994</v>
      </c>
      <c r="G828">
        <f>ROUND((E828/D828)*100,0)</f>
        <v>457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7">
        <f>(((L828/60)/60)/24)+DATE(1970,1,1)</f>
        <v>40525.25</v>
      </c>
      <c r="N828">
        <v>1294639200</v>
      </c>
      <c r="O828" s="7">
        <f>(((N828/60)/60)/24)+DATE(1970,1,1)</f>
        <v>40553.25</v>
      </c>
      <c r="P828" t="b">
        <v>0</v>
      </c>
      <c r="Q828" t="b">
        <v>1</v>
      </c>
      <c r="R828" t="s">
        <v>33</v>
      </c>
      <c r="S828" t="s">
        <v>2035</v>
      </c>
      <c r="T828" t="s">
        <v>2045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>IF(E829=0,0,ROUND(E829/I829,2))</f>
        <v>74.8</v>
      </c>
      <c r="G829">
        <f>ROUND((E829/D829)*100,0)</f>
        <v>267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7">
        <f>(((L829/60)/60)/24)+DATE(1970,1,1)</f>
        <v>40666.208333333336</v>
      </c>
      <c r="N829">
        <v>1305435600</v>
      </c>
      <c r="O829" s="7">
        <f>(((N829/60)/60)/24)+DATE(1970,1,1)</f>
        <v>40678.208333333336</v>
      </c>
      <c r="P829" t="b">
        <v>0</v>
      </c>
      <c r="Q829" t="b">
        <v>1</v>
      </c>
      <c r="R829" t="s">
        <v>53</v>
      </c>
      <c r="S829" t="s">
        <v>2036</v>
      </c>
      <c r="T829" t="s">
        <v>2048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>IF(E830=0,0,ROUND(E830/I830,2))</f>
        <v>69.989999999999995</v>
      </c>
      <c r="G830">
        <f>ROUND((E830/D830)*100,0)</f>
        <v>69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7">
        <f>(((L830/60)/60)/24)+DATE(1970,1,1)</f>
        <v>43340.208333333328</v>
      </c>
      <c r="N830">
        <v>1537592400</v>
      </c>
      <c r="O830" s="7">
        <f>(((N830/60)/60)/24)+DATE(1970,1,1)</f>
        <v>43365.208333333328</v>
      </c>
      <c r="P830" t="b">
        <v>0</v>
      </c>
      <c r="Q830" t="b">
        <v>0</v>
      </c>
      <c r="R830" t="s">
        <v>33</v>
      </c>
      <c r="S830" t="s">
        <v>2035</v>
      </c>
      <c r="T830" t="s">
        <v>2045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>IF(E831=0,0,ROUND(E831/I831,2))</f>
        <v>32.01</v>
      </c>
      <c r="G831">
        <f>ROUND((E831/D831)*100,0)</f>
        <v>51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7">
        <f>(((L831/60)/60)/24)+DATE(1970,1,1)</f>
        <v>42164.208333333328</v>
      </c>
      <c r="N831">
        <v>1435122000</v>
      </c>
      <c r="O831" s="7">
        <f>(((N831/60)/60)/24)+DATE(1970,1,1)</f>
        <v>42179.208333333328</v>
      </c>
      <c r="P831" t="b">
        <v>0</v>
      </c>
      <c r="Q831" t="b">
        <v>0</v>
      </c>
      <c r="R831" t="s">
        <v>33</v>
      </c>
      <c r="S831" t="s">
        <v>2035</v>
      </c>
      <c r="T831" t="s">
        <v>2045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>IF(E832=0,0,ROUND(E832/I832,2))</f>
        <v>64.73</v>
      </c>
      <c r="G832">
        <f>ROUND((E832/D832)*100,0)</f>
        <v>1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7">
        <f>(((L832/60)/60)/24)+DATE(1970,1,1)</f>
        <v>43103.25</v>
      </c>
      <c r="N832">
        <v>1520056800</v>
      </c>
      <c r="O832" s="7">
        <f>(((N832/60)/60)/24)+DATE(1970,1,1)</f>
        <v>43162.25</v>
      </c>
      <c r="P832" t="b">
        <v>0</v>
      </c>
      <c r="Q832" t="b">
        <v>0</v>
      </c>
      <c r="R832" t="s">
        <v>33</v>
      </c>
      <c r="S832" t="s">
        <v>2035</v>
      </c>
      <c r="T832" t="s">
        <v>2045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>IF(E833=0,0,ROUND(E833/I833,2))</f>
        <v>25</v>
      </c>
      <c r="G833">
        <f>ROUND((E833/D833)*100,0)</f>
        <v>109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7">
        <f>(((L833/60)/60)/24)+DATE(1970,1,1)</f>
        <v>40994.208333333336</v>
      </c>
      <c r="N833">
        <v>1335675600</v>
      </c>
      <c r="O833" s="7">
        <f>(((N833/60)/60)/24)+DATE(1970,1,1)</f>
        <v>41028.208333333336</v>
      </c>
      <c r="P833" t="b">
        <v>0</v>
      </c>
      <c r="Q833" t="b">
        <v>0</v>
      </c>
      <c r="R833" t="s">
        <v>122</v>
      </c>
      <c r="S833" t="s">
        <v>2039</v>
      </c>
      <c r="T833" t="s">
        <v>2042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>IF(E834=0,0,ROUND(E834/I834,2))</f>
        <v>104.98</v>
      </c>
      <c r="G834">
        <f>ROUND((E834/D834)*100,0)</f>
        <v>315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7">
        <f>(((L834/60)/60)/24)+DATE(1970,1,1)</f>
        <v>42299.208333333328</v>
      </c>
      <c r="N834">
        <v>1448431200</v>
      </c>
      <c r="O834" s="7">
        <f>(((N834/60)/60)/24)+DATE(1970,1,1)</f>
        <v>42333.25</v>
      </c>
      <c r="P834" t="b">
        <v>1</v>
      </c>
      <c r="Q834" t="b">
        <v>0</v>
      </c>
      <c r="R834" t="s">
        <v>206</v>
      </c>
      <c r="S834" t="s">
        <v>2037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>IF(E835=0,0,ROUND(E835/I835,2))</f>
        <v>64.989999999999995</v>
      </c>
      <c r="G835">
        <f>ROUND((E835/D835)*100,0)</f>
        <v>158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7">
        <f>(((L835/60)/60)/24)+DATE(1970,1,1)</f>
        <v>40588.25</v>
      </c>
      <c r="N835">
        <v>1298613600</v>
      </c>
      <c r="O835" s="7">
        <f>(((N835/60)/60)/24)+DATE(1970,1,1)</f>
        <v>40599.25</v>
      </c>
      <c r="P835" t="b">
        <v>0</v>
      </c>
      <c r="Q835" t="b">
        <v>0</v>
      </c>
      <c r="R835" t="s">
        <v>206</v>
      </c>
      <c r="S835" t="s">
        <v>2037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>IF(E836=0,0,ROUND(E836/I836,2))</f>
        <v>94.35</v>
      </c>
      <c r="G836">
        <f>ROUND((E836/D836)*100,0)</f>
        <v>154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7">
        <f>(((L836/60)/60)/24)+DATE(1970,1,1)</f>
        <v>41448.208333333336</v>
      </c>
      <c r="N836">
        <v>1372482000</v>
      </c>
      <c r="O836" s="7">
        <f>(((N836/60)/60)/24)+DATE(1970,1,1)</f>
        <v>41454.208333333336</v>
      </c>
      <c r="P836" t="b">
        <v>0</v>
      </c>
      <c r="Q836" t="b">
        <v>0</v>
      </c>
      <c r="R836" t="s">
        <v>33</v>
      </c>
      <c r="S836" t="s">
        <v>2035</v>
      </c>
      <c r="T836" t="s">
        <v>2045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>IF(E837=0,0,ROUND(E837/I837,2))</f>
        <v>44</v>
      </c>
      <c r="G837">
        <f>ROUND((E837/D837)*100,0)</f>
        <v>90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7">
        <f>(((L837/60)/60)/24)+DATE(1970,1,1)</f>
        <v>42063.25</v>
      </c>
      <c r="N837">
        <v>1425621600</v>
      </c>
      <c r="O837" s="7">
        <f>(((N837/60)/60)/24)+DATE(1970,1,1)</f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2044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>IF(E838=0,0,ROUND(E838/I838,2))</f>
        <v>64.739999999999995</v>
      </c>
      <c r="G838">
        <f>ROUND((E838/D838)*100,0)</f>
        <v>75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7">
        <f>(((L838/60)/60)/24)+DATE(1970,1,1)</f>
        <v>40214.25</v>
      </c>
      <c r="N838">
        <v>1266300000</v>
      </c>
      <c r="O838" s="7">
        <f>(((N838/60)/60)/24)+DATE(1970,1,1)</f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2049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>IF(E839=0,0,ROUND(E839/I839,2))</f>
        <v>84.01</v>
      </c>
      <c r="G839">
        <f>ROUND((E839/D839)*100,0)</f>
        <v>853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7">
        <f>(((L839/60)/60)/24)+DATE(1970,1,1)</f>
        <v>40629.208333333336</v>
      </c>
      <c r="N839">
        <v>1305867600</v>
      </c>
      <c r="O839" s="7">
        <f>(((N839/60)/60)/24)+DATE(1970,1,1)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>IF(E840=0,0,ROUND(E840/I840,2))</f>
        <v>34.06</v>
      </c>
      <c r="G840">
        <f>ROUND((E840/D840)*100,0)</f>
        <v>139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7">
        <f>(((L840/60)/60)/24)+DATE(1970,1,1)</f>
        <v>43370.208333333328</v>
      </c>
      <c r="N840">
        <v>1538802000</v>
      </c>
      <c r="O840" s="7">
        <f>(((N840/60)/60)/24)+DATE(1970,1,1)</f>
        <v>43379.208333333328</v>
      </c>
      <c r="P840" t="b">
        <v>0</v>
      </c>
      <c r="Q840" t="b">
        <v>0</v>
      </c>
      <c r="R840" t="s">
        <v>33</v>
      </c>
      <c r="S840" t="s">
        <v>2035</v>
      </c>
      <c r="T840" t="s">
        <v>2045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>IF(E841=0,0,ROUND(E841/I841,2))</f>
        <v>93.27</v>
      </c>
      <c r="G841">
        <f>ROUND((E841/D841)*100,0)</f>
        <v>190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7">
        <f>(((L841/60)/60)/24)+DATE(1970,1,1)</f>
        <v>41715.208333333336</v>
      </c>
      <c r="N841">
        <v>1398920400</v>
      </c>
      <c r="O841" s="7">
        <f>(((N841/60)/60)/24)+DATE(1970,1,1)</f>
        <v>41760.208333333336</v>
      </c>
      <c r="P841" t="b">
        <v>0</v>
      </c>
      <c r="Q841" t="b">
        <v>1</v>
      </c>
      <c r="R841" t="s">
        <v>42</v>
      </c>
      <c r="S841" t="s">
        <v>2036</v>
      </c>
      <c r="T841" t="s">
        <v>2046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>IF(E842=0,0,ROUND(E842/I842,2))</f>
        <v>33</v>
      </c>
      <c r="G842">
        <f>ROUND((E842/D842)*100,0)</f>
        <v>100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7">
        <f>(((L842/60)/60)/24)+DATE(1970,1,1)</f>
        <v>41836.208333333336</v>
      </c>
      <c r="N842">
        <v>1405659600</v>
      </c>
      <c r="O842" s="7">
        <f>(((N842/60)/60)/24)+DATE(1970,1,1)</f>
        <v>41838.208333333336</v>
      </c>
      <c r="P842" t="b">
        <v>0</v>
      </c>
      <c r="Q842" t="b">
        <v>1</v>
      </c>
      <c r="R842" t="s">
        <v>33</v>
      </c>
      <c r="S842" t="s">
        <v>2035</v>
      </c>
      <c r="T842" t="s">
        <v>2045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>IF(E843=0,0,ROUND(E843/I843,2))</f>
        <v>83.81</v>
      </c>
      <c r="G843">
        <f>ROUND((E843/D843)*100,0)</f>
        <v>143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7">
        <f>(((L843/60)/60)/24)+DATE(1970,1,1)</f>
        <v>42419.25</v>
      </c>
      <c r="N843">
        <v>1457244000</v>
      </c>
      <c r="O843" s="7">
        <f>(((N843/60)/60)/24)+DATE(1970,1,1)</f>
        <v>42435.25</v>
      </c>
      <c r="P843" t="b">
        <v>0</v>
      </c>
      <c r="Q843" t="b">
        <v>0</v>
      </c>
      <c r="R843" t="s">
        <v>28</v>
      </c>
      <c r="S843" t="s">
        <v>2034</v>
      </c>
      <c r="T843" t="s">
        <v>2044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>IF(E844=0,0,ROUND(E844/I844,2))</f>
        <v>63.99</v>
      </c>
      <c r="G844">
        <f>ROUND((E844/D844)*100,0)</f>
        <v>563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7">
        <f>(((L844/60)/60)/24)+DATE(1970,1,1)</f>
        <v>43266.208333333328</v>
      </c>
      <c r="N844">
        <v>1529298000</v>
      </c>
      <c r="O844" s="7">
        <f>(((N844/60)/60)/24)+DATE(1970,1,1)</f>
        <v>43269.208333333328</v>
      </c>
      <c r="P844" t="b">
        <v>0</v>
      </c>
      <c r="Q844" t="b">
        <v>0</v>
      </c>
      <c r="R844" t="s">
        <v>65</v>
      </c>
      <c r="S844" t="s">
        <v>2034</v>
      </c>
      <c r="T844" t="s">
        <v>2050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>IF(E845=0,0,ROUND(E845/I845,2))</f>
        <v>81.91</v>
      </c>
      <c r="G845">
        <f>ROUND((E845/D845)*100,0)</f>
        <v>31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7">
        <f>(((L845/60)/60)/24)+DATE(1970,1,1)</f>
        <v>43338.208333333328</v>
      </c>
      <c r="N845">
        <v>1535778000</v>
      </c>
      <c r="O845" s="7">
        <f>(((N845/60)/60)/24)+DATE(1970,1,1)</f>
        <v>43344.208333333328</v>
      </c>
      <c r="P845" t="b">
        <v>0</v>
      </c>
      <c r="Q845" t="b">
        <v>0</v>
      </c>
      <c r="R845" t="s">
        <v>122</v>
      </c>
      <c r="S845" t="s">
        <v>2039</v>
      </c>
      <c r="T845" t="s">
        <v>2042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>IF(E846=0,0,ROUND(E846/I846,2))</f>
        <v>93.05</v>
      </c>
      <c r="G846">
        <f>ROUND((E846/D846)*100,0)</f>
        <v>99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7">
        <f>(((L846/60)/60)/24)+DATE(1970,1,1)</f>
        <v>40930.25</v>
      </c>
      <c r="N846">
        <v>1327471200</v>
      </c>
      <c r="O846" s="7">
        <f>(((N846/60)/60)/24)+DATE(1970,1,1)</f>
        <v>40933.25</v>
      </c>
      <c r="P846" t="b">
        <v>0</v>
      </c>
      <c r="Q846" t="b">
        <v>0</v>
      </c>
      <c r="R846" t="s">
        <v>42</v>
      </c>
      <c r="S846" t="s">
        <v>2036</v>
      </c>
      <c r="T846" t="s">
        <v>2046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>IF(E847=0,0,ROUND(E847/I847,2))</f>
        <v>101.98</v>
      </c>
      <c r="G847">
        <f>ROUND((E847/D847)*100,0)</f>
        <v>198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7">
        <f>(((L847/60)/60)/24)+DATE(1970,1,1)</f>
        <v>43235.208333333328</v>
      </c>
      <c r="N847">
        <v>1529557200</v>
      </c>
      <c r="O847" s="7">
        <f>(((N847/60)/60)/24)+DATE(1970,1,1)</f>
        <v>43272.208333333328</v>
      </c>
      <c r="P847" t="b">
        <v>0</v>
      </c>
      <c r="Q847" t="b">
        <v>0</v>
      </c>
      <c r="R847" t="s">
        <v>28</v>
      </c>
      <c r="S847" t="s">
        <v>2034</v>
      </c>
      <c r="T847" t="s">
        <v>2044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>IF(E848=0,0,ROUND(E848/I848,2))</f>
        <v>105.94</v>
      </c>
      <c r="G848">
        <f>ROUND((E848/D848)*100,0)</f>
        <v>509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7">
        <f>(((L848/60)/60)/24)+DATE(1970,1,1)</f>
        <v>43302.208333333328</v>
      </c>
      <c r="N848">
        <v>1535259600</v>
      </c>
      <c r="O848" s="7">
        <f>(((N848/60)/60)/24)+DATE(1970,1,1)</f>
        <v>43338.208333333328</v>
      </c>
      <c r="P848" t="b">
        <v>1</v>
      </c>
      <c r="Q848" t="b">
        <v>1</v>
      </c>
      <c r="R848" t="s">
        <v>28</v>
      </c>
      <c r="S848" t="s">
        <v>2034</v>
      </c>
      <c r="T848" t="s">
        <v>2044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>IF(E849=0,0,ROUND(E849/I849,2))</f>
        <v>101.58</v>
      </c>
      <c r="G849">
        <f>ROUND((E849/D849)*100,0)</f>
        <v>238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7">
        <f>(((L849/60)/60)/24)+DATE(1970,1,1)</f>
        <v>43107.25</v>
      </c>
      <c r="N849">
        <v>1515564000</v>
      </c>
      <c r="O849" s="7">
        <f>(((N849/60)/60)/24)+DATE(1970,1,1)</f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2041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>IF(E850=0,0,ROUND(E850/I850,2))</f>
        <v>62.97</v>
      </c>
      <c r="G850">
        <f>ROUND((E850/D850)*100,0)</f>
        <v>338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7">
        <f>(((L850/60)/60)/24)+DATE(1970,1,1)</f>
        <v>40341.208333333336</v>
      </c>
      <c r="N850">
        <v>1277096400</v>
      </c>
      <c r="O850" s="7">
        <f>(((N850/60)/60)/24)+DATE(1970,1,1)</f>
        <v>40350.208333333336</v>
      </c>
      <c r="P850" t="b">
        <v>0</v>
      </c>
      <c r="Q850" t="b">
        <v>0</v>
      </c>
      <c r="R850" t="s">
        <v>53</v>
      </c>
      <c r="S850" t="s">
        <v>2036</v>
      </c>
      <c r="T850" t="s">
        <v>2048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>IF(E851=0,0,ROUND(E851/I851,2))</f>
        <v>29.05</v>
      </c>
      <c r="G851">
        <f>ROUND((E851/D851)*100,0)</f>
        <v>133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7">
        <f>(((L851/60)/60)/24)+DATE(1970,1,1)</f>
        <v>40948.25</v>
      </c>
      <c r="N851">
        <v>1329026400</v>
      </c>
      <c r="O851" s="7">
        <f>(((N851/60)/60)/24)+DATE(1970,1,1)</f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2049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>IF(E852=0,0,ROUND(E852/I852,2))</f>
        <v>1</v>
      </c>
      <c r="G852">
        <f>ROUND((E852/D852)*100,0)</f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7">
        <f>(((L852/60)/60)/24)+DATE(1970,1,1)</f>
        <v>40866.25</v>
      </c>
      <c r="N852">
        <v>1322978400</v>
      </c>
      <c r="O852" s="7">
        <f>(((N852/60)/60)/24)+DATE(1970,1,1)</f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2043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>IF(E853=0,0,ROUND(E853/I853,2))</f>
        <v>77.930000000000007</v>
      </c>
      <c r="G853">
        <f>ROUND((E853/D853)*100,0)</f>
        <v>208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7">
        <f>(((L853/60)/60)/24)+DATE(1970,1,1)</f>
        <v>41031.208333333336</v>
      </c>
      <c r="N853">
        <v>1338786000</v>
      </c>
      <c r="O853" s="7">
        <f>(((N853/60)/60)/24)+DATE(1970,1,1)</f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2047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>IF(E854=0,0,ROUND(E854/I854,2))</f>
        <v>80.81</v>
      </c>
      <c r="G854">
        <f>ROUND((E854/D854)*100,0)</f>
        <v>51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7">
        <f>(((L854/60)/60)/24)+DATE(1970,1,1)</f>
        <v>40740.208333333336</v>
      </c>
      <c r="N854">
        <v>1311656400</v>
      </c>
      <c r="O854" s="7">
        <f>(((N854/60)/60)/24)+DATE(1970,1,1)</f>
        <v>40750.208333333336</v>
      </c>
      <c r="P854" t="b">
        <v>0</v>
      </c>
      <c r="Q854" t="b">
        <v>1</v>
      </c>
      <c r="R854" t="s">
        <v>89</v>
      </c>
      <c r="S854" t="s">
        <v>2038</v>
      </c>
      <c r="T854" t="s">
        <v>2053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>IF(E855=0,0,ROUND(E855/I855,2))</f>
        <v>76.010000000000005</v>
      </c>
      <c r="G855">
        <f>ROUND((E855/D855)*100,0)</f>
        <v>652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7">
        <f>(((L855/60)/60)/24)+DATE(1970,1,1)</f>
        <v>40714.208333333336</v>
      </c>
      <c r="N855">
        <v>1308978000</v>
      </c>
      <c r="O855" s="7">
        <f>(((N855/60)/60)/24)+DATE(1970,1,1)</f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2049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>IF(E856=0,0,ROUND(E856/I856,2))</f>
        <v>72.989999999999995</v>
      </c>
      <c r="G856">
        <f>ROUND((E856/D856)*100,0)</f>
        <v>114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7">
        <f>(((L856/60)/60)/24)+DATE(1970,1,1)</f>
        <v>43787.25</v>
      </c>
      <c r="N856">
        <v>1576389600</v>
      </c>
      <c r="O856" s="7">
        <f>(((N856/60)/60)/24)+DATE(1970,1,1)</f>
        <v>43814.25</v>
      </c>
      <c r="P856" t="b">
        <v>0</v>
      </c>
      <c r="Q856" t="b">
        <v>0</v>
      </c>
      <c r="R856" t="s">
        <v>119</v>
      </c>
      <c r="S856" t="s">
        <v>2037</v>
      </c>
      <c r="T856" t="s">
        <v>2055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>IF(E857=0,0,ROUND(E857/I857,2))</f>
        <v>53</v>
      </c>
      <c r="G857">
        <f>ROUND((E857/D857)*100,0)</f>
        <v>102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7">
        <f>(((L857/60)/60)/24)+DATE(1970,1,1)</f>
        <v>40712.208333333336</v>
      </c>
      <c r="N857">
        <v>1311051600</v>
      </c>
      <c r="O857" s="7">
        <f>(((N857/60)/60)/24)+DATE(1970,1,1)</f>
        <v>40743.208333333336</v>
      </c>
      <c r="P857" t="b">
        <v>0</v>
      </c>
      <c r="Q857" t="b">
        <v>0</v>
      </c>
      <c r="R857" t="s">
        <v>33</v>
      </c>
      <c r="S857" t="s">
        <v>2035</v>
      </c>
      <c r="T857" t="s">
        <v>2045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>IF(E858=0,0,ROUND(E858/I858,2))</f>
        <v>54.16</v>
      </c>
      <c r="G858">
        <f>ROUND((E858/D858)*100,0)</f>
        <v>357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7">
        <f>(((L858/60)/60)/24)+DATE(1970,1,1)</f>
        <v>41023.208333333336</v>
      </c>
      <c r="N858">
        <v>1336712400</v>
      </c>
      <c r="O858" s="7">
        <f>(((N858/60)/60)/24)+DATE(1970,1,1)</f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2041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>IF(E859=0,0,ROUND(E859/I859,2))</f>
        <v>32.950000000000003</v>
      </c>
      <c r="G859">
        <f>ROUND((E859/D859)*100,0)</f>
        <v>140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7">
        <f>(((L859/60)/60)/24)+DATE(1970,1,1)</f>
        <v>40944.25</v>
      </c>
      <c r="N859">
        <v>1330408800</v>
      </c>
      <c r="O859" s="7">
        <f>(((N859/60)/60)/24)+DATE(1970,1,1)</f>
        <v>40967.25</v>
      </c>
      <c r="P859" t="b">
        <v>1</v>
      </c>
      <c r="Q859" t="b">
        <v>0</v>
      </c>
      <c r="R859" t="s">
        <v>100</v>
      </c>
      <c r="S859" t="s">
        <v>2036</v>
      </c>
      <c r="T859" t="s">
        <v>2054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>IF(E860=0,0,ROUND(E860/I860,2))</f>
        <v>79.37</v>
      </c>
      <c r="G860">
        <f>ROUND((E860/D860)*100,0)</f>
        <v>69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7">
        <f>(((L860/60)/60)/24)+DATE(1970,1,1)</f>
        <v>43211.208333333328</v>
      </c>
      <c r="N860">
        <v>1524891600</v>
      </c>
      <c r="O860" s="7">
        <f>(((N860/60)/60)/24)+DATE(1970,1,1)</f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2041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>IF(E861=0,0,ROUND(E861/I861,2))</f>
        <v>41.17</v>
      </c>
      <c r="G861">
        <f>ROUND((E861/D861)*100,0)</f>
        <v>36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7">
        <f>(((L861/60)/60)/24)+DATE(1970,1,1)</f>
        <v>41334.25</v>
      </c>
      <c r="N861">
        <v>1363669200</v>
      </c>
      <c r="O861" s="7">
        <f>(((N861/60)/60)/24)+DATE(1970,1,1)</f>
        <v>41352.208333333336</v>
      </c>
      <c r="P861" t="b">
        <v>0</v>
      </c>
      <c r="Q861" t="b">
        <v>1</v>
      </c>
      <c r="R861" t="s">
        <v>33</v>
      </c>
      <c r="S861" t="s">
        <v>2035</v>
      </c>
      <c r="T861" t="s">
        <v>2045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>IF(E862=0,0,ROUND(E862/I862,2))</f>
        <v>77.430000000000007</v>
      </c>
      <c r="G862">
        <f>ROUND((E862/D862)*100,0)</f>
        <v>252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7">
        <f>(((L862/60)/60)/24)+DATE(1970,1,1)</f>
        <v>43515.25</v>
      </c>
      <c r="N862">
        <v>1551420000</v>
      </c>
      <c r="O862" s="7">
        <f>(((N862/60)/60)/24)+DATE(1970,1,1)</f>
        <v>43525.25</v>
      </c>
      <c r="P862" t="b">
        <v>0</v>
      </c>
      <c r="Q862" t="b">
        <v>1</v>
      </c>
      <c r="R862" t="s">
        <v>65</v>
      </c>
      <c r="S862" t="s">
        <v>2034</v>
      </c>
      <c r="T862" t="s">
        <v>2050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>IF(E863=0,0,ROUND(E863/I863,2))</f>
        <v>57.16</v>
      </c>
      <c r="G863">
        <f>ROUND((E863/D863)*100,0)</f>
        <v>106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7">
        <f>(((L863/60)/60)/24)+DATE(1970,1,1)</f>
        <v>40258.208333333336</v>
      </c>
      <c r="N863">
        <v>1269838800</v>
      </c>
      <c r="O863" s="7">
        <f>(((N863/60)/60)/24)+DATE(1970,1,1)</f>
        <v>40266.208333333336</v>
      </c>
      <c r="P863" t="b">
        <v>0</v>
      </c>
      <c r="Q863" t="b">
        <v>0</v>
      </c>
      <c r="R863" t="s">
        <v>33</v>
      </c>
      <c r="S863" t="s">
        <v>2035</v>
      </c>
      <c r="T863" t="s">
        <v>2045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>IF(E864=0,0,ROUND(E864/I864,2))</f>
        <v>77.180000000000007</v>
      </c>
      <c r="G864">
        <f>ROUND((E864/D864)*100,0)</f>
        <v>187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7">
        <f>(((L864/60)/60)/24)+DATE(1970,1,1)</f>
        <v>40756.208333333336</v>
      </c>
      <c r="N864">
        <v>1312520400</v>
      </c>
      <c r="O864" s="7">
        <f>(((N864/60)/60)/24)+DATE(1970,1,1)</f>
        <v>40760.208333333336</v>
      </c>
      <c r="P864" t="b">
        <v>0</v>
      </c>
      <c r="Q864" t="b">
        <v>0</v>
      </c>
      <c r="R864" t="s">
        <v>33</v>
      </c>
      <c r="S864" t="s">
        <v>2035</v>
      </c>
      <c r="T864" t="s">
        <v>2045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>IF(E865=0,0,ROUND(E865/I865,2))</f>
        <v>24.95</v>
      </c>
      <c r="G865">
        <f>ROUND((E865/D865)*100,0)</f>
        <v>387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7">
        <f>(((L865/60)/60)/24)+DATE(1970,1,1)</f>
        <v>42172.208333333328</v>
      </c>
      <c r="N865">
        <v>1436504400</v>
      </c>
      <c r="O865" s="7">
        <f>(((N865/60)/60)/24)+DATE(1970,1,1)</f>
        <v>42195.208333333328</v>
      </c>
      <c r="P865" t="b">
        <v>0</v>
      </c>
      <c r="Q865" t="b">
        <v>1</v>
      </c>
      <c r="R865" t="s">
        <v>269</v>
      </c>
      <c r="S865" t="s">
        <v>2036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>IF(E866=0,0,ROUND(E866/I866,2))</f>
        <v>97.18</v>
      </c>
      <c r="G866">
        <f>ROUND((E866/D866)*100,0)</f>
        <v>347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7">
        <f>(((L866/60)/60)/24)+DATE(1970,1,1)</f>
        <v>42601.208333333328</v>
      </c>
      <c r="N866">
        <v>1472014800</v>
      </c>
      <c r="O866" s="7">
        <f>(((N866/60)/60)/24)+DATE(1970,1,1)</f>
        <v>42606.208333333328</v>
      </c>
      <c r="P866" t="b">
        <v>0</v>
      </c>
      <c r="Q866" t="b">
        <v>0</v>
      </c>
      <c r="R866" t="s">
        <v>100</v>
      </c>
      <c r="S866" t="s">
        <v>2036</v>
      </c>
      <c r="T866" t="s">
        <v>2054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>IF(E867=0,0,ROUND(E867/I867,2))</f>
        <v>46</v>
      </c>
      <c r="G867">
        <f>ROUND((E867/D867)*100,0)</f>
        <v>186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7">
        <f>(((L867/60)/60)/24)+DATE(1970,1,1)</f>
        <v>41897.208333333336</v>
      </c>
      <c r="N867">
        <v>1411534800</v>
      </c>
      <c r="O867" s="7">
        <f>(((N867/60)/60)/24)+DATE(1970,1,1)</f>
        <v>41906.208333333336</v>
      </c>
      <c r="P867" t="b">
        <v>0</v>
      </c>
      <c r="Q867" t="b">
        <v>0</v>
      </c>
      <c r="R867" t="s">
        <v>33</v>
      </c>
      <c r="S867" t="s">
        <v>2035</v>
      </c>
      <c r="T867" t="s">
        <v>2045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>IF(E868=0,0,ROUND(E868/I868,2))</f>
        <v>88.02</v>
      </c>
      <c r="G868">
        <f>ROUND((E868/D868)*100,0)</f>
        <v>43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7">
        <f>(((L868/60)/60)/24)+DATE(1970,1,1)</f>
        <v>40671.208333333336</v>
      </c>
      <c r="N868">
        <v>1304917200</v>
      </c>
      <c r="O868" s="7">
        <f>(((N868/60)/60)/24)+DATE(1970,1,1)</f>
        <v>40672.208333333336</v>
      </c>
      <c r="P868" t="b">
        <v>0</v>
      </c>
      <c r="Q868" t="b">
        <v>0</v>
      </c>
      <c r="R868" t="s">
        <v>122</v>
      </c>
      <c r="S868" t="s">
        <v>2039</v>
      </c>
      <c r="T868" t="s">
        <v>2042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>IF(E869=0,0,ROUND(E869/I869,2))</f>
        <v>25.99</v>
      </c>
      <c r="G869">
        <f>ROUND((E869/D869)*100,0)</f>
        <v>162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7">
        <f>(((L869/60)/60)/24)+DATE(1970,1,1)</f>
        <v>43382.208333333328</v>
      </c>
      <c r="N869">
        <v>1539579600</v>
      </c>
      <c r="O869" s="7">
        <f>(((N869/60)/60)/24)+DATE(1970,1,1)</f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2041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>IF(E870=0,0,ROUND(E870/I870,2))</f>
        <v>102.69</v>
      </c>
      <c r="G870">
        <f>ROUND((E870/D870)*100,0)</f>
        <v>185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7">
        <f>(((L870/60)/60)/24)+DATE(1970,1,1)</f>
        <v>41559.208333333336</v>
      </c>
      <c r="N870">
        <v>1382504400</v>
      </c>
      <c r="O870" s="7">
        <f>(((N870/60)/60)/24)+DATE(1970,1,1)</f>
        <v>41570.208333333336</v>
      </c>
      <c r="P870" t="b">
        <v>0</v>
      </c>
      <c r="Q870" t="b">
        <v>0</v>
      </c>
      <c r="R870" t="s">
        <v>33</v>
      </c>
      <c r="S870" t="s">
        <v>2035</v>
      </c>
      <c r="T870" t="s">
        <v>2045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>IF(E871=0,0,ROUND(E871/I871,2))</f>
        <v>72.959999999999994</v>
      </c>
      <c r="G871">
        <f>ROUND((E871/D871)*100,0)</f>
        <v>24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7">
        <f>(((L871/60)/60)/24)+DATE(1970,1,1)</f>
        <v>40350.208333333336</v>
      </c>
      <c r="N871">
        <v>1278306000</v>
      </c>
      <c r="O871" s="7">
        <f>(((N871/60)/60)/24)+DATE(1970,1,1)</f>
        <v>40364.208333333336</v>
      </c>
      <c r="P871" t="b">
        <v>0</v>
      </c>
      <c r="Q871" t="b">
        <v>0</v>
      </c>
      <c r="R871" t="s">
        <v>53</v>
      </c>
      <c r="S871" t="s">
        <v>2036</v>
      </c>
      <c r="T871" t="s">
        <v>2048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>IF(E872=0,0,ROUND(E872/I872,2))</f>
        <v>57.19</v>
      </c>
      <c r="G872">
        <f>ROUND((E872/D872)*100,0)</f>
        <v>90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7">
        <f>(((L872/60)/60)/24)+DATE(1970,1,1)</f>
        <v>42240.208333333328</v>
      </c>
      <c r="N872">
        <v>1442552400</v>
      </c>
      <c r="O872" s="7">
        <f>(((N872/60)/60)/24)+DATE(1970,1,1)</f>
        <v>42265.208333333328</v>
      </c>
      <c r="P872" t="b">
        <v>0</v>
      </c>
      <c r="Q872" t="b">
        <v>0</v>
      </c>
      <c r="R872" t="s">
        <v>33</v>
      </c>
      <c r="S872" t="s">
        <v>2035</v>
      </c>
      <c r="T872" t="s">
        <v>2045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>IF(E873=0,0,ROUND(E873/I873,2))</f>
        <v>84.01</v>
      </c>
      <c r="G873">
        <f>ROUND((E873/D873)*100,0)</f>
        <v>273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7">
        <f>(((L873/60)/60)/24)+DATE(1970,1,1)</f>
        <v>43040.208333333328</v>
      </c>
      <c r="N873">
        <v>1511071200</v>
      </c>
      <c r="O873" s="7">
        <f>(((N873/60)/60)/24)+DATE(1970,1,1)</f>
        <v>43058.25</v>
      </c>
      <c r="P873" t="b">
        <v>0</v>
      </c>
      <c r="Q873" t="b">
        <v>1</v>
      </c>
      <c r="R873" t="s">
        <v>33</v>
      </c>
      <c r="S873" t="s">
        <v>2035</v>
      </c>
      <c r="T873" t="s">
        <v>2045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>IF(E874=0,0,ROUND(E874/I874,2))</f>
        <v>98.67</v>
      </c>
      <c r="G874">
        <f>ROUND((E874/D874)*100,0)</f>
        <v>170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7">
        <f>(((L874/60)/60)/24)+DATE(1970,1,1)</f>
        <v>43346.208333333328</v>
      </c>
      <c r="N874">
        <v>1536382800</v>
      </c>
      <c r="O874" s="7">
        <f>(((N874/60)/60)/24)+DATE(1970,1,1)</f>
        <v>43351.208333333328</v>
      </c>
      <c r="P874" t="b">
        <v>0</v>
      </c>
      <c r="Q874" t="b">
        <v>0</v>
      </c>
      <c r="R874" t="s">
        <v>474</v>
      </c>
      <c r="S874" t="s">
        <v>2036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>IF(E875=0,0,ROUND(E875/I875,2))</f>
        <v>42.01</v>
      </c>
      <c r="G875">
        <f>ROUND((E875/D875)*100,0)</f>
        <v>188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7">
        <f>(((L875/60)/60)/24)+DATE(1970,1,1)</f>
        <v>41647.25</v>
      </c>
      <c r="N875">
        <v>1389592800</v>
      </c>
      <c r="O875" s="7">
        <f>(((N875/60)/60)/24)+DATE(1970,1,1)</f>
        <v>41652.25</v>
      </c>
      <c r="P875" t="b">
        <v>0</v>
      </c>
      <c r="Q875" t="b">
        <v>0</v>
      </c>
      <c r="R875" t="s">
        <v>122</v>
      </c>
      <c r="S875" t="s">
        <v>2039</v>
      </c>
      <c r="T875" t="s">
        <v>2042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>IF(E876=0,0,ROUND(E876/I876,2))</f>
        <v>32</v>
      </c>
      <c r="G876">
        <f>ROUND((E876/D876)*100,0)</f>
        <v>347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7">
        <f>(((L876/60)/60)/24)+DATE(1970,1,1)</f>
        <v>40291.208333333336</v>
      </c>
      <c r="N876">
        <v>1275282000</v>
      </c>
      <c r="O876" s="7">
        <f>(((N876/60)/60)/24)+DATE(1970,1,1)</f>
        <v>40329.208333333336</v>
      </c>
      <c r="P876" t="b">
        <v>0</v>
      </c>
      <c r="Q876" t="b">
        <v>1</v>
      </c>
      <c r="R876" t="s">
        <v>122</v>
      </c>
      <c r="S876" t="s">
        <v>2039</v>
      </c>
      <c r="T876" t="s">
        <v>2042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>IF(E877=0,0,ROUND(E877/I877,2))</f>
        <v>81.569999999999993</v>
      </c>
      <c r="G877">
        <f>ROUND((E877/D877)*100,0)</f>
        <v>69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7">
        <f>(((L877/60)/60)/24)+DATE(1970,1,1)</f>
        <v>40556.25</v>
      </c>
      <c r="N877">
        <v>1294984800</v>
      </c>
      <c r="O877" s="7">
        <f>(((N877/60)/60)/24)+DATE(1970,1,1)</f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2043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>IF(E878=0,0,ROUND(E878/I878,2))</f>
        <v>37.04</v>
      </c>
      <c r="G878">
        <f>ROUND((E878/D878)*100,0)</f>
        <v>25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7">
        <f>(((L878/60)/60)/24)+DATE(1970,1,1)</f>
        <v>43624.208333333328</v>
      </c>
      <c r="N878">
        <v>1562043600</v>
      </c>
      <c r="O878" s="7">
        <f>(((N878/60)/60)/24)+DATE(1970,1,1)</f>
        <v>43648.208333333328</v>
      </c>
      <c r="P878" t="b">
        <v>0</v>
      </c>
      <c r="Q878" t="b">
        <v>0</v>
      </c>
      <c r="R878" t="s">
        <v>122</v>
      </c>
      <c r="S878" t="s">
        <v>2039</v>
      </c>
      <c r="T878" t="s">
        <v>2042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>IF(E879=0,0,ROUND(E879/I879,2))</f>
        <v>103.03</v>
      </c>
      <c r="G879">
        <f>ROUND((E879/D879)*100,0)</f>
        <v>77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7">
        <f>(((L879/60)/60)/24)+DATE(1970,1,1)</f>
        <v>42577.208333333328</v>
      </c>
      <c r="N879">
        <v>1469595600</v>
      </c>
      <c r="O879" s="7">
        <f>(((N879/60)/60)/24)+DATE(1970,1,1)</f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2041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>IF(E880=0,0,ROUND(E880/I880,2))</f>
        <v>84.33</v>
      </c>
      <c r="G880">
        <f>ROUND((E880/D880)*100,0)</f>
        <v>37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7">
        <f>(((L880/60)/60)/24)+DATE(1970,1,1)</f>
        <v>43845.25</v>
      </c>
      <c r="N880">
        <v>1581141600</v>
      </c>
      <c r="O880" s="7">
        <f>(((N880/60)/60)/24)+DATE(1970,1,1)</f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>IF(E881=0,0,ROUND(E881/I881,2))</f>
        <v>102.6</v>
      </c>
      <c r="G881">
        <f>ROUND((E881/D881)*100,0)</f>
        <v>544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7">
        <f>(((L881/60)/60)/24)+DATE(1970,1,1)</f>
        <v>42788.25</v>
      </c>
      <c r="N881">
        <v>1488520800</v>
      </c>
      <c r="O881" s="7">
        <f>(((N881/60)/60)/24)+DATE(1970,1,1)</f>
        <v>42797.25</v>
      </c>
      <c r="P881" t="b">
        <v>0</v>
      </c>
      <c r="Q881" t="b">
        <v>0</v>
      </c>
      <c r="R881" t="s">
        <v>68</v>
      </c>
      <c r="S881" t="s">
        <v>2037</v>
      </c>
      <c r="T881" t="s">
        <v>2051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>IF(E882=0,0,ROUND(E882/I882,2))</f>
        <v>79.989999999999995</v>
      </c>
      <c r="G882">
        <f>ROUND((E882/D882)*100,0)</f>
        <v>229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7">
        <f>(((L882/60)/60)/24)+DATE(1970,1,1)</f>
        <v>43667.208333333328</v>
      </c>
      <c r="N882">
        <v>1563858000</v>
      </c>
      <c r="O882" s="7">
        <f>(((N882/60)/60)/24)+DATE(1970,1,1)</f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2047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>IF(E883=0,0,ROUND(E883/I883,2))</f>
        <v>70.06</v>
      </c>
      <c r="G883">
        <f>ROUND((E883/D883)*100,0)</f>
        <v>39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7">
        <f>(((L883/60)/60)/24)+DATE(1970,1,1)</f>
        <v>42194.208333333328</v>
      </c>
      <c r="N883">
        <v>1438923600</v>
      </c>
      <c r="O883" s="7">
        <f>(((N883/60)/60)/24)+DATE(1970,1,1)</f>
        <v>42223.208333333328</v>
      </c>
      <c r="P883" t="b">
        <v>0</v>
      </c>
      <c r="Q883" t="b">
        <v>1</v>
      </c>
      <c r="R883" t="s">
        <v>33</v>
      </c>
      <c r="S883" t="s">
        <v>2035</v>
      </c>
      <c r="T883" t="s">
        <v>2045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>IF(E884=0,0,ROUND(E884/I884,2))</f>
        <v>37</v>
      </c>
      <c r="G884">
        <f>ROUND((E884/D884)*100,0)</f>
        <v>370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7">
        <f>(((L884/60)/60)/24)+DATE(1970,1,1)</f>
        <v>42025.25</v>
      </c>
      <c r="N884">
        <v>1422165600</v>
      </c>
      <c r="O884" s="7">
        <f>(((N884/60)/60)/24)+DATE(1970,1,1)</f>
        <v>42029.25</v>
      </c>
      <c r="P884" t="b">
        <v>0</v>
      </c>
      <c r="Q884" t="b">
        <v>0</v>
      </c>
      <c r="R884" t="s">
        <v>33</v>
      </c>
      <c r="S884" t="s">
        <v>2035</v>
      </c>
      <c r="T884" t="s">
        <v>2045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>IF(E885=0,0,ROUND(E885/I885,2))</f>
        <v>41.91</v>
      </c>
      <c r="G885">
        <f>ROUND((E885/D885)*100,0)</f>
        <v>238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7">
        <f>(((L885/60)/60)/24)+DATE(1970,1,1)</f>
        <v>40323.208333333336</v>
      </c>
      <c r="N885">
        <v>1277874000</v>
      </c>
      <c r="O885" s="7">
        <f>(((N885/60)/60)/24)+DATE(1970,1,1)</f>
        <v>40359.208333333336</v>
      </c>
      <c r="P885" t="b">
        <v>0</v>
      </c>
      <c r="Q885" t="b">
        <v>0</v>
      </c>
      <c r="R885" t="s">
        <v>100</v>
      </c>
      <c r="S885" t="s">
        <v>2036</v>
      </c>
      <c r="T885" t="s">
        <v>2054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>IF(E886=0,0,ROUND(E886/I886,2))</f>
        <v>57.99</v>
      </c>
      <c r="G886">
        <f>ROUND((E886/D886)*100,0)</f>
        <v>64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7">
        <f>(((L886/60)/60)/24)+DATE(1970,1,1)</f>
        <v>41763.208333333336</v>
      </c>
      <c r="N886">
        <v>1399352400</v>
      </c>
      <c r="O886" s="7">
        <f>(((N886/60)/60)/24)+DATE(1970,1,1)</f>
        <v>41765.208333333336</v>
      </c>
      <c r="P886" t="b">
        <v>0</v>
      </c>
      <c r="Q886" t="b">
        <v>1</v>
      </c>
      <c r="R886" t="s">
        <v>33</v>
      </c>
      <c r="S886" t="s">
        <v>2035</v>
      </c>
      <c r="T886" t="s">
        <v>2045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>IF(E887=0,0,ROUND(E887/I887,2))</f>
        <v>40.94</v>
      </c>
      <c r="G887">
        <f>ROUND((E887/D887)*100,0)</f>
        <v>118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7">
        <f>(((L887/60)/60)/24)+DATE(1970,1,1)</f>
        <v>40335.208333333336</v>
      </c>
      <c r="N887">
        <v>1279083600</v>
      </c>
      <c r="O887" s="7">
        <f>(((N887/60)/60)/24)+DATE(1970,1,1)</f>
        <v>40373.208333333336</v>
      </c>
      <c r="P887" t="b">
        <v>0</v>
      </c>
      <c r="Q887" t="b">
        <v>0</v>
      </c>
      <c r="R887" t="s">
        <v>33</v>
      </c>
      <c r="S887" t="s">
        <v>2035</v>
      </c>
      <c r="T887" t="s">
        <v>2045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>IF(E888=0,0,ROUND(E888/I888,2))</f>
        <v>70</v>
      </c>
      <c r="G888">
        <f>ROUND((E888/D888)*100,0)</f>
        <v>85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7">
        <f>(((L888/60)/60)/24)+DATE(1970,1,1)</f>
        <v>40416.208333333336</v>
      </c>
      <c r="N888">
        <v>1284354000</v>
      </c>
      <c r="O888" s="7">
        <f>(((N888/60)/60)/24)+DATE(1970,1,1)</f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2049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>IF(E889=0,0,ROUND(E889/I889,2))</f>
        <v>73.84</v>
      </c>
      <c r="G889">
        <f>ROUND((E889/D889)*100,0)</f>
        <v>29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7">
        <f>(((L889/60)/60)/24)+DATE(1970,1,1)</f>
        <v>42202.208333333328</v>
      </c>
      <c r="N889">
        <v>1441170000</v>
      </c>
      <c r="O889" s="7">
        <f>(((N889/60)/60)/24)+DATE(1970,1,1)</f>
        <v>42249.208333333328</v>
      </c>
      <c r="P889" t="b">
        <v>0</v>
      </c>
      <c r="Q889" t="b">
        <v>1</v>
      </c>
      <c r="R889" t="s">
        <v>33</v>
      </c>
      <c r="S889" t="s">
        <v>2035</v>
      </c>
      <c r="T889" t="s">
        <v>2045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>IF(E890=0,0,ROUND(E890/I890,2))</f>
        <v>41.98</v>
      </c>
      <c r="G890">
        <f>ROUND((E890/D890)*100,0)</f>
        <v>210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7">
        <f>(((L890/60)/60)/24)+DATE(1970,1,1)</f>
        <v>42836.208333333328</v>
      </c>
      <c r="N890">
        <v>1493528400</v>
      </c>
      <c r="O890" s="7">
        <f>(((N890/60)/60)/24)+DATE(1970,1,1)</f>
        <v>42855.208333333328</v>
      </c>
      <c r="P890" t="b">
        <v>0</v>
      </c>
      <c r="Q890" t="b">
        <v>0</v>
      </c>
      <c r="R890" t="s">
        <v>33</v>
      </c>
      <c r="S890" t="s">
        <v>2035</v>
      </c>
      <c r="T890" t="s">
        <v>2045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>IF(E891=0,0,ROUND(E891/I891,2))</f>
        <v>77.930000000000007</v>
      </c>
      <c r="G891">
        <f>ROUND((E891/D891)*100,0)</f>
        <v>170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7">
        <f>(((L891/60)/60)/24)+DATE(1970,1,1)</f>
        <v>41710.208333333336</v>
      </c>
      <c r="N891">
        <v>1395205200</v>
      </c>
      <c r="O891" s="7">
        <f>(((N891/60)/60)/24)+DATE(1970,1,1)</f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2047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>IF(E892=0,0,ROUND(E892/I892,2))</f>
        <v>106.02</v>
      </c>
      <c r="G892">
        <f>ROUND((E892/D892)*100,0)</f>
        <v>116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7">
        <f>(((L892/60)/60)/24)+DATE(1970,1,1)</f>
        <v>43640.208333333328</v>
      </c>
      <c r="N892">
        <v>1561438800</v>
      </c>
      <c r="O892" s="7">
        <f>(((N892/60)/60)/24)+DATE(1970,1,1)</f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2049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>IF(E893=0,0,ROUND(E893/I893,2))</f>
        <v>47.02</v>
      </c>
      <c r="G893">
        <f>ROUND((E893/D893)*100,0)</f>
        <v>259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7">
        <f>(((L893/60)/60)/24)+DATE(1970,1,1)</f>
        <v>40880.25</v>
      </c>
      <c r="N893">
        <v>1326693600</v>
      </c>
      <c r="O893" s="7">
        <f>(((N893/60)/60)/24)+DATE(1970,1,1)</f>
        <v>40924.25</v>
      </c>
      <c r="P893" t="b">
        <v>0</v>
      </c>
      <c r="Q893" t="b">
        <v>0</v>
      </c>
      <c r="R893" t="s">
        <v>42</v>
      </c>
      <c r="S893" t="s">
        <v>2036</v>
      </c>
      <c r="T893" t="s">
        <v>2046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>IF(E894=0,0,ROUND(E894/I894,2))</f>
        <v>76.02</v>
      </c>
      <c r="G894">
        <f>ROUND((E894/D894)*100,0)</f>
        <v>231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7">
        <f>(((L894/60)/60)/24)+DATE(1970,1,1)</f>
        <v>40319.208333333336</v>
      </c>
      <c r="N894">
        <v>1277960400</v>
      </c>
      <c r="O894" s="7">
        <f>(((N894/60)/60)/24)+DATE(1970,1,1)</f>
        <v>40360.208333333336</v>
      </c>
      <c r="P894" t="b">
        <v>0</v>
      </c>
      <c r="Q894" t="b">
        <v>0</v>
      </c>
      <c r="R894" t="s">
        <v>206</v>
      </c>
      <c r="S894" t="s">
        <v>2037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>IF(E895=0,0,ROUND(E895/I895,2))</f>
        <v>54.12</v>
      </c>
      <c r="G895">
        <f>ROUND((E895/D895)*100,0)</f>
        <v>128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7">
        <f>(((L895/60)/60)/24)+DATE(1970,1,1)</f>
        <v>42170.208333333328</v>
      </c>
      <c r="N895">
        <v>1434690000</v>
      </c>
      <c r="O895" s="7">
        <f>(((N895/60)/60)/24)+DATE(1970,1,1)</f>
        <v>42174.208333333328</v>
      </c>
      <c r="P895" t="b">
        <v>0</v>
      </c>
      <c r="Q895" t="b">
        <v>1</v>
      </c>
      <c r="R895" t="s">
        <v>42</v>
      </c>
      <c r="S895" t="s">
        <v>2036</v>
      </c>
      <c r="T895" t="s">
        <v>2046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>IF(E896=0,0,ROUND(E896/I896,2))</f>
        <v>57.29</v>
      </c>
      <c r="G896">
        <f>ROUND((E896/D896)*100,0)</f>
        <v>189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7">
        <f>(((L896/60)/60)/24)+DATE(1970,1,1)</f>
        <v>41466.208333333336</v>
      </c>
      <c r="N896">
        <v>1376110800</v>
      </c>
      <c r="O896" s="7">
        <f>(((N896/60)/60)/24)+DATE(1970,1,1)</f>
        <v>41496.208333333336</v>
      </c>
      <c r="P896" t="b">
        <v>0</v>
      </c>
      <c r="Q896" t="b">
        <v>1</v>
      </c>
      <c r="R896" t="s">
        <v>269</v>
      </c>
      <c r="S896" t="s">
        <v>2036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>IF(E897=0,0,ROUND(E897/I897,2))</f>
        <v>103.81</v>
      </c>
      <c r="G897">
        <f>ROUND((E897/D897)*100,0)</f>
        <v>7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7">
        <f>(((L897/60)/60)/24)+DATE(1970,1,1)</f>
        <v>43134.25</v>
      </c>
      <c r="N897">
        <v>1518415200</v>
      </c>
      <c r="O897" s="7">
        <f>(((N897/60)/60)/24)+DATE(1970,1,1)</f>
        <v>43143.25</v>
      </c>
      <c r="P897" t="b">
        <v>0</v>
      </c>
      <c r="Q897" t="b">
        <v>0</v>
      </c>
      <c r="R897" t="s">
        <v>33</v>
      </c>
      <c r="S897" t="s">
        <v>2035</v>
      </c>
      <c r="T897" t="s">
        <v>2045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>IF(E898=0,0,ROUND(E898/I898,2))</f>
        <v>105.03</v>
      </c>
      <c r="G898">
        <f>ROUND((E898/D898)*100,0)</f>
        <v>774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7">
        <f>(((L898/60)/60)/24)+DATE(1970,1,1)</f>
        <v>40738.208333333336</v>
      </c>
      <c r="N898">
        <v>1310878800</v>
      </c>
      <c r="O898" s="7">
        <f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2041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>IF(E899=0,0,ROUND(E899/I899,2))</f>
        <v>90.26</v>
      </c>
      <c r="G899">
        <f>ROUND((E899/D899)*100,0)</f>
        <v>28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7">
        <f>(((L899/60)/60)/24)+DATE(1970,1,1)</f>
        <v>43583.208333333328</v>
      </c>
      <c r="N899">
        <v>1556600400</v>
      </c>
      <c r="O899" s="7">
        <f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2035</v>
      </c>
      <c r="T899" t="s">
        <v>2045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>IF(E900=0,0,ROUND(E900/I900,2))</f>
        <v>76.98</v>
      </c>
      <c r="G900">
        <f>ROUND((E900/D900)*100,0)</f>
        <v>52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7">
        <f>(((L900/60)/60)/24)+DATE(1970,1,1)</f>
        <v>43815.25</v>
      </c>
      <c r="N900">
        <v>1576994400</v>
      </c>
      <c r="O900" s="7">
        <f>(((N900/60)/60)/24)+DATE(1970,1,1)</f>
        <v>43821.25</v>
      </c>
      <c r="P900" t="b">
        <v>0</v>
      </c>
      <c r="Q900" t="b">
        <v>0</v>
      </c>
      <c r="R900" t="s">
        <v>42</v>
      </c>
      <c r="S900" t="s">
        <v>2036</v>
      </c>
      <c r="T900" t="s">
        <v>2046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>IF(E901=0,0,ROUND(E901/I901,2))</f>
        <v>102.6</v>
      </c>
      <c r="G901">
        <f>ROUND((E901/D901)*100,0)</f>
        <v>407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7">
        <f>(((L901/60)/60)/24)+DATE(1970,1,1)</f>
        <v>41554.208333333336</v>
      </c>
      <c r="N901">
        <v>1382677200</v>
      </c>
      <c r="O901" s="7">
        <f>(((N901/60)/60)/24)+DATE(1970,1,1)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>IF(E902=0,0,ROUND(E902/I902,2))</f>
        <v>2</v>
      </c>
      <c r="G902">
        <f>ROUND((E902/D902)*100,0)</f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7">
        <f>(((L902/60)/60)/24)+DATE(1970,1,1)</f>
        <v>41901.208333333336</v>
      </c>
      <c r="N902">
        <v>1411189200</v>
      </c>
      <c r="O902" s="7">
        <f>(((N902/60)/60)/24)+DATE(1970,1,1)</f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2044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>IF(E903=0,0,ROUND(E903/I903,2))</f>
        <v>55.01</v>
      </c>
      <c r="G903">
        <f>ROUND((E903/D903)*100,0)</f>
        <v>156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7">
        <f>(((L903/60)/60)/24)+DATE(1970,1,1)</f>
        <v>43298.208333333328</v>
      </c>
      <c r="N903">
        <v>1534654800</v>
      </c>
      <c r="O903" s="7">
        <f>(((N903/60)/60)/24)+DATE(1970,1,1)</f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2043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>IF(E904=0,0,ROUND(E904/I904,2))</f>
        <v>32.130000000000003</v>
      </c>
      <c r="G904">
        <f>ROUND((E904/D904)*100,0)</f>
        <v>252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7">
        <f>(((L904/60)/60)/24)+DATE(1970,1,1)</f>
        <v>42399.25</v>
      </c>
      <c r="N904">
        <v>1457762400</v>
      </c>
      <c r="O904" s="7">
        <f>(((N904/60)/60)/24)+DATE(1970,1,1)</f>
        <v>42441.25</v>
      </c>
      <c r="P904" t="b">
        <v>0</v>
      </c>
      <c r="Q904" t="b">
        <v>0</v>
      </c>
      <c r="R904" t="s">
        <v>28</v>
      </c>
      <c r="S904" t="s">
        <v>2034</v>
      </c>
      <c r="T904" t="s">
        <v>2044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>IF(E905=0,0,ROUND(E905/I905,2))</f>
        <v>50.64</v>
      </c>
      <c r="G905">
        <f>ROUND((E905/D905)*100,0)</f>
        <v>2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7">
        <f>(((L905/60)/60)/24)+DATE(1970,1,1)</f>
        <v>41034.208333333336</v>
      </c>
      <c r="N905">
        <v>1337490000</v>
      </c>
      <c r="O905" s="7">
        <f>(((N905/60)/60)/24)+DATE(1970,1,1)</f>
        <v>41049.208333333336</v>
      </c>
      <c r="P905" t="b">
        <v>0</v>
      </c>
      <c r="Q905" t="b">
        <v>1</v>
      </c>
      <c r="R905" t="s">
        <v>68</v>
      </c>
      <c r="S905" t="s">
        <v>2037</v>
      </c>
      <c r="T905" t="s">
        <v>2051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>IF(E906=0,0,ROUND(E906/I906,2))</f>
        <v>49.69</v>
      </c>
      <c r="G906">
        <f>ROUND((E906/D906)*100,0)</f>
        <v>12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7">
        <f>(((L906/60)/60)/24)+DATE(1970,1,1)</f>
        <v>41186.208333333336</v>
      </c>
      <c r="N906">
        <v>1349672400</v>
      </c>
      <c r="O906" s="7">
        <f>(((N906/60)/60)/24)+DATE(1970,1,1)</f>
        <v>41190.208333333336</v>
      </c>
      <c r="P906" t="b">
        <v>0</v>
      </c>
      <c r="Q906" t="b">
        <v>0</v>
      </c>
      <c r="R906" t="s">
        <v>133</v>
      </c>
      <c r="S906" t="s">
        <v>2037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>IF(E907=0,0,ROUND(E907/I907,2))</f>
        <v>54.89</v>
      </c>
      <c r="G907">
        <f>ROUND((E907/D907)*100,0)</f>
        <v>164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7">
        <f>(((L907/60)/60)/24)+DATE(1970,1,1)</f>
        <v>41536.208333333336</v>
      </c>
      <c r="N907">
        <v>1379826000</v>
      </c>
      <c r="O907" s="7">
        <f>(((N907/60)/60)/24)+DATE(1970,1,1)</f>
        <v>41539.208333333336</v>
      </c>
      <c r="P907" t="b">
        <v>0</v>
      </c>
      <c r="Q907" t="b">
        <v>0</v>
      </c>
      <c r="R907" t="s">
        <v>33</v>
      </c>
      <c r="S907" t="s">
        <v>2035</v>
      </c>
      <c r="T907" t="s">
        <v>2045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>IF(E908=0,0,ROUND(E908/I908,2))</f>
        <v>46.93</v>
      </c>
      <c r="G908">
        <f>ROUND((E908/D908)*100,0)</f>
        <v>163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7">
        <f>(((L908/60)/60)/24)+DATE(1970,1,1)</f>
        <v>42868.208333333328</v>
      </c>
      <c r="N908">
        <v>1497762000</v>
      </c>
      <c r="O908" s="7">
        <f>(((N908/60)/60)/24)+DATE(1970,1,1)</f>
        <v>42904.208333333328</v>
      </c>
      <c r="P908" t="b">
        <v>1</v>
      </c>
      <c r="Q908" t="b">
        <v>1</v>
      </c>
      <c r="R908" t="s">
        <v>42</v>
      </c>
      <c r="S908" t="s">
        <v>2036</v>
      </c>
      <c r="T908" t="s">
        <v>2046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>IF(E909=0,0,ROUND(E909/I909,2))</f>
        <v>44.95</v>
      </c>
      <c r="G909">
        <f>ROUND((E909/D909)*100,0)</f>
        <v>20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7">
        <f>(((L909/60)/60)/24)+DATE(1970,1,1)</f>
        <v>40660.208333333336</v>
      </c>
      <c r="N909">
        <v>1304485200</v>
      </c>
      <c r="O909" s="7">
        <f>(((N909/60)/60)/24)+DATE(1970,1,1)</f>
        <v>40667.208333333336</v>
      </c>
      <c r="P909" t="b">
        <v>0</v>
      </c>
      <c r="Q909" t="b">
        <v>0</v>
      </c>
      <c r="R909" t="s">
        <v>33</v>
      </c>
      <c r="S909" t="s">
        <v>2035</v>
      </c>
      <c r="T909" t="s">
        <v>2045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>IF(E910=0,0,ROUND(E910/I910,2))</f>
        <v>31</v>
      </c>
      <c r="G910">
        <f>ROUND((E910/D910)*100,0)</f>
        <v>319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7">
        <f>(((L910/60)/60)/24)+DATE(1970,1,1)</f>
        <v>41031.208333333336</v>
      </c>
      <c r="N910">
        <v>1336885200</v>
      </c>
      <c r="O910" s="7">
        <f>(((N910/60)/60)/24)+DATE(1970,1,1)</f>
        <v>41042.208333333336</v>
      </c>
      <c r="P910" t="b">
        <v>0</v>
      </c>
      <c r="Q910" t="b">
        <v>0</v>
      </c>
      <c r="R910" t="s">
        <v>89</v>
      </c>
      <c r="S910" t="s">
        <v>2038</v>
      </c>
      <c r="T910" t="s">
        <v>2053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>IF(E911=0,0,ROUND(E911/I911,2))</f>
        <v>107.76</v>
      </c>
      <c r="G911">
        <f>ROUND((E911/D911)*100,0)</f>
        <v>479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7">
        <f>(((L911/60)/60)/24)+DATE(1970,1,1)</f>
        <v>43255.208333333328</v>
      </c>
      <c r="N911">
        <v>1530421200</v>
      </c>
      <c r="O911" s="7">
        <f>(((N911/60)/60)/24)+DATE(1970,1,1)</f>
        <v>43282.208333333328</v>
      </c>
      <c r="P911" t="b">
        <v>0</v>
      </c>
      <c r="Q911" t="b">
        <v>1</v>
      </c>
      <c r="R911" t="s">
        <v>33</v>
      </c>
      <c r="S911" t="s">
        <v>2035</v>
      </c>
      <c r="T911" t="s">
        <v>2045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>IF(E912=0,0,ROUND(E912/I912,2))</f>
        <v>102.08</v>
      </c>
      <c r="G912">
        <f>ROUND((E912/D912)*100,0)</f>
        <v>20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7">
        <f>(((L912/60)/60)/24)+DATE(1970,1,1)</f>
        <v>42026.25</v>
      </c>
      <c r="N912">
        <v>1421992800</v>
      </c>
      <c r="O912" s="7">
        <f>(((N912/60)/60)/24)+DATE(1970,1,1)</f>
        <v>42027.25</v>
      </c>
      <c r="P912" t="b">
        <v>0</v>
      </c>
      <c r="Q912" t="b">
        <v>0</v>
      </c>
      <c r="R912" t="s">
        <v>33</v>
      </c>
      <c r="S912" t="s">
        <v>2035</v>
      </c>
      <c r="T912" t="s">
        <v>2045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>IF(E913=0,0,ROUND(E913/I913,2))</f>
        <v>24.98</v>
      </c>
      <c r="G913">
        <f>ROUND((E913/D913)*100,0)</f>
        <v>199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7">
        <f>(((L913/60)/60)/24)+DATE(1970,1,1)</f>
        <v>43717.208333333328</v>
      </c>
      <c r="N913">
        <v>1568178000</v>
      </c>
      <c r="O913" s="7">
        <f>(((N913/60)/60)/24)+DATE(1970,1,1)</f>
        <v>43719.208333333328</v>
      </c>
      <c r="P913" t="b">
        <v>1</v>
      </c>
      <c r="Q913" t="b">
        <v>0</v>
      </c>
      <c r="R913" t="s">
        <v>28</v>
      </c>
      <c r="S913" t="s">
        <v>2034</v>
      </c>
      <c r="T913" t="s">
        <v>2044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>IF(E914=0,0,ROUND(E914/I914,2))</f>
        <v>79.94</v>
      </c>
      <c r="G914">
        <f>ROUND((E914/D914)*100,0)</f>
        <v>795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7">
        <f>(((L914/60)/60)/24)+DATE(1970,1,1)</f>
        <v>41157.208333333336</v>
      </c>
      <c r="N914">
        <v>1347944400</v>
      </c>
      <c r="O914" s="7">
        <f>(((N914/60)/60)/24)+DATE(1970,1,1)</f>
        <v>41170.208333333336</v>
      </c>
      <c r="P914" t="b">
        <v>1</v>
      </c>
      <c r="Q914" t="b">
        <v>0</v>
      </c>
      <c r="R914" t="s">
        <v>53</v>
      </c>
      <c r="S914" t="s">
        <v>2036</v>
      </c>
      <c r="T914" t="s">
        <v>2048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>IF(E915=0,0,ROUND(E915/I915,2))</f>
        <v>67.95</v>
      </c>
      <c r="G915">
        <f>ROUND((E915/D915)*100,0)</f>
        <v>51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7">
        <f>(((L915/60)/60)/24)+DATE(1970,1,1)</f>
        <v>43597.208333333328</v>
      </c>
      <c r="N915">
        <v>1558760400</v>
      </c>
      <c r="O915" s="7">
        <f>(((N915/60)/60)/24)+DATE(1970,1,1)</f>
        <v>43610.208333333328</v>
      </c>
      <c r="P915" t="b">
        <v>0</v>
      </c>
      <c r="Q915" t="b">
        <v>0</v>
      </c>
      <c r="R915" t="s">
        <v>53</v>
      </c>
      <c r="S915" t="s">
        <v>2036</v>
      </c>
      <c r="T915" t="s">
        <v>2048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>IF(E916=0,0,ROUND(E916/I916,2))</f>
        <v>26.07</v>
      </c>
      <c r="G916">
        <f>ROUND((E916/D916)*100,0)</f>
        <v>57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7">
        <f>(((L916/60)/60)/24)+DATE(1970,1,1)</f>
        <v>41490.208333333336</v>
      </c>
      <c r="N916">
        <v>1376629200</v>
      </c>
      <c r="O916" s="7">
        <f>(((N916/60)/60)/24)+DATE(1970,1,1)</f>
        <v>41502.208333333336</v>
      </c>
      <c r="P916" t="b">
        <v>0</v>
      </c>
      <c r="Q916" t="b">
        <v>0</v>
      </c>
      <c r="R916" t="s">
        <v>33</v>
      </c>
      <c r="S916" t="s">
        <v>2035</v>
      </c>
      <c r="T916" t="s">
        <v>2045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>IF(E917=0,0,ROUND(E917/I917,2))</f>
        <v>105</v>
      </c>
      <c r="G917">
        <f>ROUND((E917/D917)*100,0)</f>
        <v>156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7">
        <f>(((L917/60)/60)/24)+DATE(1970,1,1)</f>
        <v>42976.208333333328</v>
      </c>
      <c r="N917">
        <v>1504760400</v>
      </c>
      <c r="O917" s="7">
        <f>(((N917/60)/60)/24)+DATE(1970,1,1)</f>
        <v>42985.208333333328</v>
      </c>
      <c r="P917" t="b">
        <v>0</v>
      </c>
      <c r="Q917" t="b">
        <v>0</v>
      </c>
      <c r="R917" t="s">
        <v>269</v>
      </c>
      <c r="S917" t="s">
        <v>2036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>IF(E918=0,0,ROUND(E918/I918,2))</f>
        <v>25.83</v>
      </c>
      <c r="G918">
        <f>ROUND((E918/D918)*100,0)</f>
        <v>36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7">
        <f>(((L918/60)/60)/24)+DATE(1970,1,1)</f>
        <v>41991.25</v>
      </c>
      <c r="N918">
        <v>1419660000</v>
      </c>
      <c r="O918" s="7">
        <f>(((N918/60)/60)/24)+DATE(1970,1,1)</f>
        <v>42000.25</v>
      </c>
      <c r="P918" t="b">
        <v>0</v>
      </c>
      <c r="Q918" t="b">
        <v>0</v>
      </c>
      <c r="R918" t="s">
        <v>122</v>
      </c>
      <c r="S918" t="s">
        <v>2039</v>
      </c>
      <c r="T918" t="s">
        <v>2042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>IF(E919=0,0,ROUND(E919/I919,2))</f>
        <v>77.67</v>
      </c>
      <c r="G919">
        <f>ROUND((E919/D919)*100,0)</f>
        <v>58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7">
        <f>(((L919/60)/60)/24)+DATE(1970,1,1)</f>
        <v>40722.208333333336</v>
      </c>
      <c r="N919">
        <v>1311310800</v>
      </c>
      <c r="O919" s="7">
        <f>(((N919/60)/60)/24)+DATE(1970,1,1)</f>
        <v>40746.208333333336</v>
      </c>
      <c r="P919" t="b">
        <v>0</v>
      </c>
      <c r="Q919" t="b">
        <v>1</v>
      </c>
      <c r="R919" t="s">
        <v>100</v>
      </c>
      <c r="S919" t="s">
        <v>2036</v>
      </c>
      <c r="T919" t="s">
        <v>2054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>IF(E920=0,0,ROUND(E920/I920,2))</f>
        <v>57.83</v>
      </c>
      <c r="G920">
        <f>ROUND((E920/D920)*100,0)</f>
        <v>237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7">
        <f>(((L920/60)/60)/24)+DATE(1970,1,1)</f>
        <v>41117.208333333336</v>
      </c>
      <c r="N920">
        <v>1344315600</v>
      </c>
      <c r="O920" s="7">
        <f>(((N920/60)/60)/24)+DATE(1970,1,1)</f>
        <v>41128.208333333336</v>
      </c>
      <c r="P920" t="b">
        <v>0</v>
      </c>
      <c r="Q920" t="b">
        <v>0</v>
      </c>
      <c r="R920" t="s">
        <v>133</v>
      </c>
      <c r="S920" t="s">
        <v>2037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>IF(E921=0,0,ROUND(E921/I921,2))</f>
        <v>92.96</v>
      </c>
      <c r="G921">
        <f>ROUND((E921/D921)*100,0)</f>
        <v>59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7">
        <f>(((L921/60)/60)/24)+DATE(1970,1,1)</f>
        <v>43022.208333333328</v>
      </c>
      <c r="N921">
        <v>1510725600</v>
      </c>
      <c r="O921" s="7">
        <f>(((N921/60)/60)/24)+DATE(1970,1,1)</f>
        <v>43054.25</v>
      </c>
      <c r="P921" t="b">
        <v>0</v>
      </c>
      <c r="Q921" t="b">
        <v>1</v>
      </c>
      <c r="R921" t="s">
        <v>33</v>
      </c>
      <c r="S921" t="s">
        <v>2035</v>
      </c>
      <c r="T921" t="s">
        <v>2045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>IF(E922=0,0,ROUND(E922/I922,2))</f>
        <v>37.950000000000003</v>
      </c>
      <c r="G922">
        <f>ROUND((E922/D922)*100,0)</f>
        <v>183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7">
        <f>(((L922/60)/60)/24)+DATE(1970,1,1)</f>
        <v>43503.25</v>
      </c>
      <c r="N922">
        <v>1551247200</v>
      </c>
      <c r="O922" s="7">
        <f>(((N922/60)/60)/24)+DATE(1970,1,1)</f>
        <v>43523.25</v>
      </c>
      <c r="P922" t="b">
        <v>1</v>
      </c>
      <c r="Q922" t="b">
        <v>0</v>
      </c>
      <c r="R922" t="s">
        <v>71</v>
      </c>
      <c r="S922" t="s">
        <v>2036</v>
      </c>
      <c r="T922" t="s">
        <v>2052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>IF(E923=0,0,ROUND(E923/I923,2))</f>
        <v>31.84</v>
      </c>
      <c r="G923">
        <f>ROUND((E923/D923)*100,0)</f>
        <v>1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7">
        <f>(((L923/60)/60)/24)+DATE(1970,1,1)</f>
        <v>40951.25</v>
      </c>
      <c r="N923">
        <v>1330236000</v>
      </c>
      <c r="O923" s="7">
        <f>(((N923/60)/60)/24)+DATE(1970,1,1)</f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2044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>IF(E924=0,0,ROUND(E924/I924,2))</f>
        <v>40</v>
      </c>
      <c r="G924">
        <f>ROUND((E924/D924)*100,0)</f>
        <v>176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7">
        <f>(((L924/60)/60)/24)+DATE(1970,1,1)</f>
        <v>43443.25</v>
      </c>
      <c r="N924">
        <v>1545112800</v>
      </c>
      <c r="O924" s="7">
        <f>(((N924/60)/60)/24)+DATE(1970,1,1)</f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>IF(E925=0,0,ROUND(E925/I925,2))</f>
        <v>101.1</v>
      </c>
      <c r="G925">
        <f>ROUND((E925/D925)*100,0)</f>
        <v>238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7">
        <f>(((L925/60)/60)/24)+DATE(1970,1,1)</f>
        <v>40373.208333333336</v>
      </c>
      <c r="N925">
        <v>1279170000</v>
      </c>
      <c r="O925" s="7">
        <f>(((N925/60)/60)/24)+DATE(1970,1,1)</f>
        <v>40374.208333333336</v>
      </c>
      <c r="P925" t="b">
        <v>0</v>
      </c>
      <c r="Q925" t="b">
        <v>0</v>
      </c>
      <c r="R925" t="s">
        <v>33</v>
      </c>
      <c r="S925" t="s">
        <v>2035</v>
      </c>
      <c r="T925" t="s">
        <v>2045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>IF(E926=0,0,ROUND(E926/I926,2))</f>
        <v>84.01</v>
      </c>
      <c r="G926">
        <f>ROUND((E926/D926)*100,0)</f>
        <v>488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7">
        <f>(((L926/60)/60)/24)+DATE(1970,1,1)</f>
        <v>43769.208333333328</v>
      </c>
      <c r="N926">
        <v>1573452000</v>
      </c>
      <c r="O926" s="7">
        <f>(((N926/60)/60)/24)+DATE(1970,1,1)</f>
        <v>43780.25</v>
      </c>
      <c r="P926" t="b">
        <v>0</v>
      </c>
      <c r="Q926" t="b">
        <v>0</v>
      </c>
      <c r="R926" t="s">
        <v>33</v>
      </c>
      <c r="S926" t="s">
        <v>2035</v>
      </c>
      <c r="T926" t="s">
        <v>2045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>IF(E927=0,0,ROUND(E927/I927,2))</f>
        <v>103.42</v>
      </c>
      <c r="G927">
        <f>ROUND((E927/D927)*100,0)</f>
        <v>224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7">
        <f>(((L927/60)/60)/24)+DATE(1970,1,1)</f>
        <v>43000.208333333328</v>
      </c>
      <c r="N927">
        <v>1507093200</v>
      </c>
      <c r="O927" s="7">
        <f>(((N927/60)/60)/24)+DATE(1970,1,1)</f>
        <v>43012.208333333328</v>
      </c>
      <c r="P927" t="b">
        <v>0</v>
      </c>
      <c r="Q927" t="b">
        <v>0</v>
      </c>
      <c r="R927" t="s">
        <v>33</v>
      </c>
      <c r="S927" t="s">
        <v>2035</v>
      </c>
      <c r="T927" t="s">
        <v>2045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>IF(E928=0,0,ROUND(E928/I928,2))</f>
        <v>105.13</v>
      </c>
      <c r="G928">
        <f>ROUND((E928/D928)*100,0)</f>
        <v>18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7">
        <f>(((L928/60)/60)/24)+DATE(1970,1,1)</f>
        <v>42502.208333333328</v>
      </c>
      <c r="N928">
        <v>1463374800</v>
      </c>
      <c r="O928" s="7">
        <f>(((N928/60)/60)/24)+DATE(1970,1,1)</f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2041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>IF(E929=0,0,ROUND(E929/I929,2))</f>
        <v>89.22</v>
      </c>
      <c r="G929">
        <f>ROUND((E929/D929)*100,0)</f>
        <v>46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7">
        <f>(((L929/60)/60)/24)+DATE(1970,1,1)</f>
        <v>41102.208333333336</v>
      </c>
      <c r="N929">
        <v>1344574800</v>
      </c>
      <c r="O929" s="7">
        <f>(((N929/60)/60)/24)+DATE(1970,1,1)</f>
        <v>41131.208333333336</v>
      </c>
      <c r="P929" t="b">
        <v>0</v>
      </c>
      <c r="Q929" t="b">
        <v>0</v>
      </c>
      <c r="R929" t="s">
        <v>33</v>
      </c>
      <c r="S929" t="s">
        <v>2035</v>
      </c>
      <c r="T929" t="s">
        <v>2045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>IF(E930=0,0,ROUND(E930/I930,2))</f>
        <v>52</v>
      </c>
      <c r="G930">
        <f>ROUND((E930/D930)*100,0)</f>
        <v>117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7">
        <f>(((L930/60)/60)/24)+DATE(1970,1,1)</f>
        <v>41637.25</v>
      </c>
      <c r="N930">
        <v>1389074400</v>
      </c>
      <c r="O930" s="7">
        <f>(((N930/60)/60)/24)+DATE(1970,1,1)</f>
        <v>41646.25</v>
      </c>
      <c r="P930" t="b">
        <v>0</v>
      </c>
      <c r="Q930" t="b">
        <v>0</v>
      </c>
      <c r="R930" t="s">
        <v>28</v>
      </c>
      <c r="S930" t="s">
        <v>2034</v>
      </c>
      <c r="T930" t="s">
        <v>2044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>IF(E931=0,0,ROUND(E931/I931,2))</f>
        <v>64.959999999999994</v>
      </c>
      <c r="G931">
        <f>ROUND((E931/D931)*100,0)</f>
        <v>217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7">
        <f>(((L931/60)/60)/24)+DATE(1970,1,1)</f>
        <v>42858.208333333328</v>
      </c>
      <c r="N931">
        <v>1494997200</v>
      </c>
      <c r="O931" s="7">
        <f>(((N931/60)/60)/24)+DATE(1970,1,1)</f>
        <v>42872.208333333328</v>
      </c>
      <c r="P931" t="b">
        <v>0</v>
      </c>
      <c r="Q931" t="b">
        <v>0</v>
      </c>
      <c r="R931" t="s">
        <v>33</v>
      </c>
      <c r="S931" t="s">
        <v>2035</v>
      </c>
      <c r="T931" t="s">
        <v>2045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>IF(E932=0,0,ROUND(E932/I932,2))</f>
        <v>46.24</v>
      </c>
      <c r="G932">
        <f>ROUND((E932/D932)*100,0)</f>
        <v>112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7">
        <f>(((L932/60)/60)/24)+DATE(1970,1,1)</f>
        <v>42060.25</v>
      </c>
      <c r="N932">
        <v>1425448800</v>
      </c>
      <c r="O932" s="7">
        <f>(((N932/60)/60)/24)+DATE(1970,1,1)</f>
        <v>42067.25</v>
      </c>
      <c r="P932" t="b">
        <v>0</v>
      </c>
      <c r="Q932" t="b">
        <v>1</v>
      </c>
      <c r="R932" t="s">
        <v>33</v>
      </c>
      <c r="S932" t="s">
        <v>2035</v>
      </c>
      <c r="T932" t="s">
        <v>2045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>IF(E933=0,0,ROUND(E933/I933,2))</f>
        <v>51.15</v>
      </c>
      <c r="G933">
        <f>ROUND((E933/D933)*100,0)</f>
        <v>73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7">
        <f>(((L933/60)/60)/24)+DATE(1970,1,1)</f>
        <v>41818.208333333336</v>
      </c>
      <c r="N933">
        <v>1404104400</v>
      </c>
      <c r="O933" s="7">
        <f>(((N933/60)/60)/24)+DATE(1970,1,1)</f>
        <v>41820.208333333336</v>
      </c>
      <c r="P933" t="b">
        <v>0</v>
      </c>
      <c r="Q933" t="b">
        <v>1</v>
      </c>
      <c r="R933" t="s">
        <v>33</v>
      </c>
      <c r="S933" t="s">
        <v>2035</v>
      </c>
      <c r="T933" t="s">
        <v>2045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>IF(E934=0,0,ROUND(E934/I934,2))</f>
        <v>33.909999999999997</v>
      </c>
      <c r="G934">
        <f>ROUND((E934/D934)*100,0)</f>
        <v>212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7">
        <f>(((L934/60)/60)/24)+DATE(1970,1,1)</f>
        <v>41709.208333333336</v>
      </c>
      <c r="N934">
        <v>1394773200</v>
      </c>
      <c r="O934" s="7">
        <f>(((N934/60)/60)/24)+DATE(1970,1,1)</f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2043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>IF(E935=0,0,ROUND(E935/I935,2))</f>
        <v>92.02</v>
      </c>
      <c r="G935">
        <f>ROUND((E935/D935)*100,0)</f>
        <v>240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7">
        <f>(((L935/60)/60)/24)+DATE(1970,1,1)</f>
        <v>41372.208333333336</v>
      </c>
      <c r="N935">
        <v>1366520400</v>
      </c>
      <c r="O935" s="7">
        <f>(((N935/60)/60)/24)+DATE(1970,1,1)</f>
        <v>41385.208333333336</v>
      </c>
      <c r="P935" t="b">
        <v>0</v>
      </c>
      <c r="Q935" t="b">
        <v>0</v>
      </c>
      <c r="R935" t="s">
        <v>33</v>
      </c>
      <c r="S935" t="s">
        <v>2035</v>
      </c>
      <c r="T935" t="s">
        <v>2045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>IF(E936=0,0,ROUND(E936/I936,2))</f>
        <v>107.43</v>
      </c>
      <c r="G936">
        <f>ROUND((E936/D936)*100,0)</f>
        <v>182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7">
        <f>(((L936/60)/60)/24)+DATE(1970,1,1)</f>
        <v>42422.25</v>
      </c>
      <c r="N936">
        <v>1456639200</v>
      </c>
      <c r="O936" s="7">
        <f>(((N936/60)/60)/24)+DATE(1970,1,1)</f>
        <v>42428.25</v>
      </c>
      <c r="P936" t="b">
        <v>0</v>
      </c>
      <c r="Q936" t="b">
        <v>0</v>
      </c>
      <c r="R936" t="s">
        <v>33</v>
      </c>
      <c r="S936" t="s">
        <v>2035</v>
      </c>
      <c r="T936" t="s">
        <v>2045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>IF(E937=0,0,ROUND(E937/I937,2))</f>
        <v>75.849999999999994</v>
      </c>
      <c r="G937">
        <f>ROUND((E937/D937)*100,0)</f>
        <v>164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7">
        <f>(((L937/60)/60)/24)+DATE(1970,1,1)</f>
        <v>42209.208333333328</v>
      </c>
      <c r="N937">
        <v>1438318800</v>
      </c>
      <c r="O937" s="7">
        <f>(((N937/60)/60)/24)+DATE(1970,1,1)</f>
        <v>42216.208333333328</v>
      </c>
      <c r="P937" t="b">
        <v>0</v>
      </c>
      <c r="Q937" t="b">
        <v>0</v>
      </c>
      <c r="R937" t="s">
        <v>33</v>
      </c>
      <c r="S937" t="s">
        <v>2035</v>
      </c>
      <c r="T937" t="s">
        <v>2045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>IF(E938=0,0,ROUND(E938/I938,2))</f>
        <v>80.48</v>
      </c>
      <c r="G938">
        <f>ROUND((E938/D938)*100,0)</f>
        <v>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7">
        <f>(((L938/60)/60)/24)+DATE(1970,1,1)</f>
        <v>43668.208333333328</v>
      </c>
      <c r="N938">
        <v>1564030800</v>
      </c>
      <c r="O938" s="7">
        <f>(((N938/60)/60)/24)+DATE(1970,1,1)</f>
        <v>43671.208333333328</v>
      </c>
      <c r="P938" t="b">
        <v>1</v>
      </c>
      <c r="Q938" t="b">
        <v>0</v>
      </c>
      <c r="R938" t="s">
        <v>33</v>
      </c>
      <c r="S938" t="s">
        <v>2035</v>
      </c>
      <c r="T938" t="s">
        <v>2045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>IF(E939=0,0,ROUND(E939/I939,2))</f>
        <v>86.98</v>
      </c>
      <c r="G939">
        <f>ROUND((E939/D939)*100,0)</f>
        <v>50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7">
        <f>(((L939/60)/60)/24)+DATE(1970,1,1)</f>
        <v>42334.25</v>
      </c>
      <c r="N939">
        <v>1449295200</v>
      </c>
      <c r="O939" s="7">
        <f>(((N939/60)/60)/24)+DATE(1970,1,1)</f>
        <v>42343.25</v>
      </c>
      <c r="P939" t="b">
        <v>0</v>
      </c>
      <c r="Q939" t="b">
        <v>0</v>
      </c>
      <c r="R939" t="s">
        <v>42</v>
      </c>
      <c r="S939" t="s">
        <v>2036</v>
      </c>
      <c r="T939" t="s">
        <v>2046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>IF(E940=0,0,ROUND(E940/I940,2))</f>
        <v>105.14</v>
      </c>
      <c r="G940">
        <f>ROUND((E940/D940)*100,0)</f>
        <v>110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7">
        <f>(((L940/60)/60)/24)+DATE(1970,1,1)</f>
        <v>43263.208333333328</v>
      </c>
      <c r="N940">
        <v>1531890000</v>
      </c>
      <c r="O940" s="7">
        <f>(((N940/60)/60)/24)+DATE(1970,1,1)</f>
        <v>43299.208333333328</v>
      </c>
      <c r="P940" t="b">
        <v>0</v>
      </c>
      <c r="Q940" t="b">
        <v>1</v>
      </c>
      <c r="R940" t="s">
        <v>119</v>
      </c>
      <c r="S940" t="s">
        <v>2037</v>
      </c>
      <c r="T940" t="s">
        <v>2055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>IF(E941=0,0,ROUND(E941/I941,2))</f>
        <v>57.3</v>
      </c>
      <c r="G941">
        <f>ROUND((E941/D941)*100,0)</f>
        <v>49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7">
        <f>(((L941/60)/60)/24)+DATE(1970,1,1)</f>
        <v>40670.208333333336</v>
      </c>
      <c r="N941">
        <v>1306213200</v>
      </c>
      <c r="O941" s="7">
        <f>(((N941/60)/60)/24)+DATE(1970,1,1)</f>
        <v>40687.208333333336</v>
      </c>
      <c r="P941" t="b">
        <v>0</v>
      </c>
      <c r="Q941" t="b">
        <v>1</v>
      </c>
      <c r="R941" t="s">
        <v>89</v>
      </c>
      <c r="S941" t="s">
        <v>2038</v>
      </c>
      <c r="T941" t="s">
        <v>2053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>IF(E942=0,0,ROUND(E942/I942,2))</f>
        <v>93.35</v>
      </c>
      <c r="G942">
        <f>ROUND((E942/D942)*100,0)</f>
        <v>62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7">
        <f>(((L942/60)/60)/24)+DATE(1970,1,1)</f>
        <v>41244.25</v>
      </c>
      <c r="N942">
        <v>1356242400</v>
      </c>
      <c r="O942" s="7">
        <f>(((N942/60)/60)/24)+DATE(1970,1,1)</f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2044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>IF(E943=0,0,ROUND(E943/I943,2))</f>
        <v>71.989999999999995</v>
      </c>
      <c r="G943">
        <f>ROUND((E943/D943)*100,0)</f>
        <v>13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7">
        <f>(((L943/60)/60)/24)+DATE(1970,1,1)</f>
        <v>40552.25</v>
      </c>
      <c r="N943">
        <v>1297576800</v>
      </c>
      <c r="O943" s="7">
        <f>(((N943/60)/60)/24)+DATE(1970,1,1)</f>
        <v>40587.25</v>
      </c>
      <c r="P943" t="b">
        <v>1</v>
      </c>
      <c r="Q943" t="b">
        <v>0</v>
      </c>
      <c r="R943" t="s">
        <v>33</v>
      </c>
      <c r="S943" t="s">
        <v>2035</v>
      </c>
      <c r="T943" t="s">
        <v>2045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>IF(E944=0,0,ROUND(E944/I944,2))</f>
        <v>92.61</v>
      </c>
      <c r="G944">
        <f>ROUND((E944/D944)*100,0)</f>
        <v>65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7">
        <f>(((L944/60)/60)/24)+DATE(1970,1,1)</f>
        <v>40568.25</v>
      </c>
      <c r="N944">
        <v>1296194400</v>
      </c>
      <c r="O944" s="7">
        <f>(((N944/60)/60)/24)+DATE(1970,1,1)</f>
        <v>40571.25</v>
      </c>
      <c r="P944" t="b">
        <v>0</v>
      </c>
      <c r="Q944" t="b">
        <v>0</v>
      </c>
      <c r="R944" t="s">
        <v>33</v>
      </c>
      <c r="S944" t="s">
        <v>2035</v>
      </c>
      <c r="T944" t="s">
        <v>2045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>IF(E945=0,0,ROUND(E945/I945,2))</f>
        <v>104.99</v>
      </c>
      <c r="G945">
        <f>ROUND((E945/D945)*100,0)</f>
        <v>160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7">
        <f>(((L945/60)/60)/24)+DATE(1970,1,1)</f>
        <v>41906.208333333336</v>
      </c>
      <c r="N945">
        <v>1414558800</v>
      </c>
      <c r="O945" s="7">
        <f>(((N945/60)/60)/24)+DATE(1970,1,1)</f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2041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>IF(E946=0,0,ROUND(E946/I946,2))</f>
        <v>30.96</v>
      </c>
      <c r="G946">
        <f>ROUND((E946/D946)*100,0)</f>
        <v>81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7">
        <f>(((L946/60)/60)/24)+DATE(1970,1,1)</f>
        <v>42776.25</v>
      </c>
      <c r="N946">
        <v>1488348000</v>
      </c>
      <c r="O946" s="7">
        <f>(((N946/60)/60)/24)+DATE(1970,1,1)</f>
        <v>42795.25</v>
      </c>
      <c r="P946" t="b">
        <v>0</v>
      </c>
      <c r="Q946" t="b">
        <v>0</v>
      </c>
      <c r="R946" t="s">
        <v>122</v>
      </c>
      <c r="S946" t="s">
        <v>2039</v>
      </c>
      <c r="T946" t="s">
        <v>2042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>IF(E947=0,0,ROUND(E947/I947,2))</f>
        <v>33</v>
      </c>
      <c r="G947">
        <f>ROUND((E947/D947)*100,0)</f>
        <v>32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7">
        <f>(((L947/60)/60)/24)+DATE(1970,1,1)</f>
        <v>41004.208333333336</v>
      </c>
      <c r="N947">
        <v>1334898000</v>
      </c>
      <c r="O947" s="7">
        <f>(((N947/60)/60)/24)+DATE(1970,1,1)</f>
        <v>41019.208333333336</v>
      </c>
      <c r="P947" t="b">
        <v>1</v>
      </c>
      <c r="Q947" t="b">
        <v>0</v>
      </c>
      <c r="R947" t="s">
        <v>122</v>
      </c>
      <c r="S947" t="s">
        <v>2039</v>
      </c>
      <c r="T947" t="s">
        <v>2042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>IF(E948=0,0,ROUND(E948/I948,2))</f>
        <v>84.19</v>
      </c>
      <c r="G948">
        <f>ROUND((E948/D948)*100,0)</f>
        <v>10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7">
        <f>(((L948/60)/60)/24)+DATE(1970,1,1)</f>
        <v>40710.208333333336</v>
      </c>
      <c r="N948">
        <v>1308373200</v>
      </c>
      <c r="O948" s="7">
        <f>(((N948/60)/60)/24)+DATE(1970,1,1)</f>
        <v>40712.208333333336</v>
      </c>
      <c r="P948" t="b">
        <v>0</v>
      </c>
      <c r="Q948" t="b">
        <v>0</v>
      </c>
      <c r="R948" t="s">
        <v>33</v>
      </c>
      <c r="S948" t="s">
        <v>2035</v>
      </c>
      <c r="T948" t="s">
        <v>2045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>IF(E949=0,0,ROUND(E949/I949,2))</f>
        <v>73.92</v>
      </c>
      <c r="G949">
        <f>ROUND((E949/D949)*100,0)</f>
        <v>27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7">
        <f>(((L949/60)/60)/24)+DATE(1970,1,1)</f>
        <v>41908.208333333336</v>
      </c>
      <c r="N949">
        <v>1412312400</v>
      </c>
      <c r="O949" s="7">
        <f>(((N949/60)/60)/24)+DATE(1970,1,1)</f>
        <v>41915.208333333336</v>
      </c>
      <c r="P949" t="b">
        <v>0</v>
      </c>
      <c r="Q949" t="b">
        <v>0</v>
      </c>
      <c r="R949" t="s">
        <v>33</v>
      </c>
      <c r="S949" t="s">
        <v>2035</v>
      </c>
      <c r="T949" t="s">
        <v>2045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>IF(E950=0,0,ROUND(E950/I950,2))</f>
        <v>36.99</v>
      </c>
      <c r="G950">
        <f>ROUND((E950/D950)*100,0)</f>
        <v>63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7">
        <f>(((L950/60)/60)/24)+DATE(1970,1,1)</f>
        <v>41985.25</v>
      </c>
      <c r="N950">
        <v>1419228000</v>
      </c>
      <c r="O950" s="7">
        <f>(((N950/60)/60)/24)+DATE(1970,1,1)</f>
        <v>41995.25</v>
      </c>
      <c r="P950" t="b">
        <v>1</v>
      </c>
      <c r="Q950" t="b">
        <v>1</v>
      </c>
      <c r="R950" t="s">
        <v>42</v>
      </c>
      <c r="S950" t="s">
        <v>2036</v>
      </c>
      <c r="T950" t="s">
        <v>2046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>IF(E951=0,0,ROUND(E951/I951,2))</f>
        <v>46.9</v>
      </c>
      <c r="G951">
        <f>ROUND((E951/D951)*100,0)</f>
        <v>161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7">
        <f>(((L951/60)/60)/24)+DATE(1970,1,1)</f>
        <v>42112.208333333328</v>
      </c>
      <c r="N951">
        <v>1430974800</v>
      </c>
      <c r="O951" s="7">
        <f>(((N951/60)/60)/24)+DATE(1970,1,1)</f>
        <v>42131.208333333328</v>
      </c>
      <c r="P951" t="b">
        <v>0</v>
      </c>
      <c r="Q951" t="b">
        <v>0</v>
      </c>
      <c r="R951" t="s">
        <v>28</v>
      </c>
      <c r="S951" t="s">
        <v>2034</v>
      </c>
      <c r="T951" t="s">
        <v>2044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>IF(E952=0,0,ROUND(E952/I952,2))</f>
        <v>5</v>
      </c>
      <c r="G952">
        <f>ROUND((E952/D952)*100,0)</f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7">
        <f>(((L952/60)/60)/24)+DATE(1970,1,1)</f>
        <v>43571.208333333328</v>
      </c>
      <c r="N952">
        <v>1555822800</v>
      </c>
      <c r="O952" s="7">
        <f>(((N952/60)/60)/24)+DATE(1970,1,1)</f>
        <v>43576.208333333328</v>
      </c>
      <c r="P952" t="b">
        <v>0</v>
      </c>
      <c r="Q952" t="b">
        <v>1</v>
      </c>
      <c r="R952" t="s">
        <v>33</v>
      </c>
      <c r="S952" t="s">
        <v>2035</v>
      </c>
      <c r="T952" t="s">
        <v>2045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>IF(E953=0,0,ROUND(E953/I953,2))</f>
        <v>102.02</v>
      </c>
      <c r="G953">
        <f>ROUND((E953/D953)*100,0)</f>
        <v>1097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7">
        <f>(((L953/60)/60)/24)+DATE(1970,1,1)</f>
        <v>42730.25</v>
      </c>
      <c r="N953">
        <v>1482818400</v>
      </c>
      <c r="O953" s="7">
        <f>(((N953/60)/60)/24)+DATE(1970,1,1)</f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2043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>IF(E954=0,0,ROUND(E954/I954,2))</f>
        <v>45.01</v>
      </c>
      <c r="G954">
        <f>ROUND((E954/D954)*100,0)</f>
        <v>70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7">
        <f>(((L954/60)/60)/24)+DATE(1970,1,1)</f>
        <v>42591.208333333328</v>
      </c>
      <c r="N954">
        <v>1471928400</v>
      </c>
      <c r="O954" s="7">
        <f>(((N954/60)/60)/24)+DATE(1970,1,1)</f>
        <v>42605.208333333328</v>
      </c>
      <c r="P954" t="b">
        <v>0</v>
      </c>
      <c r="Q954" t="b">
        <v>0</v>
      </c>
      <c r="R954" t="s">
        <v>42</v>
      </c>
      <c r="S954" t="s">
        <v>2036</v>
      </c>
      <c r="T954" t="s">
        <v>2046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>IF(E955=0,0,ROUND(E955/I955,2))</f>
        <v>94.29</v>
      </c>
      <c r="G955">
        <f>ROUND((E955/D955)*100,0)</f>
        <v>60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7">
        <f>(((L955/60)/60)/24)+DATE(1970,1,1)</f>
        <v>42358.25</v>
      </c>
      <c r="N955">
        <v>1453701600</v>
      </c>
      <c r="O955" s="7">
        <f>(((N955/60)/60)/24)+DATE(1970,1,1)</f>
        <v>42394.25</v>
      </c>
      <c r="P955" t="b">
        <v>0</v>
      </c>
      <c r="Q955" t="b">
        <v>1</v>
      </c>
      <c r="R955" t="s">
        <v>474</v>
      </c>
      <c r="S955" t="s">
        <v>2036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>IF(E956=0,0,ROUND(E956/I956,2))</f>
        <v>101.02</v>
      </c>
      <c r="G956">
        <f>ROUND((E956/D956)*100,0)</f>
        <v>367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7">
        <f>(((L956/60)/60)/24)+DATE(1970,1,1)</f>
        <v>41174.208333333336</v>
      </c>
      <c r="N956">
        <v>1350363600</v>
      </c>
      <c r="O956" s="7">
        <f>(((N956/60)/60)/24)+DATE(1970,1,1)</f>
        <v>41198.208333333336</v>
      </c>
      <c r="P956" t="b">
        <v>0</v>
      </c>
      <c r="Q956" t="b">
        <v>0</v>
      </c>
      <c r="R956" t="s">
        <v>28</v>
      </c>
      <c r="S956" t="s">
        <v>2034</v>
      </c>
      <c r="T956" t="s">
        <v>2044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>IF(E957=0,0,ROUND(E957/I957,2))</f>
        <v>97.04</v>
      </c>
      <c r="G957">
        <f>ROUND((E957/D957)*100,0)</f>
        <v>1109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7">
        <f>(((L957/60)/60)/24)+DATE(1970,1,1)</f>
        <v>41238.25</v>
      </c>
      <c r="N957">
        <v>1353996000</v>
      </c>
      <c r="O957" s="7">
        <f>(((N957/60)/60)/24)+DATE(1970,1,1)</f>
        <v>41240.25</v>
      </c>
      <c r="P957" t="b">
        <v>0</v>
      </c>
      <c r="Q957" t="b">
        <v>0</v>
      </c>
      <c r="R957" t="s">
        <v>33</v>
      </c>
      <c r="S957" t="s">
        <v>2035</v>
      </c>
      <c r="T957" t="s">
        <v>2045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>IF(E958=0,0,ROUND(E958/I958,2))</f>
        <v>43.01</v>
      </c>
      <c r="G958">
        <f>ROUND((E958/D958)*100,0)</f>
        <v>19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7">
        <f>(((L958/60)/60)/24)+DATE(1970,1,1)</f>
        <v>42360.25</v>
      </c>
      <c r="N958">
        <v>1451109600</v>
      </c>
      <c r="O958" s="7">
        <f>(((N958/60)/60)/24)+DATE(1970,1,1)</f>
        <v>42364.25</v>
      </c>
      <c r="P958" t="b">
        <v>0</v>
      </c>
      <c r="Q958" t="b">
        <v>0</v>
      </c>
      <c r="R958" t="s">
        <v>474</v>
      </c>
      <c r="S958" t="s">
        <v>2036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>IF(E959=0,0,ROUND(E959/I959,2))</f>
        <v>94.92</v>
      </c>
      <c r="G959">
        <f>ROUND((E959/D959)*100,0)</f>
        <v>127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7">
        <f>(((L959/60)/60)/24)+DATE(1970,1,1)</f>
        <v>40955.25</v>
      </c>
      <c r="N959">
        <v>1329631200</v>
      </c>
      <c r="O959" s="7">
        <f>(((N959/60)/60)/24)+DATE(1970,1,1)</f>
        <v>40958.25</v>
      </c>
      <c r="P959" t="b">
        <v>0</v>
      </c>
      <c r="Q959" t="b">
        <v>0</v>
      </c>
      <c r="R959" t="s">
        <v>33</v>
      </c>
      <c r="S959" t="s">
        <v>2035</v>
      </c>
      <c r="T959" t="s">
        <v>2045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>IF(E960=0,0,ROUND(E960/I960,2))</f>
        <v>72.150000000000006</v>
      </c>
      <c r="G960">
        <f>ROUND((E960/D960)*100,0)</f>
        <v>735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7">
        <f>(((L960/60)/60)/24)+DATE(1970,1,1)</f>
        <v>40350.208333333336</v>
      </c>
      <c r="N960">
        <v>1278997200</v>
      </c>
      <c r="O960" s="7">
        <f>(((N960/60)/60)/24)+DATE(1970,1,1)</f>
        <v>40372.208333333336</v>
      </c>
      <c r="P960" t="b">
        <v>0</v>
      </c>
      <c r="Q960" t="b">
        <v>0</v>
      </c>
      <c r="R960" t="s">
        <v>71</v>
      </c>
      <c r="S960" t="s">
        <v>2036</v>
      </c>
      <c r="T960" t="s">
        <v>2052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>IF(E961=0,0,ROUND(E961/I961,2))</f>
        <v>51.01</v>
      </c>
      <c r="G961">
        <f>ROUND((E961/D961)*100,0)</f>
        <v>5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7">
        <f>(((L961/60)/60)/24)+DATE(1970,1,1)</f>
        <v>40357.208333333336</v>
      </c>
      <c r="N961">
        <v>1280120400</v>
      </c>
      <c r="O961" s="7">
        <f>(((N961/60)/60)/24)+DATE(1970,1,1)</f>
        <v>40385.208333333336</v>
      </c>
      <c r="P961" t="b">
        <v>0</v>
      </c>
      <c r="Q961" t="b">
        <v>0</v>
      </c>
      <c r="R961" t="s">
        <v>206</v>
      </c>
      <c r="S961" t="s">
        <v>2037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>IF(E962=0,0,ROUND(E962/I962,2))</f>
        <v>85.05</v>
      </c>
      <c r="G962">
        <f>ROUND((E962/D962)*100,0)</f>
        <v>85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7">
        <f>(((L962/60)/60)/24)+DATE(1970,1,1)</f>
        <v>42408.25</v>
      </c>
      <c r="N962">
        <v>1458104400</v>
      </c>
      <c r="O962" s="7">
        <f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2044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>IF(E963=0,0,ROUND(E963/I963,2))</f>
        <v>43.87</v>
      </c>
      <c r="G963">
        <f>ROUND((E963/D963)*100,0)</f>
        <v>119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7">
        <f>(((L963/60)/60)/24)+DATE(1970,1,1)</f>
        <v>40591.25</v>
      </c>
      <c r="N963">
        <v>1298268000</v>
      </c>
      <c r="O963" s="7">
        <f>(((N963/60)/60)/24)+DATE(1970,1,1)</f>
        <v>40595.25</v>
      </c>
      <c r="P963" t="b">
        <v>0</v>
      </c>
      <c r="Q963" t="b">
        <v>0</v>
      </c>
      <c r="R963" t="s">
        <v>206</v>
      </c>
      <c r="S963" t="s">
        <v>2037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>IF(E964=0,0,ROUND(E964/I964,2))</f>
        <v>40.06</v>
      </c>
      <c r="G964">
        <f>ROUND((E964/D964)*100,0)</f>
        <v>296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7">
        <f>(((L964/60)/60)/24)+DATE(1970,1,1)</f>
        <v>41592.25</v>
      </c>
      <c r="N964">
        <v>1386223200</v>
      </c>
      <c r="O964" s="7">
        <f>(((N964/60)/60)/24)+DATE(1970,1,1)</f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2041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>IF(E965=0,0,ROUND(E965/I965,2))</f>
        <v>43.83</v>
      </c>
      <c r="G965">
        <f>ROUND((E965/D965)*100,0)</f>
        <v>85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7">
        <f>(((L965/60)/60)/24)+DATE(1970,1,1)</f>
        <v>40607.25</v>
      </c>
      <c r="N965">
        <v>1299823200</v>
      </c>
      <c r="O965" s="7">
        <f>(((N965/60)/60)/24)+DATE(1970,1,1)</f>
        <v>40613.25</v>
      </c>
      <c r="P965" t="b">
        <v>0</v>
      </c>
      <c r="Q965" t="b">
        <v>1</v>
      </c>
      <c r="R965" t="s">
        <v>122</v>
      </c>
      <c r="S965" t="s">
        <v>2039</v>
      </c>
      <c r="T965" t="s">
        <v>2042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>IF(E966=0,0,ROUND(E966/I966,2))</f>
        <v>84.93</v>
      </c>
      <c r="G966">
        <f>ROUND((E966/D966)*100,0)</f>
        <v>356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7">
        <f>(((L966/60)/60)/24)+DATE(1970,1,1)</f>
        <v>42135.208333333328</v>
      </c>
      <c r="N966">
        <v>1431752400</v>
      </c>
      <c r="O966" s="7">
        <f>(((N966/60)/60)/24)+DATE(1970,1,1)</f>
        <v>42140.208333333328</v>
      </c>
      <c r="P966" t="b">
        <v>0</v>
      </c>
      <c r="Q966" t="b">
        <v>0</v>
      </c>
      <c r="R966" t="s">
        <v>33</v>
      </c>
      <c r="S966" t="s">
        <v>2035</v>
      </c>
      <c r="T966" t="s">
        <v>2045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>IF(E967=0,0,ROUND(E967/I967,2))</f>
        <v>41.07</v>
      </c>
      <c r="G967">
        <f>ROUND((E967/D967)*100,0)</f>
        <v>386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7">
        <f>(((L967/60)/60)/24)+DATE(1970,1,1)</f>
        <v>40203.25</v>
      </c>
      <c r="N967">
        <v>1267855200</v>
      </c>
      <c r="O967" s="7">
        <f>(((N967/60)/60)/24)+DATE(1970,1,1)</f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2043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>IF(E968=0,0,ROUND(E968/I968,2))</f>
        <v>54.97</v>
      </c>
      <c r="G968">
        <f>ROUND((E968/D968)*100,0)</f>
        <v>792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7">
        <f>(((L968/60)/60)/24)+DATE(1970,1,1)</f>
        <v>42901.208333333328</v>
      </c>
      <c r="N968">
        <v>1497675600</v>
      </c>
      <c r="O968" s="7">
        <f>(((N968/60)/60)/24)+DATE(1970,1,1)</f>
        <v>42903.208333333328</v>
      </c>
      <c r="P968" t="b">
        <v>0</v>
      </c>
      <c r="Q968" t="b">
        <v>0</v>
      </c>
      <c r="R968" t="s">
        <v>33</v>
      </c>
      <c r="S968" t="s">
        <v>2035</v>
      </c>
      <c r="T968" t="s">
        <v>2045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>IF(E969=0,0,ROUND(E969/I969,2))</f>
        <v>77.010000000000005</v>
      </c>
      <c r="G969">
        <f>ROUND((E969/D969)*100,0)</f>
        <v>137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7">
        <f>(((L969/60)/60)/24)+DATE(1970,1,1)</f>
        <v>41005.208333333336</v>
      </c>
      <c r="N969">
        <v>1336885200</v>
      </c>
      <c r="O969" s="7">
        <f>(((N969/60)/60)/24)+DATE(1970,1,1)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>IF(E970=0,0,ROUND(E970/I970,2))</f>
        <v>71.2</v>
      </c>
      <c r="G970">
        <f>ROUND((E970/D970)*100,0)</f>
        <v>338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7">
        <f>(((L970/60)/60)/24)+DATE(1970,1,1)</f>
        <v>40544.25</v>
      </c>
      <c r="N970">
        <v>1295157600</v>
      </c>
      <c r="O970" s="7">
        <f>(((N970/60)/60)/24)+DATE(1970,1,1)</f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2041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>IF(E971=0,0,ROUND(E971/I971,2))</f>
        <v>91.94</v>
      </c>
      <c r="G971">
        <f>ROUND((E971/D971)*100,0)</f>
        <v>108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7">
        <f>(((L971/60)/60)/24)+DATE(1970,1,1)</f>
        <v>43821.25</v>
      </c>
      <c r="N971">
        <v>1577599200</v>
      </c>
      <c r="O971" s="7">
        <f>(((N971/60)/60)/24)+DATE(1970,1,1)</f>
        <v>43828.25</v>
      </c>
      <c r="P971" t="b">
        <v>0</v>
      </c>
      <c r="Q971" t="b">
        <v>0</v>
      </c>
      <c r="R971" t="s">
        <v>33</v>
      </c>
      <c r="S971" t="s">
        <v>2035</v>
      </c>
      <c r="T971" t="s">
        <v>2045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>IF(E972=0,0,ROUND(E972/I972,2))</f>
        <v>97.07</v>
      </c>
      <c r="G972">
        <f>ROUND((E972/D972)*100,0)</f>
        <v>61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7">
        <f>(((L972/60)/60)/24)+DATE(1970,1,1)</f>
        <v>40672.208333333336</v>
      </c>
      <c r="N972">
        <v>1305003600</v>
      </c>
      <c r="O972" s="7">
        <f>(((N972/60)/60)/24)+DATE(1970,1,1)</f>
        <v>40673.208333333336</v>
      </c>
      <c r="P972" t="b">
        <v>0</v>
      </c>
      <c r="Q972" t="b">
        <v>0</v>
      </c>
      <c r="R972" t="s">
        <v>33</v>
      </c>
      <c r="S972" t="s">
        <v>2035</v>
      </c>
      <c r="T972" t="s">
        <v>2045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>IF(E973=0,0,ROUND(E973/I973,2))</f>
        <v>58.92</v>
      </c>
      <c r="G973">
        <f>ROUND((E973/D973)*100,0)</f>
        <v>28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7">
        <f>(((L973/60)/60)/24)+DATE(1970,1,1)</f>
        <v>41555.208333333336</v>
      </c>
      <c r="N973">
        <v>1381726800</v>
      </c>
      <c r="O973" s="7">
        <f>(((N973/60)/60)/24)+DATE(1970,1,1)</f>
        <v>41561.208333333336</v>
      </c>
      <c r="P973" t="b">
        <v>0</v>
      </c>
      <c r="Q973" t="b">
        <v>0</v>
      </c>
      <c r="R973" t="s">
        <v>269</v>
      </c>
      <c r="S973" t="s">
        <v>2036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>IF(E974=0,0,ROUND(E974/I974,2))</f>
        <v>58.02</v>
      </c>
      <c r="G974">
        <f>ROUND((E974/D974)*100,0)</f>
        <v>228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7">
        <f>(((L974/60)/60)/24)+DATE(1970,1,1)</f>
        <v>41792.208333333336</v>
      </c>
      <c r="N974">
        <v>1402462800</v>
      </c>
      <c r="O974" s="7">
        <f>(((N974/60)/60)/24)+DATE(1970,1,1)</f>
        <v>41801.208333333336</v>
      </c>
      <c r="P974" t="b">
        <v>0</v>
      </c>
      <c r="Q974" t="b">
        <v>1</v>
      </c>
      <c r="R974" t="s">
        <v>28</v>
      </c>
      <c r="S974" t="s">
        <v>2034</v>
      </c>
      <c r="T974" t="s">
        <v>2044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>IF(E975=0,0,ROUND(E975/I975,2))</f>
        <v>103.87</v>
      </c>
      <c r="G975">
        <f>ROUND((E975/D975)*100,0)</f>
        <v>22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7">
        <f>(((L975/60)/60)/24)+DATE(1970,1,1)</f>
        <v>40522.25</v>
      </c>
      <c r="N975">
        <v>1292133600</v>
      </c>
      <c r="O975" s="7">
        <f>(((N975/60)/60)/24)+DATE(1970,1,1)</f>
        <v>40524.25</v>
      </c>
      <c r="P975" t="b">
        <v>0</v>
      </c>
      <c r="Q975" t="b">
        <v>1</v>
      </c>
      <c r="R975" t="s">
        <v>33</v>
      </c>
      <c r="S975" t="s">
        <v>2035</v>
      </c>
      <c r="T975" t="s">
        <v>2045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>IF(E976=0,0,ROUND(E976/I976,2))</f>
        <v>93.47</v>
      </c>
      <c r="G976">
        <f>ROUND((E976/D976)*100,0)</f>
        <v>374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7">
        <f>(((L976/60)/60)/24)+DATE(1970,1,1)</f>
        <v>41412.208333333336</v>
      </c>
      <c r="N976">
        <v>1368939600</v>
      </c>
      <c r="O976" s="7">
        <f>(((N976/60)/60)/24)+DATE(1970,1,1)</f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2049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>IF(E977=0,0,ROUND(E977/I977,2))</f>
        <v>61.97</v>
      </c>
      <c r="G977">
        <f>ROUND((E977/D977)*100,0)</f>
        <v>155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7">
        <f>(((L977/60)/60)/24)+DATE(1970,1,1)</f>
        <v>42337.25</v>
      </c>
      <c r="N977">
        <v>1452146400</v>
      </c>
      <c r="O977" s="7">
        <f>(((N977/60)/60)/24)+DATE(1970,1,1)</f>
        <v>42376.25</v>
      </c>
      <c r="P977" t="b">
        <v>0</v>
      </c>
      <c r="Q977" t="b">
        <v>1</v>
      </c>
      <c r="R977" t="s">
        <v>33</v>
      </c>
      <c r="S977" t="s">
        <v>2035</v>
      </c>
      <c r="T977" t="s">
        <v>2045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>IF(E978=0,0,ROUND(E978/I978,2))</f>
        <v>92.04</v>
      </c>
      <c r="G978">
        <f>ROUND((E978/D978)*100,0)</f>
        <v>322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7">
        <f>(((L978/60)/60)/24)+DATE(1970,1,1)</f>
        <v>40571.25</v>
      </c>
      <c r="N978">
        <v>1296712800</v>
      </c>
      <c r="O978" s="7">
        <f>(((N978/60)/60)/24)+DATE(1970,1,1)</f>
        <v>40577.25</v>
      </c>
      <c r="P978" t="b">
        <v>0</v>
      </c>
      <c r="Q978" t="b">
        <v>1</v>
      </c>
      <c r="R978" t="s">
        <v>33</v>
      </c>
      <c r="S978" t="s">
        <v>2035</v>
      </c>
      <c r="T978" t="s">
        <v>2045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>IF(E979=0,0,ROUND(E979/I979,2))</f>
        <v>77.27</v>
      </c>
      <c r="G979">
        <f>ROUND((E979/D979)*100,0)</f>
        <v>74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7">
        <f>(((L979/60)/60)/24)+DATE(1970,1,1)</f>
        <v>43138.25</v>
      </c>
      <c r="N979">
        <v>1520748000</v>
      </c>
      <c r="O979" s="7">
        <f>(((N979/60)/60)/24)+DATE(1970,1,1)</f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2041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>IF(E980=0,0,ROUND(E980/I980,2))</f>
        <v>93.92</v>
      </c>
      <c r="G980">
        <f>ROUND((E980/D980)*100,0)</f>
        <v>864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7">
        <f>(((L980/60)/60)/24)+DATE(1970,1,1)</f>
        <v>42686.25</v>
      </c>
      <c r="N980">
        <v>1480831200</v>
      </c>
      <c r="O980" s="7">
        <f>(((N980/60)/60)/24)+DATE(1970,1,1)</f>
        <v>42708.25</v>
      </c>
      <c r="P980" t="b">
        <v>0</v>
      </c>
      <c r="Q980" t="b">
        <v>0</v>
      </c>
      <c r="R980" t="s">
        <v>89</v>
      </c>
      <c r="S980" t="s">
        <v>2038</v>
      </c>
      <c r="T980" t="s">
        <v>2053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>IF(E981=0,0,ROUND(E981/I981,2))</f>
        <v>84.97</v>
      </c>
      <c r="G981">
        <f>ROUND((E981/D981)*100,0)</f>
        <v>143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7">
        <f>(((L981/60)/60)/24)+DATE(1970,1,1)</f>
        <v>42078.208333333328</v>
      </c>
      <c r="N981">
        <v>1426914000</v>
      </c>
      <c r="O981" s="7">
        <f>(((N981/60)/60)/24)+DATE(1970,1,1)</f>
        <v>42084.208333333328</v>
      </c>
      <c r="P981" t="b">
        <v>0</v>
      </c>
      <c r="Q981" t="b">
        <v>0</v>
      </c>
      <c r="R981" t="s">
        <v>33</v>
      </c>
      <c r="S981" t="s">
        <v>2035</v>
      </c>
      <c r="T981" t="s">
        <v>2045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>IF(E982=0,0,ROUND(E982/I982,2))</f>
        <v>105.97</v>
      </c>
      <c r="G982">
        <f>ROUND((E982/D982)*100,0)</f>
        <v>40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7">
        <f>(((L982/60)/60)/24)+DATE(1970,1,1)</f>
        <v>42307.208333333328</v>
      </c>
      <c r="N982">
        <v>1446616800</v>
      </c>
      <c r="O982" s="7">
        <f>(((N982/60)/60)/24)+DATE(1970,1,1)</f>
        <v>42312.25</v>
      </c>
      <c r="P982" t="b">
        <v>1</v>
      </c>
      <c r="Q982" t="b">
        <v>0</v>
      </c>
      <c r="R982" t="s">
        <v>68</v>
      </c>
      <c r="S982" t="s">
        <v>2037</v>
      </c>
      <c r="T982" t="s">
        <v>2051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>IF(E983=0,0,ROUND(E983/I983,2))</f>
        <v>36.97</v>
      </c>
      <c r="G983">
        <f>ROUND((E983/D983)*100,0)</f>
        <v>178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7">
        <f>(((L983/60)/60)/24)+DATE(1970,1,1)</f>
        <v>43094.25</v>
      </c>
      <c r="N983">
        <v>1517032800</v>
      </c>
      <c r="O983" s="7">
        <f>(((N983/60)/60)/24)+DATE(1970,1,1)</f>
        <v>43127.25</v>
      </c>
      <c r="P983" t="b">
        <v>0</v>
      </c>
      <c r="Q983" t="b">
        <v>0</v>
      </c>
      <c r="R983" t="s">
        <v>28</v>
      </c>
      <c r="S983" t="s">
        <v>2034</v>
      </c>
      <c r="T983" t="s">
        <v>2044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>IF(E984=0,0,ROUND(E984/I984,2))</f>
        <v>81.53</v>
      </c>
      <c r="G984">
        <f>ROUND((E984/D984)*100,0)</f>
        <v>85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7">
        <f>(((L984/60)/60)/24)+DATE(1970,1,1)</f>
        <v>40743.208333333336</v>
      </c>
      <c r="N984">
        <v>1311224400</v>
      </c>
      <c r="O984" s="7">
        <f>(((N984/60)/60)/24)+DATE(1970,1,1)</f>
        <v>40745.208333333336</v>
      </c>
      <c r="P984" t="b">
        <v>0</v>
      </c>
      <c r="Q984" t="b">
        <v>1</v>
      </c>
      <c r="R984" t="s">
        <v>42</v>
      </c>
      <c r="S984" t="s">
        <v>2036</v>
      </c>
      <c r="T984" t="s">
        <v>2046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>IF(E985=0,0,ROUND(E985/I985,2))</f>
        <v>81</v>
      </c>
      <c r="G985">
        <f>ROUND((E985/D985)*100,0)</f>
        <v>146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7">
        <f>(((L985/60)/60)/24)+DATE(1970,1,1)</f>
        <v>43681.208333333328</v>
      </c>
      <c r="N985">
        <v>1566190800</v>
      </c>
      <c r="O985" s="7">
        <f>(((N985/60)/60)/24)+DATE(1970,1,1)</f>
        <v>43696.208333333328</v>
      </c>
      <c r="P985" t="b">
        <v>0</v>
      </c>
      <c r="Q985" t="b">
        <v>0</v>
      </c>
      <c r="R985" t="s">
        <v>42</v>
      </c>
      <c r="S985" t="s">
        <v>2036</v>
      </c>
      <c r="T985" t="s">
        <v>2046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>IF(E986=0,0,ROUND(E986/I986,2))</f>
        <v>26.01</v>
      </c>
      <c r="G986">
        <f>ROUND((E986/D986)*100,0)</f>
        <v>152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7">
        <f>(((L986/60)/60)/24)+DATE(1970,1,1)</f>
        <v>43716.208333333328</v>
      </c>
      <c r="N986">
        <v>1570165200</v>
      </c>
      <c r="O986" s="7">
        <f>(((N986/60)/60)/24)+DATE(1970,1,1)</f>
        <v>43742.208333333328</v>
      </c>
      <c r="P986" t="b">
        <v>0</v>
      </c>
      <c r="Q986" t="b">
        <v>0</v>
      </c>
      <c r="R986" t="s">
        <v>33</v>
      </c>
      <c r="S986" t="s">
        <v>2035</v>
      </c>
      <c r="T986" t="s">
        <v>2045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>IF(E987=0,0,ROUND(E987/I987,2))</f>
        <v>26</v>
      </c>
      <c r="G987">
        <f>ROUND((E987/D987)*100,0)</f>
        <v>67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7">
        <f>(((L987/60)/60)/24)+DATE(1970,1,1)</f>
        <v>41614.25</v>
      </c>
      <c r="N987">
        <v>1388556000</v>
      </c>
      <c r="O987" s="7">
        <f>(((N987/60)/60)/24)+DATE(1970,1,1)</f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2043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>IF(E988=0,0,ROUND(E988/I988,2))</f>
        <v>34.17</v>
      </c>
      <c r="G988">
        <f>ROUND((E988/D988)*100,0)</f>
        <v>40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7">
        <f>(((L988/60)/60)/24)+DATE(1970,1,1)</f>
        <v>40638.208333333336</v>
      </c>
      <c r="N988">
        <v>1303189200</v>
      </c>
      <c r="O988" s="7">
        <f>(((N988/60)/60)/24)+DATE(1970,1,1)</f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2043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>IF(E989=0,0,ROUND(E989/I989,2))</f>
        <v>28</v>
      </c>
      <c r="G989">
        <f>ROUND((E989/D989)*100,0)</f>
        <v>217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7">
        <f>(((L989/60)/60)/24)+DATE(1970,1,1)</f>
        <v>42852.208333333328</v>
      </c>
      <c r="N989">
        <v>1494478800</v>
      </c>
      <c r="O989" s="7">
        <f>(((N989/60)/60)/24)+DATE(1970,1,1)</f>
        <v>42866.208333333328</v>
      </c>
      <c r="P989" t="b">
        <v>0</v>
      </c>
      <c r="Q989" t="b">
        <v>0</v>
      </c>
      <c r="R989" t="s">
        <v>42</v>
      </c>
      <c r="S989" t="s">
        <v>2036</v>
      </c>
      <c r="T989" t="s">
        <v>2046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>IF(E990=0,0,ROUND(E990/I990,2))</f>
        <v>76.55</v>
      </c>
      <c r="G990">
        <f>ROUND((E990/D990)*100,0)</f>
        <v>52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7">
        <f>(((L990/60)/60)/24)+DATE(1970,1,1)</f>
        <v>42686.25</v>
      </c>
      <c r="N990">
        <v>1480744800</v>
      </c>
      <c r="O990" s="7">
        <f>(((N990/60)/60)/24)+DATE(1970,1,1)</f>
        <v>42707.25</v>
      </c>
      <c r="P990" t="b">
        <v>0</v>
      </c>
      <c r="Q990" t="b">
        <v>0</v>
      </c>
      <c r="R990" t="s">
        <v>133</v>
      </c>
      <c r="S990" t="s">
        <v>2037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>IF(E991=0,0,ROUND(E991/I991,2))</f>
        <v>53.05</v>
      </c>
      <c r="G991">
        <f>ROUND((E991/D991)*100,0)</f>
        <v>500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7">
        <f>(((L991/60)/60)/24)+DATE(1970,1,1)</f>
        <v>43571.208333333328</v>
      </c>
      <c r="N991">
        <v>1555822800</v>
      </c>
      <c r="O991" s="7">
        <f>(((N991/60)/60)/24)+DATE(1970,1,1)</f>
        <v>43576.208333333328</v>
      </c>
      <c r="P991" t="b">
        <v>0</v>
      </c>
      <c r="Q991" t="b">
        <v>0</v>
      </c>
      <c r="R991" t="s">
        <v>206</v>
      </c>
      <c r="S991" t="s">
        <v>2037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>IF(E992=0,0,ROUND(E992/I992,2))</f>
        <v>106.86</v>
      </c>
      <c r="G992">
        <f>ROUND((E992/D992)*100,0)</f>
        <v>88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7">
        <f>(((L992/60)/60)/24)+DATE(1970,1,1)</f>
        <v>42432.25</v>
      </c>
      <c r="N992">
        <v>1458882000</v>
      </c>
      <c r="O992" s="7">
        <f>(((N992/60)/60)/24)+DATE(1970,1,1)</f>
        <v>42454.208333333328</v>
      </c>
      <c r="P992" t="b">
        <v>0</v>
      </c>
      <c r="Q992" t="b">
        <v>1</v>
      </c>
      <c r="R992" t="s">
        <v>53</v>
      </c>
      <c r="S992" t="s">
        <v>2036</v>
      </c>
      <c r="T992" t="s">
        <v>2048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>IF(E993=0,0,ROUND(E993/I993,2))</f>
        <v>46.02</v>
      </c>
      <c r="G993">
        <f>ROUND((E993/D993)*100,0)</f>
        <v>113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7">
        <f>(((L993/60)/60)/24)+DATE(1970,1,1)</f>
        <v>41907.208333333336</v>
      </c>
      <c r="N993">
        <v>1411966800</v>
      </c>
      <c r="O993" s="7">
        <f>(((N993/60)/60)/24)+DATE(1970,1,1)</f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2043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>IF(E994=0,0,ROUND(E994/I994,2))</f>
        <v>100.17</v>
      </c>
      <c r="G994">
        <f>ROUND((E994/D994)*100,0)</f>
        <v>427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7">
        <f>(((L994/60)/60)/24)+DATE(1970,1,1)</f>
        <v>43227.208333333328</v>
      </c>
      <c r="N994">
        <v>1526878800</v>
      </c>
      <c r="O994" s="7">
        <f>(((N994/60)/60)/24)+DATE(1970,1,1)</f>
        <v>43241.208333333328</v>
      </c>
      <c r="P994" t="b">
        <v>0</v>
      </c>
      <c r="Q994" t="b">
        <v>1</v>
      </c>
      <c r="R994" t="s">
        <v>53</v>
      </c>
      <c r="S994" t="s">
        <v>2036</v>
      </c>
      <c r="T994" t="s">
        <v>2048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>IF(E995=0,0,ROUND(E995/I995,2))</f>
        <v>101.44</v>
      </c>
      <c r="G995">
        <f>ROUND((E995/D995)*100,0)</f>
        <v>78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7">
        <f>(((L995/60)/60)/24)+DATE(1970,1,1)</f>
        <v>42362.25</v>
      </c>
      <c r="N995">
        <v>1452405600</v>
      </c>
      <c r="O995" s="7">
        <f>(((N995/60)/60)/24)+DATE(1970,1,1)</f>
        <v>42379.25</v>
      </c>
      <c r="P995" t="b">
        <v>0</v>
      </c>
      <c r="Q995" t="b">
        <v>1</v>
      </c>
      <c r="R995" t="s">
        <v>122</v>
      </c>
      <c r="S995" t="s">
        <v>2039</v>
      </c>
      <c r="T995" t="s">
        <v>2042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>IF(E996=0,0,ROUND(E996/I996,2))</f>
        <v>87.97</v>
      </c>
      <c r="G996">
        <f>ROUND((E996/D996)*100,0)</f>
        <v>52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7">
        <f>(((L996/60)/60)/24)+DATE(1970,1,1)</f>
        <v>41929.208333333336</v>
      </c>
      <c r="N996">
        <v>1414040400</v>
      </c>
      <c r="O996" s="7">
        <f>(((N996/60)/60)/24)+DATE(1970,1,1)</f>
        <v>41935.208333333336</v>
      </c>
      <c r="P996" t="b">
        <v>0</v>
      </c>
      <c r="Q996" t="b">
        <v>1</v>
      </c>
      <c r="R996" t="s">
        <v>206</v>
      </c>
      <c r="S996" t="s">
        <v>2037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>IF(E997=0,0,ROUND(E997/I997,2))</f>
        <v>75</v>
      </c>
      <c r="G997">
        <f>ROUND((E997/D997)*100,0)</f>
        <v>157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7">
        <f>(((L997/60)/60)/24)+DATE(1970,1,1)</f>
        <v>43408.208333333328</v>
      </c>
      <c r="N997">
        <v>1543816800</v>
      </c>
      <c r="O997" s="7">
        <f>(((N997/60)/60)/24)+DATE(1970,1,1)</f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2041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>IF(E998=0,0,ROUND(E998/I998,2))</f>
        <v>42.98</v>
      </c>
      <c r="G998">
        <f>ROUND((E998/D998)*100,0)</f>
        <v>73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7">
        <f>(((L998/60)/60)/24)+DATE(1970,1,1)</f>
        <v>41276.25</v>
      </c>
      <c r="N998">
        <v>1359698400</v>
      </c>
      <c r="O998" s="7">
        <f>(((N998/60)/60)/24)+DATE(1970,1,1)</f>
        <v>41306.25</v>
      </c>
      <c r="P998" t="b">
        <v>0</v>
      </c>
      <c r="Q998" t="b">
        <v>0</v>
      </c>
      <c r="R998" t="s">
        <v>33</v>
      </c>
      <c r="S998" t="s">
        <v>2035</v>
      </c>
      <c r="T998" t="s">
        <v>2045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>IF(E999=0,0,ROUND(E999/I999,2))</f>
        <v>33.119999999999997</v>
      </c>
      <c r="G999">
        <f>ROUND((E999/D999)*100,0)</f>
        <v>61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7">
        <f>(((L999/60)/60)/24)+DATE(1970,1,1)</f>
        <v>41659.25</v>
      </c>
      <c r="N999">
        <v>1390629600</v>
      </c>
      <c r="O999" s="7">
        <f>(((N999/60)/60)/24)+DATE(1970,1,1)</f>
        <v>41664.25</v>
      </c>
      <c r="P999" t="b">
        <v>0</v>
      </c>
      <c r="Q999" t="b">
        <v>0</v>
      </c>
      <c r="R999" t="s">
        <v>33</v>
      </c>
      <c r="S999" t="s">
        <v>2035</v>
      </c>
      <c r="T999" t="s">
        <v>2045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>IF(E1000=0,0,ROUND(E1000/I1000,2))</f>
        <v>101.13</v>
      </c>
      <c r="G1000">
        <f>ROUND((E1000/D1000)*100,0)</f>
        <v>57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7">
        <f>(((L1000/60)/60)/24)+DATE(1970,1,1)</f>
        <v>40220.25</v>
      </c>
      <c r="N1000">
        <v>1267077600</v>
      </c>
      <c r="O1000" s="7">
        <f>(((N1000/60)/60)/24)+DATE(1970,1,1)</f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2049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>IF(E1001=0,0,ROUND(E1001/I1001,2))</f>
        <v>55.99</v>
      </c>
      <c r="G1001">
        <f>ROUND((E1001/D1001)*100,0)</f>
        <v>57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7">
        <f>(((L1001/60)/60)/24)+DATE(1970,1,1)</f>
        <v>42550.208333333328</v>
      </c>
      <c r="N1001">
        <v>1467781200</v>
      </c>
      <c r="O1001" s="7">
        <f>(((N1001/60)/60)/24)+DATE(1970,1,1)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2041</v>
      </c>
    </row>
  </sheetData>
  <sortState xmlns:xlrd2="http://schemas.microsoft.com/office/spreadsheetml/2017/richdata2" ref="A2:T1001">
    <sortCondition ref="A2:A1001"/>
  </sortState>
  <conditionalFormatting sqref="H2:H1001">
    <cfRule type="cellIs" dxfId="11" priority="2" operator="equal">
      <formula>"live"</formula>
    </cfRule>
    <cfRule type="cellIs" dxfId="10" priority="3" operator="equal">
      <formula>"failed"</formula>
    </cfRule>
    <cfRule type="cellIs" dxfId="9" priority="4" operator="equal">
      <formula>"canceled"</formula>
    </cfRule>
    <cfRule type="cellIs" dxfId="8" priority="5" operator="equal">
      <formula>"successful"</formula>
    </cfRule>
  </conditionalFormatting>
  <conditionalFormatting sqref="G2:G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FB248-B7E0-47B3-BD81-DCCF8FDA6F9A}">
  <dimension ref="A1:H13"/>
  <sheetViews>
    <sheetView workbookViewId="0">
      <selection activeCell="H22" sqref="H22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6.3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6" t="s">
        <v>2091</v>
      </c>
      <c r="B1" s="6" t="s">
        <v>2092</v>
      </c>
      <c r="C1" s="6" t="s">
        <v>2093</v>
      </c>
      <c r="D1" s="6" t="s">
        <v>2110</v>
      </c>
      <c r="E1" s="6" t="s">
        <v>2094</v>
      </c>
      <c r="F1" s="6" t="s">
        <v>2095</v>
      </c>
      <c r="G1" s="6" t="s">
        <v>2096</v>
      </c>
      <c r="H1" s="6" t="s">
        <v>2097</v>
      </c>
    </row>
    <row r="2" spans="1:8" x14ac:dyDescent="0.3">
      <c r="A2" t="s">
        <v>2098</v>
      </c>
      <c r="B2">
        <f>COUNTIFS(Crowdfunding!D2:D1001,"&lt;1000",Crowdfunding!H2:H1001,"successful")</f>
        <v>30</v>
      </c>
      <c r="C2">
        <f>COUNTIFS(Crowdfunding!D2:D1001,"&lt;1000",Crowdfunding!H2:H1001,"failed")</f>
        <v>20</v>
      </c>
      <c r="D2">
        <f>COUNTIFS(Crowdfunding!D2:D1001,"&lt;1000",Crowdfunding!H2:H1001,"canceled")</f>
        <v>1</v>
      </c>
      <c r="E2">
        <f>SUM(B2:D2)</f>
        <v>51</v>
      </c>
      <c r="F2" s="10">
        <f>B2/E2*100%</f>
        <v>0.58823529411764708</v>
      </c>
      <c r="G2" s="10">
        <f>C2/E2*100%</f>
        <v>0.39215686274509803</v>
      </c>
      <c r="H2" s="10">
        <f>D2/E2*100%</f>
        <v>1.9607843137254902E-2</v>
      </c>
    </row>
    <row r="3" spans="1:8" x14ac:dyDescent="0.3">
      <c r="A3" t="s">
        <v>2099</v>
      </c>
      <c r="B3">
        <f>COUNTIFS(Crowdfunding!D2:D1001,"&gt;=1000",Crowdfunding!D2:D1001,"&lt;=4999",Crowdfunding!H2:H1001,"successful")</f>
        <v>191</v>
      </c>
      <c r="C3">
        <f>COUNTIFS(Crowdfunding!D2:D1001,"&gt;=1000",Crowdfunding!D2:D1001,"&lt;=4999",Crowdfunding!H2:H1001,"failed")</f>
        <v>38</v>
      </c>
      <c r="D3">
        <f>COUNTIFS(Crowdfunding!D2:D1001,"&gt;=1000",Crowdfunding!D2:D1001,"&lt;=4999",Crowdfunding!H2:H1001,"canceled")</f>
        <v>2</v>
      </c>
      <c r="E3">
        <f t="shared" ref="E3:E13" si="0">SUM(B3:D3)</f>
        <v>231</v>
      </c>
      <c r="F3" s="10">
        <f t="shared" ref="F3:F13" si="1">B3/E3*100%</f>
        <v>0.82683982683982682</v>
      </c>
      <c r="G3" s="10">
        <f t="shared" ref="G3:G13" si="2">C3/E3*100%</f>
        <v>0.16450216450216451</v>
      </c>
      <c r="H3" s="10">
        <f t="shared" ref="H3:H13" si="3">D3/E3*100%</f>
        <v>8.658008658008658E-3</v>
      </c>
    </row>
    <row r="4" spans="1:8" x14ac:dyDescent="0.3">
      <c r="A4" t="s">
        <v>2100</v>
      </c>
      <c r="B4">
        <f>COUNTIFS(Crowdfunding!D2:D1001,"&gt;=5000",Crowdfunding!D2:D1001,"&lt;=9999",Crowdfunding!H2:H1001,"successful")</f>
        <v>164</v>
      </c>
      <c r="C4">
        <f>COUNTIFS(Crowdfunding!D2:D1001,"&gt;=5000",Crowdfunding!D2:D1001,"&lt;=9999",Crowdfunding!H2:H1001,"failed")</f>
        <v>126</v>
      </c>
      <c r="D4">
        <f>COUNTIFS(Crowdfunding!D2:D1001,"&gt;=5000",Crowdfunding!D2:D1001,"&lt;=9999",Crowdfunding!H2:H1001,"canceled")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">
      <c r="A5" t="s">
        <v>2101</v>
      </c>
      <c r="B5">
        <f>COUNTIFS(Crowdfunding!D2:D1001,"&gt;=10000",Crowdfunding!D2:D1001,"&lt;=14999",Crowdfunding!H2:H1001,"successful")</f>
        <v>4</v>
      </c>
      <c r="C5">
        <f>COUNTIFS(Crowdfunding!D2:D1001,"&gt;=10000",Crowdfunding!D2:D1001,"&lt;=14999",Crowdfunding!H2:H1001,"failed")</f>
        <v>5</v>
      </c>
      <c r="D5">
        <f>COUNTIFS(Crowdfunding!D2:D1001,"&gt;=10000",Crowdfunding!D2:D1001,"&lt;=14999",Crowdfunding!H2:H1001,"canceled")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">
      <c r="A6" t="s">
        <v>2102</v>
      </c>
      <c r="B6">
        <f>COUNTIFS(Crowdfunding!D2:D1001,"&gt;=15000",Crowdfunding!D2:D1001,"&lt;=19999",Crowdfunding!H2:H1001,"successful")</f>
        <v>10</v>
      </c>
      <c r="C6">
        <f>COUNTIFS(Crowdfunding!D2:D1001,"&gt;=15000",Crowdfunding!D2:D1001,"&lt;=19999",Crowdfunding!H2:H1001,"failed")</f>
        <v>0</v>
      </c>
      <c r="D6">
        <f>COUNTIFS(Crowdfunding!D2:D1001,"&gt;=15000",Crowdfunding!D2:D1001,"&lt;=19999",Crowdfunding!H2:H1001,"canceled")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">
      <c r="A7" t="s">
        <v>2103</v>
      </c>
      <c r="B7">
        <f>COUNTIFS(Crowdfunding!D2:D1001,"&gt;=20000",Crowdfunding!D2:D1001,"&lt;=24999",Crowdfunding!H2:H1001,"successful")</f>
        <v>7</v>
      </c>
      <c r="C7">
        <f>COUNTIFS(Crowdfunding!D2:D1001,"&gt;=20000",Crowdfunding!D2:D1001,"&lt;=24999",Crowdfunding!H2:H1001,"failed")</f>
        <v>0</v>
      </c>
      <c r="D7">
        <f>COUNTIFS(Crowdfunding!D2:D1001,"&gt;=20000",Crowdfunding!D2:D1001,"&lt;=24999",Crowdfunding!H2:H1001,"failed")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">
      <c r="A8" t="s">
        <v>2104</v>
      </c>
      <c r="B8">
        <f>COUNTIFS(Crowdfunding!D2:D1001,"&gt;=25000",Crowdfunding!D2:D1001,"&lt;=29999",Crowdfunding!H2:H1001,"successful")</f>
        <v>11</v>
      </c>
      <c r="C8">
        <f>COUNTIFS(Crowdfunding!D2:D1001,"&gt;=25000",Crowdfunding!D2:D1001,"&lt;=29999",Crowdfunding!H2:H1001,"failed")</f>
        <v>3</v>
      </c>
      <c r="D8">
        <f>COUNTIFS(Crowdfunding!D2:D1001,"&gt;=25000",Crowdfunding!D2:D1001,"&lt;=29999",Crowdfunding!H2:H1001,"canceled")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">
      <c r="A9" t="s">
        <v>2105</v>
      </c>
      <c r="B9">
        <f>COUNTIFS(Crowdfunding!D2:D1001,"&gt;=30000",Crowdfunding!D2:D1001,"&lt;=34999",Crowdfunding!H2:H1001,"successful")</f>
        <v>7</v>
      </c>
      <c r="C9">
        <f>COUNTIFS(Crowdfunding!D2:D1001,"&gt;=30000",Crowdfunding!D2:D1001,"&lt;=34999",Crowdfunding!H2:H1001,"failed")</f>
        <v>0</v>
      </c>
      <c r="D9">
        <f>COUNTIFS(Crowdfunding!D2:D1001,"&gt;=30000",Crowdfunding!D2:D1001,"&lt;=34999",Crowdfunding!H2:H1001,"canceled")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">
      <c r="A10" t="s">
        <v>2106</v>
      </c>
      <c r="B10">
        <f>COUNTIFS(Crowdfunding!D2:D1001,"&gt;=35000",Crowdfunding!D2:D1001,"&lt;=39999",Crowdfunding!H2:H1001,"successful")</f>
        <v>8</v>
      </c>
      <c r="C10">
        <f>COUNTIFS(Crowdfunding!D2:D1001,"&gt;=35000",Crowdfunding!D2:D1001,"&lt;=39999",Crowdfunding!H2:H1001,"failed")</f>
        <v>3</v>
      </c>
      <c r="D10">
        <f>COUNTIFS(Crowdfunding!D2:D1001,"&gt;=35000",Crowdfunding!D2:D1001,"&lt;=39999",Crowdfunding!H2:H1001,"canceled")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">
      <c r="A11" t="s">
        <v>2107</v>
      </c>
      <c r="B11">
        <f>COUNTIFS(Crowdfunding!D2:D1001,"&gt;=40000",Crowdfunding!D2:D1001,"&lt;=44999",Crowdfunding!H2:H1001,"successful")</f>
        <v>11</v>
      </c>
      <c r="C11">
        <f>COUNTIFS(Crowdfunding!D2:D1001,"&gt;=40000",Crowdfunding!D2:D1001,"&lt;=44999",Crowdfunding!H2:H1001,"failed")</f>
        <v>3</v>
      </c>
      <c r="D11">
        <f>COUNTIFS(Crowdfunding!D2:D1001,"&gt;=40000",Crowdfunding!D2:D1001,"&lt;=44999",Crowdfunding!H2:H1001,"canceled")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">
      <c r="A12" t="s">
        <v>2108</v>
      </c>
      <c r="B12">
        <f>COUNTIFS(Crowdfunding!D2:D1001,"&gt;=45000",Crowdfunding!D2:D1001,"&lt;=49999",Crowdfunding!H2:H1001,"successful")</f>
        <v>8</v>
      </c>
      <c r="C12">
        <f>COUNTIFS(Crowdfunding!D2:D1001,"&gt;=45000",Crowdfunding!D2:D1001,"&lt;=49999",Crowdfunding!H2:H1001,"failed")</f>
        <v>3</v>
      </c>
      <c r="D12">
        <f>COUNTIFS(Crowdfunding!D2:D1001,"&gt;=45000",Crowdfunding!D2:D1001,"&lt;=49999",Crowdfunding!H2:H1001,"canceled")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3">
      <c r="A13" t="s">
        <v>2109</v>
      </c>
      <c r="B13">
        <f>COUNTIFS(Crowdfunding!D2:D1001,"&gt;=50000",Crowdfunding!H2:H1001,"successful")</f>
        <v>114</v>
      </c>
      <c r="C13">
        <f>COUNTIFS(Crowdfunding!D2:D1001,"&gt;=50000",Crowdfunding!H2:H1001,"failed")</f>
        <v>163</v>
      </c>
      <c r="D13">
        <f>COUNTIFS(Crowdfunding!D2:D1001,"&gt;=50000",Crowdfunding!H2:H1001,"canceled")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EBF9-633B-4532-9A23-20A886785D76}">
  <dimension ref="A1:J566"/>
  <sheetViews>
    <sheetView tabSelected="1" workbookViewId="0">
      <selection activeCell="J9" sqref="J9"/>
    </sheetView>
  </sheetViews>
  <sheetFormatPr defaultRowHeight="15.6" x14ac:dyDescent="0.3"/>
  <cols>
    <col min="1" max="1" width="8.296875" bestFit="1" customWidth="1"/>
    <col min="2" max="2" width="13.19921875" bestFit="1" customWidth="1"/>
    <col min="4" max="4" width="8.296875" bestFit="1" customWidth="1"/>
    <col min="5" max="5" width="13.19921875" bestFit="1" customWidth="1"/>
    <col min="8" max="8" width="30" bestFit="1" customWidth="1"/>
    <col min="9" max="9" width="19.296875" bestFit="1" customWidth="1"/>
    <col min="10" max="10" width="15.796875" bestFit="1" customWidth="1"/>
  </cols>
  <sheetData>
    <row r="1" spans="1:10" x14ac:dyDescent="0.3">
      <c r="A1" s="6" t="s">
        <v>4</v>
      </c>
      <c r="B1" s="6" t="s">
        <v>5</v>
      </c>
      <c r="C1" s="6"/>
      <c r="D1" s="6" t="s">
        <v>4</v>
      </c>
      <c r="E1" s="6" t="s">
        <v>5</v>
      </c>
    </row>
    <row r="2" spans="1:10" x14ac:dyDescent="0.3">
      <c r="A2" t="s">
        <v>20</v>
      </c>
      <c r="B2">
        <v>158</v>
      </c>
      <c r="D2" t="s">
        <v>14</v>
      </c>
      <c r="E2">
        <v>0</v>
      </c>
      <c r="I2" s="6" t="s">
        <v>2116</v>
      </c>
      <c r="J2" s="6" t="s">
        <v>2117</v>
      </c>
    </row>
    <row r="3" spans="1:10" x14ac:dyDescent="0.3">
      <c r="A3" t="s">
        <v>20</v>
      </c>
      <c r="B3">
        <v>1425</v>
      </c>
      <c r="D3" t="s">
        <v>14</v>
      </c>
      <c r="E3">
        <v>24</v>
      </c>
      <c r="H3" s="6" t="s">
        <v>2111</v>
      </c>
      <c r="I3">
        <f>ROUND(AVERAGE(B2:B566),0)</f>
        <v>851</v>
      </c>
      <c r="J3">
        <f>ROUND(AVERAGE(E2:E365),0)</f>
        <v>586</v>
      </c>
    </row>
    <row r="4" spans="1:10" x14ac:dyDescent="0.3">
      <c r="A4" t="s">
        <v>20</v>
      </c>
      <c r="B4">
        <v>174</v>
      </c>
      <c r="D4" t="s">
        <v>14</v>
      </c>
      <c r="E4">
        <v>53</v>
      </c>
      <c r="H4" s="6" t="s">
        <v>2112</v>
      </c>
      <c r="I4">
        <f>ROUND(MEDIAN(B2:B566),0)</f>
        <v>201</v>
      </c>
      <c r="J4">
        <f>ROUND(MEDIAN(E2:E365),0)</f>
        <v>115</v>
      </c>
    </row>
    <row r="5" spans="1:10" x14ac:dyDescent="0.3">
      <c r="A5" t="s">
        <v>20</v>
      </c>
      <c r="B5">
        <v>227</v>
      </c>
      <c r="D5" t="s">
        <v>14</v>
      </c>
      <c r="E5">
        <v>18</v>
      </c>
      <c r="H5" s="6" t="s">
        <v>2113</v>
      </c>
      <c r="I5">
        <f>MIN(B2:B566)</f>
        <v>16</v>
      </c>
      <c r="J5">
        <f>MIN(E2:E365)</f>
        <v>0</v>
      </c>
    </row>
    <row r="6" spans="1:10" x14ac:dyDescent="0.3">
      <c r="A6" t="s">
        <v>20</v>
      </c>
      <c r="B6">
        <v>220</v>
      </c>
      <c r="D6" t="s">
        <v>14</v>
      </c>
      <c r="E6">
        <v>44</v>
      </c>
      <c r="H6" s="6" t="s">
        <v>2118</v>
      </c>
      <c r="I6">
        <f>MAX(B2:B566)</f>
        <v>7295</v>
      </c>
      <c r="J6">
        <f>MAX(E2:E365)</f>
        <v>6080</v>
      </c>
    </row>
    <row r="7" spans="1:10" x14ac:dyDescent="0.3">
      <c r="A7" t="s">
        <v>20</v>
      </c>
      <c r="B7">
        <v>98</v>
      </c>
      <c r="D7" t="s">
        <v>14</v>
      </c>
      <c r="E7">
        <v>27</v>
      </c>
      <c r="H7" s="6" t="s">
        <v>2114</v>
      </c>
    </row>
    <row r="8" spans="1:10" x14ac:dyDescent="0.3">
      <c r="A8" t="s">
        <v>20</v>
      </c>
      <c r="B8">
        <v>100</v>
      </c>
      <c r="D8" t="s">
        <v>14</v>
      </c>
      <c r="E8">
        <v>55</v>
      </c>
      <c r="H8" s="6" t="s">
        <v>2115</v>
      </c>
      <c r="I8">
        <f>ROUND(STDEV(B2:B566),0)</f>
        <v>1267</v>
      </c>
      <c r="J8">
        <f>ROUND(STDEV(E2:E365),0)</f>
        <v>961</v>
      </c>
    </row>
    <row r="9" spans="1:10" x14ac:dyDescent="0.3">
      <c r="A9" t="s">
        <v>20</v>
      </c>
      <c r="B9">
        <v>1249</v>
      </c>
      <c r="D9" t="s">
        <v>14</v>
      </c>
      <c r="E9">
        <v>200</v>
      </c>
    </row>
    <row r="10" spans="1:10" x14ac:dyDescent="0.3">
      <c r="A10" t="s">
        <v>20</v>
      </c>
      <c r="B10">
        <v>1396</v>
      </c>
      <c r="D10" t="s">
        <v>14</v>
      </c>
      <c r="E10">
        <v>452</v>
      </c>
    </row>
    <row r="11" spans="1:10" x14ac:dyDescent="0.3">
      <c r="A11" t="s">
        <v>20</v>
      </c>
      <c r="B11">
        <v>890</v>
      </c>
      <c r="D11" t="s">
        <v>14</v>
      </c>
      <c r="E11">
        <v>674</v>
      </c>
    </row>
    <row r="12" spans="1:10" x14ac:dyDescent="0.3">
      <c r="A12" t="s">
        <v>20</v>
      </c>
      <c r="B12">
        <v>142</v>
      </c>
      <c r="D12" t="s">
        <v>14</v>
      </c>
      <c r="E12">
        <v>558</v>
      </c>
    </row>
    <row r="13" spans="1:10" x14ac:dyDescent="0.3">
      <c r="A13" t="s">
        <v>20</v>
      </c>
      <c r="B13">
        <v>2673</v>
      </c>
      <c r="D13" t="s">
        <v>14</v>
      </c>
      <c r="E13">
        <v>15</v>
      </c>
    </row>
    <row r="14" spans="1:10" x14ac:dyDescent="0.3">
      <c r="A14" t="s">
        <v>20</v>
      </c>
      <c r="B14">
        <v>163</v>
      </c>
      <c r="D14" t="s">
        <v>14</v>
      </c>
      <c r="E14">
        <v>2307</v>
      </c>
    </row>
    <row r="15" spans="1:10" x14ac:dyDescent="0.3">
      <c r="A15" t="s">
        <v>20</v>
      </c>
      <c r="B15">
        <v>2220</v>
      </c>
      <c r="D15" t="s">
        <v>14</v>
      </c>
      <c r="E15">
        <v>88</v>
      </c>
    </row>
    <row r="16" spans="1:10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D2:D365">
    <cfRule type="cellIs" dxfId="7" priority="5" operator="equal">
      <formula>"live"</formula>
    </cfRule>
    <cfRule type="cellIs" dxfId="6" priority="6" operator="equal">
      <formula>"failed"</formula>
    </cfRule>
    <cfRule type="cellIs" dxfId="5" priority="7" operator="equal">
      <formula>"canceled"</formula>
    </cfRule>
    <cfRule type="cellIs" dxfId="4" priority="8" operator="equal">
      <formula>"successful"</formula>
    </cfRule>
  </conditionalFormatting>
  <conditionalFormatting sqref="A2:A566">
    <cfRule type="cellIs" dxfId="3" priority="1" operator="equal">
      <formula>"live"</formula>
    </cfRule>
    <cfRule type="cellIs" dxfId="2" priority="2" operator="equal">
      <formula>"failed"</formula>
    </cfRule>
    <cfRule type="cellIs" dxfId="1" priority="3" operator="equal">
      <formula>"canceled"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Pivot Table1</vt:lpstr>
      <vt:lpstr>Pivot Table2</vt:lpstr>
      <vt:lpstr>Pivot Table3</vt:lpstr>
      <vt:lpstr>Crowdfunding</vt:lpstr>
      <vt:lpstr>Crowdfunding Goal Analysis</vt:lpstr>
      <vt:lpstr>Statistical Analysis</vt:lpstr>
      <vt:lpstr>date_pivot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Joanna Santana</cp:lastModifiedBy>
  <dcterms:created xsi:type="dcterms:W3CDTF">2021-09-29T18:52:28Z</dcterms:created>
  <dcterms:modified xsi:type="dcterms:W3CDTF">2023-03-29T19:32:30Z</dcterms:modified>
</cp:coreProperties>
</file>