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um\Desktop\Joanna's School\Module 1\Module 1 Challenge\Module_1_Excel_Challenge\"/>
    </mc:Choice>
  </mc:AlternateContent>
  <xr:revisionPtr revIDLastSave="0" documentId="13_ncr:1_{465F66AF-62C3-4B5D-86DB-7D5DA2E3B0DE}" xr6:coauthVersionLast="47" xr6:coauthVersionMax="47" xr10:uidLastSave="{00000000-0000-0000-0000-000000000000}"/>
  <bookViews>
    <workbookView xWindow="28680" yWindow="-120" windowWidth="29040" windowHeight="15720" firstSheet="1" activeTab="5" xr2:uid="{00000000-000D-0000-FFFF-FFFF00000000}"/>
  </bookViews>
  <sheets>
    <sheet name="Crowdfunding" sheetId="1" r:id="rId1"/>
    <sheet name="Pivot Table1" sheetId="2" r:id="rId2"/>
    <sheet name="Pivot Table2" sheetId="3" r:id="rId3"/>
    <sheet name="Pivot Table3" sheetId="5" r:id="rId4"/>
    <sheet name="Crowdfunding Goal Analysis" sheetId="6" r:id="rId5"/>
    <sheet name="Statistical Analysis" sheetId="7" r:id="rId6"/>
  </sheets>
  <definedNames>
    <definedName name="date_pivot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7" l="1" a="1"/>
  <c r="N2" i="7" s="1"/>
  <c r="N13" i="7"/>
  <c r="N14" i="7"/>
  <c r="M2" i="7" a="1"/>
  <c r="M2" i="7" s="1"/>
  <c r="M4" i="7"/>
  <c r="M5" i="7"/>
  <c r="M6" i="7"/>
  <c r="M7" i="7"/>
  <c r="M10" i="7"/>
  <c r="M13" i="7"/>
  <c r="M14" i="7"/>
  <c r="H2" i="6"/>
  <c r="G2" i="6"/>
  <c r="F2" i="6"/>
  <c r="J7" i="7"/>
  <c r="I7" i="7"/>
  <c r="J8" i="7"/>
  <c r="I8" i="7"/>
  <c r="J6" i="7"/>
  <c r="I6" i="7"/>
  <c r="J5" i="7"/>
  <c r="I5" i="7"/>
  <c r="J4" i="7"/>
  <c r="I4" i="7"/>
  <c r="J3" i="7"/>
  <c r="I3" i="7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E9" i="6" s="1"/>
  <c r="D8" i="6"/>
  <c r="C8" i="6"/>
  <c r="B8" i="6"/>
  <c r="D7" i="6"/>
  <c r="C7" i="6"/>
  <c r="B7" i="6"/>
  <c r="D6" i="6"/>
  <c r="C6" i="6"/>
  <c r="B6" i="6"/>
  <c r="C5" i="6"/>
  <c r="D5" i="6"/>
  <c r="B5" i="6"/>
  <c r="D4" i="6"/>
  <c r="C4" i="6"/>
  <c r="B4" i="6"/>
  <c r="E4" i="6" s="1"/>
  <c r="B3" i="6"/>
  <c r="D3" i="6"/>
  <c r="C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N12" i="7" l="1"/>
  <c r="N11" i="7"/>
  <c r="N10" i="7"/>
  <c r="N9" i="7"/>
  <c r="N8" i="7"/>
  <c r="N7" i="7"/>
  <c r="N6" i="7"/>
  <c r="N5" i="7"/>
  <c r="N4" i="7"/>
  <c r="N3" i="7"/>
  <c r="M12" i="7"/>
  <c r="M11" i="7"/>
  <c r="M9" i="7"/>
  <c r="M8" i="7"/>
  <c r="M3" i="7"/>
  <c r="G4" i="6"/>
  <c r="H9" i="6"/>
  <c r="H4" i="6"/>
  <c r="E10" i="6"/>
  <c r="E5" i="6"/>
  <c r="G10" i="6"/>
  <c r="E6" i="6"/>
  <c r="G6" i="6" s="1"/>
  <c r="E3" i="6"/>
  <c r="E7" i="6"/>
  <c r="G7" i="6" s="1"/>
  <c r="E8" i="6"/>
  <c r="H8" i="6" s="1"/>
  <c r="H3" i="6"/>
  <c r="G9" i="6"/>
  <c r="H5" i="6"/>
  <c r="H10" i="6"/>
  <c r="G5" i="6"/>
  <c r="H6" i="6"/>
  <c r="G3" i="6"/>
  <c r="E2" i="6"/>
  <c r="F10" i="6"/>
  <c r="E13" i="6"/>
  <c r="F13" i="6" s="1"/>
  <c r="F9" i="6"/>
  <c r="E12" i="6"/>
  <c r="F12" i="6" s="1"/>
  <c r="F8" i="6"/>
  <c r="E11" i="6"/>
  <c r="F11" i="6" s="1"/>
  <c r="F7" i="6"/>
  <c r="F6" i="6"/>
  <c r="F5" i="6"/>
  <c r="F4" i="6"/>
  <c r="F3" i="6"/>
  <c r="G8" i="6" l="1"/>
  <c r="H7" i="6"/>
  <c r="H12" i="6"/>
  <c r="G12" i="6"/>
  <c r="H11" i="6"/>
  <c r="G11" i="6"/>
  <c r="G13" i="6"/>
  <c r="H13" i="6"/>
</calcChain>
</file>

<file path=xl/sharedStrings.xml><?xml version="1.0" encoding="utf-8"?>
<sst xmlns="http://schemas.openxmlformats.org/spreadsheetml/2006/main" count="9065" uniqueCount="2122">
  <si>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</si>
  <si>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</si>
  <si>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</si>
  <si>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</si>
  <si>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</si>
  <si>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</si>
  <si>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</si>
  <si>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</si>
  <si>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</si>
  <si>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</si>
  <si>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</si>
  <si>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</si>
  <si>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</si>
  <si>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</si>
  <si>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</si>
  <si>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</si>
  <si>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</si>
  <si>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</si>
  <si>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</si>
  <si>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</si>
  <si>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</si>
  <si>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</si>
  <si>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</si>
  <si>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</si>
  <si>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</si>
  <si>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</si>
  <si>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</si>
  <si>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</si>
  <si>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</si>
  <si>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</si>
  <si>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</si>
  <si>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</si>
  <si>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</si>
  <si>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</si>
  <si>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</si>
  <si>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</si>
  <si>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</si>
  <si>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</si>
  <si>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</si>
  <si>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</si>
  <si>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</si>
  <si>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</si>
  <si>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</si>
  <si>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</si>
  <si>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</si>
  <si>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</si>
  <si>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</si>
  <si>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</si>
  <si>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</si>
  <si>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</si>
  <si>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</si>
  <si>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</si>
  <si>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</si>
  <si>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</si>
  <si>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</si>
  <si>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</si>
  <si>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</si>
  <si>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</si>
  <si>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</si>
  <si>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</si>
  <si>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</si>
  <si>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</si>
  <si>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</si>
  <si>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</si>
  <si>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</si>
  <si>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</si>
  <si>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</si>
  <si>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</si>
  <si>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</si>
  <si>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</si>
  <si>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</si>
  <si>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</si>
  <si>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</si>
  <si>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</si>
  <si>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</si>
  <si>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</si>
  <si>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</si>
  <si>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</si>
  <si>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</si>
  <si>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</si>
  <si>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</si>
  <si>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</si>
  <si>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</si>
  <si>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</si>
  <si>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</si>
  <si>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</si>
  <si>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</si>
  <si>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</si>
  <si>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</si>
  <si>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</si>
  <si>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</si>
  <si>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</si>
  <si>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</si>
  <si>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</si>
  <si>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</si>
  <si>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</si>
  <si>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</si>
  <si>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</si>
  <si>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</si>
  <si>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</si>
  <si>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</si>
  <si>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</si>
  <si>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</si>
  <si>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</si>
  <si>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</si>
  <si>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</si>
  <si>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</si>
  <si>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</si>
  <si>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</si>
  <si>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</si>
  <si>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</si>
  <si>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</si>
  <si>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</si>
  <si>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</si>
  <si>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</si>
  <si>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</si>
  <si>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</si>
  <si>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</si>
  <si>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</si>
  <si>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</si>
  <si>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</si>
  <si>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</si>
  <si>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</si>
  <si>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</si>
  <si>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</si>
  <si>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</si>
  <si>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</si>
  <si>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</si>
  <si>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</si>
  <si>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</si>
  <si>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</si>
  <si>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</si>
  <si>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</si>
  <si>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</si>
  <si>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</si>
  <si>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</si>
  <si>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</si>
  <si>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</si>
  <si>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</si>
  <si>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</si>
  <si>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</si>
  <si>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</si>
  <si>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</si>
  <si>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</si>
  <si>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</si>
  <si>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</si>
  <si>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</si>
  <si>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</si>
  <si>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</si>
  <si>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</si>
  <si>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</si>
  <si>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</si>
  <si>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</si>
  <si>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</si>
  <si>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</si>
  <si>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</si>
  <si>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</si>
  <si>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</si>
  <si>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</si>
  <si>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</si>
  <si>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</si>
  <si>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</si>
  <si>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</si>
  <si>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</si>
  <si>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</si>
  <si>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</si>
  <si>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</si>
  <si>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</si>
  <si>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</si>
  <si>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</si>
  <si>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</si>
  <si>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</si>
  <si>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</si>
  <si>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</si>
  <si>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</si>
  <si>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</si>
  <si>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</si>
  <si>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</si>
  <si>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</si>
  <si>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</si>
  <si>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</si>
  <si>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</si>
  <si>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</si>
  <si>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</si>
  <si>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</si>
  <si>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</si>
  <si>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</si>
  <si>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</si>
  <si>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</si>
  <si>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</si>
  <si>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</si>
  <si>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</si>
  <si>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</si>
  <si>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</si>
  <si>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</si>
  <si>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</si>
  <si>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</si>
  <si>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</si>
  <si>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</si>
  <si>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</si>
  <si>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</si>
  <si>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</si>
  <si>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</si>
  <si>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</si>
  <si>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</si>
  <si>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</si>
  <si>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</si>
  <si>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</si>
  <si>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</si>
  <si>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</si>
  <si>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</si>
  <si>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</si>
  <si>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</si>
  <si>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</si>
  <si>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</si>
  <si>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</si>
  <si>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</si>
  <si>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</si>
  <si>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</si>
  <si>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</si>
  <si>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</si>
  <si>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</si>
  <si>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</si>
  <si>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</si>
  <si>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</si>
  <si>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</si>
  <si>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</si>
  <si>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</si>
  <si>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</si>
  <si>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</si>
  <si>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</si>
  <si>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</si>
  <si>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</si>
  <si>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</si>
  <si>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</si>
  <si>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</si>
  <si>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</si>
  <si>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</si>
  <si>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</si>
  <si>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</si>
  <si>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</si>
  <si>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</si>
  <si>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</si>
  <si>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</si>
  <si>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</si>
  <si>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</si>
  <si>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</si>
  <si>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</si>
  <si>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</si>
  <si>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</si>
  <si>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</si>
  <si>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</si>
  <si>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</si>
  <si>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</si>
  <si>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</si>
  <si>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</si>
  <si>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</si>
  <si>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</si>
  <si>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</si>
  <si>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</si>
  <si>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</si>
  <si>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</si>
  <si>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</si>
  <si>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</si>
  <si>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</si>
  <si>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</si>
  <si>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</si>
  <si>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</si>
  <si>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</si>
  <si>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</si>
  <si>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</si>
  <si>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</si>
  <si>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</si>
  <si>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</si>
  <si>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</si>
  <si>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</si>
  <si>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</si>
  <si>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</si>
  <si>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</si>
  <si>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</si>
  <si>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</si>
  <si>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</si>
  <si>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</si>
  <si>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</si>
  <si>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</si>
  <si>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</si>
  <si>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</si>
  <si>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</si>
  <si>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</si>
  <si>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</si>
  <si>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</si>
  <si>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</si>
  <si>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</si>
  <si>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</si>
  <si>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</si>
  <si>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</si>
  <si>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</si>
  <si>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</si>
  <si>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</si>
  <si>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</si>
  <si>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</si>
  <si>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</si>
  <si>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</si>
  <si>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</si>
  <si>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</si>
  <si>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</si>
  <si>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</si>
  <si>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</si>
  <si>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</si>
  <si>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</si>
  <si>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</si>
  <si>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</si>
  <si>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</si>
  <si>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</si>
  <si>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</si>
  <si>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</si>
  <si>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</si>
  <si>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</si>
  <si>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</si>
  <si>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</si>
  <si>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</si>
  <si>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</si>
  <si>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</si>
  <si>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</si>
  <si>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</si>
  <si>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</si>
  <si>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</si>
  <si>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</si>
  <si>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</si>
  <si>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</si>
  <si>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</si>
  <si>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</si>
  <si>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</si>
  <si>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</si>
  <si>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</si>
  <si>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</si>
  <si>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</si>
  <si>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</si>
  <si>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</si>
  <si>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</si>
  <si>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</si>
  <si>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</si>
  <si>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</si>
  <si>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</si>
  <si>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</si>
  <si>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</si>
  <si>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</si>
  <si>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</si>
  <si>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</si>
  <si>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</si>
  <si>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</si>
  <si>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</si>
  <si>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</si>
  <si>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</si>
  <si>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</si>
  <si>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</si>
  <si>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</si>
  <si>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</si>
  <si>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</si>
  <si>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</si>
  <si>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</si>
  <si>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</si>
  <si>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</si>
  <si>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</si>
  <si>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</si>
  <si>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</si>
  <si>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</si>
  <si>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</si>
  <si>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</si>
  <si>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</si>
  <si>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</si>
  <si>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</si>
  <si>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</si>
  <si>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</si>
  <si>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</si>
  <si>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</si>
  <si>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</si>
  <si>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</si>
  <si>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</si>
  <si>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</si>
  <si>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</si>
  <si>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</si>
  <si>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</si>
  <si>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</si>
  <si>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</si>
  <si>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</si>
  <si>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</si>
  <si>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</si>
  <si>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</si>
  <si>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</si>
  <si>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</si>
  <si>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</si>
  <si>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</si>
  <si>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</si>
  <si>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</si>
  <si>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</si>
  <si>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</si>
  <si>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</si>
  <si>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</si>
  <si>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</si>
  <si>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</si>
  <si>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</si>
  <si>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</si>
  <si>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</si>
  <si>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</si>
  <si>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</si>
  <si>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</si>
  <si>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</si>
  <si>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</si>
  <si>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</si>
  <si>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</si>
  <si>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</si>
  <si>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</si>
  <si>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</si>
  <si>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</si>
  <si>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</si>
  <si>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</si>
  <si>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</si>
  <si>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</si>
  <si>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</si>
  <si>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</si>
  <si>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</si>
  <si>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</si>
  <si>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</si>
  <si>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</si>
  <si>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</si>
  <si>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</si>
  <si>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</si>
  <si>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</si>
  <si>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</si>
  <si>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</si>
  <si>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</si>
  <si>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</si>
  <si>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</si>
  <si>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</si>
  <si>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</si>
  <si>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</si>
  <si>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</si>
  <si>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</si>
  <si>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</si>
  <si>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</si>
  <si>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</si>
  <si>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</si>
  <si>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</si>
  <si>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</si>
  <si>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</si>
  <si>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</si>
  <si>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</si>
  <si>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</si>
  <si>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</si>
  <si>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</si>
  <si>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</si>
  <si>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</si>
  <si>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</si>
  <si>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</si>
  <si>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</si>
  <si>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</si>
  <si>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</si>
  <si>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</si>
  <si>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</si>
  <si>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</si>
  <si>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</si>
  <si>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</si>
  <si>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</si>
  <si>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</si>
  <si>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</si>
  <si>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</si>
  <si>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</si>
  <si>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</si>
  <si>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</si>
  <si>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</si>
  <si>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</si>
  <si>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</si>
  <si>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</si>
  <si>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</si>
  <si>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</si>
  <si>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</si>
  <si>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</si>
  <si>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</si>
  <si>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</si>
  <si>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</si>
  <si>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</si>
  <si>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</si>
  <si>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</si>
  <si>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</si>
  <si>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</si>
  <si>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</si>
  <si>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</si>
  <si>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</si>
  <si>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</si>
  <si>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</si>
  <si>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</si>
  <si>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</si>
  <si>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</si>
  <si>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</si>
  <si>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</si>
  <si>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</si>
  <si>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</si>
  <si>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</si>
  <si>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</si>
  <si>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</si>
  <si>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</si>
  <si>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</si>
  <si>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</si>
  <si>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</si>
  <si>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</si>
  <si>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</si>
  <si>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</si>
  <si>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</si>
  <si>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</si>
  <si>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</si>
  <si>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</si>
  <si>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</si>
  <si>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</si>
  <si>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</si>
  <si>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</si>
  <si>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</si>
  <si>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</si>
  <si>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</si>
  <si>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</si>
  <si>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</si>
  <si>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</si>
  <si>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</si>
  <si>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</si>
  <si>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</si>
  <si>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</si>
  <si>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</si>
  <si>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</si>
  <si>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</si>
  <si>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</si>
  <si>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</si>
  <si>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</si>
  <si>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</si>
  <si>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</si>
  <si>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</si>
  <si>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</si>
  <si>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</si>
  <si>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</si>
  <si>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</si>
  <si>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</si>
  <si>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</si>
  <si>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</si>
  <si>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</si>
  <si>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</si>
  <si>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</si>
  <si>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</si>
  <si>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</si>
  <si>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</si>
  <si>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</si>
  <si>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</si>
  <si>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</si>
  <si>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</si>
  <si>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</si>
  <si>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</si>
  <si>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</si>
  <si>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</si>
  <si>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</si>
  <si>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</si>
  <si>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</si>
  <si>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</si>
  <si>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</si>
  <si>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</si>
  <si>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</si>
  <si>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</si>
  <si>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</si>
  <si>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</si>
  <si>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</si>
  <si>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</si>
  <si>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</si>
  <si>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</si>
  <si>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</si>
  <si>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</si>
  <si>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</si>
  <si>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</si>
  <si>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</si>
  <si>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</si>
  <si>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</si>
  <si>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</si>
  <si>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</si>
  <si>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</si>
  <si>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</si>
  <si>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</si>
  <si>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</si>
  <si>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</si>
  <si>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</si>
  <si>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</si>
  <si>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</si>
  <si>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</si>
  <si>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</si>
  <si>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</si>
  <si>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</si>
  <si>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</si>
  <si>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</si>
  <si>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</si>
  <si>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</si>
  <si>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</si>
  <si>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</si>
  <si>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</si>
  <si>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</si>
  <si>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</si>
  <si>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</si>
  <si>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</si>
  <si>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</si>
  <si>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</si>
  <si>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</si>
  <si>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</si>
  <si>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</si>
  <si>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</si>
  <si>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</si>
  <si>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</si>
  <si>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</si>
  <si>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</si>
  <si>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</si>
  <si>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</si>
  <si>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</si>
  <si>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</si>
  <si>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</si>
  <si>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</si>
  <si>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</si>
  <si>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</si>
  <si>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</si>
  <si>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</si>
  <si>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</si>
  <si>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</si>
  <si>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</si>
  <si>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</si>
  <si>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</si>
  <si>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</si>
  <si>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</si>
  <si>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</si>
  <si>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</si>
  <si>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</si>
  <si>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</si>
  <si>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</si>
  <si>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</si>
  <si>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</si>
  <si>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</si>
  <si>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</si>
  <si>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</si>
  <si>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</si>
  <si>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</si>
  <si>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</si>
  <si>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</si>
  <si>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</si>
  <si>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</si>
  <si>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</si>
  <si>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</si>
  <si>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</si>
  <si>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</si>
  <si>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</si>
  <si>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</si>
  <si>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</si>
  <si>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</si>
  <si>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</si>
  <si>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</si>
  <si>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</si>
  <si>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</si>
  <si>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</si>
  <si>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</si>
  <si>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</si>
  <si>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</si>
  <si>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</si>
  <si>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</si>
  <si>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</si>
  <si>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</si>
  <si>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</si>
  <si>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</si>
  <si>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</si>
  <si>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</si>
  <si>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</si>
  <si>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</si>
  <si>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</si>
  <si>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</si>
  <si>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</si>
  <si>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</si>
  <si>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</si>
  <si>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</si>
  <si>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</si>
  <si>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</si>
  <si>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</si>
  <si>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</si>
  <si>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</si>
  <si>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</si>
  <si>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</si>
  <si>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</si>
  <si>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</si>
  <si>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</si>
  <si>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</si>
  <si>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</si>
  <si>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</si>
  <si>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</si>
  <si>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</si>
  <si>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</si>
  <si>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</si>
  <si>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</si>
  <si>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</si>
  <si>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</si>
  <si>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</si>
  <si>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</si>
  <si>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</si>
  <si>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</si>
  <si>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</si>
  <si>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</si>
  <si>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</si>
  <si>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</si>
  <si>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</si>
  <si>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</si>
  <si>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</si>
  <si>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</si>
  <si>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</si>
  <si>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</si>
  <si>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</si>
  <si>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</si>
  <si>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</si>
  <si>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</si>
  <si>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</si>
  <si>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</si>
  <si>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</si>
  <si>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</si>
  <si>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</si>
  <si>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</si>
  <si>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</si>
  <si>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</si>
  <si>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</si>
  <si>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</si>
  <si>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</si>
  <si>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</si>
  <si>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</si>
  <si>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</si>
  <si>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</si>
  <si>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</si>
  <si>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</si>
  <si>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</si>
  <si>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</si>
  <si>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</si>
  <si>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</si>
  <si>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</si>
  <si>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</si>
  <si>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</si>
  <si>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</si>
  <si>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</si>
  <si>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</si>
  <si>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</si>
  <si>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</si>
  <si>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</si>
  <si>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</si>
  <si>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</si>
  <si>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</si>
  <si>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</si>
  <si>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</si>
  <si>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</si>
  <si>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</si>
  <si>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</si>
  <si>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</si>
  <si>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</si>
  <si>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</si>
  <si>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</si>
  <si>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</si>
  <si>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</si>
  <si>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</si>
  <si>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</si>
  <si>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</si>
  <si>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</si>
  <si>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</si>
  <si>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</si>
  <si>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</si>
  <si>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</si>
  <si>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</si>
  <si>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</si>
  <si>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</si>
  <si>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</si>
  <si>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</si>
  <si>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</si>
  <si>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</si>
  <si>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</si>
  <si>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</si>
  <si>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</si>
  <si>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</si>
  <si>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</si>
  <si>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</si>
  <si>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</si>
  <si>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</si>
  <si>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</si>
  <si>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</si>
  <si>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</si>
  <si>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</si>
  <si>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</si>
  <si>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</si>
  <si>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</si>
  <si>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</si>
  <si>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</si>
  <si>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</si>
  <si>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</si>
  <si>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</si>
  <si>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</si>
  <si>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</si>
  <si>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</si>
  <si>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</si>
  <si>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</si>
  <si>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</si>
  <si>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</si>
  <si>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</si>
  <si>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</si>
  <si>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</si>
  <si>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</si>
  <si>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</si>
  <si>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</si>
  <si>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</si>
  <si>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</si>
  <si>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</si>
  <si>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</si>
  <si>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</si>
  <si>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</si>
  <si>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</si>
  <si>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</si>
  <si>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</si>
  <si>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</si>
  <si>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</si>
  <si>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</si>
  <si>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</si>
  <si>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</si>
  <si>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</si>
  <si>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</si>
  <si>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</si>
  <si>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</si>
  <si>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</si>
  <si>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</si>
  <si>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</si>
  <si>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</si>
  <si>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</si>
  <si>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</si>
  <si>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</si>
  <si>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</si>
  <si>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</si>
  <si>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</si>
  <si>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</si>
  <si>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</si>
  <si>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</si>
  <si>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</si>
  <si>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</si>
  <si>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</si>
  <si>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</si>
  <si>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</si>
  <si>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</si>
  <si>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</si>
  <si>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</si>
  <si>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</si>
  <si>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</si>
  <si>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</si>
  <si>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</si>
  <si>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</si>
  <si>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</si>
  <si>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</si>
  <si>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</si>
  <si>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</si>
  <si>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</si>
  <si>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</si>
  <si>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</si>
  <si>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</si>
  <si>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</si>
  <si>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</si>
  <si>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</si>
  <si>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</si>
  <si>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</si>
  <si>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</si>
  <si>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</si>
  <si>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</si>
  <si>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</si>
  <si>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</si>
  <si>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</si>
  <si>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</si>
  <si>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</si>
  <si>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</si>
  <si>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</si>
  <si>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</si>
  <si>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</si>
  <si>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</si>
  <si>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</si>
  <si>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</si>
  <si>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</si>
  <si>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</si>
  <si>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</si>
  <si>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</si>
  <si>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</si>
  <si>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</si>
  <si>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</si>
  <si>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</si>
  <si>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</si>
  <si>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</si>
  <si>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</si>
  <si>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</si>
  <si>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</si>
  <si>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</si>
  <si>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</si>
  <si>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</si>
  <si>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</si>
  <si>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</si>
  <si>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</si>
  <si>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</si>
  <si>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</si>
  <si>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</si>
  <si>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</si>
  <si>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</si>
  <si>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</si>
  <si>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</si>
  <si>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</si>
  <si>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</si>
  <si>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</si>
  <si>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</si>
  <si>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</si>
  <si>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</si>
  <si>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</si>
  <si>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</si>
  <si>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</si>
  <si>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</si>
  <si>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</si>
  <si>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</si>
  <si>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</si>
  <si>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</si>
  <si>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</si>
  <si>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</si>
  <si>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</si>
  <si>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</si>
  <si>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</si>
  <si>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</si>
  <si>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</si>
  <si>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</si>
  <si>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</si>
  <si>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</si>
  <si>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</si>
  <si>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</si>
  <si>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</si>
  <si>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</si>
  <si>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</si>
  <si>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</si>
  <si>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</si>
  <si>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</si>
  <si>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</si>
  <si>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</si>
  <si>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</si>
  <si>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</si>
  <si>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</si>
  <si>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</si>
  <si>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</si>
  <si>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</si>
  <si>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</si>
  <si>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</si>
  <si>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</si>
  <si>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</si>
  <si>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</si>
  <si>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</si>
  <si>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</si>
  <si>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</si>
  <si>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</si>
  <si>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</si>
  <si>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</si>
  <si>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</si>
  <si>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</si>
  <si>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</si>
  <si>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</si>
  <si>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</si>
  <si>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</si>
  <si>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</si>
  <si>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</si>
  <si>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</si>
  <si>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</si>
  <si>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</si>
  <si>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</si>
  <si>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</si>
  <si>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</si>
  <si>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</si>
  <si>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</si>
  <si>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</si>
  <si>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</si>
  <si>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</si>
  <si>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</si>
  <si>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</si>
  <si>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</si>
  <si>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</si>
  <si>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</si>
  <si>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</si>
  <si>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</si>
  <si>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</si>
  <si>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</si>
  <si>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</si>
  <si>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</si>
  <si>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</si>
  <si>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</si>
  <si>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</si>
  <si>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</si>
  <si>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</si>
  <si>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</si>
  <si>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</si>
  <si>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</si>
  <si>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</si>
  <si>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</si>
  <si>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</si>
  <si>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</si>
  <si>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</si>
  <si>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</si>
  <si>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</si>
  <si>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</si>
  <si>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</si>
  <si>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</si>
  <si>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</si>
  <si>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</si>
  <si>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</si>
  <si>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</si>
  <si>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</si>
  <si>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</si>
  <si>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</si>
  <si>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</si>
  <si>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</si>
  <si>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</si>
  <si>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</si>
  <si>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</si>
  <si>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</si>
  <si>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</si>
  <si>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</si>
  <si>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</si>
  <si>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</si>
  <si>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</si>
  <si>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</si>
  <si>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</si>
  <si>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</si>
  <si>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</si>
  <si>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</si>
  <si>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</si>
  <si>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</si>
  <si>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</si>
  <si>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</si>
  <si>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</si>
  <si>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</si>
  <si>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</si>
  <si>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</si>
  <si>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</si>
  <si>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</si>
  <si>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</si>
  <si>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</si>
  <si>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</si>
  <si>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</si>
  <si>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</si>
  <si>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</si>
  <si>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</si>
  <si>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</si>
  <si>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</si>
  <si>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</si>
  <si>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</si>
  <si>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</si>
  <si>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</si>
  <si>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</si>
  <si>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</si>
  <si>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</si>
  <si>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</si>
  <si>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</si>
  <si>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</si>
  <si>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</si>
  <si>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</si>
  <si>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</si>
  <si>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</si>
  <si>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</si>
  <si>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</si>
  <si>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</si>
  <si>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</si>
  <si>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</si>
  <si>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</si>
  <si>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</si>
  <si>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</si>
  <si>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</si>
  <si>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</si>
  <si>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</si>
  <si>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</si>
  <si>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</si>
  <si>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</si>
  <si>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</si>
  <si>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</si>
  <si>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</si>
  <si>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</si>
  <si>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</si>
  <si>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</si>
  <si>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</si>
  <si>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</si>
  <si>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</si>
  <si>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</si>
  <si>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</si>
  <si>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</si>
  <si>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</si>
  <si>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</si>
  <si>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</si>
  <si>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</si>
  <si>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</si>
  <si>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</si>
  <si>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</si>
  <si>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</si>
  <si>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</si>
  <si>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</si>
  <si>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</si>
  <si>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</si>
  <si>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</si>
  <si>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</si>
  <si>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</si>
  <si>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</si>
  <si>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</si>
  <si>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</si>
  <si>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</si>
  <si>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</si>
  <si>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</si>
  <si>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</si>
  <si>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</si>
  <si>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</si>
  <si>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</si>
  <si>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</si>
  <si>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</si>
  <si>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</si>
  <si>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</si>
  <si>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</si>
  <si>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</si>
  <si>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</si>
  <si>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</si>
  <si>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</si>
  <si>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</si>
  <si>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</si>
  <si>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</si>
  <si>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</si>
  <si>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</si>
  <si>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</si>
  <si>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</si>
  <si>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</si>
  <si>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</si>
  <si>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</si>
  <si>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</si>
  <si>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</si>
  <si>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</si>
  <si>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</si>
  <si>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</si>
  <si>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</si>
  <si>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</si>
  <si>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</si>
  <si>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</si>
  <si>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</si>
  <si>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</si>
  <si>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</si>
  <si>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</si>
  <si>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</si>
  <si>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</si>
  <si>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</si>
  <si>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</si>
  <si>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</si>
  <si>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</si>
  <si>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</si>
  <si>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</si>
  <si>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</si>
  <si>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</si>
  <si>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</si>
  <si>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</si>
  <si>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</si>
  <si>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</si>
  <si>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</si>
  <si>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</si>
  <si>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</si>
  <si>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</si>
  <si>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</si>
  <si>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</si>
  <si>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</si>
  <si>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</si>
  <si>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</si>
  <si>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</si>
  <si>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</si>
  <si>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</si>
  <si>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</si>
  <si>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</si>
  <si>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</si>
  <si>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</si>
  <si>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</si>
  <si>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</si>
  <si>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</si>
  <si>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</si>
  <si>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</si>
  <si>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</si>
  <si>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</si>
  <si>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</si>
  <si>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</si>
  <si>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</si>
  <si>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</si>
  <si>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</si>
  <si>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</si>
  <si>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</si>
  <si>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</si>
  <si>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</si>
  <si>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</si>
  <si>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</si>
  <si>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</si>
  <si>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</si>
  <si>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</si>
  <si>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</si>
  <si>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</si>
  <si>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</si>
  <si>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</si>
  <si>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</si>
  <si>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</si>
  <si>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</si>
  <si>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</si>
  <si>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</si>
  <si>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</si>
  <si>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</si>
  <si>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</si>
  <si>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</si>
  <si>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</si>
  <si>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</si>
  <si>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</si>
  <si>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</si>
  <si>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</si>
  <si>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</si>
  <si>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</si>
  <si>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</si>
  <si>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</si>
  <si>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</si>
  <si>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</si>
  <si>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</si>
  <si>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</si>
  <si>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</si>
  <si>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</si>
  <si>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</si>
  <si>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</si>
  <si>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</si>
  <si>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</si>
  <si>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</si>
  <si>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</si>
  <si>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</si>
  <si>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</si>
  <si>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</si>
  <si>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</si>
  <si>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</si>
  <si>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</si>
  <si>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</si>
  <si>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</si>
  <si>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</si>
  <si>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</si>
  <si>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</si>
  <si>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</si>
  <si>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</si>
  <si>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</si>
  <si>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</si>
  <si>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</si>
  <si>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</si>
  <si>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</si>
  <si>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</si>
  <si>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</si>
  <si>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</si>
  <si>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</si>
  <si>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</si>
  <si>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</si>
  <si>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</si>
  <si>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</si>
  <si>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</si>
  <si>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</si>
  <si>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</si>
  <si>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</si>
  <si>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</si>
  <si>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</si>
  <si>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</si>
  <si>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</si>
  <si>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</si>
  <si>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</si>
  <si>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</si>
  <si>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</si>
  <si>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</si>
  <si>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</si>
  <si>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</si>
  <si>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</si>
  <si>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</si>
  <si>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</si>
  <si>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</si>
  <si>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</si>
  <si>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</si>
  <si>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</si>
  <si>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</si>
  <si>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</si>
  <si>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</si>
  <si>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</si>
  <si>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</si>
  <si>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</si>
  <si>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</si>
  <si>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</si>
  <si>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</si>
  <si>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</si>
  <si>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</si>
  <si>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</si>
  <si>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</si>
  <si>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</si>
  <si>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</si>
  <si>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</si>
  <si>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</si>
  <si>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</si>
  <si>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</si>
  <si>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</si>
  <si>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</si>
  <si>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</si>
  <si>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</si>
  <si>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</si>
  <si>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</si>
  <si>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</si>
  <si>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</si>
  <si>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</si>
  <si>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</si>
  <si>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</si>
  <si>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</si>
  <si>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</si>
  <si>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</si>
  <si>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</si>
  <si>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</si>
  <si>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</si>
  <si>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</si>
  <si>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</si>
  <si>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</si>
  <si>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</si>
  <si>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</si>
  <si>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</si>
  <si>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</si>
  <si>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</si>
  <si>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</si>
  <si>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</si>
  <si>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</si>
  <si>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</si>
  <si>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</si>
  <si>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</si>
  <si>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</si>
  <si>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</si>
  <si>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</si>
  <si>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</si>
  <si>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</si>
  <si>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</si>
  <si>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</si>
  <si>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</si>
  <si>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</si>
  <si>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</si>
  <si>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</si>
  <si>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</si>
  <si>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</si>
  <si>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</si>
  <si>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</si>
  <si>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</si>
  <si>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</si>
  <si>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</si>
  <si>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</si>
  <si>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</si>
  <si>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</si>
  <si>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</si>
  <si>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</si>
  <si>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</si>
  <si>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</si>
  <si>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</si>
  <si>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</si>
  <si>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</si>
  <si>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</si>
  <si>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</si>
  <si>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</si>
  <si>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</si>
  <si>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</si>
  <si>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</si>
  <si>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</si>
  <si>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</si>
  <si>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</si>
  <si>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</si>
  <si>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</si>
  <si>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</si>
  <si>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</si>
  <si>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</si>
  <si>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</si>
  <si>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</si>
  <si>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</si>
  <si>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</si>
  <si>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</si>
  <si>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</si>
  <si>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</si>
  <si>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</si>
  <si>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</si>
  <si>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</si>
  <si>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</si>
  <si>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</si>
  <si>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</si>
  <si>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</si>
  <si>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</si>
  <si>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</si>
  <si>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</si>
  <si>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</si>
  <si>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</si>
  <si>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</si>
  <si>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</si>
  <si>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</si>
  <si>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</si>
  <si>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</si>
  <si>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</si>
  <si>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</si>
  <si>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</si>
  <si>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</si>
  <si>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</si>
  <si>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</si>
  <si>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</si>
  <si>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</si>
  <si>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</si>
  <si>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</si>
  <si>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</si>
  <si>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</si>
  <si>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</si>
  <si>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</si>
  <si>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</si>
  <si>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</si>
  <si>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</si>
  <si>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</si>
  <si>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</si>
  <si>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</si>
  <si>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</si>
  <si>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</si>
  <si>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</si>
  <si>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</si>
  <si>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</si>
  <si>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</si>
  <si>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</si>
  <si>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</si>
  <si>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</si>
  <si>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</si>
  <si>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</si>
  <si>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</si>
  <si>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</si>
  <si>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</si>
  <si>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</si>
  <si>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</si>
  <si>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</si>
  <si>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</si>
  <si>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</si>
  <si>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</si>
  <si>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</si>
  <si>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</si>
  <si>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</si>
  <si>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</si>
  <si>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</si>
  <si>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</si>
  <si>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</si>
  <si>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</si>
  <si>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</si>
  <si>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</si>
  <si>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</si>
  <si>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</si>
  <si>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</si>
  <si>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</si>
  <si>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</si>
  <si>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</si>
  <si>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</si>
  <si>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</si>
  <si>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</si>
  <si>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</si>
  <si>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</si>
  <si>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</si>
  <si>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</si>
  <si>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</si>
  <si>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</si>
  <si>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</si>
  <si>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</si>
  <si>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</si>
  <si>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</si>
  <si>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</si>
  <si>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</si>
  <si>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</si>
  <si>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</si>
  <si>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</si>
  <si>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</si>
  <si>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</si>
  <si>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</si>
  <si>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</si>
  <si>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</si>
  <si>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</si>
  <si>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</si>
  <si>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</si>
  <si>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</si>
  <si>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</si>
  <si>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</si>
  <si>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</si>
  <si>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</si>
  <si>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</si>
  <si>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</si>
  <si>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</si>
  <si>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</si>
  <si>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</si>
  <si>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</si>
  <si>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</si>
  <si>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</si>
  <si>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</si>
  <si>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</si>
  <si>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</si>
  <si>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</si>
  <si>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</si>
  <si>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</si>
  <si>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</si>
  <si>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</si>
  <si>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</si>
  <si>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</si>
  <si>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</si>
  <si>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</si>
  <si>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</si>
  <si>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</si>
  <si>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</si>
  <si>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</si>
  <si>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</si>
  <si>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</si>
  <si>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</si>
  <si>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</si>
  <si>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</si>
  <si>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</si>
  <si>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</si>
  <si>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</si>
  <si>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</si>
  <si>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</si>
  <si>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</si>
  <si>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</si>
  <si>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</si>
  <si>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</si>
  <si>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</si>
  <si>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</si>
  <si>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</si>
  <si>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</si>
  <si>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</si>
  <si>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</si>
  <si>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</si>
  <si>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</si>
  <si>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</si>
  <si>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</si>
  <si>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</si>
  <si>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</si>
  <si>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</si>
  <si>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</si>
  <si>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</si>
  <si>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</si>
  <si>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</si>
  <si>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</si>
  <si>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</si>
  <si>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</si>
  <si>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</si>
  <si>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</si>
  <si>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</si>
  <si>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</si>
  <si>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</si>
  <si>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</si>
  <si>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</si>
  <si>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</si>
  <si>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</si>
  <si>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</si>
  <si>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</si>
  <si>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</si>
  <si>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</si>
  <si>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</si>
  <si>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</si>
  <si>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</si>
  <si>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</si>
  <si>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</si>
  <si>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</si>
  <si>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</si>
  <si>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</si>
  <si>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</si>
  <si>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</si>
  <si>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</si>
  <si>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</si>
  <si>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</si>
  <si>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</si>
  <si>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</si>
  <si>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</si>
  <si>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</si>
  <si>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</si>
  <si>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</si>
  <si>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</si>
  <si>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</si>
  <si>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</si>
  <si>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</si>
  <si>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</si>
  <si>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</si>
  <si>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</si>
  <si>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</si>
  <si>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</si>
  <si>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</si>
  <si>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</si>
  <si>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</si>
  <si>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</si>
  <si>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</si>
  <si>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</si>
  <si>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</si>
  <si>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</si>
  <si>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</si>
  <si>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</si>
  <si>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</si>
  <si>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</si>
  <si>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</si>
  <si>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</si>
  <si>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</si>
  <si>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</si>
  <si>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</si>
  <si>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</si>
  <si>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</si>
  <si>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</si>
  <si>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</si>
  <si>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</si>
  <si>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</si>
  <si>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</si>
  <si>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</si>
  <si>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</si>
  <si>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</si>
  <si>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</si>
  <si>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</si>
  <si>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</si>
  <si>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</si>
  <si>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</si>
  <si>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</si>
  <si>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</si>
  <si>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</si>
  <si>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</si>
  <si>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</si>
  <si>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</si>
  <si>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</si>
  <si>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</si>
  <si>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</si>
  <si>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</si>
  <si>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</si>
  <si>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</si>
  <si>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</si>
  <si>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</si>
  <si>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</si>
  <si>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</si>
  <si>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</si>
  <si>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</si>
  <si>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</si>
  <si>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</si>
  <si>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</si>
  <si>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</si>
  <si>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</si>
  <si>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</si>
  <si>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</si>
  <si>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</si>
  <si>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</si>
  <si>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</si>
  <si>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</si>
  <si>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</si>
  <si>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</si>
  <si>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</si>
  <si>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</si>
  <si>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</si>
  <si>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</si>
  <si>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</si>
  <si>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</si>
  <si>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</si>
  <si>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</si>
  <si>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</si>
  <si>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</si>
  <si>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</si>
  <si>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</si>
  <si>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</si>
  <si>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</si>
  <si>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</si>
  <si>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</si>
  <si>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</si>
  <si>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</si>
  <si>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</si>
  <si>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</si>
  <si>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</si>
  <si>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</si>
  <si>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</si>
  <si>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</si>
  <si>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</si>
  <si>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</si>
  <si>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</si>
  <si>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</si>
  <si>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</si>
  <si>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</si>
  <si>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</si>
  <si>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</si>
  <si>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</si>
  <si>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</si>
  <si>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</si>
  <si>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</si>
  <si>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</si>
  <si>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</si>
  <si>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</si>
  <si>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</si>
  <si>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</si>
  <si>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</si>
  <si>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</si>
  <si>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</si>
  <si>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</si>
  <si>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</si>
  <si>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</si>
  <si>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</si>
  <si>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</si>
  <si>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</si>
  <si>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</si>
  <si>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</si>
  <si>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</si>
  <si>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</si>
  <si>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</si>
  <si>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</si>
  <si>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</si>
  <si>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</si>
  <si>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</si>
  <si>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</si>
  <si>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</si>
  <si>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</si>
  <si>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</si>
  <si>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</si>
  <si>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</si>
  <si>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</si>
  <si>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</si>
  <si>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</si>
  <si>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</si>
  <si>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</si>
  <si>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</si>
  <si>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</si>
  <si>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</si>
  <si>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</si>
  <si>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</si>
  <si>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</si>
  <si>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</si>
  <si>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</si>
  <si>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</si>
  <si>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</si>
  <si>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</si>
  <si>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</si>
  <si>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</si>
  <si>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</si>
  <si>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</si>
  <si>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</si>
  <si>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</si>
  <si>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</si>
  <si>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</si>
  <si>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</si>
  <si>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</si>
  <si>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</si>
  <si>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</si>
  <si>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</si>
  <si>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</si>
  <si>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</si>
  <si>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</si>
  <si>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</si>
  <si>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</si>
  <si>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</si>
  <si>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</si>
  <si>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</si>
  <si>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</si>
  <si>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</si>
  <si>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</si>
  <si>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</si>
  <si>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</si>
  <si>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</si>
  <si>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</si>
  <si>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</si>
  <si>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</si>
  <si>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</si>
  <si>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</si>
  <si>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</si>
  <si>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</si>
  <si>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</si>
  <si>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</si>
  <si>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</si>
  <si>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</si>
  <si>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</si>
  <si>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</si>
  <si>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</si>
  <si>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</si>
  <si>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</si>
  <si>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</si>
  <si>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</si>
  <si>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</si>
  <si>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</si>
  <si>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</si>
  <si>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</si>
  <si>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</si>
  <si>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</si>
  <si>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</si>
  <si>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</si>
  <si>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</si>
  <si>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</si>
  <si>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</si>
  <si>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</si>
  <si>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</si>
  <si>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</si>
  <si>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</si>
  <si>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</si>
  <si>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</si>
  <si>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</si>
  <si>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</si>
  <si>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</si>
  <si>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</si>
  <si>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</si>
  <si>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</si>
  <si>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</si>
  <si>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</si>
  <si>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</si>
  <si>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</si>
  <si>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</si>
  <si>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</si>
  <si>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</si>
  <si>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</si>
  <si>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</si>
  <si>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</si>
  <si>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</si>
  <si>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</si>
  <si>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</si>
  <si>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</si>
  <si>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</si>
  <si>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</si>
  <si>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</si>
  <si>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</si>
  <si>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</si>
  <si>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</si>
  <si>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</si>
  <si>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</si>
  <si>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</si>
  <si>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</si>
  <si>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</si>
  <si>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</si>
  <si>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</si>
  <si>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</si>
  <si>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</si>
  <si>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</si>
  <si>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</si>
  <si>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</si>
  <si>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</si>
  <si>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</si>
  <si>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</si>
  <si>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</si>
  <si>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</si>
  <si>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</si>
  <si>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</si>
  <si>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</si>
  <si>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</si>
  <si>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</si>
  <si>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</si>
  <si>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</si>
  <si>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</si>
  <si>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</si>
  <si>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</si>
  <si>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</si>
  <si>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</si>
  <si>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</si>
  <si>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</si>
  <si>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</si>
  <si>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</si>
  <si>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</si>
  <si>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</si>
  <si>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</si>
  <si>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</si>
  <si>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</si>
  <si>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</si>
  <si>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</si>
  <si>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</si>
  <si>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</si>
  <si>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</si>
  <si>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</si>
  <si>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</si>
  <si>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</si>
  <si>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</si>
  <si>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</si>
  <si>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</si>
  <si>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</si>
  <si>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</si>
  <si>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</si>
  <si>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</si>
  <si>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</si>
  <si>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</si>
  <si>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</si>
  <si>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</si>
  <si>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</si>
  <si>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</si>
  <si>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</si>
  <si>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</si>
  <si>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</si>
  <si>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</si>
  <si>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</si>
  <si>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</si>
  <si>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</si>
  <si>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</si>
  <si>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</si>
  <si>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</si>
  <si>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</si>
  <si>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</si>
  <si>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</si>
  <si>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</si>
  <si>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</si>
  <si>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</si>
  <si>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</si>
  <si>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</si>
  <si>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</si>
  <si>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</si>
  <si>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</si>
  <si>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</si>
  <si>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</si>
  <si>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</si>
  <si>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</si>
  <si>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</si>
  <si>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</si>
  <si>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</si>
  <si>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</si>
  <si>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</si>
  <si>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</si>
  <si>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</si>
  <si>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</si>
  <si>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</si>
  <si>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</si>
  <si>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</si>
  <si>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</si>
  <si>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</si>
  <si>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</si>
  <si>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</si>
  <si>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</si>
  <si>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</si>
  <si>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</si>
  <si>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</si>
  <si>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</si>
  <si>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</si>
  <si>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</si>
  <si>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</si>
  <si>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</si>
  <si>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</si>
  <si>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</si>
  <si>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</si>
  <si>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</si>
  <si>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</si>
  <si>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</si>
  <si>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</si>
  <si>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</si>
  <si>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</si>
  <si>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</si>
  <si>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</si>
  <si>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</si>
  <si>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</si>
  <si>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</si>
  <si>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</si>
  <si>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</si>
  <si>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</si>
  <si>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</si>
  <si>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</si>
  <si>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</si>
  <si>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</si>
  <si>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</si>
  <si>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</si>
  <si>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</si>
  <si>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</si>
  <si>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</si>
  <si>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</si>
  <si>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</si>
  <si>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</si>
  <si>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</si>
  <si>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</si>
  <si>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</si>
  <si>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</si>
  <si>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</si>
  <si>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</si>
  <si>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</si>
  <si>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</si>
  <si>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</si>
  <si>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</si>
  <si>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</si>
  <si>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</si>
  <si>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</si>
  <si>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</si>
  <si>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</si>
  <si>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</si>
  <si>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</si>
  <si>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</si>
  <si>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</si>
  <si>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</si>
  <si>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</si>
  <si>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</si>
  <si>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</si>
  <si>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</si>
  <si>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</si>
  <si>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</si>
  <si>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</si>
  <si>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</si>
  <si>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</si>
  <si>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</si>
  <si>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</si>
  <si>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</si>
  <si>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</si>
  <si>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</si>
  <si>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</si>
  <si>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</si>
  <si>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</si>
  <si>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</si>
  <si>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</si>
  <si>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</si>
  <si>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</si>
  <si>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</si>
  <si>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</si>
  <si>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</si>
  <si>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</si>
  <si>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</si>
  <si>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</si>
  <si>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</si>
  <si>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</si>
  <si>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</si>
  <si>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</si>
  <si>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</si>
  <si>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</si>
  <si>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</si>
  <si>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</si>
  <si>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</si>
  <si>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</si>
  <si>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</si>
  <si>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</si>
  <si>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</si>
  <si>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</si>
  <si>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</si>
  <si>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</si>
  <si>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</si>
  <si>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</si>
  <si>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</si>
  <si>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</si>
  <si>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</si>
  <si>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</si>
  <si>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</si>
  <si>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</si>
  <si>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</si>
  <si>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</si>
  <si>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</si>
  <si>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</si>
  <si>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</si>
  <si>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</si>
  <si>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</si>
  <si>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</si>
  <si>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</si>
  <si>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</si>
  <si>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</si>
  <si>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</si>
  <si>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</si>
  <si>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</si>
  <si>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</si>
  <si>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</si>
  <si>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</si>
  <si>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</si>
  <si>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</si>
  <si>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</si>
  <si>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</si>
  <si>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</si>
  <si>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</si>
  <si>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food trucks</t>
  </si>
  <si>
    <t>photography books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</si>
  <si>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</si>
  <si>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</si>
  <si>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</si>
  <si>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</si>
  <si>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</si>
  <si>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</si>
  <si>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</si>
  <si>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</si>
  <si>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</si>
  <si>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</si>
  <si>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</si>
  <si>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</si>
  <si>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fiction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</si>
  <si>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</si>
  <si>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</si>
  <si>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</si>
  <si>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</si>
  <si>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</si>
  <si>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</si>
  <si>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</si>
  <si>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</si>
  <si>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</si>
  <si>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parent category</t>
  </si>
  <si>
    <t>Grand Total</t>
  </si>
  <si>
    <t>(All)</t>
  </si>
  <si>
    <t>Outcome</t>
  </si>
  <si>
    <t>Outcomes by Category</t>
  </si>
  <si>
    <t>Parent Category</t>
  </si>
  <si>
    <t>Outcomes by sub-category</t>
  </si>
  <si>
    <t>Outcomes</t>
  </si>
  <si>
    <t>Sub-Category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</si>
  <si>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</si>
  <si>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</si>
  <si>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</si>
  <si>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</si>
  <si>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</si>
  <si>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</si>
  <si>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</si>
  <si>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</si>
  <si>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</si>
  <si>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</si>
  <si>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</si>
  <si>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</si>
  <si>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</si>
  <si>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</si>
  <si>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</si>
  <si>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Month</t>
  </si>
  <si>
    <t>Outcomes by Creation Time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</si>
  <si>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</si>
  <si>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</si>
  <si>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</si>
  <si>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</si>
  <si>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</si>
  <si>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</si>
  <si>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</si>
  <si>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</si>
  <si>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</si>
  <si>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</si>
  <si>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</si>
  <si>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</si>
  <si>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</si>
  <si>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</si>
  <si>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</si>
  <si>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</si>
  <si>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</si>
  <si>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</si>
  <si>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</si>
  <si>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</si>
  <si>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mean # of backers</t>
  </si>
  <si>
    <t>median # of backers</t>
  </si>
  <si>
    <t>minimum # of backers</t>
  </si>
  <si>
    <t>variance of # of backers</t>
  </si>
  <si>
    <t>standard deviation of # of backers</t>
  </si>
  <si>
    <t>Successful campaigns:</t>
  </si>
  <si>
    <t>Failed campaigns:</t>
  </si>
  <si>
    <t>maximum # of backers</t>
  </si>
  <si>
    <t>backers_count_bins</t>
  </si>
  <si>
    <t>frequency_successful</t>
  </si>
  <si>
    <t>frequency_failed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</si>
</sst>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2" applyFont="1"/>
    <xf numFmtId="0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C1FFC1"/>
        </patternFill>
      </fill>
    </dxf>
    <dxf>
      <fill>
        <patternFill>
          <bgColor rgb="FFA6A6A6"/>
        </patternFill>
      </fill>
    </dxf>
    <dxf>
      <fill>
        <patternFill>
          <bgColor rgb="FFFFBDBD"/>
        </patternFill>
      </fill>
    </dxf>
    <dxf>
      <fill>
        <patternFill>
          <bgColor theme="7" tint="0.59996337778862885"/>
        </patternFill>
      </fill>
    </dxf>
    <dxf>
      <fill>
        <patternFill>
          <bgColor rgb="FFC1FFC1"/>
        </patternFill>
      </fill>
    </dxf>
    <dxf>
      <fill>
        <patternFill>
          <bgColor rgb="FFA6A6A6"/>
        </patternFill>
      </fill>
    </dxf>
    <dxf>
      <fill>
        <patternFill>
          <bgColor rgb="FFFFBDBD"/>
        </patternFill>
      </fill>
    </dxf>
    <dxf>
      <fill>
        <patternFill>
          <bgColor theme="7" tint="0.59996337778862885"/>
        </patternFill>
      </fill>
    </dxf>
    <dxf>
      <fill>
        <patternFill>
          <bgColor rgb="FFC1FFC1"/>
        </patternFill>
      </fill>
    </dxf>
    <dxf>
      <fill>
        <patternFill>
          <bgColor rgb="FFA6A6A6"/>
        </patternFill>
      </fill>
    </dxf>
    <dxf>
      <fill>
        <patternFill>
          <bgColor rgb="FFFFBDBD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A6A6A6"/>
      <color rgb="FFFFBDBD"/>
      <color rgb="FFC1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[JS_CrowdfundingBook.xlsx]Pivot Table1!PivotTable1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B-4BA4-8652-2CB1A07A40BA}"/>
            </c:ext>
          </c:extLst>
        </c:ser>
        <c:ser>
          <c:idx val="1"/>
          <c:order val="1"/>
          <c:tx>
            <c:strRef>
              <c:f>'Pivot Table1'!$C$3:$C$4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3-4157-8D57-F0D7058841AE}"/>
            </c:ext>
          </c:extLst>
        </c:ser>
        <c:ser>
          <c:idx val="2"/>
          <c:order val="2"/>
          <c:tx>
            <c:strRef>
              <c:f>'Pivot Table1'!$D$3:$D$4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3-4157-8D57-F0D7058841AE}"/>
            </c:ext>
          </c:extLst>
        </c:ser>
        <c:ser>
          <c:idx val="3"/>
          <c:order val="3"/>
          <c:tx>
            <c:strRef>
              <c:f>'Pivot Table1'!$E$3:$E$4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E3-4157-8D57-F0D705884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7046256"/>
        <c:axId val="1340564464"/>
      </c:barChart>
      <c:catAx>
        <c:axId val="168704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564464"/>
        <c:crosses val="autoZero"/>
        <c:auto val="1"/>
        <c:lblAlgn val="ctr"/>
        <c:lblOffset val="100"/>
        <c:noMultiLvlLbl val="0"/>
      </c:catAx>
      <c:valAx>
        <c:axId val="134056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04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[JS_CrowdfundingBook.xlsx]Pivot Table2!PivotTable2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0-46DC-A4A9-10EA15221170}"/>
            </c:ext>
          </c:extLst>
        </c:ser>
        <c:ser>
          <c:idx val="1"/>
          <c:order val="1"/>
          <c:tx>
            <c:strRef>
              <c:f>'Pivot Table2'!$C$4:$C$5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0-46DC-A4A9-10EA15221170}"/>
            </c:ext>
          </c:extLst>
        </c:ser>
        <c:ser>
          <c:idx val="2"/>
          <c:order val="2"/>
          <c:tx>
            <c:strRef>
              <c:f>'Pivot Table2'!$D$4:$D$5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B0-46DC-A4A9-10EA15221170}"/>
            </c:ext>
          </c:extLst>
        </c:ser>
        <c:ser>
          <c:idx val="3"/>
          <c:order val="3"/>
          <c:tx>
            <c:strRef>
              <c:f>'Pivot Table2'!$E$4:$E$5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B0-46DC-A4A9-10EA1522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7030016"/>
        <c:axId val="1336282160"/>
      </c:barChart>
      <c:catAx>
        <c:axId val="168703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282160"/>
        <c:crosses val="autoZero"/>
        <c:auto val="1"/>
        <c:lblAlgn val="ctr"/>
        <c:lblOffset val="100"/>
        <c:noMultiLvlLbl val="0"/>
      </c:catAx>
      <c:valAx>
        <c:axId val="13362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03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[JS_CrowdfundingBook.xlsx]Pivot Table3!PivotTable1</c:name>
    <c:fmtId val="0"/>
  </c:pivotSource>
  <c:chart>
    <c:autoTitleDeleted val="0"/>
    <c:pivotFmts>
      <c:pivotFmt>
        <c:idx val="0"/>
        <c:spPr>
          <a:ln w="28575" cap="rnd">
            <a:solidFill>
              <a:srgbClr val="A6A6A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BDBD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C1FFC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A6A6A6"/>
              </a:solidFill>
              <a:round/>
            </a:ln>
            <a:effectLst/>
          </c:spPr>
          <c:marker>
            <c:symbol val="none"/>
          </c:marker>
          <c:cat>
            <c:strRef>
              <c:f>'Pivot Table3'!$A$6:$A$18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C-4315-8131-0CFF8F29290B}"/>
            </c:ext>
          </c:extLst>
        </c:ser>
        <c:ser>
          <c:idx val="1"/>
          <c:order val="1"/>
          <c:tx>
            <c:strRef>
              <c:f>'Pivot Table3'!$C$4:$C$5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BDBD"/>
              </a:solidFill>
              <a:round/>
            </a:ln>
            <a:effectLst/>
          </c:spPr>
          <c:marker>
            <c:symbol val="none"/>
          </c:marker>
          <c:cat>
            <c:strRef>
              <c:f>'Pivot Table3'!$A$6:$A$18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59-4FBD-B16A-91F78EF78789}"/>
            </c:ext>
          </c:extLst>
        </c:ser>
        <c:ser>
          <c:idx val="2"/>
          <c:order val="2"/>
          <c:tx>
            <c:strRef>
              <c:f>'Pivot Table3'!$D$4:$D$5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C1FFC1"/>
              </a:solidFill>
              <a:round/>
            </a:ln>
            <a:effectLst/>
          </c:spPr>
          <c:marker>
            <c:symbol val="none"/>
          </c:marker>
          <c:cat>
            <c:strRef>
              <c:f>'Pivot Table3'!$A$6:$A$18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59-4FBD-B16A-91F78EF78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456016"/>
        <c:axId val="441388144"/>
      </c:lineChart>
      <c:catAx>
        <c:axId val="53045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88144"/>
        <c:crosses val="autoZero"/>
        <c:auto val="1"/>
        <c:lblAlgn val="ctr"/>
        <c:lblOffset val="100"/>
        <c:noMultiLvlLbl val="0"/>
      </c:catAx>
      <c:valAx>
        <c:axId val="44138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5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C1FFC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64-4B16-9007-F74793C0941F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BDBD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64-4B16-9007-F74793C0941F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A6A6A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64-4B16-9007-F74793C09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358224"/>
        <c:axId val="430537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64-4B16-9007-F74793C0941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964-4B16-9007-F74793C0941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964-4B16-9007-F74793C0941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64-4B16-9007-F74793C0941F}"/>
                  </c:ext>
                </c:extLst>
              </c15:ser>
            </c15:filteredLineSeries>
          </c:ext>
        </c:extLst>
      </c:lineChart>
      <c:catAx>
        <c:axId val="53335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(Dollars)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37600"/>
        <c:crosses val="autoZero"/>
        <c:auto val="1"/>
        <c:lblAlgn val="ctr"/>
        <c:lblOffset val="100"/>
        <c:noMultiLvlLbl val="0"/>
      </c:catAx>
      <c:valAx>
        <c:axId val="4305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5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distribution of backer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'Statistical Analysis'!$M$1</c:f>
              <c:strCache>
                <c:ptCount val="1"/>
                <c:pt idx="0">
                  <c:v>frequency_successful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'Statistical Analysis'!$L$2:$L$14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2400</c:v>
                </c:pt>
                <c:pt idx="6">
                  <c:v>3200</c:v>
                </c:pt>
                <c:pt idx="7">
                  <c:v>4000</c:v>
                </c:pt>
                <c:pt idx="8">
                  <c:v>4800</c:v>
                </c:pt>
                <c:pt idx="9">
                  <c:v>5600</c:v>
                </c:pt>
                <c:pt idx="10">
                  <c:v>6400</c:v>
                </c:pt>
                <c:pt idx="11">
                  <c:v>7200</c:v>
                </c:pt>
                <c:pt idx="12">
                  <c:v>8000</c:v>
                </c:pt>
              </c:numCache>
            </c:numRef>
          </c:cat>
          <c:val>
            <c:numRef>
              <c:f>'Statistical Analysis'!$M$2:$M$14</c:f>
              <c:numCache>
                <c:formatCode>General</c:formatCode>
                <c:ptCount val="13"/>
                <c:pt idx="0">
                  <c:v>90</c:v>
                </c:pt>
                <c:pt idx="1">
                  <c:v>192</c:v>
                </c:pt>
                <c:pt idx="2">
                  <c:v>95</c:v>
                </c:pt>
                <c:pt idx="3">
                  <c:v>25</c:v>
                </c:pt>
                <c:pt idx="4">
                  <c:v>41</c:v>
                </c:pt>
                <c:pt idx="5">
                  <c:v>54</c:v>
                </c:pt>
                <c:pt idx="6">
                  <c:v>33</c:v>
                </c:pt>
                <c:pt idx="7">
                  <c:v>15</c:v>
                </c:pt>
                <c:pt idx="8">
                  <c:v>7</c:v>
                </c:pt>
                <c:pt idx="9">
                  <c:v>6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F7-40F6-A257-43D60CFD2322}"/>
            </c:ext>
          </c:extLst>
        </c:ser>
        <c:ser>
          <c:idx val="2"/>
          <c:order val="2"/>
          <c:tx>
            <c:strRef>
              <c:f>'Statistical Analysis'!$N$1</c:f>
              <c:strCache>
                <c:ptCount val="1"/>
                <c:pt idx="0">
                  <c:v>frequency_failed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'Statistical Analysis'!$L$2:$L$14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2400</c:v>
                </c:pt>
                <c:pt idx="6">
                  <c:v>3200</c:v>
                </c:pt>
                <c:pt idx="7">
                  <c:v>4000</c:v>
                </c:pt>
                <c:pt idx="8">
                  <c:v>4800</c:v>
                </c:pt>
                <c:pt idx="9">
                  <c:v>5600</c:v>
                </c:pt>
                <c:pt idx="10">
                  <c:v>6400</c:v>
                </c:pt>
                <c:pt idx="11">
                  <c:v>7200</c:v>
                </c:pt>
                <c:pt idx="12">
                  <c:v>8000</c:v>
                </c:pt>
              </c:numCache>
            </c:numRef>
          </c:cat>
          <c:val>
            <c:numRef>
              <c:f>'Statistical Analysis'!$N$2:$N$14</c:f>
              <c:numCache>
                <c:formatCode>General</c:formatCode>
                <c:ptCount val="13"/>
                <c:pt idx="0">
                  <c:v>169</c:v>
                </c:pt>
                <c:pt idx="1">
                  <c:v>44</c:v>
                </c:pt>
                <c:pt idx="2">
                  <c:v>23</c:v>
                </c:pt>
                <c:pt idx="3">
                  <c:v>38</c:v>
                </c:pt>
                <c:pt idx="4">
                  <c:v>46</c:v>
                </c:pt>
                <c:pt idx="5">
                  <c:v>24</c:v>
                </c:pt>
                <c:pt idx="6">
                  <c:v>9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F7-40F6-A257-43D60CFD2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329775"/>
        <c:axId val="19915526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'Statistical Analysis'!$L$1</c15:sqref>
                        </c15:formulaRef>
                      </c:ext>
                    </c:extLst>
                    <c:strCache>
                      <c:ptCount val="1"/>
                      <c:pt idx="0">
                        <c:v>backers_count_bins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'Statistical Analysis'!$L$2:$L$14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1600</c:v>
                      </c:pt>
                      <c:pt idx="5">
                        <c:v>2400</c:v>
                      </c:pt>
                      <c:pt idx="6">
                        <c:v>3200</c:v>
                      </c:pt>
                      <c:pt idx="7">
                        <c:v>4000</c:v>
                      </c:pt>
                      <c:pt idx="8">
                        <c:v>4800</c:v>
                      </c:pt>
                      <c:pt idx="9">
                        <c:v>5600</c:v>
                      </c:pt>
                      <c:pt idx="10">
                        <c:v>6400</c:v>
                      </c:pt>
                      <c:pt idx="11">
                        <c:v>7200</c:v>
                      </c:pt>
                      <c:pt idx="12">
                        <c:v>8000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'Statistical Analysis'!$L$2:$L$14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1600</c:v>
                      </c:pt>
                      <c:pt idx="5">
                        <c:v>2400</c:v>
                      </c:pt>
                      <c:pt idx="6">
                        <c:v>3200</c:v>
                      </c:pt>
                      <c:pt idx="7">
                        <c:v>4000</c:v>
                      </c:pt>
                      <c:pt idx="8">
                        <c:v>4800</c:v>
                      </c:pt>
                      <c:pt idx="9">
                        <c:v>5600</c:v>
                      </c:pt>
                      <c:pt idx="10">
                        <c:v>6400</c:v>
                      </c:pt>
                      <c:pt idx="11">
                        <c:v>7200</c:v>
                      </c:pt>
                      <c:pt idx="12">
                        <c:v>8000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AF7-40F6-A257-43D60CFD2322}"/>
                  </c:ext>
                </c:extLst>
              </c15:ser>
            </c15:filteredBarSeries>
          </c:ext>
        </c:extLst>
      </c:barChart>
      <c:catAx>
        <c:axId val="1917329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backer's</a:t>
                </a:r>
                <a:r>
                  <a:rPr lang="en-US" baseline="0"/>
                  <a:t> count bins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552639"/>
        <c:crosses val="autoZero"/>
        <c:auto val="1"/>
        <c:lblAlgn val="ctr"/>
        <c:lblOffset val="100"/>
        <c:noMultiLvlLbl val="0"/>
      </c:catAx>
      <c:valAx>
        <c:axId val="199155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campaigns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32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182880</xdr:colOff>
      <xdr:row>4</xdr:row>
      <xdr:rowOff>47625</xdr:rowOff>
    </xdr:from>
    <xdr:to>
      <xdr:col>17</xdr:col>
      <xdr:colOff>60960</xdr:colOff>
      <xdr:row>18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58FF10-C8A6-E396-5E19-CAC19B111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217170</xdr:colOff>
      <xdr:row>5</xdr:row>
      <xdr:rowOff>121920</xdr:rowOff>
    </xdr:from>
    <xdr:to>
      <xdr:col>13</xdr:col>
      <xdr:colOff>95250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56188-404F-A2D8-842F-7DD64531A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</xdr:colOff>
      <xdr:row>4</xdr:row>
      <xdr:rowOff>175260</xdr:rowOff>
    </xdr:from>
    <xdr:to>
      <xdr:col>13</xdr:col>
      <xdr:colOff>373380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7F14F1-DF11-D186-7F6E-D90BC78E7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727710</xdr:colOff>
      <xdr:row>13</xdr:row>
      <xdr:rowOff>125730</xdr:rowOff>
    </xdr:from>
    <xdr:to>
      <xdr:col>6</xdr:col>
      <xdr:colOff>636270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FFFC2-6DE3-8B5A-DC55-EB0B93226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16</xdr:row>
      <xdr:rowOff>38100</xdr:rowOff>
    </xdr:from>
    <xdr:to>
      <xdr:col>10</xdr:col>
      <xdr:colOff>114300</xdr:colOff>
      <xdr:row>29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7518CA-44C6-22E6-65D4-B2517D8A2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438150</xdr:colOff>
      <xdr:row>9</xdr:row>
      <xdr:rowOff>85725</xdr:rowOff>
    </xdr:from>
    <xdr:to>
      <xdr:col>10</xdr:col>
      <xdr:colOff>105420</xdr:colOff>
      <xdr:row>15</xdr:row>
      <xdr:rowOff>114471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713CDBC-F48C-4272-111A-B7CDEC9A4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72150" y="1885950"/>
          <a:ext cx="4620270" cy="122889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anna Santana" refreshedDate="45014.456248263887" createdVersion="8" refreshedVersion="8" minRefreshableVersion="3" recordCount="1000" xr:uid="{15F05CE5-32AF-4629-9408-86220246C0F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0" maxValue="113.17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anna Santana" refreshedDate="45014.550688888892" createdVersion="8" refreshedVersion="8" minRefreshableVersion="3" recordCount="1000" xr:uid="{675D7FBC-A845-479C-9B13-EF24F83B6A15}">
  <cacheSource type="worksheet">
    <worksheetSource name="date_pivot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0" maxValue="113.17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n v="0"/>
    <x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92.15"/>
    <n v="1040"/>
    <x v="1"/>
    <n v="158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00.02"/>
    <n v="131"/>
    <x v="1"/>
    <n v="1425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103.21"/>
    <n v="59"/>
    <x v="0"/>
    <n v="24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99.34"/>
    <n v="69"/>
    <x v="0"/>
    <n v="53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75.83"/>
    <n v="174"/>
    <x v="1"/>
    <n v="174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60.56"/>
    <n v="21"/>
    <x v="0"/>
    <n v="18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64.94"/>
    <n v="328"/>
    <x v="1"/>
    <n v="227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31"/>
    <n v="20"/>
    <x v="2"/>
    <n v="70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72.91"/>
    <n v="52"/>
    <x v="0"/>
    <n v="44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62.9"/>
    <n v="266"/>
    <x v="1"/>
    <n v="220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112.22"/>
    <n v="48"/>
    <x v="0"/>
    <n v="27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102.35"/>
    <n v="89"/>
    <x v="0"/>
    <n v="5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105.05"/>
    <n v="245"/>
    <x v="1"/>
    <n v="98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94.15"/>
    <n v="67"/>
    <x v="0"/>
    <n v="200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84.99"/>
    <n v="47"/>
    <x v="0"/>
    <n v="452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110.41"/>
    <n v="649"/>
    <x v="1"/>
    <n v="100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07.96"/>
    <n v="159"/>
    <x v="1"/>
    <n v="1249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45.1"/>
    <n v="67"/>
    <x v="3"/>
    <n v="135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5"/>
    <n v="49"/>
    <x v="0"/>
    <n v="674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05.97"/>
    <n v="112"/>
    <x v="1"/>
    <n v="1396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69.06"/>
    <n v="41"/>
    <x v="0"/>
    <n v="558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85.04"/>
    <n v="128"/>
    <x v="1"/>
    <n v="890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105.23"/>
    <n v="332"/>
    <x v="1"/>
    <n v="142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39"/>
    <n v="113"/>
    <x v="1"/>
    <n v="2673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73.03"/>
    <n v="216"/>
    <x v="1"/>
    <n v="16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35.01"/>
    <n v="48"/>
    <x v="3"/>
    <n v="1480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106.6"/>
    <n v="80"/>
    <x v="0"/>
    <n v="15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62"/>
    <n v="105"/>
    <x v="1"/>
    <n v="2220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94"/>
    <n v="329"/>
    <x v="1"/>
    <n v="1606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12.05"/>
    <n v="161"/>
    <x v="1"/>
    <n v="129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48.01"/>
    <n v="310"/>
    <x v="1"/>
    <n v="2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38"/>
    <n v="87"/>
    <x v="0"/>
    <n v="2307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5"/>
    <n v="378"/>
    <x v="1"/>
    <n v="5419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85"/>
    <n v="151"/>
    <x v="1"/>
    <n v="16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95.99"/>
    <n v="150"/>
    <x v="1"/>
    <n v="1965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68.81"/>
    <n v="157"/>
    <x v="1"/>
    <n v="16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05.97"/>
    <n v="140"/>
    <x v="1"/>
    <n v="10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75.260000000000005"/>
    <n v="325"/>
    <x v="1"/>
    <n v="134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7.13"/>
    <n v="51"/>
    <x v="0"/>
    <n v="88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75.14"/>
    <n v="169"/>
    <x v="1"/>
    <n v="198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107.42"/>
    <n v="213"/>
    <x v="1"/>
    <n v="111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36"/>
    <n v="444"/>
    <x v="1"/>
    <n v="222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27"/>
    <n v="186"/>
    <x v="1"/>
    <n v="6212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107.56"/>
    <n v="659"/>
    <x v="1"/>
    <n v="98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94.38"/>
    <n v="48"/>
    <x v="0"/>
    <n v="4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46.16"/>
    <n v="115"/>
    <x v="1"/>
    <n v="92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.85"/>
    <n v="475"/>
    <x v="1"/>
    <n v="149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53.01"/>
    <n v="387"/>
    <x v="1"/>
    <n v="243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45.06"/>
    <n v="190"/>
    <x v="1"/>
    <n v="303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n v="2"/>
    <x v="0"/>
    <n v="1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9.01"/>
    <n v="92"/>
    <x v="0"/>
    <n v="1467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2.79"/>
    <n v="34"/>
    <x v="0"/>
    <n v="75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59.12"/>
    <n v="140"/>
    <x v="1"/>
    <n v="209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44.93"/>
    <n v="90"/>
    <x v="0"/>
    <n v="120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89.66"/>
    <n v="178"/>
    <x v="1"/>
    <n v="131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70.08"/>
    <n v="144"/>
    <x v="1"/>
    <n v="164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31.06"/>
    <n v="215"/>
    <x v="1"/>
    <n v="201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9.06"/>
    <n v="227"/>
    <x v="1"/>
    <n v="211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30.09"/>
    <n v="275"/>
    <x v="1"/>
    <n v="128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85"/>
    <n v="144"/>
    <x v="1"/>
    <n v="1600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82"/>
    <n v="93"/>
    <x v="0"/>
    <n v="2253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58.04"/>
    <n v="723"/>
    <x v="1"/>
    <n v="249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1.4"/>
    <n v="12"/>
    <x v="0"/>
    <n v="5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71.95"/>
    <n v="98"/>
    <x v="0"/>
    <n v="38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61.04"/>
    <n v="236"/>
    <x v="1"/>
    <n v="236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108.92"/>
    <n v="45"/>
    <x v="0"/>
    <n v="1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29"/>
    <n v="162"/>
    <x v="1"/>
    <n v="4065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58.98"/>
    <n v="255"/>
    <x v="1"/>
    <n v="246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111.82"/>
    <n v="24"/>
    <x v="3"/>
    <n v="17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64"/>
    <n v="124"/>
    <x v="1"/>
    <n v="247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85.32"/>
    <n v="108"/>
    <x v="1"/>
    <n v="76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74.48"/>
    <n v="670"/>
    <x v="1"/>
    <n v="54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105.15"/>
    <n v="661"/>
    <x v="1"/>
    <n v="88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56.19"/>
    <n v="122"/>
    <x v="1"/>
    <n v="85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85.92"/>
    <n v="151"/>
    <x v="1"/>
    <n v="170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57"/>
    <n v="78"/>
    <x v="0"/>
    <n v="168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79.64"/>
    <n v="47"/>
    <x v="0"/>
    <n v="56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41.02"/>
    <n v="301"/>
    <x v="1"/>
    <n v="330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48"/>
    <n v="70"/>
    <x v="0"/>
    <n v="83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55.21"/>
    <n v="637"/>
    <x v="1"/>
    <n v="127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92.11"/>
    <n v="225"/>
    <x v="1"/>
    <n v="4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83.18"/>
    <n v="1497"/>
    <x v="1"/>
    <n v="180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40"/>
    <n v="38"/>
    <x v="0"/>
    <n v="100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11.13"/>
    <n v="132"/>
    <x v="1"/>
    <n v="374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90.56"/>
    <n v="131"/>
    <x v="1"/>
    <n v="71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61.11"/>
    <n v="168"/>
    <x v="1"/>
    <n v="203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83.02"/>
    <n v="62"/>
    <x v="0"/>
    <n v="148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110.76"/>
    <n v="261"/>
    <x v="1"/>
    <n v="113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89.46"/>
    <n v="253"/>
    <x v="1"/>
    <n v="9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57.85"/>
    <n v="79"/>
    <x v="0"/>
    <n v="106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110"/>
    <n v="48"/>
    <x v="0"/>
    <n v="679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103.97"/>
    <n v="259"/>
    <x v="1"/>
    <n v="498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108"/>
    <n v="61"/>
    <x v="3"/>
    <n v="610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48.93"/>
    <n v="304"/>
    <x v="1"/>
    <n v="180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37.67"/>
    <n v="113"/>
    <x v="1"/>
    <n v="2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65"/>
    <n v="217"/>
    <x v="1"/>
    <n v="2331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106.61"/>
    <n v="927"/>
    <x v="1"/>
    <n v="113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27.01"/>
    <n v="34"/>
    <x v="0"/>
    <n v="1220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91.16"/>
    <n v="197"/>
    <x v="1"/>
    <n v="164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n v="1"/>
    <x v="0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56.05"/>
    <n v="1021"/>
    <x v="1"/>
    <n v="164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31.02"/>
    <n v="282"/>
    <x v="1"/>
    <n v="336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66.510000000000005"/>
    <n v="25"/>
    <x v="0"/>
    <n v="37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89.01"/>
    <n v="143"/>
    <x v="1"/>
    <n v="1917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03.46"/>
    <n v="145"/>
    <x v="1"/>
    <n v="95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95.28"/>
    <n v="359"/>
    <x v="1"/>
    <n v="147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75.900000000000006"/>
    <n v="186"/>
    <x v="1"/>
    <n v="8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107.58"/>
    <n v="595"/>
    <x v="1"/>
    <n v="83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1.32"/>
    <n v="59"/>
    <x v="0"/>
    <n v="60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71.98"/>
    <n v="15"/>
    <x v="0"/>
    <n v="296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08.95"/>
    <n v="120"/>
    <x v="1"/>
    <n v="676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35"/>
    <n v="269"/>
    <x v="1"/>
    <n v="361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94.94"/>
    <n v="377"/>
    <x v="1"/>
    <n v="131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109.65"/>
    <n v="727"/>
    <x v="1"/>
    <n v="126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44"/>
    <n v="87"/>
    <x v="0"/>
    <n v="330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6.79"/>
    <n v="88"/>
    <x v="0"/>
    <n v="73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30.99"/>
    <n v="174"/>
    <x v="1"/>
    <n v="275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94.79"/>
    <n v="118"/>
    <x v="1"/>
    <n v="67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69.790000000000006"/>
    <n v="215"/>
    <x v="1"/>
    <n v="154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63"/>
    <n v="149"/>
    <x v="1"/>
    <n v="1782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110.03"/>
    <n v="219"/>
    <x v="1"/>
    <n v="9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26"/>
    <n v="64"/>
    <x v="0"/>
    <n v="3387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49.99"/>
    <n v="19"/>
    <x v="0"/>
    <n v="662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101.72"/>
    <n v="368"/>
    <x v="1"/>
    <n v="94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47.08"/>
    <n v="160"/>
    <x v="1"/>
    <n v="180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89.94"/>
    <n v="39"/>
    <x v="0"/>
    <n v="77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78.97"/>
    <n v="51"/>
    <x v="0"/>
    <n v="672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80.069999999999993"/>
    <n v="60"/>
    <x v="3"/>
    <n v="532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86.47"/>
    <n v="3"/>
    <x v="3"/>
    <n v="55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28"/>
    <n v="155"/>
    <x v="1"/>
    <n v="533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68"/>
    <n v="101"/>
    <x v="1"/>
    <n v="2443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43.08"/>
    <n v="116"/>
    <x v="1"/>
    <n v="89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87.96"/>
    <n v="311"/>
    <x v="1"/>
    <n v="15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4.99"/>
    <n v="90"/>
    <x v="0"/>
    <n v="940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46.91"/>
    <n v="71"/>
    <x v="0"/>
    <n v="117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46.91"/>
    <n v="3"/>
    <x v="3"/>
    <n v="5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94.24"/>
    <n v="262"/>
    <x v="1"/>
    <n v="50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80.14"/>
    <n v="96"/>
    <x v="0"/>
    <n v="1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59.04"/>
    <n v="21"/>
    <x v="0"/>
    <n v="326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65.989999999999995"/>
    <n v="223"/>
    <x v="1"/>
    <n v="186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60.99"/>
    <n v="102"/>
    <x v="1"/>
    <n v="1071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98.31"/>
    <n v="230"/>
    <x v="1"/>
    <n v="11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04.6"/>
    <n v="136"/>
    <x v="1"/>
    <n v="70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86.07"/>
    <n v="129"/>
    <x v="1"/>
    <n v="135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76.989999999999995"/>
    <n v="237"/>
    <x v="1"/>
    <n v="768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29.76"/>
    <n v="17"/>
    <x v="3"/>
    <n v="51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46.92"/>
    <n v="112"/>
    <x v="1"/>
    <n v="199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05.19"/>
    <n v="121"/>
    <x v="1"/>
    <n v="107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69.91"/>
    <n v="220"/>
    <x v="1"/>
    <n v="195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n v="1"/>
    <x v="0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0.01"/>
    <n v="64"/>
    <x v="0"/>
    <n v="1467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52.01"/>
    <n v="423"/>
    <x v="1"/>
    <n v="3376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31"/>
    <n v="93"/>
    <x v="0"/>
    <n v="568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95.04"/>
    <n v="59"/>
    <x v="0"/>
    <n v="1059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75.97"/>
    <n v="65"/>
    <x v="0"/>
    <n v="1194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1.010000000000005"/>
    <n v="74"/>
    <x v="3"/>
    <n v="379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73.73"/>
    <n v="53"/>
    <x v="0"/>
    <n v="30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113.17"/>
    <n v="221"/>
    <x v="1"/>
    <n v="41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5.01"/>
    <n v="100"/>
    <x v="1"/>
    <n v="182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79.180000000000007"/>
    <n v="162"/>
    <x v="1"/>
    <n v="164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57.33"/>
    <n v="78"/>
    <x v="0"/>
    <n v="75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58.18"/>
    <n v="150"/>
    <x v="1"/>
    <n v="157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36.03"/>
    <n v="253"/>
    <x v="1"/>
    <n v="246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7.99"/>
    <n v="100"/>
    <x v="1"/>
    <n v="1396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44.01"/>
    <n v="122"/>
    <x v="1"/>
    <n v="250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55.08"/>
    <n v="137"/>
    <x v="1"/>
    <n v="244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74"/>
    <n v="416"/>
    <x v="1"/>
    <n v="146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42"/>
    <n v="31"/>
    <x v="0"/>
    <n v="955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77.989999999999995"/>
    <n v="424"/>
    <x v="1"/>
    <n v="1267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82.51"/>
    <n v="3"/>
    <x v="0"/>
    <n v="67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4.2"/>
    <n v="11"/>
    <x v="0"/>
    <n v="5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25.5"/>
    <n v="83"/>
    <x v="0"/>
    <n v="26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00.98"/>
    <n v="163"/>
    <x v="1"/>
    <n v="1561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111.83"/>
    <n v="895"/>
    <x v="1"/>
    <n v="48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42"/>
    <n v="26"/>
    <x v="0"/>
    <n v="1130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110.05"/>
    <n v="75"/>
    <x v="0"/>
    <n v="782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59"/>
    <n v="416"/>
    <x v="1"/>
    <n v="273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32.99"/>
    <n v="96"/>
    <x v="0"/>
    <n v="210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45.01"/>
    <n v="358"/>
    <x v="1"/>
    <n v="3537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81.98"/>
    <n v="308"/>
    <x v="1"/>
    <n v="2107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39.08"/>
    <n v="62"/>
    <x v="0"/>
    <n v="136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59"/>
    <n v="722"/>
    <x v="1"/>
    <n v="3318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40.99"/>
    <n v="69"/>
    <x v="0"/>
    <n v="86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31.03"/>
    <n v="293"/>
    <x v="1"/>
    <n v="340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37.79"/>
    <n v="72"/>
    <x v="0"/>
    <n v="1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.01"/>
    <n v="32"/>
    <x v="0"/>
    <n v="886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95.97"/>
    <n v="230"/>
    <x v="1"/>
    <n v="1442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75"/>
    <n v="32"/>
    <x v="0"/>
    <n v="3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102.05"/>
    <n v="24"/>
    <x v="3"/>
    <n v="441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105.75"/>
    <n v="69"/>
    <x v="0"/>
    <n v="24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07"/>
    <n v="38"/>
    <x v="0"/>
    <n v="86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35.049999999999997"/>
    <n v="20"/>
    <x v="0"/>
    <n v="243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.34"/>
    <n v="46"/>
    <x v="0"/>
    <n v="65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69.17"/>
    <n v="123"/>
    <x v="1"/>
    <n v="126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109.08"/>
    <n v="362"/>
    <x v="1"/>
    <n v="524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51.78"/>
    <n v="63"/>
    <x v="0"/>
    <n v="100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82.01"/>
    <n v="298"/>
    <x v="1"/>
    <n v="1989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35.96"/>
    <n v="10"/>
    <x v="0"/>
    <n v="168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74.459999999999994"/>
    <n v="54"/>
    <x v="0"/>
    <n v="13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n v="2"/>
    <x v="0"/>
    <n v="1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91.11"/>
    <n v="681"/>
    <x v="1"/>
    <n v="157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.790000000000006"/>
    <n v="79"/>
    <x v="3"/>
    <n v="8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43"/>
    <n v="134"/>
    <x v="1"/>
    <n v="449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63.23"/>
    <n v="3"/>
    <x v="0"/>
    <n v="40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70.180000000000007"/>
    <n v="432"/>
    <x v="1"/>
    <n v="80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61.33"/>
    <n v="39"/>
    <x v="3"/>
    <n v="57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99"/>
    <n v="426"/>
    <x v="1"/>
    <n v="43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96.98"/>
    <n v="101"/>
    <x v="1"/>
    <n v="2053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51"/>
    <n v="21"/>
    <x v="2"/>
    <n v="808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28.04"/>
    <n v="67"/>
    <x v="0"/>
    <n v="226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60.98"/>
    <n v="95"/>
    <x v="0"/>
    <n v="1625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73.209999999999994"/>
    <n v="152"/>
    <x v="1"/>
    <n v="16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40"/>
    <n v="195"/>
    <x v="1"/>
    <n v="4289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86.81"/>
    <n v="1023"/>
    <x v="1"/>
    <n v="165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2.13"/>
    <n v="4"/>
    <x v="0"/>
    <n v="14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03.98"/>
    <n v="155"/>
    <x v="1"/>
    <n v="1815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62"/>
    <n v="45"/>
    <x v="0"/>
    <n v="934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31.01"/>
    <n v="216"/>
    <x v="1"/>
    <n v="397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89.99"/>
    <n v="332"/>
    <x v="1"/>
    <n v="153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39.24"/>
    <n v="8"/>
    <x v="0"/>
    <n v="17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54.99"/>
    <n v="99"/>
    <x v="0"/>
    <n v="217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47.99"/>
    <n v="138"/>
    <x v="1"/>
    <n v="138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87.97"/>
    <n v="94"/>
    <x v="0"/>
    <n v="931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52"/>
    <n v="404"/>
    <x v="1"/>
    <n v="3594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30"/>
    <n v="260"/>
    <x v="1"/>
    <n v="588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98.21"/>
    <n v="367"/>
    <x v="1"/>
    <n v="112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08.96"/>
    <n v="169"/>
    <x v="1"/>
    <n v="943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67"/>
    <n v="120"/>
    <x v="1"/>
    <n v="2468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64.989999999999995"/>
    <n v="194"/>
    <x v="1"/>
    <n v="2551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99.84"/>
    <n v="420"/>
    <x v="1"/>
    <n v="10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82.43"/>
    <n v="77"/>
    <x v="3"/>
    <n v="67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63.29"/>
    <n v="171"/>
    <x v="1"/>
    <n v="92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96.77"/>
    <n v="158"/>
    <x v="1"/>
    <n v="62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54.91"/>
    <n v="109"/>
    <x v="1"/>
    <n v="149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39.01"/>
    <n v="42"/>
    <x v="0"/>
    <n v="92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75.84"/>
    <n v="11"/>
    <x v="0"/>
    <n v="57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45.05"/>
    <n v="159"/>
    <x v="1"/>
    <n v="32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104.52"/>
    <n v="422"/>
    <x v="1"/>
    <n v="97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76.27"/>
    <n v="98"/>
    <x v="0"/>
    <n v="41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69.02"/>
    <n v="419"/>
    <x v="1"/>
    <n v="1784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8"/>
    <n v="102"/>
    <x v="1"/>
    <n v="1684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42.92"/>
    <n v="128"/>
    <x v="1"/>
    <n v="250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3.03"/>
    <n v="445"/>
    <x v="1"/>
    <n v="238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75.25"/>
    <n v="570"/>
    <x v="1"/>
    <n v="5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69.02"/>
    <n v="509"/>
    <x v="1"/>
    <n v="21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65.989999999999995"/>
    <n v="326"/>
    <x v="1"/>
    <n v="222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8.01"/>
    <n v="933"/>
    <x v="1"/>
    <n v="1884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60.11"/>
    <n v="211"/>
    <x v="1"/>
    <n v="218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6"/>
    <n v="273"/>
    <x v="1"/>
    <n v="6465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n v="3"/>
    <x v="0"/>
    <n v="1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38.020000000000003"/>
    <n v="54"/>
    <x v="0"/>
    <n v="101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106.15"/>
    <n v="626"/>
    <x v="1"/>
    <n v="59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1.02"/>
    <n v="89"/>
    <x v="0"/>
    <n v="1335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96.65"/>
    <n v="185"/>
    <x v="1"/>
    <n v="88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57"/>
    <n v="120"/>
    <x v="1"/>
    <n v="169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63.93"/>
    <n v="23"/>
    <x v="0"/>
    <n v="15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90.46"/>
    <n v="146"/>
    <x v="1"/>
    <n v="92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72.17"/>
    <n v="268"/>
    <x v="1"/>
    <n v="186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77.930000000000007"/>
    <n v="598"/>
    <x v="1"/>
    <n v="138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38.07"/>
    <n v="158"/>
    <x v="1"/>
    <n v="261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57.94"/>
    <n v="31"/>
    <x v="0"/>
    <n v="45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49.79"/>
    <n v="313"/>
    <x v="1"/>
    <n v="107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54.05"/>
    <n v="371"/>
    <x v="1"/>
    <n v="199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0"/>
    <n v="363"/>
    <x v="1"/>
    <n v="5512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70.13"/>
    <n v="123"/>
    <x v="1"/>
    <n v="86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27"/>
    <n v="77"/>
    <x v="0"/>
    <n v="318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51.99"/>
    <n v="234"/>
    <x v="1"/>
    <n v="2768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56.42"/>
    <n v="181"/>
    <x v="1"/>
    <n v="48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101.63"/>
    <n v="253"/>
    <x v="1"/>
    <n v="8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5.01"/>
    <n v="27"/>
    <x v="3"/>
    <n v="1890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32.020000000000003"/>
    <n v="1"/>
    <x v="2"/>
    <n v="61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82.02"/>
    <n v="304"/>
    <x v="1"/>
    <n v="1894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37.96"/>
    <n v="137"/>
    <x v="1"/>
    <n v="282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51.53"/>
    <n v="32"/>
    <x v="0"/>
    <n v="15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81.2"/>
    <n v="242"/>
    <x v="1"/>
    <n v="116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40.03"/>
    <n v="97"/>
    <x v="0"/>
    <n v="13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89.94"/>
    <n v="1066"/>
    <x v="1"/>
    <n v="83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96.69"/>
    <n v="326"/>
    <x v="1"/>
    <n v="91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25.01"/>
    <n v="171"/>
    <x v="1"/>
    <n v="546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36.99"/>
    <n v="581"/>
    <x v="1"/>
    <n v="393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73.010000000000005"/>
    <n v="92"/>
    <x v="0"/>
    <n v="2062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68.239999999999995"/>
    <n v="108"/>
    <x v="1"/>
    <n v="13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52.31"/>
    <n v="19"/>
    <x v="0"/>
    <n v="29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61.77"/>
    <n v="83"/>
    <x v="0"/>
    <n v="132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25.03"/>
    <n v="706"/>
    <x v="1"/>
    <n v="254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06.29"/>
    <n v="17"/>
    <x v="3"/>
    <n v="184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75.069999999999993"/>
    <n v="210"/>
    <x v="1"/>
    <n v="176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39.97"/>
    <n v="98"/>
    <x v="0"/>
    <n v="13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39.979999999999997"/>
    <n v="1684"/>
    <x v="1"/>
    <n v="33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101.02"/>
    <n v="54"/>
    <x v="0"/>
    <n v="908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76.81"/>
    <n v="457"/>
    <x v="1"/>
    <n v="107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71.7"/>
    <n v="10"/>
    <x v="0"/>
    <n v="10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33.28"/>
    <n v="16"/>
    <x v="3"/>
    <n v="32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43.92"/>
    <n v="1340"/>
    <x v="1"/>
    <n v="183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n v="36"/>
    <x v="0"/>
    <n v="1910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88.21"/>
    <n v="55"/>
    <x v="0"/>
    <n v="3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65.239999999999995"/>
    <n v="94"/>
    <x v="0"/>
    <n v="104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69.959999999999994"/>
    <n v="144"/>
    <x v="1"/>
    <n v="72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39.880000000000003"/>
    <n v="51"/>
    <x v="0"/>
    <n v="49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n v="5"/>
    <x v="0"/>
    <n v="1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41.02"/>
    <n v="1345"/>
    <x v="1"/>
    <n v="295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98.91"/>
    <n v="32"/>
    <x v="0"/>
    <n v="245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7.78"/>
    <n v="83"/>
    <x v="0"/>
    <n v="32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80.77"/>
    <n v="546"/>
    <x v="1"/>
    <n v="142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94.28"/>
    <n v="286"/>
    <x v="1"/>
    <n v="85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3.430000000000007"/>
    <n v="8"/>
    <x v="0"/>
    <n v="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65.97"/>
    <n v="132"/>
    <x v="1"/>
    <n v="659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109.04"/>
    <n v="74"/>
    <x v="0"/>
    <n v="803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41.16"/>
    <n v="75"/>
    <x v="3"/>
    <n v="75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99.13"/>
    <n v="20"/>
    <x v="0"/>
    <n v="16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105.88"/>
    <n v="203"/>
    <x v="1"/>
    <n v="121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49"/>
    <n v="310"/>
    <x v="1"/>
    <n v="3742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"/>
    <n v="395"/>
    <x v="1"/>
    <n v="223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31.02"/>
    <n v="295"/>
    <x v="1"/>
    <n v="133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103.87"/>
    <n v="34"/>
    <x v="0"/>
    <n v="31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59.27"/>
    <n v="67"/>
    <x v="0"/>
    <n v="108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42.3"/>
    <n v="19"/>
    <x v="0"/>
    <n v="30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53.12"/>
    <n v="16"/>
    <x v="0"/>
    <n v="17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50.8"/>
    <n v="39"/>
    <x v="3"/>
    <n v="64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1.15"/>
    <n v="10"/>
    <x v="0"/>
    <n v="80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65"/>
    <n v="94"/>
    <x v="0"/>
    <n v="2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38"/>
    <n v="167"/>
    <x v="1"/>
    <n v="516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82.62"/>
    <n v="24"/>
    <x v="0"/>
    <n v="26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37.94"/>
    <n v="164"/>
    <x v="1"/>
    <n v="307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80.78"/>
    <n v="91"/>
    <x v="0"/>
    <n v="73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25.98"/>
    <n v="46"/>
    <x v="0"/>
    <n v="12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0.36"/>
    <n v="39"/>
    <x v="0"/>
    <n v="3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54"/>
    <n v="134"/>
    <x v="1"/>
    <n v="2441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101.79"/>
    <n v="23"/>
    <x v="2"/>
    <n v="21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45"/>
    <n v="185"/>
    <x v="1"/>
    <n v="138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77.069999999999993"/>
    <n v="444"/>
    <x v="1"/>
    <n v="190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88.08"/>
    <n v="200"/>
    <x v="1"/>
    <n v="470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47.04"/>
    <n v="124"/>
    <x v="1"/>
    <n v="253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11"/>
    <n v="187"/>
    <x v="1"/>
    <n v="1113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87"/>
    <n v="114"/>
    <x v="1"/>
    <n v="2283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63.99"/>
    <n v="97"/>
    <x v="0"/>
    <n v="1072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05.99"/>
    <n v="123"/>
    <x v="1"/>
    <n v="1095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73.989999999999995"/>
    <n v="179"/>
    <x v="1"/>
    <n v="1690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4.02"/>
    <n v="80"/>
    <x v="3"/>
    <n v="1297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88.97"/>
    <n v="94"/>
    <x v="0"/>
    <n v="393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76.989999999999995"/>
    <n v="85"/>
    <x v="0"/>
    <n v="1257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97.15"/>
    <n v="67"/>
    <x v="0"/>
    <n v="328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33.01"/>
    <n v="54"/>
    <x v="0"/>
    <n v="147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99.95"/>
    <n v="42"/>
    <x v="0"/>
    <n v="830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69.97"/>
    <n v="15"/>
    <x v="0"/>
    <n v="331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110.32"/>
    <n v="34"/>
    <x v="0"/>
    <n v="25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66.010000000000005"/>
    <n v="1401"/>
    <x v="1"/>
    <n v="191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41.01"/>
    <n v="72"/>
    <x v="0"/>
    <n v="3483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103.96"/>
    <n v="53"/>
    <x v="0"/>
    <n v="923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n v="5"/>
    <x v="0"/>
    <n v="1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47.01"/>
    <n v="128"/>
    <x v="1"/>
    <n v="2013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29.61"/>
    <n v="35"/>
    <x v="0"/>
    <n v="33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81.010000000000005"/>
    <n v="411"/>
    <x v="1"/>
    <n v="1703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94.35"/>
    <n v="124"/>
    <x v="1"/>
    <n v="80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26.06"/>
    <n v="59"/>
    <x v="2"/>
    <n v="8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85.78"/>
    <n v="37"/>
    <x v="0"/>
    <n v="40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03.73"/>
    <n v="185"/>
    <x v="1"/>
    <n v="41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49.83"/>
    <n v="12"/>
    <x v="0"/>
    <n v="2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63.89"/>
    <n v="299"/>
    <x v="1"/>
    <n v="187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47"/>
    <n v="226"/>
    <x v="1"/>
    <n v="287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08.48"/>
    <n v="174"/>
    <x v="1"/>
    <n v="8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72.02"/>
    <n v="372"/>
    <x v="1"/>
    <n v="191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59.93"/>
    <n v="160"/>
    <x v="1"/>
    <n v="139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78.209999999999994"/>
    <n v="1616"/>
    <x v="1"/>
    <n v="186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104.78"/>
    <n v="733"/>
    <x v="1"/>
    <n v="112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105.52"/>
    <n v="592"/>
    <x v="1"/>
    <n v="101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24.93"/>
    <n v="19"/>
    <x v="0"/>
    <n v="75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69.87"/>
    <n v="277"/>
    <x v="1"/>
    <n v="206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95.73"/>
    <n v="273"/>
    <x v="1"/>
    <n v="154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30"/>
    <n v="159"/>
    <x v="1"/>
    <n v="596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59.01"/>
    <n v="68"/>
    <x v="0"/>
    <n v="2176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84.76"/>
    <n v="1592"/>
    <x v="1"/>
    <n v="169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8.010000000000005"/>
    <n v="730"/>
    <x v="1"/>
    <n v="210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50.05"/>
    <n v="13"/>
    <x v="0"/>
    <n v="441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9.16"/>
    <n v="55"/>
    <x v="0"/>
    <n v="25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93.7"/>
    <n v="361"/>
    <x v="1"/>
    <n v="131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40.14"/>
    <n v="10"/>
    <x v="0"/>
    <n v="12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70.09"/>
    <n v="14"/>
    <x v="0"/>
    <n v="355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66.180000000000007"/>
    <n v="40"/>
    <x v="0"/>
    <n v="44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47.71"/>
    <n v="160"/>
    <x v="1"/>
    <n v="84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62.9"/>
    <n v="184"/>
    <x v="1"/>
    <n v="155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86.61"/>
    <n v="64"/>
    <x v="0"/>
    <n v="67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75.13"/>
    <n v="225"/>
    <x v="1"/>
    <n v="189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41"/>
    <n v="172"/>
    <x v="1"/>
    <n v="4799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50.01"/>
    <n v="146"/>
    <x v="1"/>
    <n v="1137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96.96"/>
    <n v="76"/>
    <x v="0"/>
    <n v="1068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100.93"/>
    <n v="39"/>
    <x v="0"/>
    <n v="424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89.23"/>
    <n v="11"/>
    <x v="3"/>
    <n v="145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87.98"/>
    <n v="122"/>
    <x v="1"/>
    <n v="1152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89.54"/>
    <n v="187"/>
    <x v="1"/>
    <n v="50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29.09"/>
    <n v="7"/>
    <x v="0"/>
    <n v="151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42.01"/>
    <n v="66"/>
    <x v="0"/>
    <n v="1608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47"/>
    <n v="229"/>
    <x v="1"/>
    <n v="3059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110.44"/>
    <n v="469"/>
    <x v="1"/>
    <n v="3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41.99"/>
    <n v="130"/>
    <x v="1"/>
    <n v="220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48.01"/>
    <n v="167"/>
    <x v="1"/>
    <n v="1604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31.02"/>
    <n v="174"/>
    <x v="1"/>
    <n v="454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99.2"/>
    <n v="718"/>
    <x v="1"/>
    <n v="123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6.02"/>
    <n v="64"/>
    <x v="0"/>
    <n v="941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n v="2"/>
    <x v="0"/>
    <n v="1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46.06"/>
    <n v="1530"/>
    <x v="1"/>
    <n v="299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73.650000000000006"/>
    <n v="40"/>
    <x v="0"/>
    <n v="40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55.99"/>
    <n v="86"/>
    <x v="0"/>
    <n v="3015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68.989999999999995"/>
    <n v="316"/>
    <x v="1"/>
    <n v="2237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60.98"/>
    <n v="90"/>
    <x v="0"/>
    <n v="435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10.98"/>
    <n v="182"/>
    <x v="1"/>
    <n v="645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25"/>
    <n v="356"/>
    <x v="1"/>
    <n v="484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78.760000000000005"/>
    <n v="132"/>
    <x v="1"/>
    <n v="154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87.96"/>
    <n v="46"/>
    <x v="0"/>
    <n v="714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49.99"/>
    <n v="36"/>
    <x v="2"/>
    <n v="1111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99.52"/>
    <n v="105"/>
    <x v="1"/>
    <n v="8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104.82"/>
    <n v="669"/>
    <x v="1"/>
    <n v="134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108.01"/>
    <n v="62"/>
    <x v="2"/>
    <n v="1089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29"/>
    <n v="85"/>
    <x v="0"/>
    <n v="5497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30.03"/>
    <n v="11"/>
    <x v="0"/>
    <n v="418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1.01"/>
    <n v="44"/>
    <x v="0"/>
    <n v="1439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62.87"/>
    <n v="55"/>
    <x v="0"/>
    <n v="15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47.01"/>
    <n v="57"/>
    <x v="0"/>
    <n v="1999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27"/>
    <n v="123"/>
    <x v="1"/>
    <n v="5203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68.33"/>
    <n v="128"/>
    <x v="1"/>
    <n v="94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50.97"/>
    <n v="64"/>
    <x v="0"/>
    <n v="118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54.02"/>
    <n v="127"/>
    <x v="1"/>
    <n v="205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97.06"/>
    <n v="11"/>
    <x v="0"/>
    <n v="162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24.87"/>
    <n v="40"/>
    <x v="0"/>
    <n v="83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84.42"/>
    <n v="288"/>
    <x v="1"/>
    <n v="9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47.09"/>
    <n v="573"/>
    <x v="1"/>
    <n v="21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78"/>
    <n v="113"/>
    <x v="1"/>
    <n v="2526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62.97"/>
    <n v="46"/>
    <x v="0"/>
    <n v="74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81.010000000000005"/>
    <n v="91"/>
    <x v="3"/>
    <n v="2138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5.319999999999993"/>
    <n v="68"/>
    <x v="0"/>
    <n v="84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04.44"/>
    <n v="192"/>
    <x v="1"/>
    <n v="9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69.989999999999995"/>
    <n v="83"/>
    <x v="0"/>
    <n v="91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83.02"/>
    <n v="54"/>
    <x v="0"/>
    <n v="79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90.3"/>
    <n v="17"/>
    <x v="3"/>
    <n v="10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03.98"/>
    <n v="117"/>
    <x v="1"/>
    <n v="1713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54.93"/>
    <n v="1052"/>
    <x v="1"/>
    <n v="24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51.92"/>
    <n v="123"/>
    <x v="1"/>
    <n v="1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60.03"/>
    <n v="179"/>
    <x v="1"/>
    <n v="247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44"/>
    <n v="355"/>
    <x v="1"/>
    <n v="2293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53"/>
    <n v="162"/>
    <x v="1"/>
    <n v="3131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54.5"/>
    <n v="25"/>
    <x v="0"/>
    <n v="32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75.040000000000006"/>
    <n v="199"/>
    <x v="1"/>
    <n v="143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.909999999999997"/>
    <n v="35"/>
    <x v="3"/>
    <n v="90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36.950000000000003"/>
    <n v="176"/>
    <x v="1"/>
    <n v="296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63.17"/>
    <n v="511"/>
    <x v="1"/>
    <n v="170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29.99"/>
    <n v="82"/>
    <x v="0"/>
    <n v="186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86"/>
    <n v="24"/>
    <x v="3"/>
    <n v="439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75.010000000000005"/>
    <n v="50"/>
    <x v="0"/>
    <n v="6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101.2"/>
    <n v="967"/>
    <x v="1"/>
    <n v="86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n v="4"/>
    <x v="0"/>
    <n v="1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29"/>
    <n v="123"/>
    <x v="1"/>
    <n v="6286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98.23"/>
    <n v="63"/>
    <x v="0"/>
    <n v="31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87"/>
    <n v="56"/>
    <x v="0"/>
    <n v="1181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5.21"/>
    <n v="44"/>
    <x v="0"/>
    <n v="39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37"/>
    <n v="118"/>
    <x v="1"/>
    <n v="372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94.98"/>
    <n v="104"/>
    <x v="1"/>
    <n v="160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8.96"/>
    <n v="27"/>
    <x v="0"/>
    <n v="4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55.99"/>
    <n v="351"/>
    <x v="1"/>
    <n v="2120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54.04"/>
    <n v="90"/>
    <x v="0"/>
    <n v="105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82.38"/>
    <n v="172"/>
    <x v="1"/>
    <n v="50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67"/>
    <n v="141"/>
    <x v="1"/>
    <n v="2080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107.91"/>
    <n v="31"/>
    <x v="0"/>
    <n v="535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69.010000000000005"/>
    <n v="108"/>
    <x v="1"/>
    <n v="21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39.01"/>
    <n v="133"/>
    <x v="1"/>
    <n v="2436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10.36"/>
    <n v="188"/>
    <x v="1"/>
    <n v="80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94.86"/>
    <n v="332"/>
    <x v="1"/>
    <n v="42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.94"/>
    <n v="575"/>
    <x v="1"/>
    <n v="139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101.25"/>
    <n v="41"/>
    <x v="0"/>
    <n v="16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64.959999999999994"/>
    <n v="184"/>
    <x v="1"/>
    <n v="15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7.01"/>
    <n v="286"/>
    <x v="1"/>
    <n v="38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50.97"/>
    <n v="319"/>
    <x v="1"/>
    <n v="194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104.94"/>
    <n v="39"/>
    <x v="0"/>
    <n v="575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84.03"/>
    <n v="178"/>
    <x v="1"/>
    <n v="106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102.86"/>
    <n v="365"/>
    <x v="1"/>
    <n v="142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39.96"/>
    <n v="114"/>
    <x v="1"/>
    <n v="21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51"/>
    <n v="30"/>
    <x v="0"/>
    <n v="1120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40.82"/>
    <n v="54"/>
    <x v="0"/>
    <n v="113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59"/>
    <n v="236"/>
    <x v="1"/>
    <n v="2756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71.16"/>
    <n v="513"/>
    <x v="1"/>
    <n v="173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99.49"/>
    <n v="101"/>
    <x v="1"/>
    <n v="87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03.99"/>
    <n v="81"/>
    <x v="0"/>
    <n v="1538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76.56"/>
    <n v="16"/>
    <x v="0"/>
    <n v="9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87.07"/>
    <n v="53"/>
    <x v="0"/>
    <n v="55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49"/>
    <n v="260"/>
    <x v="1"/>
    <n v="1572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42.97"/>
    <n v="31"/>
    <x v="0"/>
    <n v="648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33.43"/>
    <n v="14"/>
    <x v="0"/>
    <n v="2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83.98"/>
    <n v="179"/>
    <x v="1"/>
    <n v="2346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101.42"/>
    <n v="220"/>
    <x v="1"/>
    <n v="115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9.87"/>
    <n v="102"/>
    <x v="1"/>
    <n v="85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31.92"/>
    <n v="192"/>
    <x v="1"/>
    <n v="144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70.989999999999995"/>
    <n v="305"/>
    <x v="1"/>
    <n v="244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77.03"/>
    <n v="24"/>
    <x v="3"/>
    <n v="595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101.78"/>
    <n v="724"/>
    <x v="1"/>
    <n v="64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1.06"/>
    <n v="547"/>
    <x v="1"/>
    <n v="268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68.02"/>
    <n v="415"/>
    <x v="1"/>
    <n v="195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30.87"/>
    <n v="1"/>
    <x v="0"/>
    <n v="54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27.91"/>
    <n v="34"/>
    <x v="0"/>
    <n v="120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79.989999999999995"/>
    <n v="24"/>
    <x v="0"/>
    <n v="579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38"/>
    <n v="48"/>
    <x v="0"/>
    <n v="2072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n v="0"/>
    <x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59.99"/>
    <n v="70"/>
    <x v="0"/>
    <n v="1796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37.04"/>
    <n v="530"/>
    <x v="1"/>
    <n v="186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99.96"/>
    <n v="180"/>
    <x v="1"/>
    <n v="460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111.68"/>
    <n v="92"/>
    <x v="0"/>
    <n v="62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36.01"/>
    <n v="14"/>
    <x v="0"/>
    <n v="347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66.010000000000005"/>
    <n v="927"/>
    <x v="1"/>
    <n v="252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4.05"/>
    <n v="40"/>
    <x v="0"/>
    <n v="19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53"/>
    <n v="112"/>
    <x v="1"/>
    <n v="3657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95"/>
    <n v="71"/>
    <x v="0"/>
    <n v="1258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70.91"/>
    <n v="119"/>
    <x v="1"/>
    <n v="13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98.06"/>
    <n v="24"/>
    <x v="0"/>
    <n v="362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53.05"/>
    <n v="139"/>
    <x v="1"/>
    <n v="239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93.14"/>
    <n v="39"/>
    <x v="3"/>
    <n v="35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58.95"/>
    <n v="22"/>
    <x v="3"/>
    <n v="52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36.07"/>
    <n v="56"/>
    <x v="0"/>
    <n v="133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63.03"/>
    <n v="43"/>
    <x v="0"/>
    <n v="84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84.72"/>
    <n v="112"/>
    <x v="1"/>
    <n v="78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62.2"/>
    <n v="7"/>
    <x v="0"/>
    <n v="10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98"/>
    <n v="102"/>
    <x v="1"/>
    <n v="1773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106.44"/>
    <n v="426"/>
    <x v="1"/>
    <n v="32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29.98"/>
    <n v="146"/>
    <x v="1"/>
    <n v="369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85.81"/>
    <n v="32"/>
    <x v="0"/>
    <n v="19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.819999999999993"/>
    <n v="700"/>
    <x v="1"/>
    <n v="89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41"/>
    <n v="84"/>
    <x v="0"/>
    <n v="1979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28.06"/>
    <n v="84"/>
    <x v="0"/>
    <n v="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88.05"/>
    <n v="156"/>
    <x v="1"/>
    <n v="147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31"/>
    <n v="100"/>
    <x v="0"/>
    <n v="6080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90.34"/>
    <n v="80"/>
    <x v="0"/>
    <n v="80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63.78"/>
    <n v="11"/>
    <x v="0"/>
    <n v="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54"/>
    <n v="92"/>
    <x v="0"/>
    <n v="178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48.99"/>
    <n v="96"/>
    <x v="2"/>
    <n v="3640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63.86"/>
    <n v="503"/>
    <x v="1"/>
    <n v="12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83"/>
    <n v="159"/>
    <x v="1"/>
    <n v="221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55.08"/>
    <n v="15"/>
    <x v="0"/>
    <n v="243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62.04"/>
    <n v="482"/>
    <x v="1"/>
    <n v="20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04.98"/>
    <n v="150"/>
    <x v="1"/>
    <n v="140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94.04"/>
    <n v="117"/>
    <x v="1"/>
    <n v="1052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44.01"/>
    <n v="38"/>
    <x v="0"/>
    <n v="1296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92.47"/>
    <n v="73"/>
    <x v="0"/>
    <n v="7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57.07"/>
    <n v="266"/>
    <x v="1"/>
    <n v="24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109.08"/>
    <n v="24"/>
    <x v="0"/>
    <n v="395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9.39"/>
    <n v="3"/>
    <x v="0"/>
    <n v="4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77.02"/>
    <n v="16"/>
    <x v="0"/>
    <n v="180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92.17"/>
    <n v="277"/>
    <x v="1"/>
    <n v="84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61.01"/>
    <n v="89"/>
    <x v="0"/>
    <n v="2690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78.069999999999993"/>
    <n v="164"/>
    <x v="1"/>
    <n v="88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80.75"/>
    <n v="969"/>
    <x v="1"/>
    <n v="156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59.99"/>
    <n v="271"/>
    <x v="1"/>
    <n v="2985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110.03"/>
    <n v="284"/>
    <x v="1"/>
    <n v="762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n v="4"/>
    <x v="3"/>
    <n v="1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38"/>
    <n v="59"/>
    <x v="0"/>
    <n v="2779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6.37"/>
    <n v="99"/>
    <x v="0"/>
    <n v="92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72.98"/>
    <n v="44"/>
    <x v="0"/>
    <n v="102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26.01"/>
    <n v="152"/>
    <x v="1"/>
    <n v="554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104.36"/>
    <n v="224"/>
    <x v="1"/>
    <n v="135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102.19"/>
    <n v="240"/>
    <x v="1"/>
    <n v="122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54.12"/>
    <n v="199"/>
    <x v="1"/>
    <n v="221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63.22"/>
    <n v="137"/>
    <x v="1"/>
    <n v="126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4.03"/>
    <n v="101"/>
    <x v="1"/>
    <n v="1022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49.99"/>
    <n v="794"/>
    <x v="1"/>
    <n v="3177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56.02"/>
    <n v="370"/>
    <x v="1"/>
    <n v="198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48.81"/>
    <n v="13"/>
    <x v="0"/>
    <n v="26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60.08"/>
    <n v="138"/>
    <x v="1"/>
    <n v="85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78.989999999999995"/>
    <n v="84"/>
    <x v="0"/>
    <n v="1790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53.99"/>
    <n v="205"/>
    <x v="1"/>
    <n v="3596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111.46"/>
    <n v="44"/>
    <x v="0"/>
    <n v="37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60.92"/>
    <n v="219"/>
    <x v="1"/>
    <n v="244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26"/>
    <n v="186"/>
    <x v="1"/>
    <n v="5180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80.989999999999995"/>
    <n v="237"/>
    <x v="1"/>
    <n v="589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5"/>
    <n v="306"/>
    <x v="1"/>
    <n v="272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"/>
    <n v="94"/>
    <x v="0"/>
    <n v="35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2.09"/>
    <n v="54"/>
    <x v="3"/>
    <n v="94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24.99"/>
    <n v="112"/>
    <x v="1"/>
    <n v="300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69.22"/>
    <n v="369"/>
    <x v="1"/>
    <n v="144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93.94"/>
    <n v="63"/>
    <x v="0"/>
    <n v="558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98.41"/>
    <n v="65"/>
    <x v="0"/>
    <n v="64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41.78"/>
    <n v="19"/>
    <x v="3"/>
    <n v="37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65.989999999999995"/>
    <n v="17"/>
    <x v="0"/>
    <n v="24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72.06"/>
    <n v="101"/>
    <x v="1"/>
    <n v="87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48"/>
    <n v="342"/>
    <x v="1"/>
    <n v="3116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54.1"/>
    <n v="64"/>
    <x v="0"/>
    <n v="7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107.88"/>
    <n v="52"/>
    <x v="0"/>
    <n v="42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67.03"/>
    <n v="322"/>
    <x v="1"/>
    <n v="909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64.010000000000005"/>
    <n v="120"/>
    <x v="1"/>
    <n v="161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96.07"/>
    <n v="147"/>
    <x v="1"/>
    <n v="136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51.18"/>
    <n v="951"/>
    <x v="1"/>
    <n v="130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43.92"/>
    <n v="73"/>
    <x v="0"/>
    <n v="156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91.02"/>
    <n v="79"/>
    <x v="0"/>
    <n v="1368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50.13"/>
    <n v="65"/>
    <x v="0"/>
    <n v="102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67.72"/>
    <n v="82"/>
    <x v="0"/>
    <n v="8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61.04"/>
    <n v="1038"/>
    <x v="1"/>
    <n v="102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80.010000000000005"/>
    <n v="13"/>
    <x v="0"/>
    <n v="253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47"/>
    <n v="155"/>
    <x v="1"/>
    <n v="4006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1.13"/>
    <n v="7"/>
    <x v="0"/>
    <n v="157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89.99"/>
    <n v="209"/>
    <x v="1"/>
    <n v="162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43.03"/>
    <n v="100"/>
    <x v="0"/>
    <n v="18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68"/>
    <n v="202"/>
    <x v="1"/>
    <n v="218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73"/>
    <n v="162"/>
    <x v="1"/>
    <n v="2409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62.34"/>
    <n v="4"/>
    <x v="0"/>
    <n v="82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n v="5"/>
    <x v="0"/>
    <n v="1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67.099999999999994"/>
    <n v="207"/>
    <x v="1"/>
    <n v="1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79.98"/>
    <n v="128"/>
    <x v="1"/>
    <n v="1140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62.18"/>
    <n v="120"/>
    <x v="1"/>
    <n v="102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53.01"/>
    <n v="171"/>
    <x v="1"/>
    <n v="2857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57.74"/>
    <n v="187"/>
    <x v="1"/>
    <n v="107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40.03"/>
    <n v="188"/>
    <x v="1"/>
    <n v="160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81.02"/>
    <n v="131"/>
    <x v="1"/>
    <n v="2230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35.049999999999997"/>
    <n v="284"/>
    <x v="1"/>
    <n v="316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02.92"/>
    <n v="120"/>
    <x v="1"/>
    <n v="117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28"/>
    <n v="419"/>
    <x v="1"/>
    <n v="6406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75.73"/>
    <n v="14"/>
    <x v="3"/>
    <n v="15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45.03"/>
    <n v="139"/>
    <x v="1"/>
    <n v="192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73.62"/>
    <n v="174"/>
    <x v="1"/>
    <n v="26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56.99"/>
    <n v="155"/>
    <x v="1"/>
    <n v="723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85.22"/>
    <n v="170"/>
    <x v="1"/>
    <n v="170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50.96"/>
    <n v="190"/>
    <x v="1"/>
    <n v="238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63.56"/>
    <n v="250"/>
    <x v="1"/>
    <n v="55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81"/>
    <n v="49"/>
    <x v="0"/>
    <n v="1198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86.04"/>
    <n v="28"/>
    <x v="0"/>
    <n v="648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90.04"/>
    <n v="268"/>
    <x v="1"/>
    <n v="128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74.010000000000005"/>
    <n v="620"/>
    <x v="1"/>
    <n v="2144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92.44"/>
    <n v="3"/>
    <x v="0"/>
    <n v="6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56"/>
    <n v="160"/>
    <x v="1"/>
    <n v="2693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32.979999999999997"/>
    <n v="279"/>
    <x v="1"/>
    <n v="432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93.6"/>
    <n v="77"/>
    <x v="0"/>
    <n v="62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69.87"/>
    <n v="206"/>
    <x v="1"/>
    <n v="189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72.13"/>
    <n v="694"/>
    <x v="1"/>
    <n v="154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30.04"/>
    <n v="152"/>
    <x v="1"/>
    <n v="96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3.97"/>
    <n v="65"/>
    <x v="0"/>
    <n v="750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8.66"/>
    <n v="63"/>
    <x v="3"/>
    <n v="87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59.99"/>
    <n v="310"/>
    <x v="1"/>
    <n v="3063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111.16"/>
    <n v="43"/>
    <x v="2"/>
    <n v="278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53.04"/>
    <n v="83"/>
    <x v="0"/>
    <n v="105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55.99"/>
    <n v="79"/>
    <x v="3"/>
    <n v="1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69.989999999999995"/>
    <n v="114"/>
    <x v="1"/>
    <n v="2266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49"/>
    <n v="65"/>
    <x v="0"/>
    <n v="2604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103.85"/>
    <n v="79"/>
    <x v="0"/>
    <n v="6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99.13"/>
    <n v="11"/>
    <x v="0"/>
    <n v="94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107.38"/>
    <n v="56"/>
    <x v="2"/>
    <n v="45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76.92"/>
    <n v="17"/>
    <x v="0"/>
    <n v="257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58.13"/>
    <n v="120"/>
    <x v="1"/>
    <n v="194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03.74"/>
    <n v="145"/>
    <x v="1"/>
    <n v="129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87.96"/>
    <n v="221"/>
    <x v="1"/>
    <n v="375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28"/>
    <n v="48"/>
    <x v="0"/>
    <n v="29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38"/>
    <n v="93"/>
    <x v="0"/>
    <n v="4697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30"/>
    <n v="89"/>
    <x v="0"/>
    <n v="29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103.5"/>
    <n v="41"/>
    <x v="0"/>
    <n v="18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85.99"/>
    <n v="63"/>
    <x v="3"/>
    <n v="723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98.01"/>
    <n v="48"/>
    <x v="0"/>
    <n v="60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n v="2"/>
    <x v="0"/>
    <n v="1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44.99"/>
    <n v="88"/>
    <x v="0"/>
    <n v="3868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31.01"/>
    <n v="127"/>
    <x v="1"/>
    <n v="409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59.97"/>
    <n v="2339"/>
    <x v="1"/>
    <n v="234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9"/>
    <n v="508"/>
    <x v="1"/>
    <n v="3016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50.05"/>
    <n v="191"/>
    <x v="1"/>
    <n v="264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98.97"/>
    <n v="42"/>
    <x v="0"/>
    <n v="504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58.86"/>
    <n v="8"/>
    <x v="0"/>
    <n v="1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81.010000000000005"/>
    <n v="60"/>
    <x v="3"/>
    <n v="390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76.010000000000005"/>
    <n v="47"/>
    <x v="0"/>
    <n v="750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96.6"/>
    <n v="82"/>
    <x v="0"/>
    <n v="77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76.959999999999994"/>
    <n v="54"/>
    <x v="0"/>
    <n v="752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67.98"/>
    <n v="98"/>
    <x v="0"/>
    <n v="131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88.78"/>
    <n v="77"/>
    <x v="0"/>
    <n v="8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25"/>
    <n v="33"/>
    <x v="0"/>
    <n v="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44.92"/>
    <n v="240"/>
    <x v="1"/>
    <n v="27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79.400000000000006"/>
    <n v="64"/>
    <x v="3"/>
    <n v="25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29.01"/>
    <n v="176"/>
    <x v="1"/>
    <n v="419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73.59"/>
    <n v="20"/>
    <x v="0"/>
    <n v="76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07.97"/>
    <n v="359"/>
    <x v="1"/>
    <n v="162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68.989999999999995"/>
    <n v="469"/>
    <x v="1"/>
    <n v="1101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11.02"/>
    <n v="122"/>
    <x v="1"/>
    <n v="1073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25"/>
    <n v="56"/>
    <x v="0"/>
    <n v="442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2.16"/>
    <n v="44"/>
    <x v="0"/>
    <n v="58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47"/>
    <n v="34"/>
    <x v="3"/>
    <n v="1218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36.04"/>
    <n v="123"/>
    <x v="1"/>
    <n v="331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01.04"/>
    <n v="190"/>
    <x v="1"/>
    <n v="1170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39.93"/>
    <n v="84"/>
    <x v="0"/>
    <n v="111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83.16"/>
    <n v="18"/>
    <x v="3"/>
    <n v="215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39.979999999999997"/>
    <n v="1037"/>
    <x v="1"/>
    <n v="363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47.99"/>
    <n v="97"/>
    <x v="0"/>
    <n v="2955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95.98"/>
    <n v="86"/>
    <x v="0"/>
    <n v="1657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78.73"/>
    <n v="150"/>
    <x v="1"/>
    <n v="10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56.08"/>
    <n v="358"/>
    <x v="1"/>
    <n v="14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69.09"/>
    <n v="543"/>
    <x v="1"/>
    <n v="110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102.05"/>
    <n v="68"/>
    <x v="0"/>
    <n v="92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07.32"/>
    <n v="192"/>
    <x v="1"/>
    <n v="134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51.97"/>
    <n v="932"/>
    <x v="1"/>
    <n v="269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71.14"/>
    <n v="429"/>
    <x v="1"/>
    <n v="175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6.49"/>
    <n v="101"/>
    <x v="1"/>
    <n v="6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42.94"/>
    <n v="227"/>
    <x v="1"/>
    <n v="190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30.04"/>
    <n v="142"/>
    <x v="1"/>
    <n v="237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70.62"/>
    <n v="91"/>
    <x v="0"/>
    <n v="77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6.02"/>
    <n v="64"/>
    <x v="0"/>
    <n v="1748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96.91"/>
    <n v="84"/>
    <x v="0"/>
    <n v="79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62.87"/>
    <n v="134"/>
    <x v="1"/>
    <n v="196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108.99"/>
    <n v="59"/>
    <x v="0"/>
    <n v="88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27"/>
    <n v="153"/>
    <x v="1"/>
    <n v="7295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65"/>
    <n v="447"/>
    <x v="1"/>
    <n v="2893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111.52"/>
    <n v="84"/>
    <x v="0"/>
    <n v="56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n v="3"/>
    <x v="0"/>
    <n v="1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10.99"/>
    <n v="175"/>
    <x v="1"/>
    <n v="820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6.75"/>
    <n v="54"/>
    <x v="0"/>
    <n v="83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97.02"/>
    <n v="312"/>
    <x v="1"/>
    <n v="203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92.09"/>
    <n v="123"/>
    <x v="1"/>
    <n v="116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82.99"/>
    <n v="99"/>
    <x v="0"/>
    <n v="202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03.04"/>
    <n v="128"/>
    <x v="1"/>
    <n v="1345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68.92"/>
    <n v="159"/>
    <x v="1"/>
    <n v="168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87.74"/>
    <n v="707"/>
    <x v="1"/>
    <n v="137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75.02"/>
    <n v="142"/>
    <x v="1"/>
    <n v="186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50.86"/>
    <n v="148"/>
    <x v="1"/>
    <n v="125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90"/>
    <n v="20"/>
    <x v="0"/>
    <n v="14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72.900000000000006"/>
    <n v="1841"/>
    <x v="1"/>
    <n v="202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08.49"/>
    <n v="162"/>
    <x v="1"/>
    <n v="103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01.98"/>
    <n v="473"/>
    <x v="1"/>
    <n v="1785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44.01"/>
    <n v="24"/>
    <x v="0"/>
    <n v="656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65.94"/>
    <n v="518"/>
    <x v="1"/>
    <n v="157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.99"/>
    <n v="248"/>
    <x v="1"/>
    <n v="555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28"/>
    <n v="100"/>
    <x v="1"/>
    <n v="297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85.83"/>
    <n v="153"/>
    <x v="1"/>
    <n v="12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84.92"/>
    <n v="37"/>
    <x v="3"/>
    <n v="38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90.48"/>
    <n v="4"/>
    <x v="3"/>
    <n v="60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25"/>
    <n v="157"/>
    <x v="1"/>
    <n v="3036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92.01"/>
    <n v="270"/>
    <x v="1"/>
    <n v="144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93.07"/>
    <n v="134"/>
    <x v="1"/>
    <n v="121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61.01"/>
    <n v="50"/>
    <x v="0"/>
    <n v="1596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92.04"/>
    <n v="89"/>
    <x v="3"/>
    <n v="52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81.13"/>
    <n v="165"/>
    <x v="1"/>
    <n v="181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73.5"/>
    <n v="18"/>
    <x v="0"/>
    <n v="10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85.22"/>
    <n v="186"/>
    <x v="1"/>
    <n v="1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110.97"/>
    <n v="413"/>
    <x v="1"/>
    <n v="1071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32.97"/>
    <n v="90"/>
    <x v="3"/>
    <n v="21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6.01"/>
    <n v="92"/>
    <x v="0"/>
    <n v="112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84.97"/>
    <n v="527"/>
    <x v="1"/>
    <n v="980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25.01"/>
    <n v="319"/>
    <x v="1"/>
    <n v="536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66"/>
    <n v="354"/>
    <x v="1"/>
    <n v="199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87.34"/>
    <n v="33"/>
    <x v="3"/>
    <n v="2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27.93"/>
    <n v="136"/>
    <x v="1"/>
    <n v="180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103.8"/>
    <n v="2"/>
    <x v="0"/>
    <n v="15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31.94"/>
    <n v="61"/>
    <x v="0"/>
    <n v="19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99.5"/>
    <n v="30"/>
    <x v="0"/>
    <n v="16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08.85"/>
    <n v="1179"/>
    <x v="1"/>
    <n v="130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0.76"/>
    <n v="1126"/>
    <x v="1"/>
    <n v="122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29.65"/>
    <n v="13"/>
    <x v="0"/>
    <n v="17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101.71"/>
    <n v="712"/>
    <x v="1"/>
    <n v="140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61.5"/>
    <n v="30"/>
    <x v="0"/>
    <n v="34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35"/>
    <n v="213"/>
    <x v="1"/>
    <n v="3388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40.049999999999997"/>
    <n v="229"/>
    <x v="1"/>
    <n v="280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110.97"/>
    <n v="35"/>
    <x v="3"/>
    <n v="614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36.96"/>
    <n v="157"/>
    <x v="1"/>
    <n v="36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n v="1"/>
    <x v="0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30.97"/>
    <n v="232"/>
    <x v="1"/>
    <n v="270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47.04"/>
    <n v="92"/>
    <x v="3"/>
    <n v="11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88.07"/>
    <n v="257"/>
    <x v="1"/>
    <n v="13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37.01"/>
    <n v="168"/>
    <x v="1"/>
    <n v="3205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26.03"/>
    <n v="167"/>
    <x v="1"/>
    <n v="288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67.819999999999993"/>
    <n v="772"/>
    <x v="1"/>
    <n v="148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9.96"/>
    <n v="407"/>
    <x v="1"/>
    <n v="114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110.02"/>
    <n v="564"/>
    <x v="1"/>
    <n v="1518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89.96"/>
    <n v="68"/>
    <x v="0"/>
    <n v="127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79.010000000000005"/>
    <n v="34"/>
    <x v="0"/>
    <n v="210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86.87"/>
    <n v="655"/>
    <x v="1"/>
    <n v="166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62.04"/>
    <n v="177"/>
    <x v="1"/>
    <n v="100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26.97"/>
    <n v="113"/>
    <x v="1"/>
    <n v="23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54.12"/>
    <n v="728"/>
    <x v="1"/>
    <n v="148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41.04"/>
    <n v="208"/>
    <x v="1"/>
    <n v="198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55.05"/>
    <n v="31"/>
    <x v="0"/>
    <n v="248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107.94"/>
    <n v="57"/>
    <x v="0"/>
    <n v="513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73.92"/>
    <n v="231"/>
    <x v="1"/>
    <n v="150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32"/>
    <n v="87"/>
    <x v="0"/>
    <n v="3410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53.9"/>
    <n v="271"/>
    <x v="1"/>
    <n v="216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106.5"/>
    <n v="49"/>
    <x v="3"/>
    <n v="26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33"/>
    <n v="113"/>
    <x v="1"/>
    <n v="5139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43"/>
    <n v="191"/>
    <x v="1"/>
    <n v="235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86.86"/>
    <n v="136"/>
    <x v="1"/>
    <n v="78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96.8"/>
    <n v="10"/>
    <x v="0"/>
    <n v="10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33"/>
    <n v="66"/>
    <x v="0"/>
    <n v="2201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68.03"/>
    <n v="49"/>
    <x v="0"/>
    <n v="676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58.87"/>
    <n v="788"/>
    <x v="1"/>
    <n v="174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105.05"/>
    <n v="80"/>
    <x v="0"/>
    <n v="831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33.049999999999997"/>
    <n v="106"/>
    <x v="1"/>
    <n v="164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78.819999999999993"/>
    <n v="51"/>
    <x v="3"/>
    <n v="56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68.2"/>
    <n v="215"/>
    <x v="1"/>
    <n v="161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75.73"/>
    <n v="141"/>
    <x v="1"/>
    <n v="138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31"/>
    <n v="115"/>
    <x v="1"/>
    <n v="3308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01.88"/>
    <n v="193"/>
    <x v="1"/>
    <n v="127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52.88"/>
    <n v="730"/>
    <x v="1"/>
    <n v="207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71.010000000000005"/>
    <n v="100"/>
    <x v="0"/>
    <n v="859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102.39"/>
    <n v="88"/>
    <x v="2"/>
    <n v="31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74.47"/>
    <n v="37"/>
    <x v="0"/>
    <n v="45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51.01"/>
    <n v="31"/>
    <x v="3"/>
    <n v="1113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90"/>
    <n v="26"/>
    <x v="0"/>
    <n v="6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97.14"/>
    <n v="34"/>
    <x v="0"/>
    <n v="7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72.069999999999993"/>
    <n v="1186"/>
    <x v="1"/>
    <n v="181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75.239999999999995"/>
    <n v="125"/>
    <x v="1"/>
    <n v="110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32.97"/>
    <n v="14"/>
    <x v="0"/>
    <n v="31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1"/>
    <n v="55"/>
    <x v="0"/>
    <n v="78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45.04"/>
    <n v="110"/>
    <x v="1"/>
    <n v="185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52.96"/>
    <n v="188"/>
    <x v="1"/>
    <n v="121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60.02"/>
    <n v="87"/>
    <x v="0"/>
    <n v="1225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n v="1"/>
    <x v="0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44.03"/>
    <n v="203"/>
    <x v="1"/>
    <n v="106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86.03"/>
    <n v="197"/>
    <x v="1"/>
    <n v="142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28.01"/>
    <n v="107"/>
    <x v="1"/>
    <n v="233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32.049999999999997"/>
    <n v="269"/>
    <x v="1"/>
    <n v="21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73.61"/>
    <n v="51"/>
    <x v="0"/>
    <n v="67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08.71"/>
    <n v="1180"/>
    <x v="1"/>
    <n v="76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42.98"/>
    <n v="264"/>
    <x v="1"/>
    <n v="43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83.32"/>
    <n v="30"/>
    <x v="0"/>
    <n v="19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42"/>
    <n v="63"/>
    <x v="0"/>
    <n v="2108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55.93"/>
    <n v="193"/>
    <x v="1"/>
    <n v="22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105.04"/>
    <n v="77"/>
    <x v="0"/>
    <n v="679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48"/>
    <n v="226"/>
    <x v="1"/>
    <n v="2805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112.66"/>
    <n v="239"/>
    <x v="1"/>
    <n v="68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81.94"/>
    <n v="92"/>
    <x v="0"/>
    <n v="36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64.05"/>
    <n v="130"/>
    <x v="1"/>
    <n v="183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106.39"/>
    <n v="615"/>
    <x v="1"/>
    <n v="133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76.010000000000005"/>
    <n v="369"/>
    <x v="1"/>
    <n v="2489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11.07"/>
    <n v="1095"/>
    <x v="1"/>
    <n v="69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95.94"/>
    <n v="51"/>
    <x v="0"/>
    <n v="47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43.04"/>
    <n v="801"/>
    <x v="1"/>
    <n v="279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67.97"/>
    <n v="291"/>
    <x v="1"/>
    <n v="210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89.99"/>
    <n v="350"/>
    <x v="1"/>
    <n v="2100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58.1"/>
    <n v="357"/>
    <x v="1"/>
    <n v="252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84"/>
    <n v="126"/>
    <x v="1"/>
    <n v="1280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88.85"/>
    <n v="388"/>
    <x v="1"/>
    <n v="157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65.959999999999994"/>
    <n v="457"/>
    <x v="1"/>
    <n v="1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74.8"/>
    <n v="267"/>
    <x v="1"/>
    <n v="82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.989999999999995"/>
    <n v="69"/>
    <x v="0"/>
    <n v="70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32.01"/>
    <n v="51"/>
    <x v="0"/>
    <n v="154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64.73"/>
    <n v="1"/>
    <x v="0"/>
    <n v="22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25"/>
    <n v="109"/>
    <x v="1"/>
    <n v="4233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104.98"/>
    <n v="315"/>
    <x v="1"/>
    <n v="1297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64.989999999999995"/>
    <n v="158"/>
    <x v="1"/>
    <n v="16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94.35"/>
    <n v="154"/>
    <x v="1"/>
    <n v="119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44"/>
    <n v="90"/>
    <x v="0"/>
    <n v="1758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64.739999999999995"/>
    <n v="75"/>
    <x v="0"/>
    <n v="94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4.01"/>
    <n v="853"/>
    <x v="1"/>
    <n v="1797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34.06"/>
    <n v="139"/>
    <x v="1"/>
    <n v="261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93.27"/>
    <n v="190"/>
    <x v="1"/>
    <n v="15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33"/>
    <n v="100"/>
    <x v="1"/>
    <n v="35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83.81"/>
    <n v="143"/>
    <x v="1"/>
    <n v="155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63.99"/>
    <n v="563"/>
    <x v="1"/>
    <n v="13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81.91"/>
    <n v="31"/>
    <x v="0"/>
    <n v="33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3.05"/>
    <n v="99"/>
    <x v="3"/>
    <n v="94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01.98"/>
    <n v="198"/>
    <x v="1"/>
    <n v="1354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105.94"/>
    <n v="509"/>
    <x v="1"/>
    <n v="48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101.58"/>
    <n v="238"/>
    <x v="1"/>
    <n v="110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62.97"/>
    <n v="338"/>
    <x v="1"/>
    <n v="172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29.05"/>
    <n v="133"/>
    <x v="1"/>
    <n v="307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n v="1"/>
    <x v="0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77.930000000000007"/>
    <n v="208"/>
    <x v="1"/>
    <n v="160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80.81"/>
    <n v="51"/>
    <x v="0"/>
    <n v="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76.010000000000005"/>
    <n v="652"/>
    <x v="1"/>
    <n v="1467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72.989999999999995"/>
    <n v="114"/>
    <x v="1"/>
    <n v="2662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53"/>
    <n v="102"/>
    <x v="1"/>
    <n v="452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54.16"/>
    <n v="357"/>
    <x v="1"/>
    <n v="158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32.950000000000003"/>
    <n v="140"/>
    <x v="1"/>
    <n v="22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79.37"/>
    <n v="69"/>
    <x v="0"/>
    <n v="35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41.17"/>
    <n v="36"/>
    <x v="0"/>
    <n v="63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77.430000000000007"/>
    <n v="252"/>
    <x v="1"/>
    <n v="65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57.16"/>
    <n v="106"/>
    <x v="1"/>
    <n v="163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77.180000000000007"/>
    <n v="187"/>
    <x v="1"/>
    <n v="85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24.95"/>
    <n v="387"/>
    <x v="1"/>
    <n v="217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97.18"/>
    <n v="347"/>
    <x v="1"/>
    <n v="150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46"/>
    <n v="186"/>
    <x v="1"/>
    <n v="3272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88.02"/>
    <n v="43"/>
    <x v="3"/>
    <n v="898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25.99"/>
    <n v="162"/>
    <x v="1"/>
    <n v="300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02.69"/>
    <n v="185"/>
    <x v="1"/>
    <n v="126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72.959999999999994"/>
    <n v="24"/>
    <x v="0"/>
    <n v="526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57.19"/>
    <n v="90"/>
    <x v="0"/>
    <n v="121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84.01"/>
    <n v="273"/>
    <x v="1"/>
    <n v="2320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98.67"/>
    <n v="170"/>
    <x v="1"/>
    <n v="8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42.01"/>
    <n v="188"/>
    <x v="1"/>
    <n v="1887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2"/>
    <n v="347"/>
    <x v="1"/>
    <n v="4358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81.569999999999993"/>
    <n v="69"/>
    <x v="0"/>
    <n v="67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37.04"/>
    <n v="25"/>
    <x v="0"/>
    <n v="5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03.03"/>
    <n v="77"/>
    <x v="0"/>
    <n v="1229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84.33"/>
    <n v="37"/>
    <x v="0"/>
    <n v="12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102.6"/>
    <n v="544"/>
    <x v="1"/>
    <n v="53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79.989999999999995"/>
    <n v="229"/>
    <x v="1"/>
    <n v="2414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70.06"/>
    <n v="39"/>
    <x v="0"/>
    <n v="452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"/>
    <n v="370"/>
    <x v="1"/>
    <n v="80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41.91"/>
    <n v="238"/>
    <x v="1"/>
    <n v="193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57.99"/>
    <n v="64"/>
    <x v="0"/>
    <n v="1886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40.94"/>
    <n v="118"/>
    <x v="1"/>
    <n v="52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70"/>
    <n v="85"/>
    <x v="0"/>
    <n v="1825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73.84"/>
    <n v="29"/>
    <x v="0"/>
    <n v="31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41.98"/>
    <n v="210"/>
    <x v="1"/>
    <n v="290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77.930000000000007"/>
    <n v="170"/>
    <x v="1"/>
    <n v="122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06.02"/>
    <n v="116"/>
    <x v="1"/>
    <n v="1470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47.02"/>
    <n v="259"/>
    <x v="1"/>
    <n v="165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76.02"/>
    <n v="231"/>
    <x v="1"/>
    <n v="18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54.12"/>
    <n v="128"/>
    <x v="1"/>
    <n v="199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57.29"/>
    <n v="189"/>
    <x v="1"/>
    <n v="56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103.81"/>
    <n v="7"/>
    <x v="0"/>
    <n v="107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105.03"/>
    <n v="774"/>
    <x v="1"/>
    <n v="1460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90.26"/>
    <n v="28"/>
    <x v="0"/>
    <n v="27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76.98"/>
    <n v="52"/>
    <x v="0"/>
    <n v="1221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102.6"/>
    <n v="407"/>
    <x v="1"/>
    <n v="123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n v="2"/>
    <x v="0"/>
    <n v="1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55.01"/>
    <n v="156"/>
    <x v="1"/>
    <n v="159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32.130000000000003"/>
    <n v="252"/>
    <x v="1"/>
    <n v="110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50.64"/>
    <n v="2"/>
    <x v="2"/>
    <n v="1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49.69"/>
    <n v="12"/>
    <x v="0"/>
    <n v="16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54.89"/>
    <n v="164"/>
    <x v="1"/>
    <n v="23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46.93"/>
    <n v="163"/>
    <x v="1"/>
    <n v="191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44.95"/>
    <n v="20"/>
    <x v="0"/>
    <n v="41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"/>
    <n v="319"/>
    <x v="1"/>
    <n v="3934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107.76"/>
    <n v="479"/>
    <x v="1"/>
    <n v="80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02.08"/>
    <n v="20"/>
    <x v="3"/>
    <n v="296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24.98"/>
    <n v="199"/>
    <x v="1"/>
    <n v="462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.94"/>
    <n v="795"/>
    <x v="1"/>
    <n v="179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67.95"/>
    <n v="51"/>
    <x v="0"/>
    <n v="523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26.07"/>
    <n v="57"/>
    <x v="0"/>
    <n v="141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05"/>
    <n v="156"/>
    <x v="1"/>
    <n v="186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5.83"/>
    <n v="36"/>
    <x v="0"/>
    <n v="52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77.67"/>
    <n v="58"/>
    <x v="2"/>
    <n v="2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57.83"/>
    <n v="237"/>
    <x v="1"/>
    <n v="156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92.96"/>
    <n v="59"/>
    <x v="0"/>
    <n v="225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37.950000000000003"/>
    <n v="183"/>
    <x v="1"/>
    <n v="255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31.84"/>
    <n v="1"/>
    <x v="0"/>
    <n v="38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40"/>
    <n v="176"/>
    <x v="1"/>
    <n v="2261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101.1"/>
    <n v="238"/>
    <x v="1"/>
    <n v="40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84.01"/>
    <n v="488"/>
    <x v="1"/>
    <n v="2289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103.42"/>
    <n v="224"/>
    <x v="1"/>
    <n v="65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05.13"/>
    <n v="18"/>
    <x v="0"/>
    <n v="15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89.22"/>
    <n v="46"/>
    <x v="0"/>
    <n v="37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52"/>
    <n v="117"/>
    <x v="1"/>
    <n v="3777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64.959999999999994"/>
    <n v="217"/>
    <x v="1"/>
    <n v="18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46.24"/>
    <n v="112"/>
    <x v="1"/>
    <n v="85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51.15"/>
    <n v="73"/>
    <x v="0"/>
    <n v="112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33.909999999999997"/>
    <n v="212"/>
    <x v="1"/>
    <n v="144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92.02"/>
    <n v="240"/>
    <x v="1"/>
    <n v="19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07.43"/>
    <n v="182"/>
    <x v="1"/>
    <n v="105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75.849999999999994"/>
    <n v="164"/>
    <x v="1"/>
    <n v="132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80.48"/>
    <n v="2"/>
    <x v="0"/>
    <n v="21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86.98"/>
    <n v="50"/>
    <x v="3"/>
    <n v="9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5.14"/>
    <n v="110"/>
    <x v="1"/>
    <n v="96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57.3"/>
    <n v="49"/>
    <x v="0"/>
    <n v="67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93.35"/>
    <n v="62"/>
    <x v="2"/>
    <n v="66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71.989999999999995"/>
    <n v="13"/>
    <x v="0"/>
    <n v="78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92.61"/>
    <n v="65"/>
    <x v="0"/>
    <n v="67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04.99"/>
    <n v="160"/>
    <x v="1"/>
    <n v="11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30.96"/>
    <n v="81"/>
    <x v="0"/>
    <n v="263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3"/>
    <n v="32"/>
    <x v="0"/>
    <n v="1691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84.19"/>
    <n v="10"/>
    <x v="0"/>
    <n v="181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73.92"/>
    <n v="27"/>
    <x v="0"/>
    <n v="13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36.99"/>
    <n v="63"/>
    <x v="3"/>
    <n v="160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46.9"/>
    <n v="161"/>
    <x v="1"/>
    <n v="203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n v="5"/>
    <x v="0"/>
    <n v="1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2.02"/>
    <n v="1097"/>
    <x v="1"/>
    <n v="155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45.01"/>
    <n v="70"/>
    <x v="3"/>
    <n v="2266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94.29"/>
    <n v="60"/>
    <x v="0"/>
    <n v="21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101.02"/>
    <n v="367"/>
    <x v="1"/>
    <n v="15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97.04"/>
    <n v="1109"/>
    <x v="1"/>
    <n v="80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43.01"/>
    <n v="19"/>
    <x v="0"/>
    <n v="830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94.92"/>
    <n v="127"/>
    <x v="1"/>
    <n v="13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2.150000000000006"/>
    <n v="735"/>
    <x v="1"/>
    <n v="112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1.01"/>
    <n v="5"/>
    <x v="0"/>
    <n v="130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"/>
    <n v="85"/>
    <x v="0"/>
    <n v="5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43.87"/>
    <n v="119"/>
    <x v="1"/>
    <n v="155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40.06"/>
    <n v="296"/>
    <x v="1"/>
    <n v="26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43.83"/>
    <n v="85"/>
    <x v="0"/>
    <n v="114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84.93"/>
    <n v="356"/>
    <x v="1"/>
    <n v="155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41.07"/>
    <n v="386"/>
    <x v="1"/>
    <n v="2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54.97"/>
    <n v="792"/>
    <x v="1"/>
    <n v="245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77.010000000000005"/>
    <n v="137"/>
    <x v="1"/>
    <n v="157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71.2"/>
    <n v="338"/>
    <x v="1"/>
    <n v="114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91.94"/>
    <n v="108"/>
    <x v="1"/>
    <n v="93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97.07"/>
    <n v="61"/>
    <x v="0"/>
    <n v="594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58.92"/>
    <n v="28"/>
    <x v="0"/>
    <n v="2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58.02"/>
    <n v="228"/>
    <x v="1"/>
    <n v="1681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103.87"/>
    <n v="22"/>
    <x v="0"/>
    <n v="252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93.47"/>
    <n v="374"/>
    <x v="1"/>
    <n v="32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61.97"/>
    <n v="155"/>
    <x v="1"/>
    <n v="135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92.04"/>
    <n v="322"/>
    <x v="1"/>
    <n v="140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7.27"/>
    <n v="74"/>
    <x v="0"/>
    <n v="6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93.92"/>
    <n v="864"/>
    <x v="1"/>
    <n v="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84.97"/>
    <n v="143"/>
    <x v="1"/>
    <n v="1015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105.97"/>
    <n v="40"/>
    <x v="0"/>
    <n v="742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36.97"/>
    <n v="178"/>
    <x v="1"/>
    <n v="323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1.53"/>
    <n v="85"/>
    <x v="0"/>
    <n v="75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81"/>
    <n v="146"/>
    <x v="1"/>
    <n v="2326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26.01"/>
    <n v="152"/>
    <x v="1"/>
    <n v="38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26"/>
    <n v="67"/>
    <x v="0"/>
    <n v="4405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34.17"/>
    <n v="40"/>
    <x v="0"/>
    <n v="92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8"/>
    <n v="217"/>
    <x v="1"/>
    <n v="480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76.55"/>
    <n v="52"/>
    <x v="0"/>
    <n v="64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3.05"/>
    <n v="500"/>
    <x v="1"/>
    <n v="226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106.86"/>
    <n v="88"/>
    <x v="0"/>
    <n v="64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46.02"/>
    <n v="113"/>
    <x v="1"/>
    <n v="241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100.17"/>
    <n v="427"/>
    <x v="1"/>
    <n v="13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101.44"/>
    <n v="78"/>
    <x v="3"/>
    <n v="75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87.97"/>
    <n v="52"/>
    <x v="0"/>
    <n v="842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75"/>
    <n v="157"/>
    <x v="1"/>
    <n v="2043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42.98"/>
    <n v="73"/>
    <x v="0"/>
    <n v="112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33.119999999999997"/>
    <n v="61"/>
    <x v="3"/>
    <n v="139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101.13"/>
    <n v="57"/>
    <x v="0"/>
    <n v="3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5.99"/>
    <n v="57"/>
    <x v="3"/>
    <n v="1122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n v="0"/>
    <x v="0"/>
    <n v="0"/>
    <s v="CA"/>
    <s v="CAD"/>
    <n v="1448690400"/>
    <x v="0"/>
    <n v="1450159200"/>
    <x v="0"/>
    <b v="0"/>
    <b v="0"/>
    <s v="food/food trucks"/>
    <x v="0"/>
    <s v="food trucks"/>
  </r>
  <r>
    <n v="1"/>
    <s v="Odom Inc"/>
    <s v="Managed bottom-line architecture"/>
    <n v="1400"/>
    <n v="14560"/>
    <n v="92.15"/>
    <n v="1040"/>
    <x v="1"/>
    <n v="158"/>
    <s v="US"/>
    <s v="USD"/>
    <n v="1408424400"/>
    <x v="1"/>
    <n v="1408597200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00.02"/>
    <n v="131"/>
    <x v="1"/>
    <n v="1425"/>
    <s v="AU"/>
    <s v="AUD"/>
    <n v="1384668000"/>
    <x v="2"/>
    <n v="1384840800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103.21"/>
    <n v="59"/>
    <x v="0"/>
    <n v="24"/>
    <s v="US"/>
    <s v="USD"/>
    <n v="1565499600"/>
    <x v="3"/>
    <n v="1568955600"/>
    <x v="3"/>
    <b v="0"/>
    <b v="0"/>
    <s v="music/rock"/>
    <x v="1"/>
    <s v="rock"/>
  </r>
  <r>
    <n v="4"/>
    <s v="Larson-Little"/>
    <s v="Proactive foreground core"/>
    <n v="7600"/>
    <n v="5265"/>
    <n v="99.34"/>
    <n v="69"/>
    <x v="0"/>
    <n v="53"/>
    <s v="US"/>
    <s v="USD"/>
    <n v="1547964000"/>
    <x v="4"/>
    <n v="1548309600"/>
    <x v="4"/>
    <b v="0"/>
    <b v="0"/>
    <s v="theater/plays"/>
    <x v="3"/>
    <s v="plays"/>
  </r>
  <r>
    <n v="5"/>
    <s v="Harris Group"/>
    <s v="Open-source optimizing database"/>
    <n v="7600"/>
    <n v="13195"/>
    <n v="75.83"/>
    <n v="174"/>
    <x v="1"/>
    <n v="174"/>
    <s v="DK"/>
    <s v="DKK"/>
    <n v="1346130000"/>
    <x v="5"/>
    <n v="1347080400"/>
    <x v="5"/>
    <b v="0"/>
    <b v="0"/>
    <s v="theater/plays"/>
    <x v="3"/>
    <s v="plays"/>
  </r>
  <r>
    <n v="6"/>
    <s v="Ortiz, Coleman and Mitchell"/>
    <s v="Operative upward-trending algorithm"/>
    <n v="5200"/>
    <n v="1090"/>
    <n v="60.56"/>
    <n v="21"/>
    <x v="0"/>
    <n v="18"/>
    <s v="GB"/>
    <s v="GBP"/>
    <n v="1505278800"/>
    <x v="6"/>
    <n v="1505365200"/>
    <x v="6"/>
    <b v="0"/>
    <b v="0"/>
    <s v="film &amp; video/documentary"/>
    <x v="4"/>
    <s v="documentary"/>
  </r>
  <r>
    <n v="7"/>
    <s v="Carter-Guzman"/>
    <s v="Centralized cohesive challenge"/>
    <n v="4500"/>
    <n v="14741"/>
    <n v="64.94"/>
    <n v="328"/>
    <x v="1"/>
    <n v="227"/>
    <s v="DK"/>
    <s v="DKK"/>
    <n v="1439442000"/>
    <x v="7"/>
    <n v="1439614800"/>
    <x v="7"/>
    <b v="0"/>
    <b v="0"/>
    <s v="theater/plays"/>
    <x v="3"/>
    <s v="plays"/>
  </r>
  <r>
    <n v="8"/>
    <s v="Nunez-Richards"/>
    <s v="Exclusive attitude-oriented intranet"/>
    <n v="110100"/>
    <n v="21946"/>
    <n v="31"/>
    <n v="20"/>
    <x v="2"/>
    <n v="708"/>
    <s v="DK"/>
    <s v="DKK"/>
    <n v="1281330000"/>
    <x v="8"/>
    <n v="1281502800"/>
    <x v="8"/>
    <b v="0"/>
    <b v="0"/>
    <s v="theater/plays"/>
    <x v="3"/>
    <s v="plays"/>
  </r>
  <r>
    <n v="9"/>
    <s v="Rangel, Holt and Jones"/>
    <s v="Open-source fresh-thinking model"/>
    <n v="6200"/>
    <n v="3208"/>
    <n v="72.91"/>
    <n v="52"/>
    <x v="0"/>
    <n v="44"/>
    <s v="US"/>
    <s v="USD"/>
    <n v="1379566800"/>
    <x v="9"/>
    <n v="1383804000"/>
    <x v="9"/>
    <b v="0"/>
    <b v="0"/>
    <s v="music/electric music"/>
    <x v="1"/>
    <s v="electric music"/>
  </r>
  <r>
    <n v="10"/>
    <s v="Green Ltd"/>
    <s v="Monitored empowering installation"/>
    <n v="5200"/>
    <n v="13838"/>
    <n v="62.9"/>
    <n v="266"/>
    <x v="1"/>
    <n v="220"/>
    <s v="US"/>
    <s v="USD"/>
    <n v="1281762000"/>
    <x v="10"/>
    <n v="128590920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112.22"/>
    <n v="48"/>
    <x v="0"/>
    <n v="27"/>
    <s v="US"/>
    <s v="USD"/>
    <n v="1285045200"/>
    <x v="11"/>
    <n v="1285563600"/>
    <x v="11"/>
    <b v="0"/>
    <b v="1"/>
    <s v="theater/plays"/>
    <x v="3"/>
    <s v="plays"/>
  </r>
  <r>
    <n v="12"/>
    <s v="Kim Ltd"/>
    <s v="Assimilated hybrid intranet"/>
    <n v="6300"/>
    <n v="5629"/>
    <n v="102.35"/>
    <n v="89"/>
    <x v="0"/>
    <n v="55"/>
    <s v="US"/>
    <s v="USD"/>
    <n v="1571720400"/>
    <x v="12"/>
    <n v="1572411600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105.05"/>
    <n v="245"/>
    <x v="1"/>
    <n v="98"/>
    <s v="US"/>
    <s v="USD"/>
    <n v="1465621200"/>
    <x v="13"/>
    <n v="1466658000"/>
    <x v="13"/>
    <b v="0"/>
    <b v="0"/>
    <s v="music/indie rock"/>
    <x v="1"/>
    <s v="indie rock"/>
  </r>
  <r>
    <n v="14"/>
    <s v="Rodriguez, Rose and Stewart"/>
    <s v="Cloned directional synergy"/>
    <n v="28200"/>
    <n v="18829"/>
    <n v="94.15"/>
    <n v="67"/>
    <x v="0"/>
    <n v="200"/>
    <s v="US"/>
    <s v="USD"/>
    <n v="1331013600"/>
    <x v="14"/>
    <n v="1333342800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84.99"/>
    <n v="47"/>
    <x v="0"/>
    <n v="452"/>
    <s v="US"/>
    <s v="USD"/>
    <n v="1575957600"/>
    <x v="15"/>
    <n v="1576303200"/>
    <x v="15"/>
    <b v="0"/>
    <b v="0"/>
    <s v="technology/wearables"/>
    <x v="2"/>
    <s v="wearables"/>
  </r>
  <r>
    <n v="16"/>
    <s v="Hines Inc"/>
    <s v="Cross-platform systemic adapter"/>
    <n v="1700"/>
    <n v="11041"/>
    <n v="110.41"/>
    <n v="649"/>
    <x v="1"/>
    <n v="100"/>
    <s v="US"/>
    <s v="USD"/>
    <n v="1390370400"/>
    <x v="16"/>
    <n v="1392271200"/>
    <x v="16"/>
    <b v="0"/>
    <b v="0"/>
    <s v="publishing/nonfiction"/>
    <x v="5"/>
    <s v="nonfiction"/>
  </r>
  <r>
    <n v="17"/>
    <s v="Cochran-Nguyen"/>
    <s v="Seamless 4thgeneration methodology"/>
    <n v="84600"/>
    <n v="134845"/>
    <n v="107.96"/>
    <n v="159"/>
    <x v="1"/>
    <n v="1249"/>
    <s v="US"/>
    <s v="USD"/>
    <n v="1294812000"/>
    <x v="17"/>
    <n v="1294898400"/>
    <x v="17"/>
    <b v="0"/>
    <b v="0"/>
    <s v="film &amp; video/animation"/>
    <x v="4"/>
    <s v="animation"/>
  </r>
  <r>
    <n v="18"/>
    <s v="Johnson-Gould"/>
    <s v="Exclusive needs-based adapter"/>
    <n v="9100"/>
    <n v="6089"/>
    <n v="45.1"/>
    <n v="67"/>
    <x v="3"/>
    <n v="135"/>
    <s v="US"/>
    <s v="USD"/>
    <n v="1536382800"/>
    <x v="18"/>
    <n v="1537074000"/>
    <x v="18"/>
    <b v="0"/>
    <b v="0"/>
    <s v="theater/plays"/>
    <x v="3"/>
    <s v="plays"/>
  </r>
  <r>
    <n v="19"/>
    <s v="Perez-Hess"/>
    <s v="Down-sized cohesive archive"/>
    <n v="62500"/>
    <n v="30331"/>
    <n v="45"/>
    <n v="49"/>
    <x v="0"/>
    <n v="674"/>
    <s v="US"/>
    <s v="USD"/>
    <n v="1551679200"/>
    <x v="19"/>
    <n v="1553490000"/>
    <x v="19"/>
    <b v="0"/>
    <b v="1"/>
    <s v="theater/plays"/>
    <x v="3"/>
    <s v="plays"/>
  </r>
  <r>
    <n v="20"/>
    <s v="Reeves, Thompson and Richardson"/>
    <s v="Proactive composite alliance"/>
    <n v="131800"/>
    <n v="147936"/>
    <n v="105.97"/>
    <n v="112"/>
    <x v="1"/>
    <n v="1396"/>
    <s v="US"/>
    <s v="USD"/>
    <n v="1406523600"/>
    <x v="20"/>
    <n v="1406523600"/>
    <x v="20"/>
    <b v="0"/>
    <b v="0"/>
    <s v="film &amp; video/drama"/>
    <x v="4"/>
    <s v="drama"/>
  </r>
  <r>
    <n v="21"/>
    <s v="Simmons-Reynolds"/>
    <s v="Re-engineered intangible definition"/>
    <n v="94000"/>
    <n v="38533"/>
    <n v="69.06"/>
    <n v="41"/>
    <x v="0"/>
    <n v="558"/>
    <s v="US"/>
    <s v="USD"/>
    <n v="1313384400"/>
    <x v="21"/>
    <n v="1316322000"/>
    <x v="21"/>
    <b v="0"/>
    <b v="0"/>
    <s v="theater/plays"/>
    <x v="3"/>
    <s v="plays"/>
  </r>
  <r>
    <n v="22"/>
    <s v="Collier Inc"/>
    <s v="Enhanced dynamic definition"/>
    <n v="59100"/>
    <n v="75690"/>
    <n v="85.04"/>
    <n v="128"/>
    <x v="1"/>
    <n v="890"/>
    <s v="US"/>
    <s v="USD"/>
    <n v="1522731600"/>
    <x v="22"/>
    <n v="1524027600"/>
    <x v="22"/>
    <b v="0"/>
    <b v="0"/>
    <s v="theater/plays"/>
    <x v="3"/>
    <s v="plays"/>
  </r>
  <r>
    <n v="23"/>
    <s v="Gray-Jenkins"/>
    <s v="Devolved next generation adapter"/>
    <n v="4500"/>
    <n v="14942"/>
    <n v="105.23"/>
    <n v="332"/>
    <x v="1"/>
    <n v="142"/>
    <s v="GB"/>
    <s v="GBP"/>
    <n v="1550124000"/>
    <x v="23"/>
    <n v="1554699600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39"/>
    <n v="113"/>
    <x v="1"/>
    <n v="2673"/>
    <s v="US"/>
    <s v="USD"/>
    <n v="1403326800"/>
    <x v="24"/>
    <n v="1403499600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73.03"/>
    <n v="216"/>
    <x v="1"/>
    <n v="163"/>
    <s v="US"/>
    <s v="USD"/>
    <n v="1305694800"/>
    <x v="25"/>
    <n v="1307422800"/>
    <x v="25"/>
    <b v="0"/>
    <b v="1"/>
    <s v="games/video games"/>
    <x v="6"/>
    <s v="video games"/>
  </r>
  <r>
    <n v="26"/>
    <s v="Spencer-Bates"/>
    <s v="Optional responsive customer loyalty"/>
    <n v="107500"/>
    <n v="51814"/>
    <n v="35.01"/>
    <n v="48"/>
    <x v="3"/>
    <n v="1480"/>
    <s v="US"/>
    <s v="USD"/>
    <n v="1533013200"/>
    <x v="26"/>
    <n v="1535346000"/>
    <x v="26"/>
    <b v="0"/>
    <b v="0"/>
    <s v="theater/plays"/>
    <x v="3"/>
    <s v="plays"/>
  </r>
  <r>
    <n v="27"/>
    <s v="Best, Carr and Williams"/>
    <s v="Diverse transitional migration"/>
    <n v="2000"/>
    <n v="1599"/>
    <n v="106.6"/>
    <n v="80"/>
    <x v="0"/>
    <n v="15"/>
    <s v="US"/>
    <s v="USD"/>
    <n v="1443848400"/>
    <x v="27"/>
    <n v="1444539600"/>
    <x v="27"/>
    <b v="0"/>
    <b v="0"/>
    <s v="music/rock"/>
    <x v="1"/>
    <s v="rock"/>
  </r>
  <r>
    <n v="28"/>
    <s v="Campbell, Brown and Powell"/>
    <s v="Synchronized global task-force"/>
    <n v="130800"/>
    <n v="137635"/>
    <n v="62"/>
    <n v="105"/>
    <x v="1"/>
    <n v="2220"/>
    <s v="US"/>
    <s v="USD"/>
    <n v="1265695200"/>
    <x v="28"/>
    <n v="1267682400"/>
    <x v="28"/>
    <b v="0"/>
    <b v="1"/>
    <s v="theater/plays"/>
    <x v="3"/>
    <s v="plays"/>
  </r>
  <r>
    <n v="29"/>
    <s v="Johnson, Parker and Haynes"/>
    <s v="Focused 6thgeneration forecast"/>
    <n v="45900"/>
    <n v="150965"/>
    <n v="94"/>
    <n v="329"/>
    <x v="1"/>
    <n v="1606"/>
    <s v="CH"/>
    <s v="CHF"/>
    <n v="1532062800"/>
    <x v="29"/>
    <n v="1535518800"/>
    <x v="29"/>
    <b v="0"/>
    <b v="0"/>
    <s v="film &amp; video/shorts"/>
    <x v="4"/>
    <s v="shorts"/>
  </r>
  <r>
    <n v="30"/>
    <s v="Clark-Cooke"/>
    <s v="Down-sized analyzing challenge"/>
    <n v="9000"/>
    <n v="14455"/>
    <n v="112.05"/>
    <n v="161"/>
    <x v="1"/>
    <n v="129"/>
    <s v="US"/>
    <s v="USD"/>
    <n v="1558674000"/>
    <x v="30"/>
    <n v="155910600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48.01"/>
    <n v="310"/>
    <x v="1"/>
    <n v="226"/>
    <s v="GB"/>
    <s v="GBP"/>
    <n v="1451973600"/>
    <x v="31"/>
    <n v="1454392800"/>
    <x v="31"/>
    <b v="0"/>
    <b v="0"/>
    <s v="games/video games"/>
    <x v="6"/>
    <s v="video games"/>
  </r>
  <r>
    <n v="32"/>
    <s v="Jackson PLC"/>
    <s v="Ergonomic 6thgeneration success"/>
    <n v="101000"/>
    <n v="87676"/>
    <n v="38"/>
    <n v="87"/>
    <x v="0"/>
    <n v="2307"/>
    <s v="IT"/>
    <s v="EUR"/>
    <n v="1515564000"/>
    <x v="32"/>
    <n v="1517896800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5"/>
    <n v="378"/>
    <x v="1"/>
    <n v="5419"/>
    <s v="US"/>
    <s v="USD"/>
    <n v="1412485200"/>
    <x v="33"/>
    <n v="1415685600"/>
    <x v="33"/>
    <b v="0"/>
    <b v="0"/>
    <s v="theater/plays"/>
    <x v="3"/>
    <s v="plays"/>
  </r>
  <r>
    <n v="34"/>
    <s v="Maldonado and Sons"/>
    <s v="Reverse-engineered asynchronous archive"/>
    <n v="9300"/>
    <n v="14025"/>
    <n v="85"/>
    <n v="151"/>
    <x v="1"/>
    <n v="165"/>
    <s v="US"/>
    <s v="USD"/>
    <n v="1490245200"/>
    <x v="34"/>
    <n v="1490677200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95.99"/>
    <n v="150"/>
    <x v="1"/>
    <n v="1965"/>
    <s v="DK"/>
    <s v="DKK"/>
    <n v="1547877600"/>
    <x v="35"/>
    <n v="1551506400"/>
    <x v="35"/>
    <b v="0"/>
    <b v="1"/>
    <s v="film &amp; video/drama"/>
    <x v="4"/>
    <s v="drama"/>
  </r>
  <r>
    <n v="36"/>
    <s v="Jackson-Lewis"/>
    <s v="Monitored multi-state encryption"/>
    <n v="700"/>
    <n v="1101"/>
    <n v="68.81"/>
    <n v="157"/>
    <x v="1"/>
    <n v="16"/>
    <s v="US"/>
    <s v="USD"/>
    <n v="1298700000"/>
    <x v="36"/>
    <n v="1300856400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05.97"/>
    <n v="140"/>
    <x v="1"/>
    <n v="107"/>
    <s v="US"/>
    <s v="USD"/>
    <n v="1570338000"/>
    <x v="37"/>
    <n v="1573192800"/>
    <x v="37"/>
    <b v="0"/>
    <b v="1"/>
    <s v="publishing/fiction"/>
    <x v="5"/>
    <s v="fiction"/>
  </r>
  <r>
    <n v="38"/>
    <s v="Maldonado-Gonzalez"/>
    <s v="Digitized client-driven database"/>
    <n v="3100"/>
    <n v="10085"/>
    <n v="75.260000000000005"/>
    <n v="325"/>
    <x v="1"/>
    <n v="134"/>
    <s v="US"/>
    <s v="USD"/>
    <n v="1287378000"/>
    <x v="38"/>
    <n v="1287810000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7.13"/>
    <n v="51"/>
    <x v="0"/>
    <n v="88"/>
    <s v="DK"/>
    <s v="DKK"/>
    <n v="1361772000"/>
    <x v="39"/>
    <n v="1362978000"/>
    <x v="39"/>
    <b v="0"/>
    <b v="0"/>
    <s v="theater/plays"/>
    <x v="3"/>
    <s v="plays"/>
  </r>
  <r>
    <n v="40"/>
    <s v="Garcia, Garcia and Lopez"/>
    <s v="Reduced stable middleware"/>
    <n v="8800"/>
    <n v="14878"/>
    <n v="75.14"/>
    <n v="169"/>
    <x v="1"/>
    <n v="198"/>
    <s v="US"/>
    <s v="USD"/>
    <n v="1275714000"/>
    <x v="40"/>
    <n v="1277355600"/>
    <x v="40"/>
    <b v="0"/>
    <b v="1"/>
    <s v="technology/wearables"/>
    <x v="2"/>
    <s v="wearables"/>
  </r>
  <r>
    <n v="41"/>
    <s v="Watts Group"/>
    <s v="Universal 5thgeneration neural-net"/>
    <n v="5600"/>
    <n v="11924"/>
    <n v="107.42"/>
    <n v="213"/>
    <x v="1"/>
    <n v="111"/>
    <s v="IT"/>
    <s v="EUR"/>
    <n v="1346734800"/>
    <x v="41"/>
    <n v="1348981200"/>
    <x v="41"/>
    <b v="0"/>
    <b v="1"/>
    <s v="music/rock"/>
    <x v="1"/>
    <s v="rock"/>
  </r>
  <r>
    <n v="42"/>
    <s v="Werner-Bryant"/>
    <s v="Virtual uniform frame"/>
    <n v="1800"/>
    <n v="7991"/>
    <n v="36"/>
    <n v="444"/>
    <x v="1"/>
    <n v="222"/>
    <s v="US"/>
    <s v="USD"/>
    <n v="1309755600"/>
    <x v="42"/>
    <n v="1310533200"/>
    <x v="42"/>
    <b v="0"/>
    <b v="0"/>
    <s v="food/food trucks"/>
    <x v="0"/>
    <s v="food trucks"/>
  </r>
  <r>
    <n v="43"/>
    <s v="Schmitt-Mendoza"/>
    <s v="Profound explicit paradigm"/>
    <n v="90200"/>
    <n v="167717"/>
    <n v="27"/>
    <n v="186"/>
    <x v="1"/>
    <n v="6212"/>
    <s v="US"/>
    <s v="USD"/>
    <n v="1406178000"/>
    <x v="43"/>
    <n v="1407560400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107.56"/>
    <n v="659"/>
    <x v="1"/>
    <n v="98"/>
    <s v="DK"/>
    <s v="DKK"/>
    <n v="1552798800"/>
    <x v="44"/>
    <n v="1552885200"/>
    <x v="44"/>
    <b v="0"/>
    <b v="0"/>
    <s v="publishing/fiction"/>
    <x v="5"/>
    <s v="fiction"/>
  </r>
  <r>
    <n v="45"/>
    <s v="Woods-Clark"/>
    <s v="Networked tertiary Graphical User Interface"/>
    <n v="9500"/>
    <n v="4530"/>
    <n v="94.38"/>
    <n v="48"/>
    <x v="0"/>
    <n v="48"/>
    <s v="US"/>
    <s v="USD"/>
    <n v="1478062800"/>
    <x v="45"/>
    <n v="1479362400"/>
    <x v="45"/>
    <b v="0"/>
    <b v="1"/>
    <s v="theater/plays"/>
    <x v="3"/>
    <s v="plays"/>
  </r>
  <r>
    <n v="46"/>
    <s v="Vaughn, Hunt and Caldwell"/>
    <s v="Virtual grid-enabled task-force"/>
    <n v="3700"/>
    <n v="4247"/>
    <n v="46.16"/>
    <n v="115"/>
    <x v="1"/>
    <n v="92"/>
    <s v="US"/>
    <s v="USD"/>
    <n v="1278565200"/>
    <x v="46"/>
    <n v="1280552400"/>
    <x v="46"/>
    <b v="0"/>
    <b v="0"/>
    <s v="music/rock"/>
    <x v="1"/>
    <s v="rock"/>
  </r>
  <r>
    <n v="47"/>
    <s v="Bennett and Sons"/>
    <s v="Function-based multi-state software"/>
    <n v="1500"/>
    <n v="7129"/>
    <n v="47.85"/>
    <n v="475"/>
    <x v="1"/>
    <n v="149"/>
    <s v="US"/>
    <s v="USD"/>
    <n v="1396069200"/>
    <x v="47"/>
    <n v="1398661200"/>
    <x v="47"/>
    <b v="0"/>
    <b v="0"/>
    <s v="theater/plays"/>
    <x v="3"/>
    <s v="plays"/>
  </r>
  <r>
    <n v="48"/>
    <s v="Lamb Inc"/>
    <s v="Optimized leadingedge concept"/>
    <n v="33300"/>
    <n v="128862"/>
    <n v="53.01"/>
    <n v="387"/>
    <x v="1"/>
    <n v="2431"/>
    <s v="US"/>
    <s v="USD"/>
    <n v="1435208400"/>
    <x v="48"/>
    <n v="1436245200"/>
    <x v="48"/>
    <b v="0"/>
    <b v="0"/>
    <s v="theater/plays"/>
    <x v="3"/>
    <s v="plays"/>
  </r>
  <r>
    <n v="49"/>
    <s v="Casey-Kelly"/>
    <s v="Sharable holistic interface"/>
    <n v="7200"/>
    <n v="13653"/>
    <n v="45.06"/>
    <n v="190"/>
    <x v="1"/>
    <n v="303"/>
    <s v="US"/>
    <s v="USD"/>
    <n v="1571547600"/>
    <x v="49"/>
    <n v="1575439200"/>
    <x v="49"/>
    <b v="0"/>
    <b v="0"/>
    <s v="music/rock"/>
    <x v="1"/>
    <s v="rock"/>
  </r>
  <r>
    <n v="50"/>
    <s v="Jones, Taylor and Moore"/>
    <s v="Down-sized system-worthy secured line"/>
    <n v="100"/>
    <n v="2"/>
    <n v="2"/>
    <n v="2"/>
    <x v="0"/>
    <n v="1"/>
    <s v="IT"/>
    <s v="EUR"/>
    <n v="1375333200"/>
    <x v="50"/>
    <n v="1377752400"/>
    <x v="50"/>
    <b v="0"/>
    <b v="0"/>
    <s v="music/metal"/>
    <x v="1"/>
    <s v="metal"/>
  </r>
  <r>
    <n v="51"/>
    <s v="Bradshaw, Gill and Donovan"/>
    <s v="Inverse secondary infrastructure"/>
    <n v="158100"/>
    <n v="145243"/>
    <n v="99.01"/>
    <n v="92"/>
    <x v="0"/>
    <n v="1467"/>
    <s v="GB"/>
    <s v="GBP"/>
    <n v="1332824400"/>
    <x v="51"/>
    <n v="1334206800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2.79"/>
    <n v="34"/>
    <x v="0"/>
    <n v="75"/>
    <s v="US"/>
    <s v="USD"/>
    <n v="1284526800"/>
    <x v="52"/>
    <n v="1284872400"/>
    <x v="52"/>
    <b v="0"/>
    <b v="0"/>
    <s v="theater/plays"/>
    <x v="3"/>
    <s v="plays"/>
  </r>
  <r>
    <n v="53"/>
    <s v="Smith-Jones"/>
    <s v="Reverse-engineered static concept"/>
    <n v="8800"/>
    <n v="12356"/>
    <n v="59.12"/>
    <n v="140"/>
    <x v="1"/>
    <n v="209"/>
    <s v="US"/>
    <s v="USD"/>
    <n v="1400562000"/>
    <x v="53"/>
    <n v="1403931600"/>
    <x v="53"/>
    <b v="0"/>
    <b v="0"/>
    <s v="film &amp; video/drama"/>
    <x v="4"/>
    <s v="drama"/>
  </r>
  <r>
    <n v="54"/>
    <s v="Roy PLC"/>
    <s v="Multi-channeled neutral customer loyalty"/>
    <n v="6000"/>
    <n v="5392"/>
    <n v="44.93"/>
    <n v="90"/>
    <x v="0"/>
    <n v="120"/>
    <s v="US"/>
    <s v="USD"/>
    <n v="1520748000"/>
    <x v="54"/>
    <n v="1521262800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89.66"/>
    <n v="178"/>
    <x v="1"/>
    <n v="131"/>
    <s v="US"/>
    <s v="USD"/>
    <n v="1532926800"/>
    <x v="55"/>
    <n v="1533358800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70.08"/>
    <n v="144"/>
    <x v="1"/>
    <n v="164"/>
    <s v="US"/>
    <s v="USD"/>
    <n v="1420869600"/>
    <x v="56"/>
    <n v="1421474400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31.06"/>
    <n v="215"/>
    <x v="1"/>
    <n v="201"/>
    <s v="US"/>
    <s v="USD"/>
    <n v="1504242000"/>
    <x v="57"/>
    <n v="1505278800"/>
    <x v="57"/>
    <b v="0"/>
    <b v="0"/>
    <s v="games/video games"/>
    <x v="6"/>
    <s v="video games"/>
  </r>
  <r>
    <n v="58"/>
    <s v="Anderson-Perez"/>
    <s v="Expanded 3rdgeneration strategy"/>
    <n v="2700"/>
    <n v="6132"/>
    <n v="29.06"/>
    <n v="227"/>
    <x v="1"/>
    <n v="211"/>
    <s v="US"/>
    <s v="USD"/>
    <n v="1442811600"/>
    <x v="58"/>
    <n v="1443934800"/>
    <x v="58"/>
    <b v="0"/>
    <b v="0"/>
    <s v="theater/plays"/>
    <x v="3"/>
    <s v="plays"/>
  </r>
  <r>
    <n v="59"/>
    <s v="Wright, Fox and Marks"/>
    <s v="Assimilated real-time support"/>
    <n v="1400"/>
    <n v="3851"/>
    <n v="30.09"/>
    <n v="275"/>
    <x v="1"/>
    <n v="128"/>
    <s v="US"/>
    <s v="USD"/>
    <n v="1497243600"/>
    <x v="59"/>
    <n v="1498539600"/>
    <x v="59"/>
    <b v="0"/>
    <b v="1"/>
    <s v="theater/plays"/>
    <x v="3"/>
    <s v="plays"/>
  </r>
  <r>
    <n v="60"/>
    <s v="Crawford-Peters"/>
    <s v="User-centric regional database"/>
    <n v="94200"/>
    <n v="135997"/>
    <n v="85"/>
    <n v="144"/>
    <x v="1"/>
    <n v="1600"/>
    <s v="CA"/>
    <s v="CAD"/>
    <n v="1342501200"/>
    <x v="60"/>
    <n v="1342760400"/>
    <x v="60"/>
    <b v="0"/>
    <b v="0"/>
    <s v="theater/plays"/>
    <x v="3"/>
    <s v="plays"/>
  </r>
  <r>
    <n v="61"/>
    <s v="Romero-Hoffman"/>
    <s v="Open-source zero administration complexity"/>
    <n v="199200"/>
    <n v="184750"/>
    <n v="82"/>
    <n v="93"/>
    <x v="0"/>
    <n v="2253"/>
    <s v="CA"/>
    <s v="CAD"/>
    <n v="1298268000"/>
    <x v="61"/>
    <n v="1301720400"/>
    <x v="61"/>
    <b v="0"/>
    <b v="0"/>
    <s v="theater/plays"/>
    <x v="3"/>
    <s v="plays"/>
  </r>
  <r>
    <n v="62"/>
    <s v="Sparks-West"/>
    <s v="Organized incremental standardization"/>
    <n v="2000"/>
    <n v="14452"/>
    <n v="58.04"/>
    <n v="723"/>
    <x v="1"/>
    <n v="249"/>
    <s v="US"/>
    <s v="USD"/>
    <n v="1433480400"/>
    <x v="62"/>
    <n v="1433566800"/>
    <x v="62"/>
    <b v="0"/>
    <b v="0"/>
    <s v="technology/web"/>
    <x v="2"/>
    <s v="web"/>
  </r>
  <r>
    <n v="63"/>
    <s v="Baker, Morgan and Brown"/>
    <s v="Assimilated didactic open system"/>
    <n v="4700"/>
    <n v="557"/>
    <n v="111.4"/>
    <n v="12"/>
    <x v="0"/>
    <n v="5"/>
    <s v="US"/>
    <s v="USD"/>
    <n v="1493355600"/>
    <x v="63"/>
    <n v="1493874000"/>
    <x v="63"/>
    <b v="0"/>
    <b v="0"/>
    <s v="theater/plays"/>
    <x v="3"/>
    <s v="plays"/>
  </r>
  <r>
    <n v="64"/>
    <s v="Mosley-Gilbert"/>
    <s v="Vision-oriented logistical intranet"/>
    <n v="2800"/>
    <n v="2734"/>
    <n v="71.95"/>
    <n v="98"/>
    <x v="0"/>
    <n v="38"/>
    <s v="US"/>
    <s v="USD"/>
    <n v="1530507600"/>
    <x v="64"/>
    <n v="1531803600"/>
    <x v="64"/>
    <b v="0"/>
    <b v="1"/>
    <s v="technology/web"/>
    <x v="2"/>
    <s v="web"/>
  </r>
  <r>
    <n v="65"/>
    <s v="Berry-Boyer"/>
    <s v="Mandatory incremental projection"/>
    <n v="6100"/>
    <n v="14405"/>
    <n v="61.04"/>
    <n v="236"/>
    <x v="1"/>
    <n v="236"/>
    <s v="US"/>
    <s v="USD"/>
    <n v="1296108000"/>
    <x v="65"/>
    <n v="1296712800"/>
    <x v="65"/>
    <b v="0"/>
    <b v="0"/>
    <s v="theater/plays"/>
    <x v="3"/>
    <s v="plays"/>
  </r>
  <r>
    <n v="66"/>
    <s v="Sanders-Allen"/>
    <s v="Grass-roots needs-based encryption"/>
    <n v="2900"/>
    <n v="1307"/>
    <n v="108.92"/>
    <n v="45"/>
    <x v="0"/>
    <n v="12"/>
    <s v="US"/>
    <s v="USD"/>
    <n v="1428469200"/>
    <x v="66"/>
    <n v="1428901200"/>
    <x v="66"/>
    <b v="0"/>
    <b v="1"/>
    <s v="theater/plays"/>
    <x v="3"/>
    <s v="plays"/>
  </r>
  <r>
    <n v="67"/>
    <s v="Lopez Inc"/>
    <s v="Team-oriented 6thgeneration middleware"/>
    <n v="72600"/>
    <n v="117892"/>
    <n v="29"/>
    <n v="162"/>
    <x v="1"/>
    <n v="4065"/>
    <s v="GB"/>
    <s v="GBP"/>
    <n v="1264399200"/>
    <x v="67"/>
    <n v="1264831200"/>
    <x v="67"/>
    <b v="0"/>
    <b v="1"/>
    <s v="technology/wearables"/>
    <x v="2"/>
    <s v="wearables"/>
  </r>
  <r>
    <n v="68"/>
    <s v="Moreno-Turner"/>
    <s v="Inverse multi-tasking installation"/>
    <n v="5700"/>
    <n v="14508"/>
    <n v="58.98"/>
    <n v="255"/>
    <x v="1"/>
    <n v="246"/>
    <s v="IT"/>
    <s v="EUR"/>
    <n v="1501131600"/>
    <x v="68"/>
    <n v="1505192400"/>
    <x v="68"/>
    <b v="0"/>
    <b v="1"/>
    <s v="theater/plays"/>
    <x v="3"/>
    <s v="plays"/>
  </r>
  <r>
    <n v="69"/>
    <s v="Jones-Watson"/>
    <s v="Switchable disintermediate moderator"/>
    <n v="7900"/>
    <n v="1901"/>
    <n v="111.82"/>
    <n v="24"/>
    <x v="3"/>
    <n v="17"/>
    <s v="US"/>
    <s v="USD"/>
    <n v="1292738400"/>
    <x v="69"/>
    <n v="1295676000"/>
    <x v="69"/>
    <b v="0"/>
    <b v="0"/>
    <s v="theater/plays"/>
    <x v="3"/>
    <s v="plays"/>
  </r>
  <r>
    <n v="70"/>
    <s v="Barker Inc"/>
    <s v="Re-engineered 24/7 task-force"/>
    <n v="128000"/>
    <n v="158389"/>
    <n v="64"/>
    <n v="124"/>
    <x v="1"/>
    <n v="2475"/>
    <s v="IT"/>
    <s v="EUR"/>
    <n v="1288674000"/>
    <x v="70"/>
    <n v="1292911200"/>
    <x v="70"/>
    <b v="0"/>
    <b v="1"/>
    <s v="theater/plays"/>
    <x v="3"/>
    <s v="plays"/>
  </r>
  <r>
    <n v="71"/>
    <s v="Tate, Bass and House"/>
    <s v="Organic object-oriented budgetary management"/>
    <n v="6000"/>
    <n v="6484"/>
    <n v="85.32"/>
    <n v="108"/>
    <x v="1"/>
    <n v="76"/>
    <s v="US"/>
    <s v="USD"/>
    <n v="1575093600"/>
    <x v="71"/>
    <n v="1575439200"/>
    <x v="49"/>
    <b v="0"/>
    <b v="0"/>
    <s v="theater/plays"/>
    <x v="3"/>
    <s v="plays"/>
  </r>
  <r>
    <n v="72"/>
    <s v="Hampton, Lewis and Ray"/>
    <s v="Seamless coherent parallelism"/>
    <n v="600"/>
    <n v="4022"/>
    <n v="74.48"/>
    <n v="670"/>
    <x v="1"/>
    <n v="54"/>
    <s v="US"/>
    <s v="USD"/>
    <n v="1435726800"/>
    <x v="72"/>
    <n v="1438837200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105.15"/>
    <n v="661"/>
    <x v="1"/>
    <n v="88"/>
    <s v="US"/>
    <s v="USD"/>
    <n v="1480226400"/>
    <x v="73"/>
    <n v="1480485600"/>
    <x v="72"/>
    <b v="0"/>
    <b v="0"/>
    <s v="music/jazz"/>
    <x v="1"/>
    <s v="jazz"/>
  </r>
  <r>
    <n v="74"/>
    <s v="Davis-Michael"/>
    <s v="Progressive tertiary framework"/>
    <n v="3900"/>
    <n v="4776"/>
    <n v="56.19"/>
    <n v="122"/>
    <x v="1"/>
    <n v="85"/>
    <s v="GB"/>
    <s v="GBP"/>
    <n v="1459054800"/>
    <x v="74"/>
    <n v="1459141200"/>
    <x v="73"/>
    <b v="0"/>
    <b v="0"/>
    <s v="music/metal"/>
    <x v="1"/>
    <s v="metal"/>
  </r>
  <r>
    <n v="75"/>
    <s v="White, Torres and Bishop"/>
    <s v="Multi-layered dynamic protocol"/>
    <n v="9700"/>
    <n v="14606"/>
    <n v="85.92"/>
    <n v="151"/>
    <x v="1"/>
    <n v="170"/>
    <s v="US"/>
    <s v="USD"/>
    <n v="1531630800"/>
    <x v="75"/>
    <n v="1532322000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57"/>
    <n v="78"/>
    <x v="0"/>
    <n v="1684"/>
    <s v="US"/>
    <s v="USD"/>
    <n v="1421992800"/>
    <x v="76"/>
    <n v="1426222800"/>
    <x v="75"/>
    <b v="1"/>
    <b v="1"/>
    <s v="theater/plays"/>
    <x v="3"/>
    <s v="plays"/>
  </r>
  <r>
    <n v="77"/>
    <s v="Acevedo-Huffman"/>
    <s v="Pre-emptive impactful model"/>
    <n v="9500"/>
    <n v="4460"/>
    <n v="79.64"/>
    <n v="47"/>
    <x v="0"/>
    <n v="56"/>
    <s v="US"/>
    <s v="USD"/>
    <n v="1285563600"/>
    <x v="77"/>
    <n v="1286773200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41.02"/>
    <n v="301"/>
    <x v="1"/>
    <n v="330"/>
    <s v="US"/>
    <s v="USD"/>
    <n v="1523854800"/>
    <x v="78"/>
    <n v="1523941200"/>
    <x v="77"/>
    <b v="0"/>
    <b v="0"/>
    <s v="publishing/translations"/>
    <x v="5"/>
    <s v="translations"/>
  </r>
  <r>
    <n v="79"/>
    <s v="Soto LLC"/>
    <s v="Triple-buffered reciprocal project"/>
    <n v="57800"/>
    <n v="40228"/>
    <n v="48"/>
    <n v="70"/>
    <x v="0"/>
    <n v="838"/>
    <s v="US"/>
    <s v="USD"/>
    <n v="1529125200"/>
    <x v="79"/>
    <n v="1529557200"/>
    <x v="78"/>
    <b v="0"/>
    <b v="0"/>
    <s v="theater/plays"/>
    <x v="3"/>
    <s v="plays"/>
  </r>
  <r>
    <n v="80"/>
    <s v="Sutton, Barrett and Tucker"/>
    <s v="Cross-platform needs-based approach"/>
    <n v="1100"/>
    <n v="7012"/>
    <n v="55.21"/>
    <n v="637"/>
    <x v="1"/>
    <n v="127"/>
    <s v="US"/>
    <s v="USD"/>
    <n v="1503982800"/>
    <x v="80"/>
    <n v="150657480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92.11"/>
    <n v="225"/>
    <x v="1"/>
    <n v="411"/>
    <s v="US"/>
    <s v="USD"/>
    <n v="1511416800"/>
    <x v="81"/>
    <n v="1513576800"/>
    <x v="80"/>
    <b v="0"/>
    <b v="0"/>
    <s v="music/rock"/>
    <x v="1"/>
    <s v="rock"/>
  </r>
  <r>
    <n v="82"/>
    <s v="Porter-George"/>
    <s v="Reactive content-based framework"/>
    <n v="1000"/>
    <n v="14973"/>
    <n v="83.18"/>
    <n v="1497"/>
    <x v="1"/>
    <n v="180"/>
    <s v="GB"/>
    <s v="GBP"/>
    <n v="1547704800"/>
    <x v="82"/>
    <n v="1548309600"/>
    <x v="4"/>
    <b v="0"/>
    <b v="1"/>
    <s v="games/video games"/>
    <x v="6"/>
    <s v="video games"/>
  </r>
  <r>
    <n v="83"/>
    <s v="Fitzgerald PLC"/>
    <s v="Realigned user-facing concept"/>
    <n v="106400"/>
    <n v="39996"/>
    <n v="40"/>
    <n v="38"/>
    <x v="0"/>
    <n v="1000"/>
    <s v="US"/>
    <s v="USD"/>
    <n v="1469682000"/>
    <x v="83"/>
    <n v="1471582800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11.13"/>
    <n v="132"/>
    <x v="1"/>
    <n v="374"/>
    <s v="US"/>
    <s v="USD"/>
    <n v="1343451600"/>
    <x v="84"/>
    <n v="1344315600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90.56"/>
    <n v="131"/>
    <x v="1"/>
    <n v="71"/>
    <s v="AU"/>
    <s v="AUD"/>
    <n v="1315717200"/>
    <x v="85"/>
    <n v="1316408400"/>
    <x v="83"/>
    <b v="0"/>
    <b v="0"/>
    <s v="music/indie rock"/>
    <x v="1"/>
    <s v="indie rock"/>
  </r>
  <r>
    <n v="86"/>
    <s v="Davis-Smith"/>
    <s v="Organic motivating firmware"/>
    <n v="7400"/>
    <n v="12405"/>
    <n v="61.11"/>
    <n v="168"/>
    <x v="1"/>
    <n v="203"/>
    <s v="US"/>
    <s v="USD"/>
    <n v="1430715600"/>
    <x v="86"/>
    <n v="1431838800"/>
    <x v="84"/>
    <b v="1"/>
    <b v="0"/>
    <s v="theater/plays"/>
    <x v="3"/>
    <s v="plays"/>
  </r>
  <r>
    <n v="87"/>
    <s v="Farrell and Sons"/>
    <s v="Synergized 4thgeneration conglomeration"/>
    <n v="198500"/>
    <n v="123040"/>
    <n v="83.02"/>
    <n v="62"/>
    <x v="0"/>
    <n v="1482"/>
    <s v="AU"/>
    <s v="AUD"/>
    <n v="1299564000"/>
    <x v="87"/>
    <n v="1300510800"/>
    <x v="85"/>
    <b v="0"/>
    <b v="1"/>
    <s v="music/rock"/>
    <x v="1"/>
    <s v="rock"/>
  </r>
  <r>
    <n v="88"/>
    <s v="Clark Group"/>
    <s v="Grass-roots fault-tolerant policy"/>
    <n v="4800"/>
    <n v="12516"/>
    <n v="110.76"/>
    <n v="261"/>
    <x v="1"/>
    <n v="113"/>
    <s v="US"/>
    <s v="USD"/>
    <n v="1429160400"/>
    <x v="88"/>
    <n v="1431061200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89.46"/>
    <n v="253"/>
    <x v="1"/>
    <n v="96"/>
    <s v="US"/>
    <s v="USD"/>
    <n v="1271307600"/>
    <x v="89"/>
    <n v="1271480400"/>
    <x v="87"/>
    <b v="0"/>
    <b v="0"/>
    <s v="theater/plays"/>
    <x v="3"/>
    <s v="plays"/>
  </r>
  <r>
    <n v="90"/>
    <s v="Kramer Group"/>
    <s v="Synergistic explicit parallelism"/>
    <n v="7800"/>
    <n v="6132"/>
    <n v="57.85"/>
    <n v="79"/>
    <x v="0"/>
    <n v="106"/>
    <s v="US"/>
    <s v="USD"/>
    <n v="1456380000"/>
    <x v="90"/>
    <n v="1456380000"/>
    <x v="88"/>
    <b v="0"/>
    <b v="1"/>
    <s v="theater/plays"/>
    <x v="3"/>
    <s v="plays"/>
  </r>
  <r>
    <n v="91"/>
    <s v="Frazier, Patrick and Smith"/>
    <s v="Enhanced systemic analyzer"/>
    <n v="154300"/>
    <n v="74688"/>
    <n v="110"/>
    <n v="48"/>
    <x v="0"/>
    <n v="679"/>
    <s v="IT"/>
    <s v="EUR"/>
    <n v="1470459600"/>
    <x v="91"/>
    <n v="1472878800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103.97"/>
    <n v="259"/>
    <x v="1"/>
    <n v="498"/>
    <s v="CH"/>
    <s v="CHF"/>
    <n v="1277269200"/>
    <x v="92"/>
    <n v="1277355600"/>
    <x v="40"/>
    <b v="0"/>
    <b v="1"/>
    <s v="games/video games"/>
    <x v="6"/>
    <s v="video games"/>
  </r>
  <r>
    <n v="93"/>
    <s v="Hall and Sons"/>
    <s v="Pre-emptive radical architecture"/>
    <n v="108800"/>
    <n v="65877"/>
    <n v="108"/>
    <n v="61"/>
    <x v="3"/>
    <n v="610"/>
    <s v="US"/>
    <s v="USD"/>
    <n v="1350709200"/>
    <x v="93"/>
    <n v="1351054800"/>
    <x v="90"/>
    <b v="0"/>
    <b v="1"/>
    <s v="theater/plays"/>
    <x v="3"/>
    <s v="plays"/>
  </r>
  <r>
    <n v="94"/>
    <s v="Hanson Inc"/>
    <s v="Grass-roots web-enabled contingency"/>
    <n v="2900"/>
    <n v="8807"/>
    <n v="48.93"/>
    <n v="304"/>
    <x v="1"/>
    <n v="180"/>
    <s v="GB"/>
    <s v="GBP"/>
    <n v="1554613200"/>
    <x v="94"/>
    <n v="1555563600"/>
    <x v="91"/>
    <b v="0"/>
    <b v="0"/>
    <s v="technology/web"/>
    <x v="2"/>
    <s v="web"/>
  </r>
  <r>
    <n v="95"/>
    <s v="Sanchez LLC"/>
    <s v="Stand-alone system-worthy standardization"/>
    <n v="900"/>
    <n v="1017"/>
    <n v="37.67"/>
    <n v="113"/>
    <x v="1"/>
    <n v="27"/>
    <s v="US"/>
    <s v="USD"/>
    <n v="1571029200"/>
    <x v="95"/>
    <n v="1571634000"/>
    <x v="92"/>
    <b v="0"/>
    <b v="0"/>
    <s v="film &amp; video/documentary"/>
    <x v="4"/>
    <s v="documentary"/>
  </r>
  <r>
    <n v="96"/>
    <s v="Howard Ltd"/>
    <s v="Down-sized systematic policy"/>
    <n v="69700"/>
    <n v="151513"/>
    <n v="65"/>
    <n v="217"/>
    <x v="1"/>
    <n v="2331"/>
    <s v="US"/>
    <s v="USD"/>
    <n v="1299736800"/>
    <x v="96"/>
    <n v="1300856400"/>
    <x v="36"/>
    <b v="0"/>
    <b v="0"/>
    <s v="theater/plays"/>
    <x v="3"/>
    <s v="plays"/>
  </r>
  <r>
    <n v="97"/>
    <s v="Stewart LLC"/>
    <s v="Cloned bi-directional architecture"/>
    <n v="1300"/>
    <n v="12047"/>
    <n v="106.61"/>
    <n v="927"/>
    <x v="1"/>
    <n v="113"/>
    <s v="US"/>
    <s v="USD"/>
    <n v="1435208400"/>
    <x v="48"/>
    <n v="1439874000"/>
    <x v="93"/>
    <b v="0"/>
    <b v="0"/>
    <s v="food/food trucks"/>
    <x v="0"/>
    <s v="food trucks"/>
  </r>
  <r>
    <n v="98"/>
    <s v="Arias, Allen and Miller"/>
    <s v="Seamless transitional portal"/>
    <n v="97800"/>
    <n v="32951"/>
    <n v="27.01"/>
    <n v="34"/>
    <x v="0"/>
    <n v="1220"/>
    <s v="AU"/>
    <s v="AUD"/>
    <n v="1437973200"/>
    <x v="97"/>
    <n v="1438318800"/>
    <x v="94"/>
    <b v="0"/>
    <b v="0"/>
    <s v="games/video games"/>
    <x v="6"/>
    <s v="video games"/>
  </r>
  <r>
    <n v="99"/>
    <s v="Baker-Morris"/>
    <s v="Fully-configurable motivating approach"/>
    <n v="7600"/>
    <n v="14951"/>
    <n v="91.16"/>
    <n v="197"/>
    <x v="1"/>
    <n v="164"/>
    <s v="US"/>
    <s v="USD"/>
    <n v="1416895200"/>
    <x v="98"/>
    <n v="1419400800"/>
    <x v="95"/>
    <b v="0"/>
    <b v="0"/>
    <s v="theater/plays"/>
    <x v="3"/>
    <s v="plays"/>
  </r>
  <r>
    <n v="100"/>
    <s v="Tucker, Fox and Green"/>
    <s v="Upgradable fault-tolerant approach"/>
    <n v="100"/>
    <n v="1"/>
    <n v="1"/>
    <n v="1"/>
    <x v="0"/>
    <n v="1"/>
    <s v="US"/>
    <s v="USD"/>
    <n v="1319000400"/>
    <x v="99"/>
    <n v="1320555600"/>
    <x v="96"/>
    <b v="0"/>
    <b v="0"/>
    <s v="theater/plays"/>
    <x v="3"/>
    <s v="plays"/>
  </r>
  <r>
    <n v="101"/>
    <s v="Douglas LLC"/>
    <s v="Reduced heuristic moratorium"/>
    <n v="900"/>
    <n v="9193"/>
    <n v="56.05"/>
    <n v="1021"/>
    <x v="1"/>
    <n v="164"/>
    <s v="US"/>
    <s v="USD"/>
    <n v="1424498400"/>
    <x v="100"/>
    <n v="1425103200"/>
    <x v="97"/>
    <b v="0"/>
    <b v="1"/>
    <s v="music/electric music"/>
    <x v="1"/>
    <s v="electric music"/>
  </r>
  <r>
    <n v="102"/>
    <s v="Garcia Inc"/>
    <s v="Front-line web-enabled model"/>
    <n v="3700"/>
    <n v="10422"/>
    <n v="31.02"/>
    <n v="282"/>
    <x v="1"/>
    <n v="336"/>
    <s v="US"/>
    <s v="USD"/>
    <n v="1526274000"/>
    <x v="101"/>
    <n v="1526878800"/>
    <x v="98"/>
    <b v="0"/>
    <b v="1"/>
    <s v="technology/wearables"/>
    <x v="2"/>
    <s v="wearables"/>
  </r>
  <r>
    <n v="103"/>
    <s v="Frye, Hunt and Powell"/>
    <s v="Polarized incremental emulation"/>
    <n v="10000"/>
    <n v="2461"/>
    <n v="66.510000000000005"/>
    <n v="25"/>
    <x v="0"/>
    <n v="37"/>
    <s v="IT"/>
    <s v="EUR"/>
    <n v="1287896400"/>
    <x v="102"/>
    <n v="1288674000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89.01"/>
    <n v="143"/>
    <x v="1"/>
    <n v="1917"/>
    <s v="US"/>
    <s v="USD"/>
    <n v="1495515600"/>
    <x v="103"/>
    <n v="1495602000"/>
    <x v="100"/>
    <b v="0"/>
    <b v="0"/>
    <s v="music/indie rock"/>
    <x v="1"/>
    <s v="indie rock"/>
  </r>
  <r>
    <n v="105"/>
    <s v="Charles-Johnson"/>
    <s v="Total fresh-thinking system engine"/>
    <n v="6800"/>
    <n v="9829"/>
    <n v="103.46"/>
    <n v="145"/>
    <x v="1"/>
    <n v="95"/>
    <s v="US"/>
    <s v="USD"/>
    <n v="1364878800"/>
    <x v="104"/>
    <n v="1366434000"/>
    <x v="101"/>
    <b v="0"/>
    <b v="0"/>
    <s v="technology/web"/>
    <x v="2"/>
    <s v="web"/>
  </r>
  <r>
    <n v="106"/>
    <s v="Brandt, Carter and Wood"/>
    <s v="Ameliorated clear-thinking circuit"/>
    <n v="3900"/>
    <n v="14006"/>
    <n v="95.28"/>
    <n v="359"/>
    <x v="1"/>
    <n v="147"/>
    <s v="US"/>
    <s v="USD"/>
    <n v="1567918800"/>
    <x v="105"/>
    <n v="1568350800"/>
    <x v="102"/>
    <b v="0"/>
    <b v="0"/>
    <s v="theater/plays"/>
    <x v="3"/>
    <s v="plays"/>
  </r>
  <r>
    <n v="107"/>
    <s v="Tucker, Schmidt and Reid"/>
    <s v="Multi-layered encompassing installation"/>
    <n v="3500"/>
    <n v="6527"/>
    <n v="75.900000000000006"/>
    <n v="186"/>
    <x v="1"/>
    <n v="86"/>
    <s v="US"/>
    <s v="USD"/>
    <n v="1524459600"/>
    <x v="106"/>
    <n v="1525928400"/>
    <x v="103"/>
    <b v="0"/>
    <b v="1"/>
    <s v="theater/plays"/>
    <x v="3"/>
    <s v="plays"/>
  </r>
  <r>
    <n v="108"/>
    <s v="Decker Inc"/>
    <s v="Universal encompassing implementation"/>
    <n v="1500"/>
    <n v="8929"/>
    <n v="107.58"/>
    <n v="595"/>
    <x v="1"/>
    <n v="83"/>
    <s v="US"/>
    <s v="USD"/>
    <n v="1333688400"/>
    <x v="107"/>
    <n v="1336885200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1.32"/>
    <n v="59"/>
    <x v="0"/>
    <n v="60"/>
    <s v="US"/>
    <s v="USD"/>
    <n v="1389506400"/>
    <x v="108"/>
    <n v="1389679200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71.98"/>
    <n v="15"/>
    <x v="0"/>
    <n v="296"/>
    <s v="US"/>
    <s v="USD"/>
    <n v="1536642000"/>
    <x v="109"/>
    <n v="1538283600"/>
    <x v="106"/>
    <b v="0"/>
    <b v="0"/>
    <s v="food/food trucks"/>
    <x v="0"/>
    <s v="food trucks"/>
  </r>
  <r>
    <n v="111"/>
    <s v="Hart-Briggs"/>
    <s v="Re-engineered user-facing approach"/>
    <n v="61400"/>
    <n v="73653"/>
    <n v="108.95"/>
    <n v="120"/>
    <x v="1"/>
    <n v="676"/>
    <s v="US"/>
    <s v="USD"/>
    <n v="1348290000"/>
    <x v="110"/>
    <n v="134880840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35"/>
    <n v="269"/>
    <x v="1"/>
    <n v="361"/>
    <s v="AU"/>
    <s v="AUD"/>
    <n v="1408856400"/>
    <x v="111"/>
    <n v="1410152400"/>
    <x v="108"/>
    <b v="0"/>
    <b v="0"/>
    <s v="technology/web"/>
    <x v="2"/>
    <s v="web"/>
  </r>
  <r>
    <n v="113"/>
    <s v="Wright, Hartman and Yu"/>
    <s v="User-friendly tertiary array"/>
    <n v="3300"/>
    <n v="12437"/>
    <n v="94.94"/>
    <n v="377"/>
    <x v="1"/>
    <n v="131"/>
    <s v="US"/>
    <s v="USD"/>
    <n v="1505192400"/>
    <x v="112"/>
    <n v="1505797200"/>
    <x v="109"/>
    <b v="0"/>
    <b v="0"/>
    <s v="food/food trucks"/>
    <x v="0"/>
    <s v="food trucks"/>
  </r>
  <r>
    <n v="114"/>
    <s v="Harper-Davis"/>
    <s v="Robust heuristic encoding"/>
    <n v="1900"/>
    <n v="13816"/>
    <n v="109.65"/>
    <n v="727"/>
    <x v="1"/>
    <n v="126"/>
    <s v="US"/>
    <s v="USD"/>
    <n v="1554786000"/>
    <x v="113"/>
    <n v="1554872400"/>
    <x v="110"/>
    <b v="0"/>
    <b v="1"/>
    <s v="technology/wearables"/>
    <x v="2"/>
    <s v="wearables"/>
  </r>
  <r>
    <n v="115"/>
    <s v="Barrett PLC"/>
    <s v="Team-oriented clear-thinking capacity"/>
    <n v="166700"/>
    <n v="145382"/>
    <n v="44"/>
    <n v="87"/>
    <x v="0"/>
    <n v="3304"/>
    <s v="IT"/>
    <s v="EUR"/>
    <n v="1510898400"/>
    <x v="114"/>
    <n v="1513922400"/>
    <x v="111"/>
    <b v="0"/>
    <b v="0"/>
    <s v="publishing/fiction"/>
    <x v="5"/>
    <s v="fiction"/>
  </r>
  <r>
    <n v="116"/>
    <s v="David-Clark"/>
    <s v="De-engineered motivating standardization"/>
    <n v="7200"/>
    <n v="6336"/>
    <n v="86.79"/>
    <n v="88"/>
    <x v="0"/>
    <n v="73"/>
    <s v="US"/>
    <s v="USD"/>
    <n v="1442552400"/>
    <x v="115"/>
    <n v="1442638800"/>
    <x v="112"/>
    <b v="0"/>
    <b v="0"/>
    <s v="theater/plays"/>
    <x v="3"/>
    <s v="plays"/>
  </r>
  <r>
    <n v="117"/>
    <s v="Chaney-Dennis"/>
    <s v="Business-focused 24hour groupware"/>
    <n v="4900"/>
    <n v="8523"/>
    <n v="30.99"/>
    <n v="174"/>
    <x v="1"/>
    <n v="275"/>
    <s v="US"/>
    <s v="USD"/>
    <n v="1316667600"/>
    <x v="116"/>
    <n v="1317186000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94.79"/>
    <n v="118"/>
    <x v="1"/>
    <n v="67"/>
    <s v="US"/>
    <s v="USD"/>
    <n v="1390716000"/>
    <x v="117"/>
    <n v="1391234400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69.790000000000006"/>
    <n v="215"/>
    <x v="1"/>
    <n v="154"/>
    <s v="US"/>
    <s v="USD"/>
    <n v="1402894800"/>
    <x v="118"/>
    <n v="1404363600"/>
    <x v="115"/>
    <b v="0"/>
    <b v="1"/>
    <s v="film &amp; video/documentary"/>
    <x v="4"/>
    <s v="documentary"/>
  </r>
  <r>
    <n v="120"/>
    <s v="Vega Group"/>
    <s v="Synchronized regional synergy"/>
    <n v="75100"/>
    <n v="112272"/>
    <n v="63"/>
    <n v="149"/>
    <x v="1"/>
    <n v="1782"/>
    <s v="US"/>
    <s v="USD"/>
    <n v="1429246800"/>
    <x v="119"/>
    <n v="1429592400"/>
    <x v="116"/>
    <b v="0"/>
    <b v="1"/>
    <s v="games/mobile games"/>
    <x v="6"/>
    <s v="mobile games"/>
  </r>
  <r>
    <n v="121"/>
    <s v="Brown-Brown"/>
    <s v="Multi-lateral homogeneous success"/>
    <n v="45300"/>
    <n v="99361"/>
    <n v="110.03"/>
    <n v="219"/>
    <x v="1"/>
    <n v="903"/>
    <s v="US"/>
    <s v="USD"/>
    <n v="1412485200"/>
    <x v="33"/>
    <n v="1413608400"/>
    <x v="117"/>
    <b v="0"/>
    <b v="0"/>
    <s v="games/video games"/>
    <x v="6"/>
    <s v="video games"/>
  </r>
  <r>
    <n v="122"/>
    <s v="Taylor PLC"/>
    <s v="Seamless zero-defect solution"/>
    <n v="136800"/>
    <n v="88055"/>
    <n v="26"/>
    <n v="64"/>
    <x v="0"/>
    <n v="3387"/>
    <s v="US"/>
    <s v="USD"/>
    <n v="1417068000"/>
    <x v="120"/>
    <n v="1419400800"/>
    <x v="95"/>
    <b v="0"/>
    <b v="0"/>
    <s v="publishing/fiction"/>
    <x v="5"/>
    <s v="fiction"/>
  </r>
  <r>
    <n v="123"/>
    <s v="Edwards-Lewis"/>
    <s v="Enhanced scalable concept"/>
    <n v="177700"/>
    <n v="33092"/>
    <n v="49.99"/>
    <n v="19"/>
    <x v="0"/>
    <n v="662"/>
    <s v="CA"/>
    <s v="CAD"/>
    <n v="1448344800"/>
    <x v="121"/>
    <n v="1448604000"/>
    <x v="118"/>
    <b v="1"/>
    <b v="0"/>
    <s v="theater/plays"/>
    <x v="3"/>
    <s v="plays"/>
  </r>
  <r>
    <n v="124"/>
    <s v="Stanton, Neal and Rodriguez"/>
    <s v="Polarized uniform software"/>
    <n v="2600"/>
    <n v="9562"/>
    <n v="101.72"/>
    <n v="368"/>
    <x v="1"/>
    <n v="94"/>
    <s v="IT"/>
    <s v="EUR"/>
    <n v="1557723600"/>
    <x v="122"/>
    <n v="1562302800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47.08"/>
    <n v="160"/>
    <x v="1"/>
    <n v="180"/>
    <s v="US"/>
    <s v="USD"/>
    <n v="1537333200"/>
    <x v="123"/>
    <n v="1537678800"/>
    <x v="120"/>
    <b v="0"/>
    <b v="0"/>
    <s v="theater/plays"/>
    <x v="3"/>
    <s v="plays"/>
  </r>
  <r>
    <n v="126"/>
    <s v="Gross PLC"/>
    <s v="Proactive methodical benchmark"/>
    <n v="180200"/>
    <n v="69617"/>
    <n v="89.94"/>
    <n v="39"/>
    <x v="0"/>
    <n v="774"/>
    <s v="US"/>
    <s v="USD"/>
    <n v="1471150800"/>
    <x v="124"/>
    <n v="1473570000"/>
    <x v="121"/>
    <b v="0"/>
    <b v="1"/>
    <s v="theater/plays"/>
    <x v="3"/>
    <s v="plays"/>
  </r>
  <r>
    <n v="127"/>
    <s v="Martinez, Gomez and Dalton"/>
    <s v="Team-oriented 6thgeneration matrix"/>
    <n v="103200"/>
    <n v="53067"/>
    <n v="78.97"/>
    <n v="51"/>
    <x v="0"/>
    <n v="672"/>
    <s v="CA"/>
    <s v="CAD"/>
    <n v="1273640400"/>
    <x v="125"/>
    <n v="1273899600"/>
    <x v="122"/>
    <b v="0"/>
    <b v="0"/>
    <s v="theater/plays"/>
    <x v="3"/>
    <s v="plays"/>
  </r>
  <r>
    <n v="128"/>
    <s v="Allen-Curtis"/>
    <s v="Phased human-resource core"/>
    <n v="70600"/>
    <n v="42596"/>
    <n v="80.069999999999993"/>
    <n v="60"/>
    <x v="3"/>
    <n v="532"/>
    <s v="US"/>
    <s v="USD"/>
    <n v="1282885200"/>
    <x v="126"/>
    <n v="1284008400"/>
    <x v="123"/>
    <b v="0"/>
    <b v="0"/>
    <s v="music/rock"/>
    <x v="1"/>
    <s v="rock"/>
  </r>
  <r>
    <n v="129"/>
    <s v="Morgan-Martinez"/>
    <s v="Mandatory tertiary implementation"/>
    <n v="148500"/>
    <n v="4756"/>
    <n v="86.47"/>
    <n v="3"/>
    <x v="3"/>
    <n v="55"/>
    <s v="AU"/>
    <s v="AUD"/>
    <n v="1422943200"/>
    <x v="127"/>
    <n v="1425103200"/>
    <x v="97"/>
    <b v="0"/>
    <b v="0"/>
    <s v="food/food trucks"/>
    <x v="0"/>
    <s v="food trucks"/>
  </r>
  <r>
    <n v="130"/>
    <s v="Luna, Anderson and Fox"/>
    <s v="Secured directional encryption"/>
    <n v="9600"/>
    <n v="14925"/>
    <n v="28"/>
    <n v="155"/>
    <x v="1"/>
    <n v="533"/>
    <s v="DK"/>
    <s v="DKK"/>
    <n v="1319605200"/>
    <x v="128"/>
    <n v="1320991200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68"/>
    <n v="101"/>
    <x v="1"/>
    <n v="2443"/>
    <s v="GB"/>
    <s v="GBP"/>
    <n v="1385704800"/>
    <x v="129"/>
    <n v="1386828000"/>
    <x v="125"/>
    <b v="0"/>
    <b v="0"/>
    <s v="technology/web"/>
    <x v="2"/>
    <s v="web"/>
  </r>
  <r>
    <n v="132"/>
    <s v="Flowers and Sons"/>
    <s v="Virtual static core"/>
    <n v="3300"/>
    <n v="3834"/>
    <n v="43.08"/>
    <n v="116"/>
    <x v="1"/>
    <n v="89"/>
    <s v="US"/>
    <s v="USD"/>
    <n v="1515736800"/>
    <x v="130"/>
    <n v="1517119200"/>
    <x v="126"/>
    <b v="0"/>
    <b v="1"/>
    <s v="theater/plays"/>
    <x v="3"/>
    <s v="plays"/>
  </r>
  <r>
    <n v="133"/>
    <s v="Gates PLC"/>
    <s v="Secured content-based product"/>
    <n v="4500"/>
    <n v="13985"/>
    <n v="87.96"/>
    <n v="311"/>
    <x v="1"/>
    <n v="159"/>
    <s v="US"/>
    <s v="USD"/>
    <n v="1313125200"/>
    <x v="131"/>
    <n v="1315026000"/>
    <x v="127"/>
    <b v="0"/>
    <b v="0"/>
    <s v="music/world music"/>
    <x v="1"/>
    <s v="world music"/>
  </r>
  <r>
    <n v="134"/>
    <s v="Caldwell LLC"/>
    <s v="Secured executive concept"/>
    <n v="99500"/>
    <n v="89288"/>
    <n v="94.99"/>
    <n v="90"/>
    <x v="0"/>
    <n v="940"/>
    <s v="CH"/>
    <s v="CHF"/>
    <n v="1308459600"/>
    <x v="132"/>
    <n v="1312693200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46.91"/>
    <n v="71"/>
    <x v="0"/>
    <n v="117"/>
    <s v="US"/>
    <s v="USD"/>
    <n v="1362636000"/>
    <x v="133"/>
    <n v="1363064400"/>
    <x v="129"/>
    <b v="0"/>
    <b v="1"/>
    <s v="theater/plays"/>
    <x v="3"/>
    <s v="plays"/>
  </r>
  <r>
    <n v="136"/>
    <s v="Briggs PLC"/>
    <s v="Distributed context-sensitive flexibility"/>
    <n v="82800"/>
    <n v="2721"/>
    <n v="46.91"/>
    <n v="3"/>
    <x v="3"/>
    <n v="58"/>
    <s v="US"/>
    <s v="USD"/>
    <n v="1402117200"/>
    <x v="134"/>
    <n v="1403154000"/>
    <x v="130"/>
    <b v="0"/>
    <b v="1"/>
    <s v="film &amp; video/drama"/>
    <x v="4"/>
    <s v="drama"/>
  </r>
  <r>
    <n v="137"/>
    <s v="Hudson-Nguyen"/>
    <s v="Down-sized disintermediate support"/>
    <n v="1800"/>
    <n v="4712"/>
    <n v="94.24"/>
    <n v="262"/>
    <x v="1"/>
    <n v="50"/>
    <s v="US"/>
    <s v="USD"/>
    <n v="1286341200"/>
    <x v="135"/>
    <n v="1286859600"/>
    <x v="131"/>
    <b v="0"/>
    <b v="0"/>
    <s v="publishing/nonfiction"/>
    <x v="5"/>
    <s v="nonfiction"/>
  </r>
  <r>
    <n v="138"/>
    <s v="Hogan Ltd"/>
    <s v="Stand-alone mission-critical moratorium"/>
    <n v="9600"/>
    <n v="9216"/>
    <n v="80.14"/>
    <n v="96"/>
    <x v="0"/>
    <n v="115"/>
    <s v="US"/>
    <s v="USD"/>
    <n v="1348808400"/>
    <x v="136"/>
    <n v="1349326800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59.04"/>
    <n v="21"/>
    <x v="0"/>
    <n v="326"/>
    <s v="US"/>
    <s v="USD"/>
    <n v="1429592400"/>
    <x v="137"/>
    <n v="1430974800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65.989999999999995"/>
    <n v="223"/>
    <x v="1"/>
    <n v="186"/>
    <s v="US"/>
    <s v="USD"/>
    <n v="1519538400"/>
    <x v="138"/>
    <n v="1519970400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60.99"/>
    <n v="102"/>
    <x v="1"/>
    <n v="1071"/>
    <s v="US"/>
    <s v="USD"/>
    <n v="1434085200"/>
    <x v="139"/>
    <n v="1434603600"/>
    <x v="135"/>
    <b v="0"/>
    <b v="0"/>
    <s v="technology/web"/>
    <x v="2"/>
    <s v="web"/>
  </r>
  <r>
    <n v="142"/>
    <s v="Figueroa Ltd"/>
    <s v="Expanded solution-oriented benchmark"/>
    <n v="5000"/>
    <n v="11502"/>
    <n v="98.31"/>
    <n v="230"/>
    <x v="1"/>
    <n v="117"/>
    <s v="US"/>
    <s v="USD"/>
    <n v="1333688400"/>
    <x v="107"/>
    <n v="1337230800"/>
    <x v="136"/>
    <b v="0"/>
    <b v="0"/>
    <s v="technology/web"/>
    <x v="2"/>
    <s v="web"/>
  </r>
  <r>
    <n v="143"/>
    <s v="Avila-Jones"/>
    <s v="Implemented discrete secured line"/>
    <n v="5400"/>
    <n v="7322"/>
    <n v="104.6"/>
    <n v="136"/>
    <x v="1"/>
    <n v="70"/>
    <s v="US"/>
    <s v="USD"/>
    <n v="1277701200"/>
    <x v="140"/>
    <n v="127942920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86.07"/>
    <n v="129"/>
    <x v="1"/>
    <n v="135"/>
    <s v="US"/>
    <s v="USD"/>
    <n v="1560747600"/>
    <x v="141"/>
    <n v="1561438800"/>
    <x v="138"/>
    <b v="0"/>
    <b v="0"/>
    <s v="theater/plays"/>
    <x v="3"/>
    <s v="plays"/>
  </r>
  <r>
    <n v="145"/>
    <s v="Fields-Moore"/>
    <s v="Secured reciprocal array"/>
    <n v="25000"/>
    <n v="59128"/>
    <n v="76.989999999999995"/>
    <n v="237"/>
    <x v="1"/>
    <n v="768"/>
    <s v="CH"/>
    <s v="CHF"/>
    <n v="1410066000"/>
    <x v="142"/>
    <n v="1410498000"/>
    <x v="139"/>
    <b v="0"/>
    <b v="0"/>
    <s v="technology/wearables"/>
    <x v="2"/>
    <s v="wearables"/>
  </r>
  <r>
    <n v="146"/>
    <s v="Harris-Golden"/>
    <s v="Optional bandwidth-monitored middleware"/>
    <n v="8800"/>
    <n v="1518"/>
    <n v="29.76"/>
    <n v="17"/>
    <x v="3"/>
    <n v="51"/>
    <s v="US"/>
    <s v="USD"/>
    <n v="1320732000"/>
    <x v="143"/>
    <n v="1322460000"/>
    <x v="140"/>
    <b v="0"/>
    <b v="0"/>
    <s v="theater/plays"/>
    <x v="3"/>
    <s v="plays"/>
  </r>
  <r>
    <n v="147"/>
    <s v="Moss, Norman and Dunlap"/>
    <s v="Upgradable upward-trending workforce"/>
    <n v="8300"/>
    <n v="9337"/>
    <n v="46.92"/>
    <n v="112"/>
    <x v="1"/>
    <n v="199"/>
    <s v="US"/>
    <s v="USD"/>
    <n v="1465794000"/>
    <x v="144"/>
    <n v="1466312400"/>
    <x v="141"/>
    <b v="0"/>
    <b v="1"/>
    <s v="theater/plays"/>
    <x v="3"/>
    <s v="plays"/>
  </r>
  <r>
    <n v="148"/>
    <s v="White, Larson and Wright"/>
    <s v="Upgradable hybrid capability"/>
    <n v="9300"/>
    <n v="11255"/>
    <n v="105.19"/>
    <n v="121"/>
    <x v="1"/>
    <n v="107"/>
    <s v="US"/>
    <s v="USD"/>
    <n v="1500958800"/>
    <x v="145"/>
    <n v="1501736400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69.91"/>
    <n v="220"/>
    <x v="1"/>
    <n v="195"/>
    <s v="US"/>
    <s v="USD"/>
    <n v="1357020000"/>
    <x v="146"/>
    <n v="1361512800"/>
    <x v="143"/>
    <b v="0"/>
    <b v="0"/>
    <s v="music/indie rock"/>
    <x v="1"/>
    <s v="indie rock"/>
  </r>
  <r>
    <n v="150"/>
    <s v="Brown, Palmer and Pace"/>
    <s v="Networked stable workforce"/>
    <n v="100"/>
    <n v="1"/>
    <n v="1"/>
    <n v="1"/>
    <x v="0"/>
    <n v="1"/>
    <s v="US"/>
    <s v="USD"/>
    <n v="1544940000"/>
    <x v="147"/>
    <n v="1545026400"/>
    <x v="144"/>
    <b v="0"/>
    <b v="0"/>
    <s v="music/rock"/>
    <x v="1"/>
    <s v="rock"/>
  </r>
  <r>
    <n v="151"/>
    <s v="Parker LLC"/>
    <s v="Customizable intermediate extranet"/>
    <n v="137200"/>
    <n v="88037"/>
    <n v="60.01"/>
    <n v="64"/>
    <x v="0"/>
    <n v="1467"/>
    <s v="US"/>
    <s v="USD"/>
    <n v="1402290000"/>
    <x v="148"/>
    <n v="1406696400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52.01"/>
    <n v="423"/>
    <x v="1"/>
    <n v="3376"/>
    <s v="US"/>
    <s v="USD"/>
    <n v="1487311200"/>
    <x v="149"/>
    <n v="1487916000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31"/>
    <n v="93"/>
    <x v="0"/>
    <n v="5681"/>
    <s v="US"/>
    <s v="USD"/>
    <n v="1350622800"/>
    <x v="150"/>
    <n v="1351141200"/>
    <x v="147"/>
    <b v="0"/>
    <b v="0"/>
    <s v="theater/plays"/>
    <x v="3"/>
    <s v="plays"/>
  </r>
  <r>
    <n v="154"/>
    <s v="Rodriguez-Brown"/>
    <s v="Devolved foreground benchmark"/>
    <n v="171300"/>
    <n v="100650"/>
    <n v="95.04"/>
    <n v="59"/>
    <x v="0"/>
    <n v="1059"/>
    <s v="US"/>
    <s v="USD"/>
    <n v="1463029200"/>
    <x v="151"/>
    <n v="1465016400"/>
    <x v="148"/>
    <b v="0"/>
    <b v="1"/>
    <s v="music/indie rock"/>
    <x v="1"/>
    <s v="indie rock"/>
  </r>
  <r>
    <n v="155"/>
    <s v="Hall-Schaefer"/>
    <s v="Distributed eco-centric methodology"/>
    <n v="139500"/>
    <n v="90706"/>
    <n v="75.97"/>
    <n v="65"/>
    <x v="0"/>
    <n v="1194"/>
    <s v="US"/>
    <s v="USD"/>
    <n v="1269493200"/>
    <x v="152"/>
    <n v="1270789200"/>
    <x v="149"/>
    <b v="0"/>
    <b v="0"/>
    <s v="theater/plays"/>
    <x v="3"/>
    <s v="plays"/>
  </r>
  <r>
    <n v="156"/>
    <s v="Meza-Rogers"/>
    <s v="Streamlined encompassing encryption"/>
    <n v="36400"/>
    <n v="26914"/>
    <n v="71.010000000000005"/>
    <n v="74"/>
    <x v="3"/>
    <n v="379"/>
    <s v="AU"/>
    <s v="AUD"/>
    <n v="1570251600"/>
    <x v="153"/>
    <n v="1572325200"/>
    <x v="150"/>
    <b v="0"/>
    <b v="0"/>
    <s v="music/rock"/>
    <x v="1"/>
    <s v="rock"/>
  </r>
  <r>
    <n v="157"/>
    <s v="Curtis-Curtis"/>
    <s v="User-friendly reciprocal initiative"/>
    <n v="4200"/>
    <n v="2212"/>
    <n v="73.73"/>
    <n v="53"/>
    <x v="0"/>
    <n v="30"/>
    <s v="AU"/>
    <s v="AUD"/>
    <n v="1388383200"/>
    <x v="154"/>
    <n v="1389420000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113.17"/>
    <n v="221"/>
    <x v="1"/>
    <n v="41"/>
    <s v="US"/>
    <s v="USD"/>
    <n v="1449554400"/>
    <x v="155"/>
    <n v="1449640800"/>
    <x v="152"/>
    <b v="0"/>
    <b v="0"/>
    <s v="music/rock"/>
    <x v="1"/>
    <s v="rock"/>
  </r>
  <r>
    <n v="159"/>
    <s v="Clarke, Anderson and Lee"/>
    <s v="Robust explicit hardware"/>
    <n v="191200"/>
    <n v="191222"/>
    <n v="105.01"/>
    <n v="100"/>
    <x v="1"/>
    <n v="1821"/>
    <s v="US"/>
    <s v="USD"/>
    <n v="1553662800"/>
    <x v="156"/>
    <n v="1555218000"/>
    <x v="153"/>
    <b v="0"/>
    <b v="1"/>
    <s v="theater/plays"/>
    <x v="3"/>
    <s v="plays"/>
  </r>
  <r>
    <n v="160"/>
    <s v="Evans Group"/>
    <s v="Stand-alone actuating support"/>
    <n v="8000"/>
    <n v="12985"/>
    <n v="79.180000000000007"/>
    <n v="162"/>
    <x v="1"/>
    <n v="164"/>
    <s v="US"/>
    <s v="USD"/>
    <n v="1556341200"/>
    <x v="157"/>
    <n v="1557723600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57.33"/>
    <n v="78"/>
    <x v="0"/>
    <n v="75"/>
    <s v="US"/>
    <s v="USD"/>
    <n v="1442984400"/>
    <x v="158"/>
    <n v="1443502800"/>
    <x v="155"/>
    <b v="0"/>
    <b v="1"/>
    <s v="technology/web"/>
    <x v="2"/>
    <s v="web"/>
  </r>
  <r>
    <n v="162"/>
    <s v="Keith, Alvarez and Potter"/>
    <s v="Extended bottom-line open architecture"/>
    <n v="6100"/>
    <n v="9134"/>
    <n v="58.18"/>
    <n v="150"/>
    <x v="1"/>
    <n v="157"/>
    <s v="CH"/>
    <s v="CHF"/>
    <n v="1544248800"/>
    <x v="159"/>
    <n v="1546840800"/>
    <x v="156"/>
    <b v="0"/>
    <b v="0"/>
    <s v="music/rock"/>
    <x v="1"/>
    <s v="rock"/>
  </r>
  <r>
    <n v="163"/>
    <s v="Burton-Watkins"/>
    <s v="Extended reciprocal circuit"/>
    <n v="3500"/>
    <n v="8864"/>
    <n v="36.03"/>
    <n v="253"/>
    <x v="1"/>
    <n v="246"/>
    <s v="US"/>
    <s v="USD"/>
    <n v="1508475600"/>
    <x v="160"/>
    <n v="151271280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7.99"/>
    <n v="100"/>
    <x v="1"/>
    <n v="1396"/>
    <s v="US"/>
    <s v="USD"/>
    <n v="1507438800"/>
    <x v="161"/>
    <n v="1507525200"/>
    <x v="158"/>
    <b v="0"/>
    <b v="0"/>
    <s v="theater/plays"/>
    <x v="3"/>
    <s v="plays"/>
  </r>
  <r>
    <n v="165"/>
    <s v="Cordova Ltd"/>
    <s v="Synergized radical product"/>
    <n v="90400"/>
    <n v="110279"/>
    <n v="44.01"/>
    <n v="122"/>
    <x v="1"/>
    <n v="2506"/>
    <s v="US"/>
    <s v="USD"/>
    <n v="1501563600"/>
    <x v="162"/>
    <n v="1504328400"/>
    <x v="159"/>
    <b v="0"/>
    <b v="0"/>
    <s v="technology/web"/>
    <x v="2"/>
    <s v="web"/>
  </r>
  <r>
    <n v="166"/>
    <s v="Brown-Vang"/>
    <s v="Robust heuristic artificial intelligence"/>
    <n v="9800"/>
    <n v="13439"/>
    <n v="55.08"/>
    <n v="137"/>
    <x v="1"/>
    <n v="244"/>
    <s v="US"/>
    <s v="USD"/>
    <n v="1292997600"/>
    <x v="163"/>
    <n v="1293343200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74"/>
    <n v="416"/>
    <x v="1"/>
    <n v="146"/>
    <s v="AU"/>
    <s v="AUD"/>
    <n v="1370840400"/>
    <x v="164"/>
    <n v="1371704400"/>
    <x v="161"/>
    <b v="0"/>
    <b v="0"/>
    <s v="theater/plays"/>
    <x v="3"/>
    <s v="plays"/>
  </r>
  <r>
    <n v="168"/>
    <s v="Hernandez Group"/>
    <s v="Ergonomic uniform open system"/>
    <n v="128100"/>
    <n v="40107"/>
    <n v="42"/>
    <n v="31"/>
    <x v="0"/>
    <n v="955"/>
    <s v="DK"/>
    <s v="DKK"/>
    <n v="1550815200"/>
    <x v="165"/>
    <n v="1552798800"/>
    <x v="162"/>
    <b v="0"/>
    <b v="1"/>
    <s v="music/indie rock"/>
    <x v="1"/>
    <s v="indie rock"/>
  </r>
  <r>
    <n v="169"/>
    <s v="Tran, Steele and Wilson"/>
    <s v="Profit-focused modular product"/>
    <n v="23300"/>
    <n v="98811"/>
    <n v="77.989999999999995"/>
    <n v="424"/>
    <x v="1"/>
    <n v="1267"/>
    <s v="US"/>
    <s v="USD"/>
    <n v="1339909200"/>
    <x v="166"/>
    <n v="1342328400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82.51"/>
    <n v="3"/>
    <x v="0"/>
    <n v="67"/>
    <s v="US"/>
    <s v="USD"/>
    <n v="1501736400"/>
    <x v="167"/>
    <n v="1502341200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04.2"/>
    <n v="11"/>
    <x v="0"/>
    <n v="5"/>
    <s v="US"/>
    <s v="USD"/>
    <n v="1395291600"/>
    <x v="168"/>
    <n v="1397192400"/>
    <x v="165"/>
    <b v="0"/>
    <b v="0"/>
    <s v="publishing/translations"/>
    <x v="5"/>
    <s v="translations"/>
  </r>
  <r>
    <n v="172"/>
    <s v="Nixon Inc"/>
    <s v="Centralized national firmware"/>
    <n v="800"/>
    <n v="663"/>
    <n v="25.5"/>
    <n v="83"/>
    <x v="0"/>
    <n v="26"/>
    <s v="US"/>
    <s v="USD"/>
    <n v="1405746000"/>
    <x v="169"/>
    <n v="1407042000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00.98"/>
    <n v="163"/>
    <x v="1"/>
    <n v="1561"/>
    <s v="US"/>
    <s v="USD"/>
    <n v="1368853200"/>
    <x v="170"/>
    <n v="1369371600"/>
    <x v="167"/>
    <b v="0"/>
    <b v="0"/>
    <s v="theater/plays"/>
    <x v="3"/>
    <s v="plays"/>
  </r>
  <r>
    <n v="174"/>
    <s v="Santos, Black and Donovan"/>
    <s v="Pre-emptive scalable access"/>
    <n v="600"/>
    <n v="5368"/>
    <n v="111.83"/>
    <n v="895"/>
    <x v="1"/>
    <n v="48"/>
    <s v="US"/>
    <s v="USD"/>
    <n v="1444021200"/>
    <x v="171"/>
    <n v="1444107600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42"/>
    <n v="26"/>
    <x v="0"/>
    <n v="1130"/>
    <s v="US"/>
    <s v="USD"/>
    <n v="1472619600"/>
    <x v="172"/>
    <n v="1474261200"/>
    <x v="169"/>
    <b v="0"/>
    <b v="0"/>
    <s v="theater/plays"/>
    <x v="3"/>
    <s v="plays"/>
  </r>
  <r>
    <n v="176"/>
    <s v="Stone-Orozco"/>
    <s v="Proactive scalable Graphical User Interface"/>
    <n v="115000"/>
    <n v="86060"/>
    <n v="110.05"/>
    <n v="75"/>
    <x v="0"/>
    <n v="782"/>
    <s v="US"/>
    <s v="USD"/>
    <n v="1472878800"/>
    <x v="173"/>
    <n v="1473656400"/>
    <x v="170"/>
    <b v="0"/>
    <b v="0"/>
    <s v="theater/plays"/>
    <x v="3"/>
    <s v="plays"/>
  </r>
  <r>
    <n v="177"/>
    <s v="Lee, Gibson and Morgan"/>
    <s v="Digitized solution-oriented product"/>
    <n v="38800"/>
    <n v="161593"/>
    <n v="59"/>
    <n v="416"/>
    <x v="1"/>
    <n v="2739"/>
    <s v="US"/>
    <s v="USD"/>
    <n v="1289800800"/>
    <x v="174"/>
    <n v="1291960800"/>
    <x v="171"/>
    <b v="0"/>
    <b v="0"/>
    <s v="theater/plays"/>
    <x v="3"/>
    <s v="plays"/>
  </r>
  <r>
    <n v="178"/>
    <s v="Alexander-Williams"/>
    <s v="Triple-buffered cohesive structure"/>
    <n v="7200"/>
    <n v="6927"/>
    <n v="32.99"/>
    <n v="96"/>
    <x v="0"/>
    <n v="210"/>
    <s v="US"/>
    <s v="USD"/>
    <n v="1505970000"/>
    <x v="175"/>
    <n v="1506747600"/>
    <x v="172"/>
    <b v="0"/>
    <b v="0"/>
    <s v="food/food trucks"/>
    <x v="0"/>
    <s v="food trucks"/>
  </r>
  <r>
    <n v="179"/>
    <s v="Marks Ltd"/>
    <s v="Realigned human-resource orchestration"/>
    <n v="44500"/>
    <n v="159185"/>
    <n v="45.01"/>
    <n v="358"/>
    <x v="1"/>
    <n v="3537"/>
    <s v="CA"/>
    <s v="CAD"/>
    <n v="1363496400"/>
    <x v="176"/>
    <n v="1363582800"/>
    <x v="173"/>
    <b v="0"/>
    <b v="1"/>
    <s v="theater/plays"/>
    <x v="3"/>
    <s v="plays"/>
  </r>
  <r>
    <n v="180"/>
    <s v="Olsen, Edwards and Reid"/>
    <s v="Optional clear-thinking software"/>
    <n v="56000"/>
    <n v="172736"/>
    <n v="81.98"/>
    <n v="308"/>
    <x v="1"/>
    <n v="2107"/>
    <s v="AU"/>
    <s v="AUD"/>
    <n v="1269234000"/>
    <x v="177"/>
    <n v="1269666000"/>
    <x v="174"/>
    <b v="0"/>
    <b v="0"/>
    <s v="technology/wearables"/>
    <x v="2"/>
    <s v="wearables"/>
  </r>
  <r>
    <n v="181"/>
    <s v="Daniels, Rose and Tyler"/>
    <s v="Centralized global approach"/>
    <n v="8600"/>
    <n v="5315"/>
    <n v="39.08"/>
    <n v="62"/>
    <x v="0"/>
    <n v="136"/>
    <s v="US"/>
    <s v="USD"/>
    <n v="1507093200"/>
    <x v="178"/>
    <n v="1508648400"/>
    <x v="175"/>
    <b v="0"/>
    <b v="0"/>
    <s v="technology/web"/>
    <x v="2"/>
    <s v="web"/>
  </r>
  <r>
    <n v="182"/>
    <s v="Adams Group"/>
    <s v="Reverse-engineered bandwidth-monitored contingency"/>
    <n v="27100"/>
    <n v="195750"/>
    <n v="59"/>
    <n v="722"/>
    <x v="1"/>
    <n v="3318"/>
    <s v="DK"/>
    <s v="DKK"/>
    <n v="1560574800"/>
    <x v="179"/>
    <n v="1561957200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40.99"/>
    <n v="69"/>
    <x v="0"/>
    <n v="86"/>
    <s v="CA"/>
    <s v="CAD"/>
    <n v="1284008400"/>
    <x v="180"/>
    <n v="1285131600"/>
    <x v="177"/>
    <b v="0"/>
    <b v="0"/>
    <s v="music/rock"/>
    <x v="1"/>
    <s v="rock"/>
  </r>
  <r>
    <n v="184"/>
    <s v="Howard, Carter and Griffith"/>
    <s v="Adaptive asynchronous emulation"/>
    <n v="3600"/>
    <n v="10550"/>
    <n v="31.03"/>
    <n v="293"/>
    <x v="1"/>
    <n v="340"/>
    <s v="US"/>
    <s v="USD"/>
    <n v="1556859600"/>
    <x v="181"/>
    <n v="1556946000"/>
    <x v="178"/>
    <b v="0"/>
    <b v="0"/>
    <s v="theater/plays"/>
    <x v="3"/>
    <s v="plays"/>
  </r>
  <r>
    <n v="185"/>
    <s v="Bailey PLC"/>
    <s v="Innovative actuating conglomeration"/>
    <n v="1000"/>
    <n v="718"/>
    <n v="37.79"/>
    <n v="72"/>
    <x v="0"/>
    <n v="19"/>
    <s v="US"/>
    <s v="USD"/>
    <n v="1526187600"/>
    <x v="182"/>
    <n v="1527138000"/>
    <x v="179"/>
    <b v="0"/>
    <b v="0"/>
    <s v="film &amp; video/television"/>
    <x v="4"/>
    <s v="television"/>
  </r>
  <r>
    <n v="186"/>
    <s v="Parker Group"/>
    <s v="Grass-roots foreground policy"/>
    <n v="88800"/>
    <n v="28358"/>
    <n v="32.01"/>
    <n v="32"/>
    <x v="0"/>
    <n v="886"/>
    <s v="US"/>
    <s v="USD"/>
    <n v="1400821200"/>
    <x v="183"/>
    <n v="1402117200"/>
    <x v="180"/>
    <b v="0"/>
    <b v="0"/>
    <s v="theater/plays"/>
    <x v="3"/>
    <s v="plays"/>
  </r>
  <r>
    <n v="187"/>
    <s v="Fox Group"/>
    <s v="Horizontal transitional paradigm"/>
    <n v="60200"/>
    <n v="138384"/>
    <n v="95.97"/>
    <n v="230"/>
    <x v="1"/>
    <n v="1442"/>
    <s v="CA"/>
    <s v="CAD"/>
    <n v="1361599200"/>
    <x v="184"/>
    <n v="1364014800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75"/>
    <n v="32"/>
    <x v="0"/>
    <n v="35"/>
    <s v="IT"/>
    <s v="EUR"/>
    <n v="1417500000"/>
    <x v="185"/>
    <n v="1417586400"/>
    <x v="182"/>
    <b v="0"/>
    <b v="0"/>
    <s v="theater/plays"/>
    <x v="3"/>
    <s v="plays"/>
  </r>
  <r>
    <n v="189"/>
    <s v="Anthony-Shaw"/>
    <s v="Switchable contextually-based access"/>
    <n v="191300"/>
    <n v="45004"/>
    <n v="102.05"/>
    <n v="24"/>
    <x v="3"/>
    <n v="441"/>
    <s v="US"/>
    <s v="USD"/>
    <n v="1457071200"/>
    <x v="186"/>
    <n v="1457071200"/>
    <x v="183"/>
    <b v="0"/>
    <b v="0"/>
    <s v="theater/plays"/>
    <x v="3"/>
    <s v="plays"/>
  </r>
  <r>
    <n v="190"/>
    <s v="Cook LLC"/>
    <s v="Up-sized dynamic throughput"/>
    <n v="3700"/>
    <n v="2538"/>
    <n v="105.75"/>
    <n v="69"/>
    <x v="0"/>
    <n v="24"/>
    <s v="US"/>
    <s v="USD"/>
    <n v="1370322000"/>
    <x v="187"/>
    <n v="1370408400"/>
    <x v="184"/>
    <b v="0"/>
    <b v="1"/>
    <s v="theater/plays"/>
    <x v="3"/>
    <s v="plays"/>
  </r>
  <r>
    <n v="191"/>
    <s v="Sutton PLC"/>
    <s v="Mandatory reciprocal superstructure"/>
    <n v="8400"/>
    <n v="3188"/>
    <n v="37.07"/>
    <n v="38"/>
    <x v="0"/>
    <n v="86"/>
    <s v="IT"/>
    <s v="EUR"/>
    <n v="1552366800"/>
    <x v="188"/>
    <n v="1552626000"/>
    <x v="185"/>
    <b v="0"/>
    <b v="0"/>
    <s v="theater/plays"/>
    <x v="3"/>
    <s v="plays"/>
  </r>
  <r>
    <n v="192"/>
    <s v="Long, Morgan and Mitchell"/>
    <s v="Upgradable 4thgeneration productivity"/>
    <n v="42600"/>
    <n v="8517"/>
    <n v="35.049999999999997"/>
    <n v="20"/>
    <x v="0"/>
    <n v="243"/>
    <s v="US"/>
    <s v="USD"/>
    <n v="1403845200"/>
    <x v="189"/>
    <n v="1404190800"/>
    <x v="186"/>
    <b v="0"/>
    <b v="0"/>
    <s v="music/rock"/>
    <x v="1"/>
    <s v="rock"/>
  </r>
  <r>
    <n v="193"/>
    <s v="Calhoun, Rogers and Long"/>
    <s v="Progressive discrete hub"/>
    <n v="6600"/>
    <n v="3012"/>
    <n v="46.34"/>
    <n v="46"/>
    <x v="0"/>
    <n v="65"/>
    <s v="US"/>
    <s v="USD"/>
    <n v="1523163600"/>
    <x v="190"/>
    <n v="1523509200"/>
    <x v="187"/>
    <b v="1"/>
    <b v="0"/>
    <s v="music/indie rock"/>
    <x v="1"/>
    <s v="indie rock"/>
  </r>
  <r>
    <n v="194"/>
    <s v="Sandoval Group"/>
    <s v="Assimilated multi-tasking archive"/>
    <n v="7100"/>
    <n v="8716"/>
    <n v="69.17"/>
    <n v="123"/>
    <x v="1"/>
    <n v="126"/>
    <s v="US"/>
    <s v="USD"/>
    <n v="1442206800"/>
    <x v="191"/>
    <n v="1443589200"/>
    <x v="188"/>
    <b v="0"/>
    <b v="0"/>
    <s v="music/metal"/>
    <x v="1"/>
    <s v="metal"/>
  </r>
  <r>
    <n v="195"/>
    <s v="Smith and Sons"/>
    <s v="Upgradable high-level solution"/>
    <n v="15800"/>
    <n v="57157"/>
    <n v="109.08"/>
    <n v="362"/>
    <x v="1"/>
    <n v="524"/>
    <s v="US"/>
    <s v="USD"/>
    <n v="1532840400"/>
    <x v="192"/>
    <n v="1533445200"/>
    <x v="189"/>
    <b v="0"/>
    <b v="0"/>
    <s v="music/electric music"/>
    <x v="1"/>
    <s v="electric music"/>
  </r>
  <r>
    <n v="196"/>
    <s v="King Inc"/>
    <s v="Organic bandwidth-monitored frame"/>
    <n v="8200"/>
    <n v="5178"/>
    <n v="51.78"/>
    <n v="63"/>
    <x v="0"/>
    <n v="100"/>
    <s v="DK"/>
    <s v="DKK"/>
    <n v="1472878800"/>
    <x v="173"/>
    <n v="1474520400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82.01"/>
    <n v="298"/>
    <x v="1"/>
    <n v="1989"/>
    <s v="US"/>
    <s v="USD"/>
    <n v="1498194000"/>
    <x v="193"/>
    <n v="1499403600"/>
    <x v="191"/>
    <b v="0"/>
    <b v="0"/>
    <s v="film &amp; video/drama"/>
    <x v="4"/>
    <s v="drama"/>
  </r>
  <r>
    <n v="198"/>
    <s v="Palmer Inc"/>
    <s v="Universal multi-state capability"/>
    <n v="63200"/>
    <n v="6041"/>
    <n v="35.96"/>
    <n v="10"/>
    <x v="0"/>
    <n v="168"/>
    <s v="US"/>
    <s v="USD"/>
    <n v="1281070800"/>
    <x v="194"/>
    <n v="1283576400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74.459999999999994"/>
    <n v="54"/>
    <x v="0"/>
    <n v="13"/>
    <s v="US"/>
    <s v="USD"/>
    <n v="1436245200"/>
    <x v="195"/>
    <n v="1436590800"/>
    <x v="193"/>
    <b v="0"/>
    <b v="0"/>
    <s v="music/rock"/>
    <x v="1"/>
    <s v="rock"/>
  </r>
  <r>
    <n v="200"/>
    <s v="Becker, Rice and White"/>
    <s v="Reduced dedicated capability"/>
    <n v="100"/>
    <n v="2"/>
    <n v="2"/>
    <n v="2"/>
    <x v="0"/>
    <n v="1"/>
    <s v="CA"/>
    <s v="CAD"/>
    <n v="1269493200"/>
    <x v="152"/>
    <n v="1270443600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91.11"/>
    <n v="681"/>
    <x v="1"/>
    <n v="157"/>
    <s v="US"/>
    <s v="USD"/>
    <n v="1406264400"/>
    <x v="196"/>
    <n v="1407819600"/>
    <x v="195"/>
    <b v="0"/>
    <b v="0"/>
    <s v="technology/web"/>
    <x v="2"/>
    <s v="web"/>
  </r>
  <r>
    <n v="202"/>
    <s v="Mcknight-Freeman"/>
    <s v="Upgradable scalable methodology"/>
    <n v="8300"/>
    <n v="6543"/>
    <n v="79.790000000000006"/>
    <n v="79"/>
    <x v="3"/>
    <n v="82"/>
    <s v="US"/>
    <s v="USD"/>
    <n v="1317531600"/>
    <x v="197"/>
    <n v="1317877200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43"/>
    <n v="134"/>
    <x v="1"/>
    <n v="4498"/>
    <s v="AU"/>
    <s v="AUD"/>
    <n v="1484632800"/>
    <x v="198"/>
    <n v="1484805600"/>
    <x v="197"/>
    <b v="0"/>
    <b v="0"/>
    <s v="theater/plays"/>
    <x v="3"/>
    <s v="plays"/>
  </r>
  <r>
    <n v="204"/>
    <s v="Daniel-Luna"/>
    <s v="Mandatory multimedia leverage"/>
    <n v="75000"/>
    <n v="2529"/>
    <n v="63.23"/>
    <n v="3"/>
    <x v="0"/>
    <n v="40"/>
    <s v="US"/>
    <s v="USD"/>
    <n v="1301806800"/>
    <x v="199"/>
    <n v="1302670800"/>
    <x v="198"/>
    <b v="0"/>
    <b v="0"/>
    <s v="music/jazz"/>
    <x v="1"/>
    <s v="jazz"/>
  </r>
  <r>
    <n v="205"/>
    <s v="Weaver-Marquez"/>
    <s v="Focused analyzing circuit"/>
    <n v="1300"/>
    <n v="5614"/>
    <n v="70.180000000000007"/>
    <n v="432"/>
    <x v="1"/>
    <n v="80"/>
    <s v="US"/>
    <s v="USD"/>
    <n v="1539752400"/>
    <x v="200"/>
    <n v="1540789200"/>
    <x v="199"/>
    <b v="1"/>
    <b v="0"/>
    <s v="theater/plays"/>
    <x v="3"/>
    <s v="plays"/>
  </r>
  <r>
    <n v="206"/>
    <s v="Austin, Baker and Kelley"/>
    <s v="Fundamental grid-enabled strategy"/>
    <n v="9000"/>
    <n v="3496"/>
    <n v="61.33"/>
    <n v="39"/>
    <x v="3"/>
    <n v="57"/>
    <s v="US"/>
    <s v="USD"/>
    <n v="1267250400"/>
    <x v="201"/>
    <n v="1268028000"/>
    <x v="200"/>
    <b v="0"/>
    <b v="0"/>
    <s v="publishing/fiction"/>
    <x v="5"/>
    <s v="fiction"/>
  </r>
  <r>
    <n v="207"/>
    <s v="Carney-Anderson"/>
    <s v="Digitized 5thgeneration knowledgebase"/>
    <n v="1000"/>
    <n v="4257"/>
    <n v="99"/>
    <n v="426"/>
    <x v="1"/>
    <n v="43"/>
    <s v="US"/>
    <s v="USD"/>
    <n v="1535432400"/>
    <x v="202"/>
    <n v="1537160400"/>
    <x v="201"/>
    <b v="0"/>
    <b v="1"/>
    <s v="music/rock"/>
    <x v="1"/>
    <s v="rock"/>
  </r>
  <r>
    <n v="208"/>
    <s v="Jackson Inc"/>
    <s v="Mandatory multi-tasking encryption"/>
    <n v="196900"/>
    <n v="199110"/>
    <n v="96.98"/>
    <n v="101"/>
    <x v="1"/>
    <n v="2053"/>
    <s v="US"/>
    <s v="USD"/>
    <n v="1510207200"/>
    <x v="203"/>
    <n v="1512280800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51"/>
    <n v="21"/>
    <x v="2"/>
    <n v="808"/>
    <s v="AU"/>
    <s v="AUD"/>
    <n v="1462510800"/>
    <x v="204"/>
    <n v="1463115600"/>
    <x v="203"/>
    <b v="0"/>
    <b v="0"/>
    <s v="film &amp; video/documentary"/>
    <x v="4"/>
    <s v="documentary"/>
  </r>
  <r>
    <n v="210"/>
    <s v="Schultz Inc"/>
    <s v="Synergistic tertiary time-frame"/>
    <n v="9400"/>
    <n v="6338"/>
    <n v="28.04"/>
    <n v="67"/>
    <x v="0"/>
    <n v="226"/>
    <s v="DK"/>
    <s v="DKK"/>
    <n v="1488520800"/>
    <x v="205"/>
    <n v="1490850000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60.98"/>
    <n v="95"/>
    <x v="0"/>
    <n v="1625"/>
    <s v="US"/>
    <s v="USD"/>
    <n v="1377579600"/>
    <x v="206"/>
    <n v="1379653200"/>
    <x v="205"/>
    <b v="0"/>
    <b v="0"/>
    <s v="theater/plays"/>
    <x v="3"/>
    <s v="plays"/>
  </r>
  <r>
    <n v="212"/>
    <s v="Johnson Inc"/>
    <s v="Profound next generation infrastructure"/>
    <n v="8100"/>
    <n v="12300"/>
    <n v="73.209999999999994"/>
    <n v="152"/>
    <x v="1"/>
    <n v="168"/>
    <s v="US"/>
    <s v="USD"/>
    <n v="1576389600"/>
    <x v="207"/>
    <n v="1580364000"/>
    <x v="206"/>
    <b v="0"/>
    <b v="0"/>
    <s v="theater/plays"/>
    <x v="3"/>
    <s v="plays"/>
  </r>
  <r>
    <n v="213"/>
    <s v="Morgan-Warren"/>
    <s v="Face-to-face encompassing info-mediaries"/>
    <n v="87900"/>
    <n v="171549"/>
    <n v="40"/>
    <n v="195"/>
    <x v="1"/>
    <n v="4289"/>
    <s v="US"/>
    <s v="USD"/>
    <n v="1289019600"/>
    <x v="208"/>
    <n v="1289714400"/>
    <x v="207"/>
    <b v="0"/>
    <b v="1"/>
    <s v="music/indie rock"/>
    <x v="1"/>
    <s v="indie rock"/>
  </r>
  <r>
    <n v="214"/>
    <s v="Sullivan Group"/>
    <s v="Open-source fresh-thinking policy"/>
    <n v="1400"/>
    <n v="14324"/>
    <n v="86.81"/>
    <n v="1023"/>
    <x v="1"/>
    <n v="165"/>
    <s v="US"/>
    <s v="USD"/>
    <n v="1282194000"/>
    <x v="209"/>
    <n v="1282712400"/>
    <x v="208"/>
    <b v="0"/>
    <b v="0"/>
    <s v="music/rock"/>
    <x v="1"/>
    <s v="rock"/>
  </r>
  <r>
    <n v="215"/>
    <s v="Vargas, Banks and Palmer"/>
    <s v="Extended 24/7 implementation"/>
    <n v="156800"/>
    <n v="6024"/>
    <n v="42.13"/>
    <n v="4"/>
    <x v="0"/>
    <n v="143"/>
    <s v="US"/>
    <s v="USD"/>
    <n v="1550037600"/>
    <x v="210"/>
    <n v="1550210400"/>
    <x v="209"/>
    <b v="0"/>
    <b v="0"/>
    <s v="theater/plays"/>
    <x v="3"/>
    <s v="plays"/>
  </r>
  <r>
    <n v="216"/>
    <s v="Johnson, Dixon and Zimmerman"/>
    <s v="Organic dynamic algorithm"/>
    <n v="121700"/>
    <n v="188721"/>
    <n v="103.98"/>
    <n v="155"/>
    <x v="1"/>
    <n v="1815"/>
    <s v="US"/>
    <s v="USD"/>
    <n v="1321941600"/>
    <x v="211"/>
    <n v="1322114400"/>
    <x v="210"/>
    <b v="0"/>
    <b v="0"/>
    <s v="theater/plays"/>
    <x v="3"/>
    <s v="plays"/>
  </r>
  <r>
    <n v="217"/>
    <s v="Moore, Dudley and Navarro"/>
    <s v="Organic multi-tasking focus group"/>
    <n v="129400"/>
    <n v="57911"/>
    <n v="62"/>
    <n v="45"/>
    <x v="0"/>
    <n v="934"/>
    <s v="US"/>
    <s v="USD"/>
    <n v="1556427600"/>
    <x v="212"/>
    <n v="1557205200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31.01"/>
    <n v="216"/>
    <x v="1"/>
    <n v="397"/>
    <s v="GB"/>
    <s v="GBP"/>
    <n v="1320991200"/>
    <x v="213"/>
    <n v="1323928800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89.99"/>
    <n v="332"/>
    <x v="1"/>
    <n v="1539"/>
    <s v="US"/>
    <s v="USD"/>
    <n v="1345093200"/>
    <x v="214"/>
    <n v="1346130000"/>
    <x v="213"/>
    <b v="0"/>
    <b v="0"/>
    <s v="film &amp; video/animation"/>
    <x v="4"/>
    <s v="animation"/>
  </r>
  <r>
    <n v="220"/>
    <s v="Owens-Le"/>
    <s v="Focused composite approach"/>
    <n v="7900"/>
    <n v="667"/>
    <n v="39.24"/>
    <n v="8"/>
    <x v="0"/>
    <n v="17"/>
    <s v="US"/>
    <s v="USD"/>
    <n v="1309496400"/>
    <x v="215"/>
    <n v="1311051600"/>
    <x v="214"/>
    <b v="1"/>
    <b v="0"/>
    <s v="theater/plays"/>
    <x v="3"/>
    <s v="plays"/>
  </r>
  <r>
    <n v="221"/>
    <s v="Huff LLC"/>
    <s v="Face-to-face clear-thinking Local Area Network"/>
    <n v="121500"/>
    <n v="119830"/>
    <n v="54.99"/>
    <n v="99"/>
    <x v="0"/>
    <n v="2179"/>
    <s v="US"/>
    <s v="USD"/>
    <n v="1340254800"/>
    <x v="216"/>
    <n v="1340427600"/>
    <x v="215"/>
    <b v="1"/>
    <b v="0"/>
    <s v="food/food trucks"/>
    <x v="0"/>
    <s v="food trucks"/>
  </r>
  <r>
    <n v="222"/>
    <s v="Johnson LLC"/>
    <s v="Cross-group cohesive circuit"/>
    <n v="4800"/>
    <n v="6623"/>
    <n v="47.99"/>
    <n v="138"/>
    <x v="1"/>
    <n v="138"/>
    <s v="US"/>
    <s v="USD"/>
    <n v="1412226000"/>
    <x v="217"/>
    <n v="1412312400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87.97"/>
    <n v="94"/>
    <x v="0"/>
    <n v="931"/>
    <s v="US"/>
    <s v="USD"/>
    <n v="1458104400"/>
    <x v="218"/>
    <n v="1459314000"/>
    <x v="217"/>
    <b v="0"/>
    <b v="0"/>
    <s v="theater/plays"/>
    <x v="3"/>
    <s v="plays"/>
  </r>
  <r>
    <n v="224"/>
    <s v="Lester-Moore"/>
    <s v="Diverse analyzing definition"/>
    <n v="46300"/>
    <n v="186885"/>
    <n v="52"/>
    <n v="404"/>
    <x v="1"/>
    <n v="3594"/>
    <s v="US"/>
    <s v="USD"/>
    <n v="1411534800"/>
    <x v="219"/>
    <n v="1415426400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30"/>
    <n v="260"/>
    <x v="1"/>
    <n v="5880"/>
    <s v="US"/>
    <s v="USD"/>
    <n v="1399093200"/>
    <x v="220"/>
    <n v="1399093200"/>
    <x v="219"/>
    <b v="1"/>
    <b v="0"/>
    <s v="music/rock"/>
    <x v="1"/>
    <s v="rock"/>
  </r>
  <r>
    <n v="226"/>
    <s v="Garcia Inc"/>
    <s v="Progressive neutral middleware"/>
    <n v="3000"/>
    <n v="10999"/>
    <n v="98.21"/>
    <n v="367"/>
    <x v="1"/>
    <n v="112"/>
    <s v="US"/>
    <s v="USD"/>
    <n v="1270702800"/>
    <x v="221"/>
    <n v="1273899600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08.96"/>
    <n v="169"/>
    <x v="1"/>
    <n v="943"/>
    <s v="US"/>
    <s v="USD"/>
    <n v="1431666000"/>
    <x v="222"/>
    <n v="1432184400"/>
    <x v="220"/>
    <b v="0"/>
    <b v="0"/>
    <s v="games/mobile games"/>
    <x v="6"/>
    <s v="mobile games"/>
  </r>
  <r>
    <n v="228"/>
    <s v="Pineda Group"/>
    <s v="Exclusive real-time protocol"/>
    <n v="137900"/>
    <n v="165352"/>
    <n v="67"/>
    <n v="120"/>
    <x v="1"/>
    <n v="2468"/>
    <s v="US"/>
    <s v="USD"/>
    <n v="1472619600"/>
    <x v="172"/>
    <n v="1474779600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64.989999999999995"/>
    <n v="194"/>
    <x v="1"/>
    <n v="2551"/>
    <s v="US"/>
    <s v="USD"/>
    <n v="1496293200"/>
    <x v="223"/>
    <n v="1500440400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99.84"/>
    <n v="420"/>
    <x v="1"/>
    <n v="101"/>
    <s v="US"/>
    <s v="USD"/>
    <n v="1575612000"/>
    <x v="224"/>
    <n v="1575612000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82.43"/>
    <n v="77"/>
    <x v="3"/>
    <n v="67"/>
    <s v="US"/>
    <s v="USD"/>
    <n v="1369112400"/>
    <x v="225"/>
    <n v="1374123600"/>
    <x v="224"/>
    <b v="0"/>
    <b v="0"/>
    <s v="theater/plays"/>
    <x v="3"/>
    <s v="plays"/>
  </r>
  <r>
    <n v="232"/>
    <s v="Davis-Rodriguez"/>
    <s v="Progressive secondary portal"/>
    <n v="3400"/>
    <n v="5823"/>
    <n v="63.29"/>
    <n v="171"/>
    <x v="1"/>
    <n v="92"/>
    <s v="US"/>
    <s v="USD"/>
    <n v="1469422800"/>
    <x v="226"/>
    <n v="1469509200"/>
    <x v="225"/>
    <b v="0"/>
    <b v="0"/>
    <s v="theater/plays"/>
    <x v="3"/>
    <s v="plays"/>
  </r>
  <r>
    <n v="233"/>
    <s v="Reid, Rivera and Perry"/>
    <s v="Multi-lateral national adapter"/>
    <n v="3800"/>
    <n v="6000"/>
    <n v="96.77"/>
    <n v="158"/>
    <x v="1"/>
    <n v="62"/>
    <s v="US"/>
    <s v="USD"/>
    <n v="1307854800"/>
    <x v="227"/>
    <n v="1309237200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54.91"/>
    <n v="109"/>
    <x v="1"/>
    <n v="149"/>
    <s v="IT"/>
    <s v="EUR"/>
    <n v="1503378000"/>
    <x v="228"/>
    <n v="1503982800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39.01"/>
    <n v="42"/>
    <x v="0"/>
    <n v="92"/>
    <s v="US"/>
    <s v="USD"/>
    <n v="1486965600"/>
    <x v="229"/>
    <n v="1487397600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75.84"/>
    <n v="11"/>
    <x v="0"/>
    <n v="57"/>
    <s v="AU"/>
    <s v="AUD"/>
    <n v="1561438800"/>
    <x v="230"/>
    <n v="1562043600"/>
    <x v="229"/>
    <b v="0"/>
    <b v="1"/>
    <s v="music/rock"/>
    <x v="1"/>
    <s v="rock"/>
  </r>
  <r>
    <n v="237"/>
    <s v="Ellison PLC"/>
    <s v="Re-contextualized tangible open architecture"/>
    <n v="9300"/>
    <n v="14822"/>
    <n v="45.05"/>
    <n v="159"/>
    <x v="1"/>
    <n v="329"/>
    <s v="US"/>
    <s v="USD"/>
    <n v="1398402000"/>
    <x v="231"/>
    <n v="1398574800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104.52"/>
    <n v="422"/>
    <x v="1"/>
    <n v="97"/>
    <s v="DK"/>
    <s v="DKK"/>
    <n v="1513231200"/>
    <x v="232"/>
    <n v="1515391200"/>
    <x v="231"/>
    <b v="0"/>
    <b v="1"/>
    <s v="theater/plays"/>
    <x v="3"/>
    <s v="plays"/>
  </r>
  <r>
    <n v="239"/>
    <s v="Mason-Sanders"/>
    <s v="Networked web-enabled instruction set"/>
    <n v="3200"/>
    <n v="3127"/>
    <n v="76.27"/>
    <n v="98"/>
    <x v="0"/>
    <n v="41"/>
    <s v="US"/>
    <s v="USD"/>
    <n v="1440824400"/>
    <x v="233"/>
    <n v="1441170000"/>
    <x v="232"/>
    <b v="0"/>
    <b v="0"/>
    <s v="technology/wearables"/>
    <x v="2"/>
    <s v="wearables"/>
  </r>
  <r>
    <n v="240"/>
    <s v="Pitts-Reed"/>
    <s v="Vision-oriented dynamic service-desk"/>
    <n v="29400"/>
    <n v="123124"/>
    <n v="69.02"/>
    <n v="419"/>
    <x v="1"/>
    <n v="1784"/>
    <s v="US"/>
    <s v="USD"/>
    <n v="1281070800"/>
    <x v="194"/>
    <n v="1281157200"/>
    <x v="233"/>
    <b v="0"/>
    <b v="0"/>
    <s v="theater/plays"/>
    <x v="3"/>
    <s v="plays"/>
  </r>
  <r>
    <n v="241"/>
    <s v="Gonzalez-Martinez"/>
    <s v="Vision-oriented actuating open system"/>
    <n v="168500"/>
    <n v="171729"/>
    <n v="101.98"/>
    <n v="102"/>
    <x v="1"/>
    <n v="1684"/>
    <s v="AU"/>
    <s v="AUD"/>
    <n v="1397365200"/>
    <x v="234"/>
    <n v="1398229200"/>
    <x v="234"/>
    <b v="0"/>
    <b v="1"/>
    <s v="publishing/nonfiction"/>
    <x v="5"/>
    <s v="nonfiction"/>
  </r>
  <r>
    <n v="242"/>
    <s v="Hill, Martin and Garcia"/>
    <s v="Sharable scalable core"/>
    <n v="8400"/>
    <n v="10729"/>
    <n v="42.92"/>
    <n v="128"/>
    <x v="1"/>
    <n v="250"/>
    <s v="US"/>
    <s v="USD"/>
    <n v="1494392400"/>
    <x v="235"/>
    <n v="1495256400"/>
    <x v="235"/>
    <b v="0"/>
    <b v="1"/>
    <s v="music/rock"/>
    <x v="1"/>
    <s v="rock"/>
  </r>
  <r>
    <n v="243"/>
    <s v="Garcia PLC"/>
    <s v="Customer-focused attitude-oriented function"/>
    <n v="2300"/>
    <n v="10240"/>
    <n v="43.03"/>
    <n v="445"/>
    <x v="1"/>
    <n v="238"/>
    <s v="US"/>
    <s v="USD"/>
    <n v="1520143200"/>
    <x v="236"/>
    <n v="1520402400"/>
    <x v="236"/>
    <b v="0"/>
    <b v="0"/>
    <s v="theater/plays"/>
    <x v="3"/>
    <s v="plays"/>
  </r>
  <r>
    <n v="244"/>
    <s v="Herring-Bailey"/>
    <s v="Reverse-engineered system-worthy extranet"/>
    <n v="700"/>
    <n v="3988"/>
    <n v="75.25"/>
    <n v="570"/>
    <x v="1"/>
    <n v="53"/>
    <s v="US"/>
    <s v="USD"/>
    <n v="1405314000"/>
    <x v="237"/>
    <n v="1409806800"/>
    <x v="237"/>
    <b v="0"/>
    <b v="0"/>
    <s v="theater/plays"/>
    <x v="3"/>
    <s v="plays"/>
  </r>
  <r>
    <n v="245"/>
    <s v="Russell-Gardner"/>
    <s v="Re-engineered systematic monitoring"/>
    <n v="2900"/>
    <n v="14771"/>
    <n v="69.02"/>
    <n v="509"/>
    <x v="1"/>
    <n v="214"/>
    <s v="US"/>
    <s v="USD"/>
    <n v="1396846800"/>
    <x v="238"/>
    <n v="1396933200"/>
    <x v="238"/>
    <b v="0"/>
    <b v="0"/>
    <s v="theater/plays"/>
    <x v="3"/>
    <s v="plays"/>
  </r>
  <r>
    <n v="246"/>
    <s v="Walters-Carter"/>
    <s v="Seamless value-added standardization"/>
    <n v="4500"/>
    <n v="14649"/>
    <n v="65.989999999999995"/>
    <n v="326"/>
    <x v="1"/>
    <n v="222"/>
    <s v="US"/>
    <s v="USD"/>
    <n v="1375678800"/>
    <x v="239"/>
    <n v="1376024400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8.01"/>
    <n v="933"/>
    <x v="1"/>
    <n v="1884"/>
    <s v="US"/>
    <s v="USD"/>
    <n v="1482386400"/>
    <x v="240"/>
    <n v="1483682400"/>
    <x v="240"/>
    <b v="0"/>
    <b v="1"/>
    <s v="publishing/fiction"/>
    <x v="5"/>
    <s v="fiction"/>
  </r>
  <r>
    <n v="248"/>
    <s v="Roberts and Sons"/>
    <s v="Streamlined holistic knowledgebase"/>
    <n v="6200"/>
    <n v="13103"/>
    <n v="60.11"/>
    <n v="211"/>
    <x v="1"/>
    <n v="218"/>
    <s v="AU"/>
    <s v="AUD"/>
    <n v="1420005600"/>
    <x v="241"/>
    <n v="1420437600"/>
    <x v="241"/>
    <b v="0"/>
    <b v="0"/>
    <s v="games/mobile games"/>
    <x v="6"/>
    <s v="mobile games"/>
  </r>
  <r>
    <n v="249"/>
    <s v="Avila-Nelson"/>
    <s v="Up-sized intermediate website"/>
    <n v="61500"/>
    <n v="168095"/>
    <n v="26"/>
    <n v="273"/>
    <x v="1"/>
    <n v="6465"/>
    <s v="US"/>
    <s v="USD"/>
    <n v="1420178400"/>
    <x v="242"/>
    <n v="1420783200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n v="3"/>
    <x v="0"/>
    <n v="1"/>
    <s v="US"/>
    <s v="USD"/>
    <n v="1264399200"/>
    <x v="67"/>
    <n v="1267423200"/>
    <x v="243"/>
    <b v="0"/>
    <b v="0"/>
    <s v="music/rock"/>
    <x v="1"/>
    <s v="rock"/>
  </r>
  <r>
    <n v="251"/>
    <s v="Singleton Ltd"/>
    <s v="Enhanced user-facing function"/>
    <n v="7100"/>
    <n v="3840"/>
    <n v="38.020000000000003"/>
    <n v="54"/>
    <x v="0"/>
    <n v="101"/>
    <s v="US"/>
    <s v="USD"/>
    <n v="1355032800"/>
    <x v="243"/>
    <n v="1355205600"/>
    <x v="244"/>
    <b v="0"/>
    <b v="0"/>
    <s v="theater/plays"/>
    <x v="3"/>
    <s v="plays"/>
  </r>
  <r>
    <n v="252"/>
    <s v="Perez PLC"/>
    <s v="Operative bandwidth-monitored interface"/>
    <n v="1000"/>
    <n v="6263"/>
    <n v="106.15"/>
    <n v="626"/>
    <x v="1"/>
    <n v="59"/>
    <s v="US"/>
    <s v="USD"/>
    <n v="1382677200"/>
    <x v="244"/>
    <n v="1383109200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1.02"/>
    <n v="89"/>
    <x v="0"/>
    <n v="1335"/>
    <s v="CA"/>
    <s v="CAD"/>
    <n v="1302238800"/>
    <x v="245"/>
    <n v="1303275600"/>
    <x v="246"/>
    <b v="0"/>
    <b v="0"/>
    <s v="film &amp; video/drama"/>
    <x v="4"/>
    <s v="drama"/>
  </r>
  <r>
    <n v="254"/>
    <s v="Barry Group"/>
    <s v="De-engineered static Local Area Network"/>
    <n v="4600"/>
    <n v="8505"/>
    <n v="96.65"/>
    <n v="185"/>
    <x v="1"/>
    <n v="88"/>
    <s v="US"/>
    <s v="USD"/>
    <n v="1487656800"/>
    <x v="246"/>
    <n v="1487829600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57"/>
    <n v="120"/>
    <x v="1"/>
    <n v="1697"/>
    <s v="US"/>
    <s v="USD"/>
    <n v="1297836000"/>
    <x v="247"/>
    <n v="1298268000"/>
    <x v="248"/>
    <b v="0"/>
    <b v="1"/>
    <s v="music/rock"/>
    <x v="1"/>
    <s v="rock"/>
  </r>
  <r>
    <n v="256"/>
    <s v="Smith-Reid"/>
    <s v="Optimized actuating toolset"/>
    <n v="4100"/>
    <n v="959"/>
    <n v="63.93"/>
    <n v="23"/>
    <x v="0"/>
    <n v="15"/>
    <s v="GB"/>
    <s v="GBP"/>
    <n v="1453615200"/>
    <x v="248"/>
    <n v="1456812000"/>
    <x v="249"/>
    <b v="0"/>
    <b v="0"/>
    <s v="music/rock"/>
    <x v="1"/>
    <s v="rock"/>
  </r>
  <r>
    <n v="257"/>
    <s v="Williams Inc"/>
    <s v="Decentralized exuding strategy"/>
    <n v="5700"/>
    <n v="8322"/>
    <n v="90.46"/>
    <n v="146"/>
    <x v="1"/>
    <n v="92"/>
    <s v="US"/>
    <s v="USD"/>
    <n v="1362463200"/>
    <x v="249"/>
    <n v="1363669200"/>
    <x v="250"/>
    <b v="0"/>
    <b v="0"/>
    <s v="theater/plays"/>
    <x v="3"/>
    <s v="plays"/>
  </r>
  <r>
    <n v="258"/>
    <s v="Duncan, Mcdonald and Miller"/>
    <s v="Assimilated coherent hardware"/>
    <n v="5000"/>
    <n v="13424"/>
    <n v="72.17"/>
    <n v="268"/>
    <x v="1"/>
    <n v="186"/>
    <s v="US"/>
    <s v="USD"/>
    <n v="1481176800"/>
    <x v="250"/>
    <n v="1482904800"/>
    <x v="251"/>
    <b v="0"/>
    <b v="1"/>
    <s v="theater/plays"/>
    <x v="3"/>
    <s v="plays"/>
  </r>
  <r>
    <n v="259"/>
    <s v="Watkins Ltd"/>
    <s v="Multi-channeled responsive implementation"/>
    <n v="1800"/>
    <n v="10755"/>
    <n v="77.930000000000007"/>
    <n v="598"/>
    <x v="1"/>
    <n v="138"/>
    <s v="US"/>
    <s v="USD"/>
    <n v="1354946400"/>
    <x v="251"/>
    <n v="1356588000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38.07"/>
    <n v="158"/>
    <x v="1"/>
    <n v="261"/>
    <s v="US"/>
    <s v="USD"/>
    <n v="1348808400"/>
    <x v="136"/>
    <n v="1349845200"/>
    <x v="253"/>
    <b v="0"/>
    <b v="0"/>
    <s v="music/rock"/>
    <x v="1"/>
    <s v="rock"/>
  </r>
  <r>
    <n v="261"/>
    <s v="Mason-Smith"/>
    <s v="Reverse-engineered cohesive migration"/>
    <n v="84300"/>
    <n v="26303"/>
    <n v="57.94"/>
    <n v="31"/>
    <x v="0"/>
    <n v="454"/>
    <s v="US"/>
    <s v="USD"/>
    <n v="1282712400"/>
    <x v="252"/>
    <n v="1283058000"/>
    <x v="254"/>
    <b v="0"/>
    <b v="1"/>
    <s v="music/rock"/>
    <x v="1"/>
    <s v="rock"/>
  </r>
  <r>
    <n v="262"/>
    <s v="Lloyd, Kennedy and Davis"/>
    <s v="Compatible multimedia hub"/>
    <n v="1700"/>
    <n v="5328"/>
    <n v="49.79"/>
    <n v="313"/>
    <x v="1"/>
    <n v="107"/>
    <s v="US"/>
    <s v="USD"/>
    <n v="1301979600"/>
    <x v="253"/>
    <n v="1304226000"/>
    <x v="255"/>
    <b v="0"/>
    <b v="1"/>
    <s v="music/indie rock"/>
    <x v="1"/>
    <s v="indie rock"/>
  </r>
  <r>
    <n v="263"/>
    <s v="Walker Ltd"/>
    <s v="Organic eco-centric success"/>
    <n v="2900"/>
    <n v="10756"/>
    <n v="54.05"/>
    <n v="371"/>
    <x v="1"/>
    <n v="199"/>
    <s v="US"/>
    <s v="USD"/>
    <n v="1263016800"/>
    <x v="254"/>
    <n v="1263016800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0"/>
    <n v="363"/>
    <x v="1"/>
    <n v="5512"/>
    <s v="US"/>
    <s v="USD"/>
    <n v="1360648800"/>
    <x v="255"/>
    <n v="1362031200"/>
    <x v="257"/>
    <b v="0"/>
    <b v="0"/>
    <s v="theater/plays"/>
    <x v="3"/>
    <s v="plays"/>
  </r>
  <r>
    <n v="265"/>
    <s v="Lee and Sons"/>
    <s v="Persevering interactive emulation"/>
    <n v="4900"/>
    <n v="6031"/>
    <n v="70.13"/>
    <n v="123"/>
    <x v="1"/>
    <n v="86"/>
    <s v="US"/>
    <s v="USD"/>
    <n v="1451800800"/>
    <x v="256"/>
    <n v="1455602400"/>
    <x v="258"/>
    <b v="0"/>
    <b v="0"/>
    <s v="theater/plays"/>
    <x v="3"/>
    <s v="plays"/>
  </r>
  <r>
    <n v="266"/>
    <s v="Cole LLC"/>
    <s v="Proactive responsive emulation"/>
    <n v="111900"/>
    <n v="85902"/>
    <n v="27"/>
    <n v="77"/>
    <x v="0"/>
    <n v="3182"/>
    <s v="IT"/>
    <s v="EUR"/>
    <n v="1415340000"/>
    <x v="257"/>
    <n v="1418191200"/>
    <x v="259"/>
    <b v="0"/>
    <b v="1"/>
    <s v="music/jazz"/>
    <x v="1"/>
    <s v="jazz"/>
  </r>
  <r>
    <n v="267"/>
    <s v="Acosta PLC"/>
    <s v="Extended eco-centric function"/>
    <n v="61600"/>
    <n v="143910"/>
    <n v="51.99"/>
    <n v="234"/>
    <x v="1"/>
    <n v="2768"/>
    <s v="AU"/>
    <s v="AUD"/>
    <n v="1351054800"/>
    <x v="258"/>
    <n v="1352440800"/>
    <x v="260"/>
    <b v="0"/>
    <b v="0"/>
    <s v="theater/plays"/>
    <x v="3"/>
    <s v="plays"/>
  </r>
  <r>
    <n v="268"/>
    <s v="Brown-Mckee"/>
    <s v="Networked optimal productivity"/>
    <n v="1500"/>
    <n v="2708"/>
    <n v="56.42"/>
    <n v="181"/>
    <x v="1"/>
    <n v="48"/>
    <s v="US"/>
    <s v="USD"/>
    <n v="1349326800"/>
    <x v="259"/>
    <n v="1353304800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101.63"/>
    <n v="253"/>
    <x v="1"/>
    <n v="87"/>
    <s v="US"/>
    <s v="USD"/>
    <n v="1548914400"/>
    <x v="260"/>
    <n v="155072880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5.01"/>
    <n v="27"/>
    <x v="3"/>
    <n v="1890"/>
    <s v="US"/>
    <s v="USD"/>
    <n v="1291269600"/>
    <x v="261"/>
    <n v="1291442400"/>
    <x v="263"/>
    <b v="0"/>
    <b v="0"/>
    <s v="games/video games"/>
    <x v="6"/>
    <s v="video games"/>
  </r>
  <r>
    <n v="271"/>
    <s v="Foley-Cox"/>
    <s v="Progressive zero administration leverage"/>
    <n v="153700"/>
    <n v="1953"/>
    <n v="32.020000000000003"/>
    <n v="1"/>
    <x v="2"/>
    <n v="61"/>
    <s v="US"/>
    <s v="USD"/>
    <n v="1449468000"/>
    <x v="262"/>
    <n v="1452146400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82.02"/>
    <n v="304"/>
    <x v="1"/>
    <n v="1894"/>
    <s v="US"/>
    <s v="USD"/>
    <n v="1562734800"/>
    <x v="263"/>
    <n v="1564894800"/>
    <x v="265"/>
    <b v="0"/>
    <b v="1"/>
    <s v="theater/plays"/>
    <x v="3"/>
    <s v="plays"/>
  </r>
  <r>
    <n v="273"/>
    <s v="Thomas and Sons"/>
    <s v="Re-engineered heuristic forecast"/>
    <n v="7800"/>
    <n v="10704"/>
    <n v="37.96"/>
    <n v="137"/>
    <x v="1"/>
    <n v="282"/>
    <s v="CA"/>
    <s v="CAD"/>
    <n v="1505624400"/>
    <x v="264"/>
    <n v="1505883600"/>
    <x v="266"/>
    <b v="0"/>
    <b v="0"/>
    <s v="theater/plays"/>
    <x v="3"/>
    <s v="plays"/>
  </r>
  <r>
    <n v="274"/>
    <s v="Morgan-Jenkins"/>
    <s v="Fully-configurable background algorithm"/>
    <n v="2400"/>
    <n v="773"/>
    <n v="51.53"/>
    <n v="32"/>
    <x v="0"/>
    <n v="15"/>
    <s v="US"/>
    <s v="USD"/>
    <n v="1509948000"/>
    <x v="265"/>
    <n v="1510380000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81.2"/>
    <n v="242"/>
    <x v="1"/>
    <n v="116"/>
    <s v="US"/>
    <s v="USD"/>
    <n v="1554526800"/>
    <x v="266"/>
    <n v="1555218000"/>
    <x v="153"/>
    <b v="0"/>
    <b v="0"/>
    <s v="publishing/translations"/>
    <x v="5"/>
    <s v="translations"/>
  </r>
  <r>
    <n v="276"/>
    <s v="Fields Ltd"/>
    <s v="Front-line foreground project"/>
    <n v="5500"/>
    <n v="5324"/>
    <n v="40.03"/>
    <n v="97"/>
    <x v="0"/>
    <n v="133"/>
    <s v="US"/>
    <s v="USD"/>
    <n v="1334811600"/>
    <x v="267"/>
    <n v="1335243600"/>
    <x v="268"/>
    <b v="0"/>
    <b v="1"/>
    <s v="games/video games"/>
    <x v="6"/>
    <s v="video games"/>
  </r>
  <r>
    <n v="277"/>
    <s v="Ramos-Mitchell"/>
    <s v="Persevering system-worthy info-mediaries"/>
    <n v="700"/>
    <n v="7465"/>
    <n v="89.94"/>
    <n v="1066"/>
    <x v="1"/>
    <n v="83"/>
    <s v="US"/>
    <s v="USD"/>
    <n v="1279515600"/>
    <x v="268"/>
    <n v="1279688400"/>
    <x v="269"/>
    <b v="0"/>
    <b v="0"/>
    <s v="theater/plays"/>
    <x v="3"/>
    <s v="plays"/>
  </r>
  <r>
    <n v="278"/>
    <s v="Higgins, Davis and Salazar"/>
    <s v="Distributed multi-tasking strategy"/>
    <n v="2700"/>
    <n v="8799"/>
    <n v="96.69"/>
    <n v="326"/>
    <x v="1"/>
    <n v="91"/>
    <s v="US"/>
    <s v="USD"/>
    <n v="1353909600"/>
    <x v="269"/>
    <n v="1356069600"/>
    <x v="270"/>
    <b v="0"/>
    <b v="0"/>
    <s v="technology/web"/>
    <x v="2"/>
    <s v="web"/>
  </r>
  <r>
    <n v="279"/>
    <s v="Smith-Jenkins"/>
    <s v="Vision-oriented methodical application"/>
    <n v="8000"/>
    <n v="13656"/>
    <n v="25.01"/>
    <n v="171"/>
    <x v="1"/>
    <n v="546"/>
    <s v="US"/>
    <s v="USD"/>
    <n v="1535950800"/>
    <x v="270"/>
    <n v="1536210000"/>
    <x v="271"/>
    <b v="0"/>
    <b v="0"/>
    <s v="theater/plays"/>
    <x v="3"/>
    <s v="plays"/>
  </r>
  <r>
    <n v="280"/>
    <s v="Braun PLC"/>
    <s v="Function-based high-level infrastructure"/>
    <n v="2500"/>
    <n v="14536"/>
    <n v="36.99"/>
    <n v="581"/>
    <x v="1"/>
    <n v="393"/>
    <s v="US"/>
    <s v="USD"/>
    <n v="1511244000"/>
    <x v="271"/>
    <n v="1511762400"/>
    <x v="272"/>
    <b v="0"/>
    <b v="0"/>
    <s v="film &amp; video/animation"/>
    <x v="4"/>
    <s v="animation"/>
  </r>
  <r>
    <n v="281"/>
    <s v="Drake PLC"/>
    <s v="Profound object-oriented paradigm"/>
    <n v="164500"/>
    <n v="150552"/>
    <n v="73.010000000000005"/>
    <n v="92"/>
    <x v="0"/>
    <n v="2062"/>
    <s v="US"/>
    <s v="USD"/>
    <n v="1331445600"/>
    <x v="272"/>
    <n v="1333256400"/>
    <x v="273"/>
    <b v="0"/>
    <b v="1"/>
    <s v="theater/plays"/>
    <x v="3"/>
    <s v="plays"/>
  </r>
  <r>
    <n v="282"/>
    <s v="Ross, Kelly and Brown"/>
    <s v="Virtual contextually-based circuit"/>
    <n v="8400"/>
    <n v="9076"/>
    <n v="68.239999999999995"/>
    <n v="108"/>
    <x v="1"/>
    <n v="133"/>
    <s v="US"/>
    <s v="USD"/>
    <n v="1480226400"/>
    <x v="73"/>
    <n v="1480744800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52.31"/>
    <n v="19"/>
    <x v="0"/>
    <n v="29"/>
    <s v="DK"/>
    <s v="DKK"/>
    <n v="1464584400"/>
    <x v="273"/>
    <n v="1465016400"/>
    <x v="148"/>
    <b v="0"/>
    <b v="0"/>
    <s v="music/rock"/>
    <x v="1"/>
    <s v="rock"/>
  </r>
  <r>
    <n v="284"/>
    <s v="Tran LLC"/>
    <s v="Ameliorated fresh-thinking protocol"/>
    <n v="9800"/>
    <n v="8153"/>
    <n v="61.77"/>
    <n v="83"/>
    <x v="0"/>
    <n v="132"/>
    <s v="US"/>
    <s v="USD"/>
    <n v="1335848400"/>
    <x v="274"/>
    <n v="1336280400"/>
    <x v="275"/>
    <b v="0"/>
    <b v="0"/>
    <s v="technology/web"/>
    <x v="2"/>
    <s v="web"/>
  </r>
  <r>
    <n v="285"/>
    <s v="Dawson, Brady and Gilbert"/>
    <s v="Front-line optimizing emulation"/>
    <n v="900"/>
    <n v="6357"/>
    <n v="25.03"/>
    <n v="706"/>
    <x v="1"/>
    <n v="254"/>
    <s v="US"/>
    <s v="USD"/>
    <n v="1473483600"/>
    <x v="275"/>
    <n v="1476766800"/>
    <x v="276"/>
    <b v="0"/>
    <b v="0"/>
    <s v="theater/plays"/>
    <x v="3"/>
    <s v="plays"/>
  </r>
  <r>
    <n v="286"/>
    <s v="Obrien-Aguirre"/>
    <s v="Devolved uniform complexity"/>
    <n v="112100"/>
    <n v="19557"/>
    <n v="106.29"/>
    <n v="17"/>
    <x v="3"/>
    <n v="184"/>
    <s v="US"/>
    <s v="USD"/>
    <n v="1479880800"/>
    <x v="276"/>
    <n v="1480485600"/>
    <x v="72"/>
    <b v="0"/>
    <b v="0"/>
    <s v="theater/plays"/>
    <x v="3"/>
    <s v="plays"/>
  </r>
  <r>
    <n v="287"/>
    <s v="Ferguson PLC"/>
    <s v="Public-key intangible superstructure"/>
    <n v="6300"/>
    <n v="13213"/>
    <n v="75.069999999999993"/>
    <n v="210"/>
    <x v="1"/>
    <n v="176"/>
    <s v="US"/>
    <s v="USD"/>
    <n v="1430197200"/>
    <x v="277"/>
    <n v="1430197200"/>
    <x v="277"/>
    <b v="0"/>
    <b v="0"/>
    <s v="music/electric music"/>
    <x v="1"/>
    <s v="electric music"/>
  </r>
  <r>
    <n v="288"/>
    <s v="Garcia Ltd"/>
    <s v="Secured global success"/>
    <n v="5600"/>
    <n v="5476"/>
    <n v="39.97"/>
    <n v="98"/>
    <x v="0"/>
    <n v="137"/>
    <s v="DK"/>
    <s v="DKK"/>
    <n v="1331701200"/>
    <x v="278"/>
    <n v="1331787600"/>
    <x v="278"/>
    <b v="0"/>
    <b v="1"/>
    <s v="music/metal"/>
    <x v="1"/>
    <s v="metal"/>
  </r>
  <r>
    <n v="289"/>
    <s v="Smith, Love and Smith"/>
    <s v="Grass-roots mission-critical capability"/>
    <n v="800"/>
    <n v="13474"/>
    <n v="39.979999999999997"/>
    <n v="1684"/>
    <x v="1"/>
    <n v="337"/>
    <s v="CA"/>
    <s v="CAD"/>
    <n v="1438578000"/>
    <x v="279"/>
    <n v="1438837200"/>
    <x v="71"/>
    <b v="0"/>
    <b v="0"/>
    <s v="theater/plays"/>
    <x v="3"/>
    <s v="plays"/>
  </r>
  <r>
    <n v="290"/>
    <s v="Wilson, Hall and Osborne"/>
    <s v="Advanced global data-warehouse"/>
    <n v="168600"/>
    <n v="91722"/>
    <n v="101.02"/>
    <n v="54"/>
    <x v="0"/>
    <n v="908"/>
    <s v="US"/>
    <s v="USD"/>
    <n v="1368162000"/>
    <x v="280"/>
    <n v="137092680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76.81"/>
    <n v="457"/>
    <x v="1"/>
    <n v="107"/>
    <s v="US"/>
    <s v="USD"/>
    <n v="1318654800"/>
    <x v="281"/>
    <n v="1319000400"/>
    <x v="280"/>
    <b v="1"/>
    <b v="0"/>
    <s v="technology/web"/>
    <x v="2"/>
    <s v="web"/>
  </r>
  <r>
    <n v="292"/>
    <s v="Ho-Harris"/>
    <s v="Versatile cohesive encoding"/>
    <n v="7300"/>
    <n v="717"/>
    <n v="71.7"/>
    <n v="10"/>
    <x v="0"/>
    <n v="10"/>
    <s v="US"/>
    <s v="USD"/>
    <n v="1331874000"/>
    <x v="282"/>
    <n v="1333429200"/>
    <x v="281"/>
    <b v="0"/>
    <b v="0"/>
    <s v="food/food trucks"/>
    <x v="0"/>
    <s v="food trucks"/>
  </r>
  <r>
    <n v="293"/>
    <s v="Ross Group"/>
    <s v="Organized executive solution"/>
    <n v="6500"/>
    <n v="1065"/>
    <n v="33.28"/>
    <n v="16"/>
    <x v="3"/>
    <n v="32"/>
    <s v="IT"/>
    <s v="EUR"/>
    <n v="1286254800"/>
    <x v="283"/>
    <n v="1287032400"/>
    <x v="282"/>
    <b v="0"/>
    <b v="0"/>
    <s v="theater/plays"/>
    <x v="3"/>
    <s v="plays"/>
  </r>
  <r>
    <n v="294"/>
    <s v="Turner-Davis"/>
    <s v="Automated local emulation"/>
    <n v="600"/>
    <n v="8038"/>
    <n v="43.92"/>
    <n v="1340"/>
    <x v="1"/>
    <n v="183"/>
    <s v="US"/>
    <s v="USD"/>
    <n v="1540530000"/>
    <x v="284"/>
    <n v="1541570400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6"/>
    <n v="36"/>
    <x v="0"/>
    <n v="1910"/>
    <s v="CH"/>
    <s v="CHF"/>
    <n v="1381813200"/>
    <x v="285"/>
    <n v="1383976800"/>
    <x v="284"/>
    <b v="0"/>
    <b v="0"/>
    <s v="theater/plays"/>
    <x v="3"/>
    <s v="plays"/>
  </r>
  <r>
    <n v="296"/>
    <s v="Smith-Hess"/>
    <s v="Grass-roots real-time Local Area Network"/>
    <n v="6100"/>
    <n v="3352"/>
    <n v="88.21"/>
    <n v="55"/>
    <x v="0"/>
    <n v="38"/>
    <s v="AU"/>
    <s v="AUD"/>
    <n v="1548655200"/>
    <x v="286"/>
    <n v="1550556000"/>
    <x v="285"/>
    <b v="0"/>
    <b v="0"/>
    <s v="theater/plays"/>
    <x v="3"/>
    <s v="plays"/>
  </r>
  <r>
    <n v="297"/>
    <s v="Brown, Herring and Bass"/>
    <s v="Organized client-driven capacity"/>
    <n v="7200"/>
    <n v="6785"/>
    <n v="65.239999999999995"/>
    <n v="94"/>
    <x v="0"/>
    <n v="104"/>
    <s v="AU"/>
    <s v="AUD"/>
    <n v="1389679200"/>
    <x v="287"/>
    <n v="1390456800"/>
    <x v="286"/>
    <b v="0"/>
    <b v="1"/>
    <s v="theater/plays"/>
    <x v="3"/>
    <s v="plays"/>
  </r>
  <r>
    <n v="298"/>
    <s v="Chase, Garcia and Johnson"/>
    <s v="Adaptive intangible database"/>
    <n v="3500"/>
    <n v="5037"/>
    <n v="69.959999999999994"/>
    <n v="144"/>
    <x v="1"/>
    <n v="72"/>
    <s v="US"/>
    <s v="USD"/>
    <n v="1456466400"/>
    <x v="288"/>
    <n v="1458018000"/>
    <x v="287"/>
    <b v="0"/>
    <b v="1"/>
    <s v="music/rock"/>
    <x v="1"/>
    <s v="rock"/>
  </r>
  <r>
    <n v="299"/>
    <s v="Ramsey and Sons"/>
    <s v="Grass-roots contextually-based algorithm"/>
    <n v="3800"/>
    <n v="1954"/>
    <n v="39.880000000000003"/>
    <n v="51"/>
    <x v="0"/>
    <n v="49"/>
    <s v="US"/>
    <s v="USD"/>
    <n v="1456984800"/>
    <x v="289"/>
    <n v="1461819600"/>
    <x v="288"/>
    <b v="0"/>
    <b v="0"/>
    <s v="food/food trucks"/>
    <x v="0"/>
    <s v="food trucks"/>
  </r>
  <r>
    <n v="300"/>
    <s v="Cooke PLC"/>
    <s v="Focused executive core"/>
    <n v="100"/>
    <n v="5"/>
    <n v="5"/>
    <n v="5"/>
    <x v="0"/>
    <n v="1"/>
    <s v="DK"/>
    <s v="DKK"/>
    <n v="1504069200"/>
    <x v="290"/>
    <n v="1504155600"/>
    <x v="289"/>
    <b v="0"/>
    <b v="1"/>
    <s v="publishing/nonfiction"/>
    <x v="5"/>
    <s v="nonfiction"/>
  </r>
  <r>
    <n v="301"/>
    <s v="Wong-Walker"/>
    <s v="Multi-channeled disintermediate policy"/>
    <n v="900"/>
    <n v="12102"/>
    <n v="41.02"/>
    <n v="1345"/>
    <x v="1"/>
    <n v="295"/>
    <s v="US"/>
    <s v="USD"/>
    <n v="1424930400"/>
    <x v="291"/>
    <n v="1426395600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98.91"/>
    <n v="32"/>
    <x v="0"/>
    <n v="245"/>
    <s v="US"/>
    <s v="USD"/>
    <n v="1535864400"/>
    <x v="292"/>
    <n v="1537074000"/>
    <x v="18"/>
    <b v="0"/>
    <b v="0"/>
    <s v="theater/plays"/>
    <x v="3"/>
    <s v="plays"/>
  </r>
  <r>
    <n v="303"/>
    <s v="Guerrero, Flores and Jenkins"/>
    <s v="Networked optimal architecture"/>
    <n v="3400"/>
    <n v="2809"/>
    <n v="87.78"/>
    <n v="83"/>
    <x v="0"/>
    <n v="32"/>
    <s v="US"/>
    <s v="USD"/>
    <n v="1452146400"/>
    <x v="293"/>
    <n v="1452578400"/>
    <x v="291"/>
    <b v="0"/>
    <b v="0"/>
    <s v="music/indie rock"/>
    <x v="1"/>
    <s v="indie rock"/>
  </r>
  <r>
    <n v="304"/>
    <s v="Peterson PLC"/>
    <s v="User-friendly discrete benchmark"/>
    <n v="2100"/>
    <n v="11469"/>
    <n v="80.77"/>
    <n v="546"/>
    <x v="1"/>
    <n v="142"/>
    <s v="US"/>
    <s v="USD"/>
    <n v="1470546000"/>
    <x v="294"/>
    <n v="1474088400"/>
    <x v="292"/>
    <b v="0"/>
    <b v="0"/>
    <s v="film &amp; video/documentary"/>
    <x v="4"/>
    <s v="documentary"/>
  </r>
  <r>
    <n v="305"/>
    <s v="Townsend Ltd"/>
    <s v="Grass-roots actuating policy"/>
    <n v="2800"/>
    <n v="8014"/>
    <n v="94.28"/>
    <n v="286"/>
    <x v="1"/>
    <n v="85"/>
    <s v="US"/>
    <s v="USD"/>
    <n v="1458363600"/>
    <x v="295"/>
    <n v="1461906000"/>
    <x v="293"/>
    <b v="0"/>
    <b v="0"/>
    <s v="theater/plays"/>
    <x v="3"/>
    <s v="plays"/>
  </r>
  <r>
    <n v="306"/>
    <s v="Rush, Reed and Hall"/>
    <s v="Enterprise-wide 3rdgeneration knowledge user"/>
    <n v="6500"/>
    <n v="514"/>
    <n v="73.430000000000007"/>
    <n v="8"/>
    <x v="0"/>
    <n v="7"/>
    <s v="US"/>
    <s v="USD"/>
    <n v="1500008400"/>
    <x v="296"/>
    <n v="1500267600"/>
    <x v="294"/>
    <b v="0"/>
    <b v="1"/>
    <s v="theater/plays"/>
    <x v="3"/>
    <s v="plays"/>
  </r>
  <r>
    <n v="307"/>
    <s v="Salazar-Dodson"/>
    <s v="Face-to-face zero tolerance moderator"/>
    <n v="32900"/>
    <n v="43473"/>
    <n v="65.97"/>
    <n v="132"/>
    <x v="1"/>
    <n v="659"/>
    <s v="DK"/>
    <s v="DKK"/>
    <n v="1338958800"/>
    <x v="297"/>
    <n v="1340686800"/>
    <x v="295"/>
    <b v="0"/>
    <b v="1"/>
    <s v="publishing/fiction"/>
    <x v="5"/>
    <s v="fiction"/>
  </r>
  <r>
    <n v="308"/>
    <s v="Davis Ltd"/>
    <s v="Grass-roots optimizing projection"/>
    <n v="118200"/>
    <n v="87560"/>
    <n v="109.04"/>
    <n v="74"/>
    <x v="0"/>
    <n v="803"/>
    <s v="US"/>
    <s v="USD"/>
    <n v="1303102800"/>
    <x v="298"/>
    <n v="1303189200"/>
    <x v="296"/>
    <b v="0"/>
    <b v="0"/>
    <s v="theater/plays"/>
    <x v="3"/>
    <s v="plays"/>
  </r>
  <r>
    <n v="309"/>
    <s v="Harris-Perry"/>
    <s v="User-centric 6thgeneration attitude"/>
    <n v="4100"/>
    <n v="3087"/>
    <n v="41.16"/>
    <n v="75"/>
    <x v="3"/>
    <n v="75"/>
    <s v="US"/>
    <s v="USD"/>
    <n v="1316581200"/>
    <x v="299"/>
    <n v="1318309200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99.13"/>
    <n v="20"/>
    <x v="0"/>
    <n v="16"/>
    <s v="US"/>
    <s v="USD"/>
    <n v="1270789200"/>
    <x v="300"/>
    <n v="1272171600"/>
    <x v="298"/>
    <b v="0"/>
    <b v="0"/>
    <s v="games/video games"/>
    <x v="6"/>
    <s v="video games"/>
  </r>
  <r>
    <n v="311"/>
    <s v="Flores PLC"/>
    <s v="Focused real-time help-desk"/>
    <n v="6300"/>
    <n v="12812"/>
    <n v="105.88"/>
    <n v="203"/>
    <x v="1"/>
    <n v="121"/>
    <s v="US"/>
    <s v="USD"/>
    <n v="1297836000"/>
    <x v="247"/>
    <n v="1298872800"/>
    <x v="299"/>
    <b v="0"/>
    <b v="0"/>
    <s v="theater/plays"/>
    <x v="3"/>
    <s v="plays"/>
  </r>
  <r>
    <n v="312"/>
    <s v="Martinez LLC"/>
    <s v="Robust impactful approach"/>
    <n v="59100"/>
    <n v="183345"/>
    <n v="49"/>
    <n v="310"/>
    <x v="1"/>
    <n v="3742"/>
    <s v="US"/>
    <s v="USD"/>
    <n v="1382677200"/>
    <x v="244"/>
    <n v="1383282000"/>
    <x v="300"/>
    <b v="0"/>
    <b v="0"/>
    <s v="theater/plays"/>
    <x v="3"/>
    <s v="plays"/>
  </r>
  <r>
    <n v="313"/>
    <s v="Miller-Irwin"/>
    <s v="Secured maximized policy"/>
    <n v="2200"/>
    <n v="8697"/>
    <n v="39"/>
    <n v="395"/>
    <x v="1"/>
    <n v="223"/>
    <s v="US"/>
    <s v="USD"/>
    <n v="1330322400"/>
    <x v="301"/>
    <n v="1330495200"/>
    <x v="301"/>
    <b v="0"/>
    <b v="0"/>
    <s v="music/rock"/>
    <x v="1"/>
    <s v="rock"/>
  </r>
  <r>
    <n v="314"/>
    <s v="Sanchez-Morgan"/>
    <s v="Realigned upward-trending strategy"/>
    <n v="1400"/>
    <n v="4126"/>
    <n v="31.02"/>
    <n v="295"/>
    <x v="1"/>
    <n v="133"/>
    <s v="US"/>
    <s v="USD"/>
    <n v="1552366800"/>
    <x v="188"/>
    <n v="1552798800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103.87"/>
    <n v="34"/>
    <x v="0"/>
    <n v="31"/>
    <s v="US"/>
    <s v="USD"/>
    <n v="1400907600"/>
    <x v="302"/>
    <n v="1403413200"/>
    <x v="302"/>
    <b v="0"/>
    <b v="0"/>
    <s v="theater/plays"/>
    <x v="3"/>
    <s v="plays"/>
  </r>
  <r>
    <n v="316"/>
    <s v="Martin-Marshall"/>
    <s v="Configurable demand-driven matrix"/>
    <n v="9600"/>
    <n v="6401"/>
    <n v="59.27"/>
    <n v="67"/>
    <x v="0"/>
    <n v="108"/>
    <s v="IT"/>
    <s v="EUR"/>
    <n v="1574143200"/>
    <x v="303"/>
    <n v="1574229600"/>
    <x v="303"/>
    <b v="0"/>
    <b v="1"/>
    <s v="food/food trucks"/>
    <x v="0"/>
    <s v="food trucks"/>
  </r>
  <r>
    <n v="317"/>
    <s v="Summers PLC"/>
    <s v="Cross-group coherent hierarchy"/>
    <n v="6600"/>
    <n v="1269"/>
    <n v="42.3"/>
    <n v="19"/>
    <x v="0"/>
    <n v="30"/>
    <s v="US"/>
    <s v="USD"/>
    <n v="1494738000"/>
    <x v="304"/>
    <n v="1495861200"/>
    <x v="304"/>
    <b v="0"/>
    <b v="0"/>
    <s v="theater/plays"/>
    <x v="3"/>
    <s v="plays"/>
  </r>
  <r>
    <n v="318"/>
    <s v="Young, Hart and Ryan"/>
    <s v="Decentralized demand-driven open system"/>
    <n v="5700"/>
    <n v="903"/>
    <n v="53.12"/>
    <n v="16"/>
    <x v="0"/>
    <n v="17"/>
    <s v="US"/>
    <s v="USD"/>
    <n v="1392357600"/>
    <x v="305"/>
    <n v="1392530400"/>
    <x v="305"/>
    <b v="0"/>
    <b v="0"/>
    <s v="music/rock"/>
    <x v="1"/>
    <s v="rock"/>
  </r>
  <r>
    <n v="319"/>
    <s v="Mills Group"/>
    <s v="Advanced empowering matrix"/>
    <n v="8400"/>
    <n v="3251"/>
    <n v="50.8"/>
    <n v="39"/>
    <x v="3"/>
    <n v="64"/>
    <s v="US"/>
    <s v="USD"/>
    <n v="1281589200"/>
    <x v="306"/>
    <n v="1283662800"/>
    <x v="306"/>
    <b v="0"/>
    <b v="0"/>
    <s v="technology/web"/>
    <x v="2"/>
    <s v="web"/>
  </r>
  <r>
    <n v="320"/>
    <s v="Sandoval-Powell"/>
    <s v="Phased holistic implementation"/>
    <n v="84400"/>
    <n v="8092"/>
    <n v="101.15"/>
    <n v="10"/>
    <x v="0"/>
    <n v="80"/>
    <s v="US"/>
    <s v="USD"/>
    <n v="1305003600"/>
    <x v="307"/>
    <n v="1305781200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65"/>
    <n v="94"/>
    <x v="0"/>
    <n v="2468"/>
    <s v="US"/>
    <s v="USD"/>
    <n v="1301634000"/>
    <x v="308"/>
    <n v="1302325200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38"/>
    <n v="167"/>
    <x v="1"/>
    <n v="5168"/>
    <s v="US"/>
    <s v="USD"/>
    <n v="1290664800"/>
    <x v="309"/>
    <n v="1291788000"/>
    <x v="309"/>
    <b v="0"/>
    <b v="0"/>
    <s v="theater/plays"/>
    <x v="3"/>
    <s v="plays"/>
  </r>
  <r>
    <n v="323"/>
    <s v="Cole, Smith and Wood"/>
    <s v="Integrated zero-defect help-desk"/>
    <n v="8900"/>
    <n v="2148"/>
    <n v="82.62"/>
    <n v="24"/>
    <x v="0"/>
    <n v="26"/>
    <s v="GB"/>
    <s v="GBP"/>
    <n v="1395896400"/>
    <x v="310"/>
    <n v="139606920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37.94"/>
    <n v="164"/>
    <x v="1"/>
    <n v="307"/>
    <s v="US"/>
    <s v="USD"/>
    <n v="1434862800"/>
    <x v="311"/>
    <n v="1435899600"/>
    <x v="311"/>
    <b v="0"/>
    <b v="1"/>
    <s v="theater/plays"/>
    <x v="3"/>
    <s v="plays"/>
  </r>
  <r>
    <n v="325"/>
    <s v="Saunders Group"/>
    <s v="Programmable systemic implementation"/>
    <n v="6500"/>
    <n v="5897"/>
    <n v="80.78"/>
    <n v="91"/>
    <x v="0"/>
    <n v="73"/>
    <s v="US"/>
    <s v="USD"/>
    <n v="1529125200"/>
    <x v="79"/>
    <n v="1531112400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25.98"/>
    <n v="46"/>
    <x v="0"/>
    <n v="128"/>
    <s v="US"/>
    <s v="USD"/>
    <n v="1451109600"/>
    <x v="312"/>
    <n v="1451628000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0.36"/>
    <n v="39"/>
    <x v="0"/>
    <n v="33"/>
    <s v="US"/>
    <s v="USD"/>
    <n v="1566968400"/>
    <x v="313"/>
    <n v="1567314000"/>
    <x v="314"/>
    <b v="0"/>
    <b v="1"/>
    <s v="theater/plays"/>
    <x v="3"/>
    <s v="plays"/>
  </r>
  <r>
    <n v="328"/>
    <s v="Young PLC"/>
    <s v="Innovative well-modulated functionalities"/>
    <n v="98700"/>
    <n v="131826"/>
    <n v="54"/>
    <n v="134"/>
    <x v="1"/>
    <n v="2441"/>
    <s v="US"/>
    <s v="USD"/>
    <n v="1543557600"/>
    <x v="314"/>
    <n v="1544508000"/>
    <x v="315"/>
    <b v="0"/>
    <b v="0"/>
    <s v="music/rock"/>
    <x v="1"/>
    <s v="rock"/>
  </r>
  <r>
    <n v="329"/>
    <s v="Willis and Sons"/>
    <s v="Fundamental incremental database"/>
    <n v="93800"/>
    <n v="21477"/>
    <n v="101.79"/>
    <n v="23"/>
    <x v="2"/>
    <n v="211"/>
    <s v="US"/>
    <s v="USD"/>
    <n v="1481522400"/>
    <x v="315"/>
    <n v="1482472800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45"/>
    <n v="185"/>
    <x v="1"/>
    <n v="1385"/>
    <s v="GB"/>
    <s v="GBP"/>
    <n v="1512712800"/>
    <x v="316"/>
    <n v="1512799200"/>
    <x v="317"/>
    <b v="0"/>
    <b v="0"/>
    <s v="film &amp; video/documentary"/>
    <x v="4"/>
    <s v="documentary"/>
  </r>
  <r>
    <n v="331"/>
    <s v="Rose-Silva"/>
    <s v="Intuitive static portal"/>
    <n v="3300"/>
    <n v="14643"/>
    <n v="77.069999999999993"/>
    <n v="444"/>
    <x v="1"/>
    <n v="190"/>
    <s v="US"/>
    <s v="USD"/>
    <n v="1324274400"/>
    <x v="317"/>
    <n v="1324360800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88.08"/>
    <n v="200"/>
    <x v="1"/>
    <n v="470"/>
    <s v="US"/>
    <s v="USD"/>
    <n v="1364446800"/>
    <x v="318"/>
    <n v="1364533200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47.04"/>
    <n v="124"/>
    <x v="1"/>
    <n v="253"/>
    <s v="US"/>
    <s v="USD"/>
    <n v="1542693600"/>
    <x v="319"/>
    <n v="1545112800"/>
    <x v="320"/>
    <b v="0"/>
    <b v="0"/>
    <s v="theater/plays"/>
    <x v="3"/>
    <s v="plays"/>
  </r>
  <r>
    <n v="334"/>
    <s v="Mcgee Group"/>
    <s v="Assimilated discrete algorithm"/>
    <n v="66200"/>
    <n v="123538"/>
    <n v="111"/>
    <n v="187"/>
    <x v="1"/>
    <n v="1113"/>
    <s v="US"/>
    <s v="USD"/>
    <n v="1515564000"/>
    <x v="32"/>
    <n v="1516168800"/>
    <x v="321"/>
    <b v="0"/>
    <b v="0"/>
    <s v="music/rock"/>
    <x v="1"/>
    <s v="rock"/>
  </r>
  <r>
    <n v="335"/>
    <s v="Jordan-Acosta"/>
    <s v="Operative uniform hub"/>
    <n v="173800"/>
    <n v="198628"/>
    <n v="87"/>
    <n v="114"/>
    <x v="1"/>
    <n v="2283"/>
    <s v="US"/>
    <s v="USD"/>
    <n v="1573797600"/>
    <x v="320"/>
    <n v="1574920800"/>
    <x v="322"/>
    <b v="0"/>
    <b v="0"/>
    <s v="music/rock"/>
    <x v="1"/>
    <s v="rock"/>
  </r>
  <r>
    <n v="336"/>
    <s v="Nunez Inc"/>
    <s v="Customizable intangible capability"/>
    <n v="70700"/>
    <n v="68602"/>
    <n v="63.99"/>
    <n v="97"/>
    <x v="0"/>
    <n v="1072"/>
    <s v="US"/>
    <s v="USD"/>
    <n v="1292392800"/>
    <x v="321"/>
    <n v="1292479200"/>
    <x v="323"/>
    <b v="0"/>
    <b v="1"/>
    <s v="music/rock"/>
    <x v="1"/>
    <s v="rock"/>
  </r>
  <r>
    <n v="337"/>
    <s v="Hayden Ltd"/>
    <s v="Innovative didactic analyzer"/>
    <n v="94500"/>
    <n v="116064"/>
    <n v="105.99"/>
    <n v="123"/>
    <x v="1"/>
    <n v="1095"/>
    <s v="US"/>
    <s v="USD"/>
    <n v="1573452000"/>
    <x v="322"/>
    <n v="1573538400"/>
    <x v="324"/>
    <b v="0"/>
    <b v="0"/>
    <s v="theater/plays"/>
    <x v="3"/>
    <s v="plays"/>
  </r>
  <r>
    <n v="338"/>
    <s v="Gonzalez-Burton"/>
    <s v="Decentralized intangible encoding"/>
    <n v="69800"/>
    <n v="125042"/>
    <n v="73.989999999999995"/>
    <n v="179"/>
    <x v="1"/>
    <n v="1690"/>
    <s v="US"/>
    <s v="USD"/>
    <n v="1317790800"/>
    <x v="323"/>
    <n v="1320382800"/>
    <x v="325"/>
    <b v="0"/>
    <b v="0"/>
    <s v="theater/plays"/>
    <x v="3"/>
    <s v="plays"/>
  </r>
  <r>
    <n v="339"/>
    <s v="Lewis, Taylor and Rivers"/>
    <s v="Front-line transitional algorithm"/>
    <n v="136300"/>
    <n v="108974"/>
    <n v="84.02"/>
    <n v="80"/>
    <x v="3"/>
    <n v="1297"/>
    <s v="CA"/>
    <s v="CAD"/>
    <n v="1501650000"/>
    <x v="324"/>
    <n v="1502859600"/>
    <x v="326"/>
    <b v="0"/>
    <b v="0"/>
    <s v="theater/plays"/>
    <x v="3"/>
    <s v="plays"/>
  </r>
  <r>
    <n v="340"/>
    <s v="Butler, Henry and Espinoza"/>
    <s v="Switchable didactic matrices"/>
    <n v="37100"/>
    <n v="34964"/>
    <n v="88.97"/>
    <n v="94"/>
    <x v="0"/>
    <n v="393"/>
    <s v="US"/>
    <s v="USD"/>
    <n v="1323669600"/>
    <x v="325"/>
    <n v="1323756000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76.989999999999995"/>
    <n v="85"/>
    <x v="0"/>
    <n v="1257"/>
    <s v="US"/>
    <s v="USD"/>
    <n v="1440738000"/>
    <x v="326"/>
    <n v="1441342800"/>
    <x v="328"/>
    <b v="0"/>
    <b v="0"/>
    <s v="music/indie rock"/>
    <x v="1"/>
    <s v="indie rock"/>
  </r>
  <r>
    <n v="342"/>
    <s v="Gibson-Hernandez"/>
    <s v="Visionary foreground middleware"/>
    <n v="47900"/>
    <n v="31864"/>
    <n v="97.15"/>
    <n v="67"/>
    <x v="0"/>
    <n v="328"/>
    <s v="US"/>
    <s v="USD"/>
    <n v="1374296400"/>
    <x v="327"/>
    <n v="1375333200"/>
    <x v="329"/>
    <b v="0"/>
    <b v="0"/>
    <s v="theater/plays"/>
    <x v="3"/>
    <s v="plays"/>
  </r>
  <r>
    <n v="343"/>
    <s v="Spencer-Weber"/>
    <s v="Optional zero-defect task-force"/>
    <n v="9000"/>
    <n v="4853"/>
    <n v="33.01"/>
    <n v="54"/>
    <x v="0"/>
    <n v="147"/>
    <s v="US"/>
    <s v="USD"/>
    <n v="1384840800"/>
    <x v="328"/>
    <n v="1389420000"/>
    <x v="151"/>
    <b v="0"/>
    <b v="0"/>
    <s v="theater/plays"/>
    <x v="3"/>
    <s v="plays"/>
  </r>
  <r>
    <n v="344"/>
    <s v="Berger, Johnson and Marshall"/>
    <s v="Devolved exuding emulation"/>
    <n v="197600"/>
    <n v="82959"/>
    <n v="99.95"/>
    <n v="42"/>
    <x v="0"/>
    <n v="830"/>
    <s v="US"/>
    <s v="USD"/>
    <n v="1516600800"/>
    <x v="329"/>
    <n v="1520056800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69.97"/>
    <n v="15"/>
    <x v="0"/>
    <n v="331"/>
    <s v="GB"/>
    <s v="GBP"/>
    <n v="1436418000"/>
    <x v="330"/>
    <n v="1436504400"/>
    <x v="331"/>
    <b v="0"/>
    <b v="0"/>
    <s v="film &amp; video/drama"/>
    <x v="4"/>
    <s v="drama"/>
  </r>
  <r>
    <n v="346"/>
    <s v="Little-Marsh"/>
    <s v="Virtual attitude-oriented migration"/>
    <n v="8000"/>
    <n v="2758"/>
    <n v="110.32"/>
    <n v="34"/>
    <x v="0"/>
    <n v="25"/>
    <s v="US"/>
    <s v="USD"/>
    <n v="1503550800"/>
    <x v="331"/>
    <n v="1508302800"/>
    <x v="332"/>
    <b v="0"/>
    <b v="1"/>
    <s v="music/indie rock"/>
    <x v="1"/>
    <s v="indie rock"/>
  </r>
  <r>
    <n v="347"/>
    <s v="Petersen and Sons"/>
    <s v="Open-source full-range portal"/>
    <n v="900"/>
    <n v="12607"/>
    <n v="66.010000000000005"/>
    <n v="1401"/>
    <x v="1"/>
    <n v="191"/>
    <s v="US"/>
    <s v="USD"/>
    <n v="1423634400"/>
    <x v="332"/>
    <n v="1425708000"/>
    <x v="333"/>
    <b v="0"/>
    <b v="0"/>
    <s v="technology/web"/>
    <x v="2"/>
    <s v="web"/>
  </r>
  <r>
    <n v="348"/>
    <s v="Hensley Ltd"/>
    <s v="Versatile cohesive open system"/>
    <n v="199000"/>
    <n v="142823"/>
    <n v="41.01"/>
    <n v="72"/>
    <x v="0"/>
    <n v="3483"/>
    <s v="US"/>
    <s v="USD"/>
    <n v="1487224800"/>
    <x v="333"/>
    <n v="1488348000"/>
    <x v="334"/>
    <b v="0"/>
    <b v="0"/>
    <s v="food/food trucks"/>
    <x v="0"/>
    <s v="food trucks"/>
  </r>
  <r>
    <n v="349"/>
    <s v="Navarro and Sons"/>
    <s v="Multi-layered bottom-line frame"/>
    <n v="180800"/>
    <n v="95958"/>
    <n v="103.96"/>
    <n v="53"/>
    <x v="0"/>
    <n v="923"/>
    <s v="US"/>
    <s v="USD"/>
    <n v="1500008400"/>
    <x v="296"/>
    <n v="1502600400"/>
    <x v="335"/>
    <b v="0"/>
    <b v="0"/>
    <s v="theater/plays"/>
    <x v="3"/>
    <s v="plays"/>
  </r>
  <r>
    <n v="350"/>
    <s v="Shannon Ltd"/>
    <s v="Pre-emptive neutral capacity"/>
    <n v="100"/>
    <n v="5"/>
    <n v="5"/>
    <n v="5"/>
    <x v="0"/>
    <n v="1"/>
    <s v="US"/>
    <s v="USD"/>
    <n v="1432098000"/>
    <x v="334"/>
    <n v="1433653200"/>
    <x v="336"/>
    <b v="0"/>
    <b v="1"/>
    <s v="music/jazz"/>
    <x v="1"/>
    <s v="jazz"/>
  </r>
  <r>
    <n v="351"/>
    <s v="Young LLC"/>
    <s v="Universal maximized methodology"/>
    <n v="74100"/>
    <n v="94631"/>
    <n v="47.01"/>
    <n v="128"/>
    <x v="1"/>
    <n v="2013"/>
    <s v="US"/>
    <s v="USD"/>
    <n v="1440392400"/>
    <x v="335"/>
    <n v="1441602000"/>
    <x v="337"/>
    <b v="0"/>
    <b v="0"/>
    <s v="music/rock"/>
    <x v="1"/>
    <s v="rock"/>
  </r>
  <r>
    <n v="352"/>
    <s v="Adams, Willis and Sanchez"/>
    <s v="Expanded hybrid hardware"/>
    <n v="2800"/>
    <n v="977"/>
    <n v="29.61"/>
    <n v="35"/>
    <x v="0"/>
    <n v="33"/>
    <s v="CA"/>
    <s v="CAD"/>
    <n v="1446876000"/>
    <x v="336"/>
    <n v="1447567200"/>
    <x v="338"/>
    <b v="0"/>
    <b v="0"/>
    <s v="theater/plays"/>
    <x v="3"/>
    <s v="plays"/>
  </r>
  <r>
    <n v="353"/>
    <s v="Mills-Roy"/>
    <s v="Profit-focused multi-tasking access"/>
    <n v="33600"/>
    <n v="137961"/>
    <n v="81.010000000000005"/>
    <n v="411"/>
    <x v="1"/>
    <n v="1703"/>
    <s v="US"/>
    <s v="USD"/>
    <n v="1562302800"/>
    <x v="337"/>
    <n v="1562389200"/>
    <x v="339"/>
    <b v="0"/>
    <b v="0"/>
    <s v="theater/plays"/>
    <x v="3"/>
    <s v="plays"/>
  </r>
  <r>
    <n v="354"/>
    <s v="Brown Group"/>
    <s v="Profit-focused transitional capability"/>
    <n v="6100"/>
    <n v="7548"/>
    <n v="94.35"/>
    <n v="124"/>
    <x v="1"/>
    <n v="80"/>
    <s v="DK"/>
    <s v="DKK"/>
    <n v="1378184400"/>
    <x v="338"/>
    <n v="1378789200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26.06"/>
    <n v="59"/>
    <x v="2"/>
    <n v="86"/>
    <s v="US"/>
    <s v="USD"/>
    <n v="1485064800"/>
    <x v="339"/>
    <n v="1488520800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85.78"/>
    <n v="37"/>
    <x v="0"/>
    <n v="40"/>
    <s v="IT"/>
    <s v="EUR"/>
    <n v="1326520800"/>
    <x v="340"/>
    <n v="1327298400"/>
    <x v="342"/>
    <b v="0"/>
    <b v="0"/>
    <s v="theater/plays"/>
    <x v="3"/>
    <s v="plays"/>
  </r>
  <r>
    <n v="357"/>
    <s v="Perez, Davis and Wilson"/>
    <s v="Implemented tangible algorithm"/>
    <n v="2300"/>
    <n v="4253"/>
    <n v="103.73"/>
    <n v="185"/>
    <x v="1"/>
    <n v="41"/>
    <s v="US"/>
    <s v="USD"/>
    <n v="1441256400"/>
    <x v="341"/>
    <n v="1443416400"/>
    <x v="343"/>
    <b v="0"/>
    <b v="0"/>
    <s v="games/video games"/>
    <x v="6"/>
    <s v="video games"/>
  </r>
  <r>
    <n v="358"/>
    <s v="Diaz-Garcia"/>
    <s v="Profit-focused 3rdgeneration circuit"/>
    <n v="9700"/>
    <n v="1146"/>
    <n v="49.83"/>
    <n v="12"/>
    <x v="0"/>
    <n v="23"/>
    <s v="CA"/>
    <s v="CAD"/>
    <n v="1533877200"/>
    <x v="342"/>
    <n v="1534136400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63.89"/>
    <n v="299"/>
    <x v="1"/>
    <n v="187"/>
    <s v="US"/>
    <s v="USD"/>
    <n v="1314421200"/>
    <x v="343"/>
    <n v="1315026000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47"/>
    <n v="226"/>
    <x v="1"/>
    <n v="2875"/>
    <s v="GB"/>
    <s v="GBP"/>
    <n v="1293861600"/>
    <x v="344"/>
    <n v="1295071200"/>
    <x v="345"/>
    <b v="0"/>
    <b v="1"/>
    <s v="theater/plays"/>
    <x v="3"/>
    <s v="plays"/>
  </r>
  <r>
    <n v="361"/>
    <s v="Anderson and Sons"/>
    <s v="Quality-focused reciprocal structure"/>
    <n v="5500"/>
    <n v="9546"/>
    <n v="108.48"/>
    <n v="174"/>
    <x v="1"/>
    <n v="88"/>
    <s v="US"/>
    <s v="USD"/>
    <n v="1507352400"/>
    <x v="345"/>
    <n v="1509426000"/>
    <x v="346"/>
    <b v="0"/>
    <b v="0"/>
    <s v="theater/plays"/>
    <x v="3"/>
    <s v="plays"/>
  </r>
  <r>
    <n v="362"/>
    <s v="Lawrence Group"/>
    <s v="Automated actuating conglomeration"/>
    <n v="3700"/>
    <n v="13755"/>
    <n v="72.02"/>
    <n v="372"/>
    <x v="1"/>
    <n v="191"/>
    <s v="US"/>
    <s v="USD"/>
    <n v="1296108000"/>
    <x v="65"/>
    <n v="1299391200"/>
    <x v="347"/>
    <b v="0"/>
    <b v="0"/>
    <s v="music/rock"/>
    <x v="1"/>
    <s v="rock"/>
  </r>
  <r>
    <n v="363"/>
    <s v="Gray-Davis"/>
    <s v="Re-contextualized local initiative"/>
    <n v="5200"/>
    <n v="8330"/>
    <n v="59.93"/>
    <n v="160"/>
    <x v="1"/>
    <n v="139"/>
    <s v="US"/>
    <s v="USD"/>
    <n v="1324965600"/>
    <x v="346"/>
    <n v="1325052000"/>
    <x v="348"/>
    <b v="0"/>
    <b v="0"/>
    <s v="music/rock"/>
    <x v="1"/>
    <s v="rock"/>
  </r>
  <r>
    <n v="364"/>
    <s v="Ramirez-Myers"/>
    <s v="Switchable intangible definition"/>
    <n v="900"/>
    <n v="14547"/>
    <n v="78.209999999999994"/>
    <n v="1616"/>
    <x v="1"/>
    <n v="186"/>
    <s v="US"/>
    <s v="USD"/>
    <n v="1520229600"/>
    <x v="347"/>
    <n v="1522818000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104.78"/>
    <n v="733"/>
    <x v="1"/>
    <n v="112"/>
    <s v="AU"/>
    <s v="AUD"/>
    <n v="1482991200"/>
    <x v="348"/>
    <n v="1485324000"/>
    <x v="350"/>
    <b v="0"/>
    <b v="0"/>
    <s v="theater/plays"/>
    <x v="3"/>
    <s v="plays"/>
  </r>
  <r>
    <n v="366"/>
    <s v="Williams, Perez and Villegas"/>
    <s v="Robust directional system engine"/>
    <n v="1800"/>
    <n v="10658"/>
    <n v="105.52"/>
    <n v="592"/>
    <x v="1"/>
    <n v="101"/>
    <s v="US"/>
    <s v="USD"/>
    <n v="1294034400"/>
    <x v="349"/>
    <n v="1294120800"/>
    <x v="351"/>
    <b v="0"/>
    <b v="1"/>
    <s v="theater/plays"/>
    <x v="3"/>
    <s v="plays"/>
  </r>
  <r>
    <n v="367"/>
    <s v="Brooks, Jones and Ingram"/>
    <s v="Triple-buffered explicit methodology"/>
    <n v="9900"/>
    <n v="1870"/>
    <n v="24.93"/>
    <n v="19"/>
    <x v="0"/>
    <n v="75"/>
    <s v="US"/>
    <s v="USD"/>
    <n v="1413608400"/>
    <x v="350"/>
    <n v="1415685600"/>
    <x v="33"/>
    <b v="0"/>
    <b v="1"/>
    <s v="theater/plays"/>
    <x v="3"/>
    <s v="plays"/>
  </r>
  <r>
    <n v="368"/>
    <s v="Whitaker, Wallace and Daniels"/>
    <s v="Reactive directional capacity"/>
    <n v="5200"/>
    <n v="14394"/>
    <n v="69.87"/>
    <n v="277"/>
    <x v="1"/>
    <n v="206"/>
    <s v="GB"/>
    <s v="GBP"/>
    <n v="1286946000"/>
    <x v="351"/>
    <n v="1288933200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95.73"/>
    <n v="273"/>
    <x v="1"/>
    <n v="154"/>
    <s v="US"/>
    <s v="USD"/>
    <n v="1359871200"/>
    <x v="352"/>
    <n v="1363237200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30"/>
    <n v="159"/>
    <x v="1"/>
    <n v="5966"/>
    <s v="US"/>
    <s v="USD"/>
    <n v="1555304400"/>
    <x v="353"/>
    <n v="1555822800"/>
    <x v="354"/>
    <b v="0"/>
    <b v="0"/>
    <s v="theater/plays"/>
    <x v="3"/>
    <s v="plays"/>
  </r>
  <r>
    <n v="371"/>
    <s v="Nolan, Smith and Sanchez"/>
    <s v="Multi-channeled logistical matrices"/>
    <n v="189200"/>
    <n v="128410"/>
    <n v="59.01"/>
    <n v="68"/>
    <x v="0"/>
    <n v="2176"/>
    <s v="US"/>
    <s v="USD"/>
    <n v="1423375200"/>
    <x v="354"/>
    <n v="1427778000"/>
    <x v="355"/>
    <b v="0"/>
    <b v="0"/>
    <s v="theater/plays"/>
    <x v="3"/>
    <s v="plays"/>
  </r>
  <r>
    <n v="372"/>
    <s v="Green-Carr"/>
    <s v="Pre-emptive bifurcated artificial intelligence"/>
    <n v="900"/>
    <n v="14324"/>
    <n v="84.76"/>
    <n v="1592"/>
    <x v="1"/>
    <n v="169"/>
    <s v="US"/>
    <s v="USD"/>
    <n v="1420696800"/>
    <x v="355"/>
    <n v="1422424800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8.010000000000005"/>
    <n v="730"/>
    <x v="1"/>
    <n v="2106"/>
    <s v="US"/>
    <s v="USD"/>
    <n v="1502946000"/>
    <x v="356"/>
    <n v="1503637200"/>
    <x v="357"/>
    <b v="0"/>
    <b v="0"/>
    <s v="theater/plays"/>
    <x v="3"/>
    <s v="plays"/>
  </r>
  <r>
    <n v="374"/>
    <s v="Marshall Inc"/>
    <s v="Open-source multi-tasking data-warehouse"/>
    <n v="167400"/>
    <n v="22073"/>
    <n v="50.05"/>
    <n v="13"/>
    <x v="0"/>
    <n v="441"/>
    <s v="US"/>
    <s v="USD"/>
    <n v="1547186400"/>
    <x v="357"/>
    <n v="1547618400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9.16"/>
    <n v="55"/>
    <x v="0"/>
    <n v="25"/>
    <s v="US"/>
    <s v="USD"/>
    <n v="1444971600"/>
    <x v="358"/>
    <n v="1449900000"/>
    <x v="359"/>
    <b v="0"/>
    <b v="0"/>
    <s v="music/indie rock"/>
    <x v="1"/>
    <s v="indie rock"/>
  </r>
  <r>
    <n v="376"/>
    <s v="Perry PLC"/>
    <s v="Mandatory uniform matrix"/>
    <n v="3400"/>
    <n v="12275"/>
    <n v="93.7"/>
    <n v="361"/>
    <x v="1"/>
    <n v="131"/>
    <s v="US"/>
    <s v="USD"/>
    <n v="1404622800"/>
    <x v="359"/>
    <n v="1405141200"/>
    <x v="360"/>
    <b v="0"/>
    <b v="0"/>
    <s v="music/rock"/>
    <x v="1"/>
    <s v="rock"/>
  </r>
  <r>
    <n v="377"/>
    <s v="Klein, Stark and Livingston"/>
    <s v="Phased methodical initiative"/>
    <n v="49700"/>
    <n v="5098"/>
    <n v="40.14"/>
    <n v="10"/>
    <x v="0"/>
    <n v="127"/>
    <s v="US"/>
    <s v="USD"/>
    <n v="1571720400"/>
    <x v="12"/>
    <n v="1572933600"/>
    <x v="361"/>
    <b v="0"/>
    <b v="0"/>
    <s v="theater/plays"/>
    <x v="3"/>
    <s v="plays"/>
  </r>
  <r>
    <n v="378"/>
    <s v="Fleming-Oliver"/>
    <s v="Managed stable function"/>
    <n v="178200"/>
    <n v="24882"/>
    <n v="70.09"/>
    <n v="14"/>
    <x v="0"/>
    <n v="355"/>
    <s v="US"/>
    <s v="USD"/>
    <n v="1526878800"/>
    <x v="360"/>
    <n v="153016200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66.180000000000007"/>
    <n v="40"/>
    <x v="0"/>
    <n v="44"/>
    <s v="GB"/>
    <s v="GBP"/>
    <n v="1319691600"/>
    <x v="361"/>
    <n v="1320904800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47.71"/>
    <n v="160"/>
    <x v="1"/>
    <n v="84"/>
    <s v="US"/>
    <s v="USD"/>
    <n v="1371963600"/>
    <x v="362"/>
    <n v="1372395600"/>
    <x v="364"/>
    <b v="0"/>
    <b v="0"/>
    <s v="theater/plays"/>
    <x v="3"/>
    <s v="plays"/>
  </r>
  <r>
    <n v="381"/>
    <s v="Michael, Anderson and Vincent"/>
    <s v="Cross-group global moratorium"/>
    <n v="5300"/>
    <n v="9749"/>
    <n v="62.9"/>
    <n v="184"/>
    <x v="1"/>
    <n v="155"/>
    <s v="US"/>
    <s v="USD"/>
    <n v="1433739600"/>
    <x v="363"/>
    <n v="1437714000"/>
    <x v="365"/>
    <b v="0"/>
    <b v="0"/>
    <s v="theater/plays"/>
    <x v="3"/>
    <s v="plays"/>
  </r>
  <r>
    <n v="382"/>
    <s v="King Ltd"/>
    <s v="Visionary systemic process improvement"/>
    <n v="9100"/>
    <n v="5803"/>
    <n v="86.61"/>
    <n v="64"/>
    <x v="0"/>
    <n v="67"/>
    <s v="US"/>
    <s v="USD"/>
    <n v="1508130000"/>
    <x v="364"/>
    <n v="1509771600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75.13"/>
    <n v="225"/>
    <x v="1"/>
    <n v="189"/>
    <s v="US"/>
    <s v="USD"/>
    <n v="1550037600"/>
    <x v="210"/>
    <n v="155055600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41"/>
    <n v="172"/>
    <x v="1"/>
    <n v="4799"/>
    <s v="US"/>
    <s v="USD"/>
    <n v="1486706400"/>
    <x v="365"/>
    <n v="1489039200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50.01"/>
    <n v="146"/>
    <x v="1"/>
    <n v="1137"/>
    <s v="US"/>
    <s v="USD"/>
    <n v="1553835600"/>
    <x v="366"/>
    <n v="1556600400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96.96"/>
    <n v="76"/>
    <x v="0"/>
    <n v="1068"/>
    <s v="US"/>
    <s v="USD"/>
    <n v="1277528400"/>
    <x v="367"/>
    <n v="1278565200"/>
    <x v="369"/>
    <b v="0"/>
    <b v="0"/>
    <s v="theater/plays"/>
    <x v="3"/>
    <s v="plays"/>
  </r>
  <r>
    <n v="387"/>
    <s v="Flores-Lambert"/>
    <s v="Triple-buffered logistical frame"/>
    <n v="109000"/>
    <n v="42795"/>
    <n v="100.93"/>
    <n v="39"/>
    <x v="0"/>
    <n v="424"/>
    <s v="US"/>
    <s v="USD"/>
    <n v="1339477200"/>
    <x v="368"/>
    <n v="1339909200"/>
    <x v="370"/>
    <b v="0"/>
    <b v="0"/>
    <s v="technology/wearables"/>
    <x v="2"/>
    <s v="wearables"/>
  </r>
  <r>
    <n v="388"/>
    <s v="Cruz Ltd"/>
    <s v="Exclusive dynamic adapter"/>
    <n v="114800"/>
    <n v="12938"/>
    <n v="89.23"/>
    <n v="11"/>
    <x v="3"/>
    <n v="145"/>
    <s v="CH"/>
    <s v="CHF"/>
    <n v="1325656800"/>
    <x v="369"/>
    <n v="1325829600"/>
    <x v="371"/>
    <b v="0"/>
    <b v="0"/>
    <s v="music/indie rock"/>
    <x v="1"/>
    <s v="indie rock"/>
  </r>
  <r>
    <n v="389"/>
    <s v="Knox-Garner"/>
    <s v="Automated systemic hierarchy"/>
    <n v="83000"/>
    <n v="101352"/>
    <n v="87.98"/>
    <n v="122"/>
    <x v="1"/>
    <n v="1152"/>
    <s v="US"/>
    <s v="USD"/>
    <n v="1288242000"/>
    <x v="370"/>
    <n v="1290578400"/>
    <x v="372"/>
    <b v="0"/>
    <b v="0"/>
    <s v="theater/plays"/>
    <x v="3"/>
    <s v="plays"/>
  </r>
  <r>
    <n v="390"/>
    <s v="Davis-Allen"/>
    <s v="Digitized eco-centric core"/>
    <n v="2400"/>
    <n v="4477"/>
    <n v="89.54"/>
    <n v="187"/>
    <x v="1"/>
    <n v="50"/>
    <s v="US"/>
    <s v="USD"/>
    <n v="1379048400"/>
    <x v="371"/>
    <n v="1380344400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29.09"/>
    <n v="7"/>
    <x v="0"/>
    <n v="151"/>
    <s v="US"/>
    <s v="USD"/>
    <n v="1389679200"/>
    <x v="287"/>
    <n v="1389852000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42.01"/>
    <n v="66"/>
    <x v="0"/>
    <n v="1608"/>
    <s v="US"/>
    <s v="USD"/>
    <n v="1294293600"/>
    <x v="372"/>
    <n v="1294466400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47"/>
    <n v="229"/>
    <x v="1"/>
    <n v="3059"/>
    <s v="CA"/>
    <s v="CAD"/>
    <n v="1500267600"/>
    <x v="373"/>
    <n v="1500354000"/>
    <x v="376"/>
    <b v="0"/>
    <b v="0"/>
    <s v="music/jazz"/>
    <x v="1"/>
    <s v="jazz"/>
  </r>
  <r>
    <n v="394"/>
    <s v="Noble-Bailey"/>
    <s v="Customizable dynamic info-mediaries"/>
    <n v="800"/>
    <n v="3755"/>
    <n v="110.44"/>
    <n v="469"/>
    <x v="1"/>
    <n v="34"/>
    <s v="US"/>
    <s v="USD"/>
    <n v="1375074000"/>
    <x v="374"/>
    <n v="1375938000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41.99"/>
    <n v="130"/>
    <x v="1"/>
    <n v="220"/>
    <s v="US"/>
    <s v="USD"/>
    <n v="1323324000"/>
    <x v="375"/>
    <n v="1323410400"/>
    <x v="378"/>
    <b v="1"/>
    <b v="0"/>
    <s v="theater/plays"/>
    <x v="3"/>
    <s v="plays"/>
  </r>
  <r>
    <n v="396"/>
    <s v="Holmes PLC"/>
    <s v="Digitized local info-mediaries"/>
    <n v="46100"/>
    <n v="77012"/>
    <n v="48.01"/>
    <n v="167"/>
    <x v="1"/>
    <n v="1604"/>
    <s v="AU"/>
    <s v="AUD"/>
    <n v="1538715600"/>
    <x v="376"/>
    <n v="1539406800"/>
    <x v="379"/>
    <b v="0"/>
    <b v="0"/>
    <s v="film &amp; video/drama"/>
    <x v="4"/>
    <s v="drama"/>
  </r>
  <r>
    <n v="397"/>
    <s v="Jones-Martin"/>
    <s v="Virtual systematic monitoring"/>
    <n v="8100"/>
    <n v="14083"/>
    <n v="31.02"/>
    <n v="174"/>
    <x v="1"/>
    <n v="454"/>
    <s v="US"/>
    <s v="USD"/>
    <n v="1369285200"/>
    <x v="377"/>
    <n v="1369803600"/>
    <x v="380"/>
    <b v="0"/>
    <b v="0"/>
    <s v="music/rock"/>
    <x v="1"/>
    <s v="rock"/>
  </r>
  <r>
    <n v="398"/>
    <s v="Myers LLC"/>
    <s v="Reactive bottom-line open architecture"/>
    <n v="1700"/>
    <n v="12202"/>
    <n v="99.2"/>
    <n v="718"/>
    <x v="1"/>
    <n v="123"/>
    <s v="IT"/>
    <s v="EUR"/>
    <n v="1525755600"/>
    <x v="378"/>
    <n v="1525928400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6.02"/>
    <n v="64"/>
    <x v="0"/>
    <n v="941"/>
    <s v="US"/>
    <s v="USD"/>
    <n v="1296626400"/>
    <x v="379"/>
    <n v="1297231200"/>
    <x v="381"/>
    <b v="0"/>
    <b v="0"/>
    <s v="music/indie rock"/>
    <x v="1"/>
    <s v="indie rock"/>
  </r>
  <r>
    <n v="400"/>
    <s v="Bell PLC"/>
    <s v="Ergonomic eco-centric open architecture"/>
    <n v="100"/>
    <n v="2"/>
    <n v="2"/>
    <n v="2"/>
    <x v="0"/>
    <n v="1"/>
    <s v="US"/>
    <s v="USD"/>
    <n v="1376629200"/>
    <x v="380"/>
    <n v="137853000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46.06"/>
    <n v="1530"/>
    <x v="1"/>
    <n v="299"/>
    <s v="US"/>
    <s v="USD"/>
    <n v="1572152400"/>
    <x v="381"/>
    <n v="1572152400"/>
    <x v="383"/>
    <b v="0"/>
    <b v="0"/>
    <s v="theater/plays"/>
    <x v="3"/>
    <s v="plays"/>
  </r>
  <r>
    <n v="402"/>
    <s v="Ruiz, Richardson and Cole"/>
    <s v="Team-oriented static interface"/>
    <n v="7300"/>
    <n v="2946"/>
    <n v="73.650000000000006"/>
    <n v="40"/>
    <x v="0"/>
    <n v="40"/>
    <s v="US"/>
    <s v="USD"/>
    <n v="1325829600"/>
    <x v="382"/>
    <n v="1329890400"/>
    <x v="384"/>
    <b v="0"/>
    <b v="1"/>
    <s v="film &amp; video/shorts"/>
    <x v="4"/>
    <s v="shorts"/>
  </r>
  <r>
    <n v="403"/>
    <s v="Leonard-Mcclain"/>
    <s v="Virtual foreground throughput"/>
    <n v="195800"/>
    <n v="168820"/>
    <n v="55.99"/>
    <n v="86"/>
    <x v="0"/>
    <n v="3015"/>
    <s v="CA"/>
    <s v="CAD"/>
    <n v="1273640400"/>
    <x v="125"/>
    <n v="1276750800"/>
    <x v="385"/>
    <b v="0"/>
    <b v="1"/>
    <s v="theater/plays"/>
    <x v="3"/>
    <s v="plays"/>
  </r>
  <r>
    <n v="404"/>
    <s v="Bailey-Boyer"/>
    <s v="Visionary exuding Internet solution"/>
    <n v="48900"/>
    <n v="154321"/>
    <n v="68.989999999999995"/>
    <n v="316"/>
    <x v="1"/>
    <n v="2237"/>
    <s v="US"/>
    <s v="USD"/>
    <n v="1510639200"/>
    <x v="383"/>
    <n v="1510898400"/>
    <x v="386"/>
    <b v="0"/>
    <b v="0"/>
    <s v="theater/plays"/>
    <x v="3"/>
    <s v="plays"/>
  </r>
  <r>
    <n v="405"/>
    <s v="Lee LLC"/>
    <s v="Synchronized secondary analyzer"/>
    <n v="29600"/>
    <n v="26527"/>
    <n v="60.98"/>
    <n v="90"/>
    <x v="0"/>
    <n v="435"/>
    <s v="US"/>
    <s v="USD"/>
    <n v="1528088400"/>
    <x v="384"/>
    <n v="1532408400"/>
    <x v="387"/>
    <b v="0"/>
    <b v="0"/>
    <s v="theater/plays"/>
    <x v="3"/>
    <s v="plays"/>
  </r>
  <r>
    <n v="406"/>
    <s v="Lyons Inc"/>
    <s v="Balanced attitude-oriented parallelism"/>
    <n v="39300"/>
    <n v="71583"/>
    <n v="110.98"/>
    <n v="182"/>
    <x v="1"/>
    <n v="645"/>
    <s v="US"/>
    <s v="USD"/>
    <n v="1359525600"/>
    <x v="385"/>
    <n v="1360562400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25"/>
    <n v="356"/>
    <x v="1"/>
    <n v="484"/>
    <s v="DK"/>
    <s v="DKK"/>
    <n v="1570942800"/>
    <x v="386"/>
    <n v="1571547600"/>
    <x v="389"/>
    <b v="0"/>
    <b v="0"/>
    <s v="theater/plays"/>
    <x v="3"/>
    <s v="plays"/>
  </r>
  <r>
    <n v="408"/>
    <s v="Mahoney, Adams and Lucas"/>
    <s v="Cloned leadingedge utilization"/>
    <n v="9200"/>
    <n v="12129"/>
    <n v="78.760000000000005"/>
    <n v="132"/>
    <x v="1"/>
    <n v="154"/>
    <s v="CA"/>
    <s v="CAD"/>
    <n v="1466398800"/>
    <x v="387"/>
    <n v="1468126800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87.96"/>
    <n v="46"/>
    <x v="0"/>
    <n v="714"/>
    <s v="US"/>
    <s v="USD"/>
    <n v="1492491600"/>
    <x v="388"/>
    <n v="1492837200"/>
    <x v="391"/>
    <b v="0"/>
    <b v="0"/>
    <s v="music/rock"/>
    <x v="1"/>
    <s v="rock"/>
  </r>
  <r>
    <n v="410"/>
    <s v="Mcmillan Group"/>
    <s v="Advanced cohesive Graphic Interface"/>
    <n v="153700"/>
    <n v="55536"/>
    <n v="49.99"/>
    <n v="36"/>
    <x v="2"/>
    <n v="1111"/>
    <s v="US"/>
    <s v="USD"/>
    <n v="1430197200"/>
    <x v="277"/>
    <n v="1430197200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99.52"/>
    <n v="105"/>
    <x v="1"/>
    <n v="82"/>
    <s v="US"/>
    <s v="USD"/>
    <n v="1496034000"/>
    <x v="389"/>
    <n v="1496206800"/>
    <x v="392"/>
    <b v="0"/>
    <b v="0"/>
    <s v="theater/plays"/>
    <x v="3"/>
    <s v="plays"/>
  </r>
  <r>
    <n v="412"/>
    <s v="Rodriguez-Scott"/>
    <s v="Realigned zero tolerance software"/>
    <n v="2100"/>
    <n v="14046"/>
    <n v="104.82"/>
    <n v="669"/>
    <x v="1"/>
    <n v="134"/>
    <s v="US"/>
    <s v="USD"/>
    <n v="1388728800"/>
    <x v="390"/>
    <n v="1389592800"/>
    <x v="393"/>
    <b v="0"/>
    <b v="0"/>
    <s v="publishing/fiction"/>
    <x v="5"/>
    <s v="fiction"/>
  </r>
  <r>
    <n v="413"/>
    <s v="Rush-Bowers"/>
    <s v="Persevering analyzing extranet"/>
    <n v="189500"/>
    <n v="117628"/>
    <n v="108.01"/>
    <n v="62"/>
    <x v="2"/>
    <n v="1089"/>
    <s v="US"/>
    <s v="USD"/>
    <n v="1543298400"/>
    <x v="391"/>
    <n v="1545631200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29"/>
    <n v="85"/>
    <x v="0"/>
    <n v="5497"/>
    <s v="US"/>
    <s v="USD"/>
    <n v="1271739600"/>
    <x v="392"/>
    <n v="1272430800"/>
    <x v="395"/>
    <b v="0"/>
    <b v="1"/>
    <s v="food/food trucks"/>
    <x v="0"/>
    <s v="food trucks"/>
  </r>
  <r>
    <n v="415"/>
    <s v="Anderson-Pham"/>
    <s v="Intuitive needs-based monitoring"/>
    <n v="113500"/>
    <n v="12552"/>
    <n v="30.03"/>
    <n v="11"/>
    <x v="0"/>
    <n v="418"/>
    <s v="US"/>
    <s v="USD"/>
    <n v="1326434400"/>
    <x v="393"/>
    <n v="1327903200"/>
    <x v="396"/>
    <b v="0"/>
    <b v="0"/>
    <s v="theater/plays"/>
    <x v="3"/>
    <s v="plays"/>
  </r>
  <r>
    <n v="416"/>
    <s v="Stewart-Coleman"/>
    <s v="Customer-focused disintermediate toolset"/>
    <n v="134600"/>
    <n v="59007"/>
    <n v="41.01"/>
    <n v="44"/>
    <x v="0"/>
    <n v="1439"/>
    <s v="US"/>
    <s v="USD"/>
    <n v="1295244000"/>
    <x v="394"/>
    <n v="1296021600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62.87"/>
    <n v="55"/>
    <x v="0"/>
    <n v="15"/>
    <s v="US"/>
    <s v="USD"/>
    <n v="1541221200"/>
    <x v="395"/>
    <n v="1543298400"/>
    <x v="398"/>
    <b v="0"/>
    <b v="0"/>
    <s v="theater/plays"/>
    <x v="3"/>
    <s v="plays"/>
  </r>
  <r>
    <n v="418"/>
    <s v="Jackson PLC"/>
    <s v="Quality-focused client-server core"/>
    <n v="163700"/>
    <n v="93963"/>
    <n v="47.01"/>
    <n v="57"/>
    <x v="0"/>
    <n v="1999"/>
    <s v="CA"/>
    <s v="CAD"/>
    <n v="1336280400"/>
    <x v="396"/>
    <n v="1336366800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27"/>
    <n v="123"/>
    <x v="1"/>
    <n v="5203"/>
    <s v="US"/>
    <s v="USD"/>
    <n v="1324533600"/>
    <x v="397"/>
    <n v="1325052000"/>
    <x v="348"/>
    <b v="0"/>
    <b v="0"/>
    <s v="technology/web"/>
    <x v="2"/>
    <s v="web"/>
  </r>
  <r>
    <n v="420"/>
    <s v="Blair, Reyes and Woods"/>
    <s v="Cross-platform interactive synergy"/>
    <n v="5000"/>
    <n v="6423"/>
    <n v="68.33"/>
    <n v="128"/>
    <x v="1"/>
    <n v="94"/>
    <s v="US"/>
    <s v="USD"/>
    <n v="1498366800"/>
    <x v="398"/>
    <n v="1499576400"/>
    <x v="400"/>
    <b v="0"/>
    <b v="0"/>
    <s v="theater/plays"/>
    <x v="3"/>
    <s v="plays"/>
  </r>
  <r>
    <n v="421"/>
    <s v="Thomas-Lopez"/>
    <s v="User-centric fault-tolerant archive"/>
    <n v="9400"/>
    <n v="6015"/>
    <n v="50.97"/>
    <n v="64"/>
    <x v="0"/>
    <n v="118"/>
    <s v="US"/>
    <s v="USD"/>
    <n v="1498712400"/>
    <x v="399"/>
    <n v="1501304400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54.02"/>
    <n v="127"/>
    <x v="1"/>
    <n v="205"/>
    <s v="US"/>
    <s v="USD"/>
    <n v="1271480400"/>
    <x v="400"/>
    <n v="1273208400"/>
    <x v="402"/>
    <b v="0"/>
    <b v="1"/>
    <s v="theater/plays"/>
    <x v="3"/>
    <s v="plays"/>
  </r>
  <r>
    <n v="423"/>
    <s v="Jones-Riddle"/>
    <s v="Self-enabling real-time definition"/>
    <n v="147800"/>
    <n v="15723"/>
    <n v="97.06"/>
    <n v="11"/>
    <x v="0"/>
    <n v="162"/>
    <s v="US"/>
    <s v="USD"/>
    <n v="1316667600"/>
    <x v="116"/>
    <n v="1316840400"/>
    <x v="403"/>
    <b v="0"/>
    <b v="1"/>
    <s v="food/food trucks"/>
    <x v="0"/>
    <s v="food trucks"/>
  </r>
  <r>
    <n v="424"/>
    <s v="Schmidt-Gomez"/>
    <s v="User-centric impactful projection"/>
    <n v="5100"/>
    <n v="2064"/>
    <n v="24.87"/>
    <n v="40"/>
    <x v="0"/>
    <n v="83"/>
    <s v="US"/>
    <s v="USD"/>
    <n v="1524027600"/>
    <x v="401"/>
    <n v="1524546000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84.42"/>
    <n v="288"/>
    <x v="1"/>
    <n v="92"/>
    <s v="US"/>
    <s v="USD"/>
    <n v="1438059600"/>
    <x v="402"/>
    <n v="1438578000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47.09"/>
    <n v="573"/>
    <x v="1"/>
    <n v="219"/>
    <s v="US"/>
    <s v="USD"/>
    <n v="1361944800"/>
    <x v="403"/>
    <n v="1362549600"/>
    <x v="406"/>
    <b v="0"/>
    <b v="0"/>
    <s v="theater/plays"/>
    <x v="3"/>
    <s v="plays"/>
  </r>
  <r>
    <n v="427"/>
    <s v="Hicks, Wall and Webb"/>
    <s v="Managed discrete framework"/>
    <n v="174500"/>
    <n v="197018"/>
    <n v="78"/>
    <n v="113"/>
    <x v="1"/>
    <n v="2526"/>
    <s v="US"/>
    <s v="USD"/>
    <n v="1410584400"/>
    <x v="404"/>
    <n v="1413349200"/>
    <x v="407"/>
    <b v="0"/>
    <b v="1"/>
    <s v="theater/plays"/>
    <x v="3"/>
    <s v="plays"/>
  </r>
  <r>
    <n v="428"/>
    <s v="Mayer-Richmond"/>
    <s v="Progressive zero-defect capability"/>
    <n v="101400"/>
    <n v="47037"/>
    <n v="62.97"/>
    <n v="46"/>
    <x v="0"/>
    <n v="747"/>
    <s v="US"/>
    <s v="USD"/>
    <n v="1297404000"/>
    <x v="405"/>
    <n v="1298008800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81.010000000000005"/>
    <n v="91"/>
    <x v="3"/>
    <n v="2138"/>
    <s v="US"/>
    <s v="USD"/>
    <n v="1392012000"/>
    <x v="406"/>
    <n v="1394427600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5.319999999999993"/>
    <n v="68"/>
    <x v="0"/>
    <n v="84"/>
    <s v="US"/>
    <s v="USD"/>
    <n v="1569733200"/>
    <x v="407"/>
    <n v="1572670800"/>
    <x v="410"/>
    <b v="0"/>
    <b v="0"/>
    <s v="theater/plays"/>
    <x v="3"/>
    <s v="plays"/>
  </r>
  <r>
    <n v="431"/>
    <s v="Rosales LLC"/>
    <s v="Compatible multimedia utilization"/>
    <n v="5100"/>
    <n v="9817"/>
    <n v="104.44"/>
    <n v="192"/>
    <x v="1"/>
    <n v="94"/>
    <s v="US"/>
    <s v="USD"/>
    <n v="1529643600"/>
    <x v="408"/>
    <n v="1531112400"/>
    <x v="312"/>
    <b v="1"/>
    <b v="0"/>
    <s v="theater/plays"/>
    <x v="3"/>
    <s v="plays"/>
  </r>
  <r>
    <n v="432"/>
    <s v="Harper-Bryan"/>
    <s v="Re-contextualized dedicated hardware"/>
    <n v="7700"/>
    <n v="6369"/>
    <n v="69.989999999999995"/>
    <n v="83"/>
    <x v="0"/>
    <n v="91"/>
    <s v="US"/>
    <s v="USD"/>
    <n v="1399006800"/>
    <x v="409"/>
    <n v="1400734800"/>
    <x v="411"/>
    <b v="0"/>
    <b v="0"/>
    <s v="theater/plays"/>
    <x v="3"/>
    <s v="plays"/>
  </r>
  <r>
    <n v="433"/>
    <s v="Potter, Harper and Everett"/>
    <s v="Decentralized composite paradigm"/>
    <n v="121400"/>
    <n v="65755"/>
    <n v="83.02"/>
    <n v="54"/>
    <x v="0"/>
    <n v="792"/>
    <s v="US"/>
    <s v="USD"/>
    <n v="1385359200"/>
    <x v="410"/>
    <n v="1386741600"/>
    <x v="412"/>
    <b v="0"/>
    <b v="1"/>
    <s v="film &amp; video/documentary"/>
    <x v="4"/>
    <s v="documentary"/>
  </r>
  <r>
    <n v="434"/>
    <s v="Floyd-Sims"/>
    <s v="Cloned transitional hierarchy"/>
    <n v="5400"/>
    <n v="903"/>
    <n v="90.3"/>
    <n v="17"/>
    <x v="3"/>
    <n v="10"/>
    <s v="CA"/>
    <s v="CAD"/>
    <n v="1480572000"/>
    <x v="411"/>
    <n v="1481781600"/>
    <x v="413"/>
    <b v="1"/>
    <b v="0"/>
    <s v="theater/plays"/>
    <x v="3"/>
    <s v="plays"/>
  </r>
  <r>
    <n v="435"/>
    <s v="Spence, Jackson and Kelly"/>
    <s v="Advanced discrete leverage"/>
    <n v="152400"/>
    <n v="178120"/>
    <n v="103.98"/>
    <n v="117"/>
    <x v="1"/>
    <n v="1713"/>
    <s v="IT"/>
    <s v="EUR"/>
    <n v="1418623200"/>
    <x v="412"/>
    <n v="1419660000"/>
    <x v="414"/>
    <b v="0"/>
    <b v="1"/>
    <s v="theater/plays"/>
    <x v="3"/>
    <s v="plays"/>
  </r>
  <r>
    <n v="436"/>
    <s v="King-Nguyen"/>
    <s v="Open-source incremental throughput"/>
    <n v="1300"/>
    <n v="13678"/>
    <n v="54.93"/>
    <n v="1052"/>
    <x v="1"/>
    <n v="249"/>
    <s v="US"/>
    <s v="USD"/>
    <n v="1555736400"/>
    <x v="413"/>
    <n v="1555822800"/>
    <x v="354"/>
    <b v="0"/>
    <b v="0"/>
    <s v="music/jazz"/>
    <x v="1"/>
    <s v="jazz"/>
  </r>
  <r>
    <n v="437"/>
    <s v="Hansen Group"/>
    <s v="Centralized regional interface"/>
    <n v="8100"/>
    <n v="9969"/>
    <n v="51.92"/>
    <n v="123"/>
    <x v="1"/>
    <n v="192"/>
    <s v="US"/>
    <s v="USD"/>
    <n v="1442120400"/>
    <x v="414"/>
    <n v="1442379600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60.03"/>
    <n v="179"/>
    <x v="1"/>
    <n v="247"/>
    <s v="US"/>
    <s v="USD"/>
    <n v="1362376800"/>
    <x v="415"/>
    <n v="1364965200"/>
    <x v="416"/>
    <b v="0"/>
    <b v="0"/>
    <s v="theater/plays"/>
    <x v="3"/>
    <s v="plays"/>
  </r>
  <r>
    <n v="439"/>
    <s v="Cummings Inc"/>
    <s v="Digitized transitional monitoring"/>
    <n v="28400"/>
    <n v="100900"/>
    <n v="44"/>
    <n v="355"/>
    <x v="1"/>
    <n v="2293"/>
    <s v="US"/>
    <s v="USD"/>
    <n v="1478408400"/>
    <x v="416"/>
    <n v="1479016800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53"/>
    <n v="162"/>
    <x v="1"/>
    <n v="3131"/>
    <s v="US"/>
    <s v="USD"/>
    <n v="1498798800"/>
    <x v="417"/>
    <n v="1499662800"/>
    <x v="418"/>
    <b v="0"/>
    <b v="0"/>
    <s v="film &amp; video/television"/>
    <x v="4"/>
    <s v="television"/>
  </r>
  <r>
    <n v="441"/>
    <s v="Rodriguez-West"/>
    <s v="Automated optimal function"/>
    <n v="7000"/>
    <n v="1744"/>
    <n v="54.5"/>
    <n v="25"/>
    <x v="0"/>
    <n v="32"/>
    <s v="US"/>
    <s v="USD"/>
    <n v="1335416400"/>
    <x v="418"/>
    <n v="1337835600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75.040000000000006"/>
    <n v="199"/>
    <x v="1"/>
    <n v="143"/>
    <s v="IT"/>
    <s v="EUR"/>
    <n v="1504328400"/>
    <x v="419"/>
    <n v="1505710800"/>
    <x v="420"/>
    <b v="0"/>
    <b v="0"/>
    <s v="theater/plays"/>
    <x v="3"/>
    <s v="plays"/>
  </r>
  <r>
    <n v="443"/>
    <s v="Clark-Bowman"/>
    <s v="Stand-alone user-facing service-desk"/>
    <n v="9300"/>
    <n v="3232"/>
    <n v="35.909999999999997"/>
    <n v="35"/>
    <x v="3"/>
    <n v="90"/>
    <s v="US"/>
    <s v="USD"/>
    <n v="1285822800"/>
    <x v="420"/>
    <n v="1287464400"/>
    <x v="421"/>
    <b v="0"/>
    <b v="0"/>
    <s v="theater/plays"/>
    <x v="3"/>
    <s v="plays"/>
  </r>
  <r>
    <n v="444"/>
    <s v="Hensley Ltd"/>
    <s v="Versatile global attitude"/>
    <n v="6200"/>
    <n v="10938"/>
    <n v="36.950000000000003"/>
    <n v="176"/>
    <x v="1"/>
    <n v="296"/>
    <s v="US"/>
    <s v="USD"/>
    <n v="1311483600"/>
    <x v="421"/>
    <n v="1311656400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63.17"/>
    <n v="511"/>
    <x v="1"/>
    <n v="170"/>
    <s v="US"/>
    <s v="USD"/>
    <n v="1291356000"/>
    <x v="422"/>
    <n v="1293170400"/>
    <x v="423"/>
    <b v="0"/>
    <b v="1"/>
    <s v="theater/plays"/>
    <x v="3"/>
    <s v="plays"/>
  </r>
  <r>
    <n v="446"/>
    <s v="Martin, Martin and Solis"/>
    <s v="Assimilated uniform methodology"/>
    <n v="6800"/>
    <n v="5579"/>
    <n v="29.99"/>
    <n v="82"/>
    <x v="0"/>
    <n v="186"/>
    <s v="US"/>
    <s v="USD"/>
    <n v="1355810400"/>
    <x v="423"/>
    <n v="1355983200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86"/>
    <n v="24"/>
    <x v="3"/>
    <n v="439"/>
    <s v="GB"/>
    <s v="GBP"/>
    <n v="1513663200"/>
    <x v="424"/>
    <n v="1515045600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75.010000000000005"/>
    <n v="50"/>
    <x v="0"/>
    <n v="605"/>
    <s v="US"/>
    <s v="USD"/>
    <n v="1365915600"/>
    <x v="425"/>
    <n v="1366088400"/>
    <x v="426"/>
    <b v="0"/>
    <b v="1"/>
    <s v="games/video games"/>
    <x v="6"/>
    <s v="video games"/>
  </r>
  <r>
    <n v="449"/>
    <s v="Cuevas-Morales"/>
    <s v="Public-key coherent ability"/>
    <n v="900"/>
    <n v="8703"/>
    <n v="101.2"/>
    <n v="967"/>
    <x v="1"/>
    <n v="86"/>
    <s v="DK"/>
    <s v="DKK"/>
    <n v="1551852000"/>
    <x v="426"/>
    <n v="1553317200"/>
    <x v="427"/>
    <b v="0"/>
    <b v="0"/>
    <s v="games/video games"/>
    <x v="6"/>
    <s v="video games"/>
  </r>
  <r>
    <n v="450"/>
    <s v="Delgado-Hatfield"/>
    <s v="Up-sized composite success"/>
    <n v="100"/>
    <n v="4"/>
    <n v="4"/>
    <n v="4"/>
    <x v="0"/>
    <n v="1"/>
    <s v="CA"/>
    <s v="CAD"/>
    <n v="1540098000"/>
    <x v="427"/>
    <n v="1542088800"/>
    <x v="428"/>
    <b v="0"/>
    <b v="0"/>
    <s v="film &amp; video/animation"/>
    <x v="4"/>
    <s v="animation"/>
  </r>
  <r>
    <n v="451"/>
    <s v="Padilla-Porter"/>
    <s v="Innovative exuding matrix"/>
    <n v="148400"/>
    <n v="182302"/>
    <n v="29"/>
    <n v="123"/>
    <x v="1"/>
    <n v="6286"/>
    <s v="US"/>
    <s v="USD"/>
    <n v="1500440400"/>
    <x v="428"/>
    <n v="1503118800"/>
    <x v="429"/>
    <b v="0"/>
    <b v="0"/>
    <s v="music/rock"/>
    <x v="1"/>
    <s v="rock"/>
  </r>
  <r>
    <n v="452"/>
    <s v="Morris Group"/>
    <s v="Realigned impactful artificial intelligence"/>
    <n v="4800"/>
    <n v="3045"/>
    <n v="98.23"/>
    <n v="63"/>
    <x v="0"/>
    <n v="31"/>
    <s v="US"/>
    <s v="USD"/>
    <n v="1278392400"/>
    <x v="429"/>
    <n v="1278478800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87"/>
    <n v="56"/>
    <x v="0"/>
    <n v="1181"/>
    <s v="US"/>
    <s v="USD"/>
    <n v="1480572000"/>
    <x v="411"/>
    <n v="1484114400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5.21"/>
    <n v="44"/>
    <x v="0"/>
    <n v="39"/>
    <s v="US"/>
    <s v="USD"/>
    <n v="1382331600"/>
    <x v="430"/>
    <n v="138544560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37"/>
    <n v="118"/>
    <x v="1"/>
    <n v="3727"/>
    <s v="US"/>
    <s v="USD"/>
    <n v="1316754000"/>
    <x v="431"/>
    <n v="1318741200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94.98"/>
    <n v="104"/>
    <x v="1"/>
    <n v="1605"/>
    <s v="US"/>
    <s v="USD"/>
    <n v="1518242400"/>
    <x v="432"/>
    <n v="1518242400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8.96"/>
    <n v="27"/>
    <x v="0"/>
    <n v="46"/>
    <s v="US"/>
    <s v="USD"/>
    <n v="1476421200"/>
    <x v="433"/>
    <n v="1476594000"/>
    <x v="435"/>
    <b v="0"/>
    <b v="0"/>
    <s v="theater/plays"/>
    <x v="3"/>
    <s v="plays"/>
  </r>
  <r>
    <n v="458"/>
    <s v="Wise, Thompson and Allen"/>
    <s v="Pre-emptive neutral portal"/>
    <n v="33800"/>
    <n v="118706"/>
    <n v="55.99"/>
    <n v="351"/>
    <x v="1"/>
    <n v="2120"/>
    <s v="US"/>
    <s v="USD"/>
    <n v="1269752400"/>
    <x v="434"/>
    <n v="1273554000"/>
    <x v="436"/>
    <b v="0"/>
    <b v="0"/>
    <s v="theater/plays"/>
    <x v="3"/>
    <s v="plays"/>
  </r>
  <r>
    <n v="459"/>
    <s v="Lane, Ryan and Chapman"/>
    <s v="Switchable demand-driven help-desk"/>
    <n v="6300"/>
    <n v="5674"/>
    <n v="54.04"/>
    <n v="90"/>
    <x v="0"/>
    <n v="105"/>
    <s v="US"/>
    <s v="USD"/>
    <n v="1419746400"/>
    <x v="435"/>
    <n v="1421906400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82.38"/>
    <n v="172"/>
    <x v="1"/>
    <n v="50"/>
    <s v="US"/>
    <s v="USD"/>
    <n v="1281330000"/>
    <x v="8"/>
    <n v="1281589200"/>
    <x v="438"/>
    <b v="0"/>
    <b v="0"/>
    <s v="theater/plays"/>
    <x v="3"/>
    <s v="plays"/>
  </r>
  <r>
    <n v="461"/>
    <s v="Terry-Salinas"/>
    <s v="Networked secondary structure"/>
    <n v="98800"/>
    <n v="139354"/>
    <n v="67"/>
    <n v="141"/>
    <x v="1"/>
    <n v="2080"/>
    <s v="US"/>
    <s v="USD"/>
    <n v="1398661200"/>
    <x v="436"/>
    <n v="1400389200"/>
    <x v="439"/>
    <b v="0"/>
    <b v="0"/>
    <s v="film &amp; video/drama"/>
    <x v="4"/>
    <s v="drama"/>
  </r>
  <r>
    <n v="462"/>
    <s v="Wang-Rodriguez"/>
    <s v="Total multimedia website"/>
    <n v="188800"/>
    <n v="57734"/>
    <n v="107.91"/>
    <n v="31"/>
    <x v="0"/>
    <n v="535"/>
    <s v="US"/>
    <s v="USD"/>
    <n v="1359525600"/>
    <x v="385"/>
    <n v="1362808800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69.010000000000005"/>
    <n v="108"/>
    <x v="1"/>
    <n v="2105"/>
    <s v="US"/>
    <s v="USD"/>
    <n v="1388469600"/>
    <x v="437"/>
    <n v="1388815200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39.01"/>
    <n v="133"/>
    <x v="1"/>
    <n v="2436"/>
    <s v="US"/>
    <s v="USD"/>
    <n v="1518328800"/>
    <x v="438"/>
    <n v="1519538400"/>
    <x v="442"/>
    <b v="0"/>
    <b v="0"/>
    <s v="theater/plays"/>
    <x v="3"/>
    <s v="plays"/>
  </r>
  <r>
    <n v="465"/>
    <s v="Gonzalez-Robbins"/>
    <s v="Up-sized responsive protocol"/>
    <n v="4700"/>
    <n v="8829"/>
    <n v="110.36"/>
    <n v="188"/>
    <x v="1"/>
    <n v="80"/>
    <s v="US"/>
    <s v="USD"/>
    <n v="1517032800"/>
    <x v="439"/>
    <n v="1517810400"/>
    <x v="443"/>
    <b v="0"/>
    <b v="0"/>
    <s v="publishing/translations"/>
    <x v="5"/>
    <s v="translations"/>
  </r>
  <r>
    <n v="466"/>
    <s v="Obrien and Sons"/>
    <s v="Pre-emptive transitional frame"/>
    <n v="1200"/>
    <n v="3984"/>
    <n v="94.86"/>
    <n v="332"/>
    <x v="1"/>
    <n v="42"/>
    <s v="US"/>
    <s v="USD"/>
    <n v="1368594000"/>
    <x v="440"/>
    <n v="1370581200"/>
    <x v="444"/>
    <b v="0"/>
    <b v="1"/>
    <s v="technology/wearables"/>
    <x v="2"/>
    <s v="wearables"/>
  </r>
  <r>
    <n v="467"/>
    <s v="Shaw Ltd"/>
    <s v="Profit-focused content-based application"/>
    <n v="1400"/>
    <n v="8053"/>
    <n v="57.94"/>
    <n v="575"/>
    <x v="1"/>
    <n v="139"/>
    <s v="CA"/>
    <s v="CAD"/>
    <n v="1448258400"/>
    <x v="441"/>
    <n v="1448863200"/>
    <x v="445"/>
    <b v="0"/>
    <b v="1"/>
    <s v="technology/web"/>
    <x v="2"/>
    <s v="web"/>
  </r>
  <r>
    <n v="468"/>
    <s v="Hughes Inc"/>
    <s v="Streamlined neutral analyzer"/>
    <n v="4000"/>
    <n v="1620"/>
    <n v="101.25"/>
    <n v="41"/>
    <x v="0"/>
    <n v="16"/>
    <s v="US"/>
    <s v="USD"/>
    <n v="1555218000"/>
    <x v="442"/>
    <n v="1556600400"/>
    <x v="368"/>
    <b v="0"/>
    <b v="0"/>
    <s v="theater/plays"/>
    <x v="3"/>
    <s v="plays"/>
  </r>
  <r>
    <n v="469"/>
    <s v="Olsen-Ryan"/>
    <s v="Assimilated neutral utilization"/>
    <n v="5600"/>
    <n v="10328"/>
    <n v="64.959999999999994"/>
    <n v="184"/>
    <x v="1"/>
    <n v="159"/>
    <s v="US"/>
    <s v="USD"/>
    <n v="1431925200"/>
    <x v="443"/>
    <n v="1432098000"/>
    <x v="446"/>
    <b v="0"/>
    <b v="0"/>
    <s v="film &amp; video/drama"/>
    <x v="4"/>
    <s v="drama"/>
  </r>
  <r>
    <n v="470"/>
    <s v="Grimes, Holland and Sloan"/>
    <s v="Extended dedicated archive"/>
    <n v="3600"/>
    <n v="10289"/>
    <n v="27.01"/>
    <n v="286"/>
    <x v="1"/>
    <n v="381"/>
    <s v="US"/>
    <s v="USD"/>
    <n v="1481522400"/>
    <x v="315"/>
    <n v="1482127200"/>
    <x v="447"/>
    <b v="0"/>
    <b v="0"/>
    <s v="technology/wearables"/>
    <x v="2"/>
    <s v="wearables"/>
  </r>
  <r>
    <n v="471"/>
    <s v="Perry and Sons"/>
    <s v="Configurable static help-desk"/>
    <n v="3100"/>
    <n v="9889"/>
    <n v="50.97"/>
    <n v="319"/>
    <x v="1"/>
    <n v="194"/>
    <s v="GB"/>
    <s v="GBP"/>
    <n v="1335934800"/>
    <x v="444"/>
    <n v="1335934800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104.94"/>
    <n v="39"/>
    <x v="0"/>
    <n v="575"/>
    <s v="US"/>
    <s v="USD"/>
    <n v="1552280400"/>
    <x v="445"/>
    <n v="1556946000"/>
    <x v="178"/>
    <b v="0"/>
    <b v="0"/>
    <s v="music/rock"/>
    <x v="1"/>
    <s v="rock"/>
  </r>
  <r>
    <n v="473"/>
    <s v="Richardson Inc"/>
    <s v="Assimilated fault-tolerant capacity"/>
    <n v="5000"/>
    <n v="8907"/>
    <n v="84.03"/>
    <n v="178"/>
    <x v="1"/>
    <n v="106"/>
    <s v="US"/>
    <s v="USD"/>
    <n v="1529989200"/>
    <x v="446"/>
    <n v="1530075600"/>
    <x v="449"/>
    <b v="0"/>
    <b v="0"/>
    <s v="music/electric music"/>
    <x v="1"/>
    <s v="electric music"/>
  </r>
  <r>
    <n v="474"/>
    <s v="Santos-Young"/>
    <s v="Enhanced neutral ability"/>
    <n v="4000"/>
    <n v="14606"/>
    <n v="102.86"/>
    <n v="365"/>
    <x v="1"/>
    <n v="142"/>
    <s v="US"/>
    <s v="USD"/>
    <n v="1418709600"/>
    <x v="447"/>
    <n v="1418796000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39.96"/>
    <n v="114"/>
    <x v="1"/>
    <n v="211"/>
    <s v="US"/>
    <s v="USD"/>
    <n v="1372136400"/>
    <x v="448"/>
    <n v="1372482000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51"/>
    <n v="30"/>
    <x v="0"/>
    <n v="1120"/>
    <s v="US"/>
    <s v="USD"/>
    <n v="1533877200"/>
    <x v="342"/>
    <n v="1534395600"/>
    <x v="452"/>
    <b v="0"/>
    <b v="0"/>
    <s v="publishing/fiction"/>
    <x v="5"/>
    <s v="fiction"/>
  </r>
  <r>
    <n v="477"/>
    <s v="Hogan, Porter and Rivera"/>
    <s v="Organic object-oriented core"/>
    <n v="8500"/>
    <n v="4613"/>
    <n v="40.82"/>
    <n v="54"/>
    <x v="0"/>
    <n v="113"/>
    <s v="US"/>
    <s v="USD"/>
    <n v="1309064400"/>
    <x v="449"/>
    <n v="1311397200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59"/>
    <n v="236"/>
    <x v="1"/>
    <n v="2756"/>
    <s v="US"/>
    <s v="USD"/>
    <n v="1425877200"/>
    <x v="450"/>
    <n v="1426914000"/>
    <x v="454"/>
    <b v="0"/>
    <b v="0"/>
    <s v="technology/wearables"/>
    <x v="2"/>
    <s v="wearables"/>
  </r>
  <r>
    <n v="479"/>
    <s v="Long-Greene"/>
    <s v="Future-proofed heuristic encryption"/>
    <n v="2400"/>
    <n v="12310"/>
    <n v="71.16"/>
    <n v="513"/>
    <x v="1"/>
    <n v="173"/>
    <s v="GB"/>
    <s v="GBP"/>
    <n v="1501304400"/>
    <x v="451"/>
    <n v="1501477200"/>
    <x v="455"/>
    <b v="0"/>
    <b v="0"/>
    <s v="food/food trucks"/>
    <x v="0"/>
    <s v="food trucks"/>
  </r>
  <r>
    <n v="480"/>
    <s v="Robles-Hudson"/>
    <s v="Balanced bifurcated leverage"/>
    <n v="8600"/>
    <n v="8656"/>
    <n v="99.49"/>
    <n v="101"/>
    <x v="1"/>
    <n v="87"/>
    <s v="US"/>
    <s v="USD"/>
    <n v="1268287200"/>
    <x v="452"/>
    <n v="1269061200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103.99"/>
    <n v="81"/>
    <x v="0"/>
    <n v="1538"/>
    <s v="US"/>
    <s v="USD"/>
    <n v="1412139600"/>
    <x v="453"/>
    <n v="1415772000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76.56"/>
    <n v="16"/>
    <x v="0"/>
    <n v="9"/>
    <s v="US"/>
    <s v="USD"/>
    <n v="1330063200"/>
    <x v="454"/>
    <n v="1331013600"/>
    <x v="458"/>
    <b v="0"/>
    <b v="1"/>
    <s v="publishing/fiction"/>
    <x v="5"/>
    <s v="fiction"/>
  </r>
  <r>
    <n v="483"/>
    <s v="Rice-Parker"/>
    <s v="Down-sized actuating infrastructure"/>
    <n v="91400"/>
    <n v="48236"/>
    <n v="87.07"/>
    <n v="53"/>
    <x v="0"/>
    <n v="554"/>
    <s v="US"/>
    <s v="USD"/>
    <n v="1576130400"/>
    <x v="455"/>
    <n v="1576735200"/>
    <x v="459"/>
    <b v="0"/>
    <b v="0"/>
    <s v="theater/plays"/>
    <x v="3"/>
    <s v="plays"/>
  </r>
  <r>
    <n v="484"/>
    <s v="Landry Inc"/>
    <s v="Synergistic cohesive adapter"/>
    <n v="29600"/>
    <n v="77021"/>
    <n v="49"/>
    <n v="260"/>
    <x v="1"/>
    <n v="1572"/>
    <s v="GB"/>
    <s v="GBP"/>
    <n v="1407128400"/>
    <x v="456"/>
    <n v="1411362000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42.97"/>
    <n v="31"/>
    <x v="0"/>
    <n v="648"/>
    <s v="GB"/>
    <s v="GBP"/>
    <n v="1560142800"/>
    <x v="457"/>
    <n v="1563685200"/>
    <x v="461"/>
    <b v="0"/>
    <b v="0"/>
    <s v="theater/plays"/>
    <x v="3"/>
    <s v="plays"/>
  </r>
  <r>
    <n v="486"/>
    <s v="Davis, Cox and Fox"/>
    <s v="Compatible exuding Graphical User Interface"/>
    <n v="5200"/>
    <n v="702"/>
    <n v="33.43"/>
    <n v="14"/>
    <x v="0"/>
    <n v="21"/>
    <s v="GB"/>
    <s v="GBP"/>
    <n v="1520575200"/>
    <x v="458"/>
    <n v="1521867600"/>
    <x v="462"/>
    <b v="0"/>
    <b v="1"/>
    <s v="publishing/translations"/>
    <x v="5"/>
    <s v="translations"/>
  </r>
  <r>
    <n v="487"/>
    <s v="Smith-Wallace"/>
    <s v="Monitored 24/7 time-frame"/>
    <n v="110300"/>
    <n v="197024"/>
    <n v="83.98"/>
    <n v="179"/>
    <x v="1"/>
    <n v="2346"/>
    <s v="US"/>
    <s v="USD"/>
    <n v="1492664400"/>
    <x v="459"/>
    <n v="1495515600"/>
    <x v="463"/>
    <b v="0"/>
    <b v="0"/>
    <s v="theater/plays"/>
    <x v="3"/>
    <s v="plays"/>
  </r>
  <r>
    <n v="488"/>
    <s v="Cordova, Shaw and Wang"/>
    <s v="Virtual secondary open architecture"/>
    <n v="5300"/>
    <n v="11663"/>
    <n v="101.42"/>
    <n v="220"/>
    <x v="1"/>
    <n v="115"/>
    <s v="US"/>
    <s v="USD"/>
    <n v="1454479200"/>
    <x v="460"/>
    <n v="1455948000"/>
    <x v="464"/>
    <b v="0"/>
    <b v="0"/>
    <s v="theater/plays"/>
    <x v="3"/>
    <s v="plays"/>
  </r>
  <r>
    <n v="489"/>
    <s v="Clark Inc"/>
    <s v="Down-sized mobile time-frame"/>
    <n v="9200"/>
    <n v="9339"/>
    <n v="109.87"/>
    <n v="102"/>
    <x v="1"/>
    <n v="85"/>
    <s v="IT"/>
    <s v="EUR"/>
    <n v="1281934800"/>
    <x v="461"/>
    <n v="1282366800"/>
    <x v="465"/>
    <b v="0"/>
    <b v="0"/>
    <s v="technology/wearables"/>
    <x v="2"/>
    <s v="wearables"/>
  </r>
  <r>
    <n v="490"/>
    <s v="Young and Sons"/>
    <s v="Innovative disintermediate encryption"/>
    <n v="2400"/>
    <n v="4596"/>
    <n v="31.92"/>
    <n v="192"/>
    <x v="1"/>
    <n v="144"/>
    <s v="US"/>
    <s v="USD"/>
    <n v="1573970400"/>
    <x v="462"/>
    <n v="1574575200"/>
    <x v="466"/>
    <b v="0"/>
    <b v="0"/>
    <s v="journalism/audio"/>
    <x v="8"/>
    <s v="audio"/>
  </r>
  <r>
    <n v="491"/>
    <s v="Henson PLC"/>
    <s v="Universal contextually-based knowledgebase"/>
    <n v="56800"/>
    <n v="173437"/>
    <n v="70.989999999999995"/>
    <n v="305"/>
    <x v="1"/>
    <n v="2443"/>
    <s v="US"/>
    <s v="USD"/>
    <n v="1372654800"/>
    <x v="463"/>
    <n v="1374901200"/>
    <x v="467"/>
    <b v="0"/>
    <b v="1"/>
    <s v="food/food trucks"/>
    <x v="0"/>
    <s v="food trucks"/>
  </r>
  <r>
    <n v="492"/>
    <s v="Garcia Group"/>
    <s v="Persevering interactive matrix"/>
    <n v="191000"/>
    <n v="45831"/>
    <n v="77.03"/>
    <n v="24"/>
    <x v="3"/>
    <n v="595"/>
    <s v="US"/>
    <s v="USD"/>
    <n v="1275886800"/>
    <x v="464"/>
    <n v="1278910800"/>
    <x v="468"/>
    <b v="1"/>
    <b v="1"/>
    <s v="film &amp; video/shorts"/>
    <x v="4"/>
    <s v="shorts"/>
  </r>
  <r>
    <n v="493"/>
    <s v="Adams, Walker and Wong"/>
    <s v="Seamless background framework"/>
    <n v="900"/>
    <n v="6514"/>
    <n v="101.78"/>
    <n v="724"/>
    <x v="1"/>
    <n v="64"/>
    <s v="US"/>
    <s v="USD"/>
    <n v="1561784400"/>
    <x v="465"/>
    <n v="1562907600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1.06"/>
    <n v="547"/>
    <x v="1"/>
    <n v="268"/>
    <s v="US"/>
    <s v="USD"/>
    <n v="1332392400"/>
    <x v="466"/>
    <n v="1332478800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68.02"/>
    <n v="415"/>
    <x v="1"/>
    <n v="195"/>
    <s v="DK"/>
    <s v="DKK"/>
    <n v="1402376400"/>
    <x v="467"/>
    <n v="1402722000"/>
    <x v="471"/>
    <b v="0"/>
    <b v="0"/>
    <s v="theater/plays"/>
    <x v="3"/>
    <s v="plays"/>
  </r>
  <r>
    <n v="496"/>
    <s v="Morales Group"/>
    <s v="Optimized bi-directional extranet"/>
    <n v="183800"/>
    <n v="1667"/>
    <n v="30.87"/>
    <n v="1"/>
    <x v="0"/>
    <n v="54"/>
    <s v="US"/>
    <s v="USD"/>
    <n v="1495342800"/>
    <x v="468"/>
    <n v="1496811600"/>
    <x v="472"/>
    <b v="0"/>
    <b v="0"/>
    <s v="film &amp; video/animation"/>
    <x v="4"/>
    <s v="animation"/>
  </r>
  <r>
    <n v="497"/>
    <s v="Lucero Group"/>
    <s v="Intuitive actuating benchmark"/>
    <n v="9800"/>
    <n v="3349"/>
    <n v="27.91"/>
    <n v="34"/>
    <x v="0"/>
    <n v="120"/>
    <s v="US"/>
    <s v="USD"/>
    <n v="1482213600"/>
    <x v="469"/>
    <n v="1482213600"/>
    <x v="473"/>
    <b v="0"/>
    <b v="1"/>
    <s v="technology/wearables"/>
    <x v="2"/>
    <s v="wearables"/>
  </r>
  <r>
    <n v="498"/>
    <s v="Smith, Brown and Davis"/>
    <s v="Devolved background project"/>
    <n v="193400"/>
    <n v="46317"/>
    <n v="79.989999999999995"/>
    <n v="24"/>
    <x v="0"/>
    <n v="579"/>
    <s v="DK"/>
    <s v="DKK"/>
    <n v="1420092000"/>
    <x v="470"/>
    <n v="1420264800"/>
    <x v="474"/>
    <b v="0"/>
    <b v="0"/>
    <s v="technology/web"/>
    <x v="2"/>
    <s v="web"/>
  </r>
  <r>
    <n v="499"/>
    <s v="Hunt Group"/>
    <s v="Reverse-engineered executive emulation"/>
    <n v="163800"/>
    <n v="78743"/>
    <n v="38"/>
    <n v="48"/>
    <x v="0"/>
    <n v="2072"/>
    <s v="US"/>
    <s v="USD"/>
    <n v="1458018000"/>
    <x v="471"/>
    <n v="1458450000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n v="0"/>
    <x v="0"/>
    <n v="0"/>
    <s v="US"/>
    <s v="USD"/>
    <n v="1367384400"/>
    <x v="472"/>
    <n v="1369803600"/>
    <x v="380"/>
    <b v="0"/>
    <b v="1"/>
    <s v="theater/plays"/>
    <x v="3"/>
    <s v="plays"/>
  </r>
  <r>
    <n v="501"/>
    <s v="Mccann-Le"/>
    <s v="Focused coherent methodology"/>
    <n v="153600"/>
    <n v="107743"/>
    <n v="59.99"/>
    <n v="70"/>
    <x v="0"/>
    <n v="1796"/>
    <s v="US"/>
    <s v="USD"/>
    <n v="1363064400"/>
    <x v="473"/>
    <n v="1363237200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37.04"/>
    <n v="530"/>
    <x v="1"/>
    <n v="186"/>
    <s v="AU"/>
    <s v="AUD"/>
    <n v="1343365200"/>
    <x v="474"/>
    <n v="1345870800"/>
    <x v="476"/>
    <b v="0"/>
    <b v="1"/>
    <s v="games/video games"/>
    <x v="6"/>
    <s v="video games"/>
  </r>
  <r>
    <n v="503"/>
    <s v="Collins LLC"/>
    <s v="Decentralized 4thgeneration time-frame"/>
    <n v="25500"/>
    <n v="45983"/>
    <n v="99.96"/>
    <n v="180"/>
    <x v="1"/>
    <n v="460"/>
    <s v="US"/>
    <s v="USD"/>
    <n v="1435726800"/>
    <x v="72"/>
    <n v="1437454800"/>
    <x v="477"/>
    <b v="0"/>
    <b v="0"/>
    <s v="film &amp; video/drama"/>
    <x v="4"/>
    <s v="drama"/>
  </r>
  <r>
    <n v="504"/>
    <s v="Smith-Miller"/>
    <s v="De-engineered cohesive moderator"/>
    <n v="7500"/>
    <n v="6924"/>
    <n v="111.68"/>
    <n v="92"/>
    <x v="0"/>
    <n v="62"/>
    <s v="IT"/>
    <s v="EUR"/>
    <n v="1431925200"/>
    <x v="443"/>
    <n v="1432011600"/>
    <x v="478"/>
    <b v="0"/>
    <b v="0"/>
    <s v="music/rock"/>
    <x v="1"/>
    <s v="rock"/>
  </r>
  <r>
    <n v="505"/>
    <s v="Jensen-Vargas"/>
    <s v="Ameliorated explicit parallelism"/>
    <n v="89900"/>
    <n v="12497"/>
    <n v="36.01"/>
    <n v="14"/>
    <x v="0"/>
    <n v="347"/>
    <s v="US"/>
    <s v="USD"/>
    <n v="1362722400"/>
    <x v="475"/>
    <n v="1366347600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66.010000000000005"/>
    <n v="927"/>
    <x v="1"/>
    <n v="2528"/>
    <s v="US"/>
    <s v="USD"/>
    <n v="1511416800"/>
    <x v="81"/>
    <n v="1512885600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44.05"/>
    <n v="40"/>
    <x v="0"/>
    <n v="19"/>
    <s v="US"/>
    <s v="USD"/>
    <n v="1365483600"/>
    <x v="476"/>
    <n v="1369717200"/>
    <x v="481"/>
    <b v="0"/>
    <b v="1"/>
    <s v="technology/web"/>
    <x v="2"/>
    <s v="web"/>
  </r>
  <r>
    <n v="508"/>
    <s v="Roberts Group"/>
    <s v="Up-sized radical pricing structure"/>
    <n v="172700"/>
    <n v="193820"/>
    <n v="53"/>
    <n v="112"/>
    <x v="1"/>
    <n v="3657"/>
    <s v="US"/>
    <s v="USD"/>
    <n v="1532840400"/>
    <x v="192"/>
    <n v="1534654800"/>
    <x v="482"/>
    <b v="0"/>
    <b v="0"/>
    <s v="theater/plays"/>
    <x v="3"/>
    <s v="plays"/>
  </r>
  <r>
    <n v="509"/>
    <s v="White LLC"/>
    <s v="Robust zero-defect project"/>
    <n v="168500"/>
    <n v="119510"/>
    <n v="95"/>
    <n v="71"/>
    <x v="0"/>
    <n v="1258"/>
    <s v="US"/>
    <s v="USD"/>
    <n v="1336194000"/>
    <x v="477"/>
    <n v="1337058000"/>
    <x v="483"/>
    <b v="0"/>
    <b v="0"/>
    <s v="theater/plays"/>
    <x v="3"/>
    <s v="plays"/>
  </r>
  <r>
    <n v="510"/>
    <s v="Best, Miller and Thomas"/>
    <s v="Re-engineered mobile task-force"/>
    <n v="7800"/>
    <n v="9289"/>
    <n v="70.91"/>
    <n v="119"/>
    <x v="1"/>
    <n v="131"/>
    <s v="AU"/>
    <s v="AUD"/>
    <n v="1527742800"/>
    <x v="478"/>
    <n v="1529816400"/>
    <x v="484"/>
    <b v="0"/>
    <b v="0"/>
    <s v="film &amp; video/drama"/>
    <x v="4"/>
    <s v="drama"/>
  </r>
  <r>
    <n v="511"/>
    <s v="Smith-Mullins"/>
    <s v="User-centric intangible neural-net"/>
    <n v="147800"/>
    <n v="35498"/>
    <n v="98.06"/>
    <n v="24"/>
    <x v="0"/>
    <n v="362"/>
    <s v="US"/>
    <s v="USD"/>
    <n v="1564030800"/>
    <x v="479"/>
    <n v="1564894800"/>
    <x v="265"/>
    <b v="0"/>
    <b v="0"/>
    <s v="theater/plays"/>
    <x v="3"/>
    <s v="plays"/>
  </r>
  <r>
    <n v="512"/>
    <s v="Williams-Walsh"/>
    <s v="Organized explicit core"/>
    <n v="9100"/>
    <n v="12678"/>
    <n v="53.05"/>
    <n v="139"/>
    <x v="1"/>
    <n v="239"/>
    <s v="US"/>
    <s v="USD"/>
    <n v="1404536400"/>
    <x v="480"/>
    <n v="140462280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93.14"/>
    <n v="39"/>
    <x v="3"/>
    <n v="35"/>
    <s v="US"/>
    <s v="USD"/>
    <n v="1284008400"/>
    <x v="180"/>
    <n v="128418120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58.95"/>
    <n v="22"/>
    <x v="3"/>
    <n v="528"/>
    <s v="CH"/>
    <s v="CHF"/>
    <n v="1386309600"/>
    <x v="481"/>
    <n v="1386741600"/>
    <x v="412"/>
    <b v="0"/>
    <b v="1"/>
    <s v="music/rock"/>
    <x v="1"/>
    <s v="rock"/>
  </r>
  <r>
    <n v="515"/>
    <s v="Cox LLC"/>
    <s v="Phased 24hour flexibility"/>
    <n v="8600"/>
    <n v="4797"/>
    <n v="36.07"/>
    <n v="56"/>
    <x v="0"/>
    <n v="133"/>
    <s v="CA"/>
    <s v="CAD"/>
    <n v="1324620000"/>
    <x v="482"/>
    <n v="1324792800"/>
    <x v="487"/>
    <b v="0"/>
    <b v="1"/>
    <s v="theater/plays"/>
    <x v="3"/>
    <s v="plays"/>
  </r>
  <r>
    <n v="516"/>
    <s v="Morales-Odonnell"/>
    <s v="Exclusive 5thgeneration structure"/>
    <n v="125400"/>
    <n v="53324"/>
    <n v="63.03"/>
    <n v="43"/>
    <x v="0"/>
    <n v="846"/>
    <s v="US"/>
    <s v="USD"/>
    <n v="1281070800"/>
    <x v="194"/>
    <n v="1284354000"/>
    <x v="488"/>
    <b v="0"/>
    <b v="0"/>
    <s v="publishing/nonfiction"/>
    <x v="5"/>
    <s v="nonfiction"/>
  </r>
  <r>
    <n v="517"/>
    <s v="Ramirez LLC"/>
    <s v="Multi-tiered maximized orchestration"/>
    <n v="5900"/>
    <n v="6608"/>
    <n v="84.72"/>
    <n v="112"/>
    <x v="1"/>
    <n v="78"/>
    <s v="US"/>
    <s v="USD"/>
    <n v="1493960400"/>
    <x v="483"/>
    <n v="1494392400"/>
    <x v="489"/>
    <b v="0"/>
    <b v="0"/>
    <s v="food/food trucks"/>
    <x v="0"/>
    <s v="food trucks"/>
  </r>
  <r>
    <n v="518"/>
    <s v="Ramirez Group"/>
    <s v="Open-architected uniform instruction set"/>
    <n v="8800"/>
    <n v="622"/>
    <n v="62.2"/>
    <n v="7"/>
    <x v="0"/>
    <n v="10"/>
    <s v="US"/>
    <s v="USD"/>
    <n v="1519365600"/>
    <x v="484"/>
    <n v="1519538400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1.98"/>
    <n v="102"/>
    <x v="1"/>
    <n v="1773"/>
    <s v="US"/>
    <s v="USD"/>
    <n v="1420696800"/>
    <x v="355"/>
    <n v="1421906400"/>
    <x v="437"/>
    <b v="0"/>
    <b v="1"/>
    <s v="music/rock"/>
    <x v="1"/>
    <s v="rock"/>
  </r>
  <r>
    <n v="520"/>
    <s v="Frederick, Jenkins and Collins"/>
    <s v="Organic radical collaboration"/>
    <n v="800"/>
    <n v="3406"/>
    <n v="106.44"/>
    <n v="426"/>
    <x v="1"/>
    <n v="32"/>
    <s v="US"/>
    <s v="USD"/>
    <n v="1555650000"/>
    <x v="485"/>
    <n v="1555909200"/>
    <x v="490"/>
    <b v="0"/>
    <b v="0"/>
    <s v="theater/plays"/>
    <x v="3"/>
    <s v="plays"/>
  </r>
  <r>
    <n v="521"/>
    <s v="Wilson Ltd"/>
    <s v="Function-based multi-state software"/>
    <n v="7600"/>
    <n v="11061"/>
    <n v="29.98"/>
    <n v="146"/>
    <x v="1"/>
    <n v="369"/>
    <s v="US"/>
    <s v="USD"/>
    <n v="1471928400"/>
    <x v="486"/>
    <n v="1472446800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85.81"/>
    <n v="32"/>
    <x v="0"/>
    <n v="191"/>
    <s v="US"/>
    <s v="USD"/>
    <n v="1341291600"/>
    <x v="487"/>
    <n v="1342328400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.819999999999993"/>
    <n v="700"/>
    <x v="1"/>
    <n v="89"/>
    <s v="US"/>
    <s v="USD"/>
    <n v="1267682400"/>
    <x v="488"/>
    <n v="1268114400"/>
    <x v="492"/>
    <b v="0"/>
    <b v="0"/>
    <s v="film &amp; video/shorts"/>
    <x v="4"/>
    <s v="shorts"/>
  </r>
  <r>
    <n v="524"/>
    <s v="Johnson-Contreras"/>
    <s v="Diverse scalable superstructure"/>
    <n v="96700"/>
    <n v="81136"/>
    <n v="41"/>
    <n v="84"/>
    <x v="0"/>
    <n v="1979"/>
    <s v="US"/>
    <s v="USD"/>
    <n v="1272258000"/>
    <x v="489"/>
    <n v="1273381200"/>
    <x v="493"/>
    <b v="0"/>
    <b v="0"/>
    <s v="theater/plays"/>
    <x v="3"/>
    <s v="plays"/>
  </r>
  <r>
    <n v="525"/>
    <s v="Greene, Lloyd and Sims"/>
    <s v="Balanced leadingedge data-warehouse"/>
    <n v="2100"/>
    <n v="1768"/>
    <n v="28.06"/>
    <n v="84"/>
    <x v="0"/>
    <n v="63"/>
    <s v="US"/>
    <s v="USD"/>
    <n v="1290492000"/>
    <x v="490"/>
    <n v="129083760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88.05"/>
    <n v="156"/>
    <x v="1"/>
    <n v="147"/>
    <s v="US"/>
    <s v="USD"/>
    <n v="1451109600"/>
    <x v="312"/>
    <n v="1454306400"/>
    <x v="495"/>
    <b v="0"/>
    <b v="1"/>
    <s v="theater/plays"/>
    <x v="3"/>
    <s v="plays"/>
  </r>
  <r>
    <n v="527"/>
    <s v="Rosario-Smith"/>
    <s v="Enterprise-wide intermediate portal"/>
    <n v="189200"/>
    <n v="188480"/>
    <n v="31"/>
    <n v="100"/>
    <x v="0"/>
    <n v="6080"/>
    <s v="CA"/>
    <s v="CAD"/>
    <n v="1454652000"/>
    <x v="491"/>
    <n v="1457762400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90.34"/>
    <n v="80"/>
    <x v="0"/>
    <n v="80"/>
    <s v="GB"/>
    <s v="GBP"/>
    <n v="1385186400"/>
    <x v="492"/>
    <n v="1389074400"/>
    <x v="497"/>
    <b v="0"/>
    <b v="0"/>
    <s v="music/indie rock"/>
    <x v="1"/>
    <s v="indie rock"/>
  </r>
  <r>
    <n v="529"/>
    <s v="Gallegos Inc"/>
    <s v="Seamless logistical encryption"/>
    <n v="5100"/>
    <n v="574"/>
    <n v="63.78"/>
    <n v="11"/>
    <x v="0"/>
    <n v="9"/>
    <s v="US"/>
    <s v="USD"/>
    <n v="1399698000"/>
    <x v="493"/>
    <n v="1402117200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54"/>
    <n v="92"/>
    <x v="0"/>
    <n v="1784"/>
    <s v="US"/>
    <s v="USD"/>
    <n v="1283230800"/>
    <x v="494"/>
    <n v="1284440400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48.99"/>
    <n v="96"/>
    <x v="2"/>
    <n v="3640"/>
    <s v="CH"/>
    <s v="CHF"/>
    <n v="1384149600"/>
    <x v="495"/>
    <n v="1388988000"/>
    <x v="499"/>
    <b v="0"/>
    <b v="0"/>
    <s v="games/video games"/>
    <x v="6"/>
    <s v="video games"/>
  </r>
  <r>
    <n v="532"/>
    <s v="Cordova-Torres"/>
    <s v="Pre-emptive grid-enabled contingency"/>
    <n v="1600"/>
    <n v="8046"/>
    <n v="63.86"/>
    <n v="503"/>
    <x v="1"/>
    <n v="126"/>
    <s v="CA"/>
    <s v="CAD"/>
    <n v="1516860000"/>
    <x v="496"/>
    <n v="1516946400"/>
    <x v="500"/>
    <b v="0"/>
    <b v="0"/>
    <s v="theater/plays"/>
    <x v="3"/>
    <s v="plays"/>
  </r>
  <r>
    <n v="533"/>
    <s v="Holt, Bernard and Johnson"/>
    <s v="Multi-lateral didactic encoding"/>
    <n v="115600"/>
    <n v="184086"/>
    <n v="83"/>
    <n v="159"/>
    <x v="1"/>
    <n v="2218"/>
    <s v="GB"/>
    <s v="GBP"/>
    <n v="1374642000"/>
    <x v="497"/>
    <n v="1377752400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55.08"/>
    <n v="15"/>
    <x v="0"/>
    <n v="243"/>
    <s v="US"/>
    <s v="USD"/>
    <n v="1534482000"/>
    <x v="498"/>
    <n v="1534568400"/>
    <x v="501"/>
    <b v="0"/>
    <b v="1"/>
    <s v="film &amp; video/drama"/>
    <x v="4"/>
    <s v="drama"/>
  </r>
  <r>
    <n v="535"/>
    <s v="Garrison LLC"/>
    <s v="Profit-focused 24/7 data-warehouse"/>
    <n v="2600"/>
    <n v="12533"/>
    <n v="62.04"/>
    <n v="482"/>
    <x v="1"/>
    <n v="202"/>
    <s v="IT"/>
    <s v="EUR"/>
    <n v="1528434000"/>
    <x v="499"/>
    <n v="1528606800"/>
    <x v="502"/>
    <b v="0"/>
    <b v="1"/>
    <s v="theater/plays"/>
    <x v="3"/>
    <s v="plays"/>
  </r>
  <r>
    <n v="536"/>
    <s v="Shannon-Olson"/>
    <s v="Enhanced methodical middleware"/>
    <n v="9800"/>
    <n v="14697"/>
    <n v="104.98"/>
    <n v="150"/>
    <x v="1"/>
    <n v="140"/>
    <s v="IT"/>
    <s v="EUR"/>
    <n v="1282626000"/>
    <x v="500"/>
    <n v="12848724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94.04"/>
    <n v="117"/>
    <x v="1"/>
    <n v="1052"/>
    <s v="DK"/>
    <s v="DKK"/>
    <n v="1535605200"/>
    <x v="501"/>
    <n v="1537592400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44.01"/>
    <n v="38"/>
    <x v="0"/>
    <n v="1296"/>
    <s v="US"/>
    <s v="USD"/>
    <n v="1379826000"/>
    <x v="502"/>
    <n v="1381208400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92.47"/>
    <n v="73"/>
    <x v="0"/>
    <n v="77"/>
    <s v="US"/>
    <s v="USD"/>
    <n v="1561957200"/>
    <x v="503"/>
    <n v="1562475600"/>
    <x v="505"/>
    <b v="0"/>
    <b v="1"/>
    <s v="food/food trucks"/>
    <x v="0"/>
    <s v="food trucks"/>
  </r>
  <r>
    <n v="540"/>
    <s v="Brown-Pena"/>
    <s v="Front-line client-server secured line"/>
    <n v="5300"/>
    <n v="14097"/>
    <n v="57.07"/>
    <n v="266"/>
    <x v="1"/>
    <n v="247"/>
    <s v="US"/>
    <s v="USD"/>
    <n v="1525496400"/>
    <x v="504"/>
    <n v="1527397200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109.08"/>
    <n v="24"/>
    <x v="0"/>
    <n v="395"/>
    <s v="IT"/>
    <s v="EUR"/>
    <n v="1433912400"/>
    <x v="505"/>
    <n v="1436158800"/>
    <x v="507"/>
    <b v="0"/>
    <b v="0"/>
    <s v="games/mobile games"/>
    <x v="6"/>
    <s v="mobile games"/>
  </r>
  <r>
    <n v="542"/>
    <s v="Harrison-Bridges"/>
    <s v="Profit-focused exuding moderator"/>
    <n v="77000"/>
    <n v="1930"/>
    <n v="39.39"/>
    <n v="3"/>
    <x v="0"/>
    <n v="49"/>
    <s v="GB"/>
    <s v="GBP"/>
    <n v="1453442400"/>
    <x v="506"/>
    <n v="1456034400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77.02"/>
    <n v="16"/>
    <x v="0"/>
    <n v="180"/>
    <s v="US"/>
    <s v="USD"/>
    <n v="1378875600"/>
    <x v="507"/>
    <n v="1380171600"/>
    <x v="509"/>
    <b v="0"/>
    <b v="0"/>
    <s v="games/video games"/>
    <x v="6"/>
    <s v="video games"/>
  </r>
  <r>
    <n v="544"/>
    <s v="Taylor Inc"/>
    <s v="Public-key 3rdgeneration system engine"/>
    <n v="2800"/>
    <n v="7742"/>
    <n v="92.17"/>
    <n v="277"/>
    <x v="1"/>
    <n v="84"/>
    <s v="US"/>
    <s v="USD"/>
    <n v="1452232800"/>
    <x v="508"/>
    <n v="1453356000"/>
    <x v="510"/>
    <b v="0"/>
    <b v="0"/>
    <s v="music/rock"/>
    <x v="1"/>
    <s v="rock"/>
  </r>
  <r>
    <n v="545"/>
    <s v="Deleon and Sons"/>
    <s v="Organized value-added access"/>
    <n v="184800"/>
    <n v="164109"/>
    <n v="61.01"/>
    <n v="89"/>
    <x v="0"/>
    <n v="2690"/>
    <s v="US"/>
    <s v="USD"/>
    <n v="1577253600"/>
    <x v="509"/>
    <n v="1578981600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78.069999999999993"/>
    <n v="164"/>
    <x v="1"/>
    <n v="88"/>
    <s v="US"/>
    <s v="USD"/>
    <n v="1537160400"/>
    <x v="510"/>
    <n v="1537419600"/>
    <x v="512"/>
    <b v="0"/>
    <b v="1"/>
    <s v="theater/plays"/>
    <x v="3"/>
    <s v="plays"/>
  </r>
  <r>
    <n v="547"/>
    <s v="Hardin-Dixon"/>
    <s v="Focused solution-oriented matrix"/>
    <n v="1300"/>
    <n v="12597"/>
    <n v="80.75"/>
    <n v="969"/>
    <x v="1"/>
    <n v="156"/>
    <s v="US"/>
    <s v="USD"/>
    <n v="1422165600"/>
    <x v="511"/>
    <n v="1423202400"/>
    <x v="513"/>
    <b v="0"/>
    <b v="0"/>
    <s v="film &amp; video/drama"/>
    <x v="4"/>
    <s v="drama"/>
  </r>
  <r>
    <n v="548"/>
    <s v="York-Pitts"/>
    <s v="Monitored discrete toolset"/>
    <n v="66100"/>
    <n v="179074"/>
    <n v="59.99"/>
    <n v="271"/>
    <x v="1"/>
    <n v="2985"/>
    <s v="US"/>
    <s v="USD"/>
    <n v="1459486800"/>
    <x v="512"/>
    <n v="1460610000"/>
    <x v="514"/>
    <b v="0"/>
    <b v="0"/>
    <s v="theater/plays"/>
    <x v="3"/>
    <s v="plays"/>
  </r>
  <r>
    <n v="549"/>
    <s v="Jarvis and Sons"/>
    <s v="Business-focused intermediate system engine"/>
    <n v="29500"/>
    <n v="83843"/>
    <n v="110.03"/>
    <n v="284"/>
    <x v="1"/>
    <n v="762"/>
    <s v="US"/>
    <s v="USD"/>
    <n v="1369717200"/>
    <x v="513"/>
    <n v="1370494800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n v="4"/>
    <x v="3"/>
    <n v="1"/>
    <s v="CH"/>
    <s v="CHF"/>
    <n v="1330495200"/>
    <x v="514"/>
    <n v="1332306000"/>
    <x v="516"/>
    <b v="0"/>
    <b v="0"/>
    <s v="music/indie rock"/>
    <x v="1"/>
    <s v="indie rock"/>
  </r>
  <r>
    <n v="551"/>
    <s v="Martin-James"/>
    <s v="Streamlined upward-trending analyzer"/>
    <n v="180100"/>
    <n v="105598"/>
    <n v="38"/>
    <n v="59"/>
    <x v="0"/>
    <n v="2779"/>
    <s v="AU"/>
    <s v="AUD"/>
    <n v="1419055200"/>
    <x v="515"/>
    <n v="1422511200"/>
    <x v="517"/>
    <b v="0"/>
    <b v="1"/>
    <s v="technology/web"/>
    <x v="2"/>
    <s v="web"/>
  </r>
  <r>
    <n v="552"/>
    <s v="Mercer, Solomon and Singleton"/>
    <s v="Distributed human-resource policy"/>
    <n v="9000"/>
    <n v="8866"/>
    <n v="96.37"/>
    <n v="99"/>
    <x v="0"/>
    <n v="92"/>
    <s v="US"/>
    <s v="USD"/>
    <n v="1480140000"/>
    <x v="516"/>
    <n v="1480312800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72.98"/>
    <n v="44"/>
    <x v="0"/>
    <n v="1028"/>
    <s v="US"/>
    <s v="USD"/>
    <n v="1293948000"/>
    <x v="517"/>
    <n v="1294034400"/>
    <x v="519"/>
    <b v="0"/>
    <b v="0"/>
    <s v="music/rock"/>
    <x v="1"/>
    <s v="rock"/>
  </r>
  <r>
    <n v="554"/>
    <s v="Ritter PLC"/>
    <s v="Multi-channeled upward-trending application"/>
    <n v="9500"/>
    <n v="14408"/>
    <n v="26.01"/>
    <n v="152"/>
    <x v="1"/>
    <n v="554"/>
    <s v="CA"/>
    <s v="CAD"/>
    <n v="1482127200"/>
    <x v="518"/>
    <n v="1482645600"/>
    <x v="520"/>
    <b v="0"/>
    <b v="0"/>
    <s v="music/indie rock"/>
    <x v="1"/>
    <s v="indie rock"/>
  </r>
  <r>
    <n v="555"/>
    <s v="Anderson Group"/>
    <s v="Organic maximized database"/>
    <n v="6300"/>
    <n v="14089"/>
    <n v="104.36"/>
    <n v="224"/>
    <x v="1"/>
    <n v="135"/>
    <s v="DK"/>
    <s v="DKK"/>
    <n v="1396414800"/>
    <x v="519"/>
    <n v="1399093200"/>
    <x v="219"/>
    <b v="0"/>
    <b v="0"/>
    <s v="music/rock"/>
    <x v="1"/>
    <s v="rock"/>
  </r>
  <r>
    <n v="556"/>
    <s v="Smith and Sons"/>
    <s v="Grass-roots 24/7 attitude"/>
    <n v="5200"/>
    <n v="12467"/>
    <n v="102.19"/>
    <n v="240"/>
    <x v="1"/>
    <n v="122"/>
    <s v="US"/>
    <s v="USD"/>
    <n v="1315285200"/>
    <x v="520"/>
    <n v="1315890000"/>
    <x v="521"/>
    <b v="0"/>
    <b v="1"/>
    <s v="publishing/translations"/>
    <x v="5"/>
    <s v="translations"/>
  </r>
  <r>
    <n v="557"/>
    <s v="Lam-Hamilton"/>
    <s v="Team-oriented global strategy"/>
    <n v="6000"/>
    <n v="11960"/>
    <n v="54.12"/>
    <n v="199"/>
    <x v="1"/>
    <n v="221"/>
    <s v="US"/>
    <s v="USD"/>
    <n v="1443762000"/>
    <x v="521"/>
    <n v="1444021200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63.22"/>
    <n v="137"/>
    <x v="1"/>
    <n v="126"/>
    <s v="US"/>
    <s v="USD"/>
    <n v="1456293600"/>
    <x v="522"/>
    <n v="1460005200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4.03"/>
    <n v="101"/>
    <x v="1"/>
    <n v="1022"/>
    <s v="US"/>
    <s v="USD"/>
    <n v="1470114000"/>
    <x v="523"/>
    <n v="1470718800"/>
    <x v="524"/>
    <b v="0"/>
    <b v="0"/>
    <s v="theater/plays"/>
    <x v="3"/>
    <s v="plays"/>
  </r>
  <r>
    <n v="560"/>
    <s v="Hunt LLC"/>
    <s v="Re-engineered radical policy"/>
    <n v="20000"/>
    <n v="158832"/>
    <n v="49.99"/>
    <n v="794"/>
    <x v="1"/>
    <n v="3177"/>
    <s v="US"/>
    <s v="USD"/>
    <n v="1321596000"/>
    <x v="524"/>
    <n v="1325052000"/>
    <x v="348"/>
    <b v="0"/>
    <b v="0"/>
    <s v="film &amp; video/animation"/>
    <x v="4"/>
    <s v="animation"/>
  </r>
  <r>
    <n v="561"/>
    <s v="Fowler-Smith"/>
    <s v="Down-sized logistical adapter"/>
    <n v="3000"/>
    <n v="11091"/>
    <n v="56.02"/>
    <n v="370"/>
    <x v="1"/>
    <n v="198"/>
    <s v="CH"/>
    <s v="CHF"/>
    <n v="1318827600"/>
    <x v="525"/>
    <n v="1319000400"/>
    <x v="280"/>
    <b v="0"/>
    <b v="0"/>
    <s v="theater/plays"/>
    <x v="3"/>
    <s v="plays"/>
  </r>
  <r>
    <n v="562"/>
    <s v="Blair Inc"/>
    <s v="Configurable bandwidth-monitored throughput"/>
    <n v="9900"/>
    <n v="1269"/>
    <n v="48.81"/>
    <n v="13"/>
    <x v="0"/>
    <n v="26"/>
    <s v="CH"/>
    <s v="CHF"/>
    <n v="1552366800"/>
    <x v="188"/>
    <n v="1552539600"/>
    <x v="525"/>
    <b v="0"/>
    <b v="0"/>
    <s v="music/rock"/>
    <x v="1"/>
    <s v="rock"/>
  </r>
  <r>
    <n v="563"/>
    <s v="Kelley, Stanton and Sanchez"/>
    <s v="Optional tangible pricing structure"/>
    <n v="3700"/>
    <n v="5107"/>
    <n v="60.08"/>
    <n v="138"/>
    <x v="1"/>
    <n v="85"/>
    <s v="AU"/>
    <s v="AUD"/>
    <n v="1542088800"/>
    <x v="526"/>
    <n v="1543816800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78.989999999999995"/>
    <n v="84"/>
    <x v="0"/>
    <n v="1790"/>
    <s v="US"/>
    <s v="USD"/>
    <n v="1426395600"/>
    <x v="527"/>
    <n v="1427086800"/>
    <x v="527"/>
    <b v="0"/>
    <b v="0"/>
    <s v="theater/plays"/>
    <x v="3"/>
    <s v="plays"/>
  </r>
  <r>
    <n v="565"/>
    <s v="Joseph LLC"/>
    <s v="Decentralized logistical collaboration"/>
    <n v="94900"/>
    <n v="194166"/>
    <n v="53.99"/>
    <n v="205"/>
    <x v="1"/>
    <n v="3596"/>
    <s v="US"/>
    <s v="USD"/>
    <n v="1321336800"/>
    <x v="528"/>
    <n v="1323064800"/>
    <x v="528"/>
    <b v="0"/>
    <b v="0"/>
    <s v="theater/plays"/>
    <x v="3"/>
    <s v="plays"/>
  </r>
  <r>
    <n v="566"/>
    <s v="Webb-Smith"/>
    <s v="Advanced content-based installation"/>
    <n v="9300"/>
    <n v="4124"/>
    <n v="111.46"/>
    <n v="44"/>
    <x v="0"/>
    <n v="37"/>
    <s v="US"/>
    <s v="USD"/>
    <n v="1456293600"/>
    <x v="522"/>
    <n v="1458277200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60.92"/>
    <n v="219"/>
    <x v="1"/>
    <n v="244"/>
    <s v="US"/>
    <s v="USD"/>
    <n v="1404968400"/>
    <x v="529"/>
    <n v="1405141200"/>
    <x v="360"/>
    <b v="0"/>
    <b v="0"/>
    <s v="music/rock"/>
    <x v="1"/>
    <s v="rock"/>
  </r>
  <r>
    <n v="568"/>
    <s v="Hardin-Foley"/>
    <s v="Synergized zero tolerance help-desk"/>
    <n v="72400"/>
    <n v="134688"/>
    <n v="26"/>
    <n v="186"/>
    <x v="1"/>
    <n v="5180"/>
    <s v="US"/>
    <s v="USD"/>
    <n v="1279170000"/>
    <x v="530"/>
    <n v="1283058000"/>
    <x v="254"/>
    <b v="0"/>
    <b v="0"/>
    <s v="theater/plays"/>
    <x v="3"/>
    <s v="plays"/>
  </r>
  <r>
    <n v="569"/>
    <s v="Fischer, Fowler and Arnold"/>
    <s v="Extended multi-tasking definition"/>
    <n v="20100"/>
    <n v="47705"/>
    <n v="80.989999999999995"/>
    <n v="237"/>
    <x v="1"/>
    <n v="589"/>
    <s v="IT"/>
    <s v="EUR"/>
    <n v="1294725600"/>
    <x v="531"/>
    <n v="1295762400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5"/>
    <n v="306"/>
    <x v="1"/>
    <n v="2725"/>
    <s v="US"/>
    <s v="USD"/>
    <n v="1419055200"/>
    <x v="515"/>
    <n v="1419573600"/>
    <x v="531"/>
    <b v="0"/>
    <b v="1"/>
    <s v="music/rock"/>
    <x v="1"/>
    <s v="rock"/>
  </r>
  <r>
    <n v="571"/>
    <s v="Wilson and Sons"/>
    <s v="Monitored grid-enabled model"/>
    <n v="3500"/>
    <n v="3295"/>
    <n v="94.14"/>
    <n v="94"/>
    <x v="0"/>
    <n v="35"/>
    <s v="IT"/>
    <s v="EUR"/>
    <n v="1434690000"/>
    <x v="532"/>
    <n v="1438750800"/>
    <x v="532"/>
    <b v="0"/>
    <b v="0"/>
    <s v="film &amp; video/shorts"/>
    <x v="4"/>
    <s v="shorts"/>
  </r>
  <r>
    <n v="572"/>
    <s v="Clements Group"/>
    <s v="Assimilated actuating policy"/>
    <n v="9000"/>
    <n v="4896"/>
    <n v="52.09"/>
    <n v="54"/>
    <x v="3"/>
    <n v="94"/>
    <s v="US"/>
    <s v="USD"/>
    <n v="1443416400"/>
    <x v="533"/>
    <n v="1444798800"/>
    <x v="533"/>
    <b v="0"/>
    <b v="1"/>
    <s v="music/rock"/>
    <x v="1"/>
    <s v="rock"/>
  </r>
  <r>
    <n v="573"/>
    <s v="Valenzuela-Cook"/>
    <s v="Total incremental productivity"/>
    <n v="6700"/>
    <n v="7496"/>
    <n v="24.99"/>
    <n v="112"/>
    <x v="1"/>
    <n v="300"/>
    <s v="US"/>
    <s v="USD"/>
    <n v="1399006800"/>
    <x v="409"/>
    <n v="1399179600"/>
    <x v="534"/>
    <b v="0"/>
    <b v="0"/>
    <s v="journalism/audio"/>
    <x v="8"/>
    <s v="audio"/>
  </r>
  <r>
    <n v="574"/>
    <s v="Parker, Haley and Foster"/>
    <s v="Adaptive local task-force"/>
    <n v="2700"/>
    <n v="9967"/>
    <n v="69.22"/>
    <n v="369"/>
    <x v="1"/>
    <n v="144"/>
    <s v="US"/>
    <s v="USD"/>
    <n v="1575698400"/>
    <x v="534"/>
    <n v="1576562400"/>
    <x v="535"/>
    <b v="0"/>
    <b v="1"/>
    <s v="food/food trucks"/>
    <x v="0"/>
    <s v="food trucks"/>
  </r>
  <r>
    <n v="575"/>
    <s v="Fuentes LLC"/>
    <s v="Universal zero-defect concept"/>
    <n v="83300"/>
    <n v="52421"/>
    <n v="93.94"/>
    <n v="63"/>
    <x v="0"/>
    <n v="558"/>
    <s v="US"/>
    <s v="USD"/>
    <n v="1400562000"/>
    <x v="53"/>
    <n v="1400821200"/>
    <x v="536"/>
    <b v="0"/>
    <b v="1"/>
    <s v="theater/plays"/>
    <x v="3"/>
    <s v="plays"/>
  </r>
  <r>
    <n v="576"/>
    <s v="Moran and Sons"/>
    <s v="Object-based bottom-line superstructure"/>
    <n v="9700"/>
    <n v="6298"/>
    <n v="98.41"/>
    <n v="65"/>
    <x v="0"/>
    <n v="64"/>
    <s v="US"/>
    <s v="USD"/>
    <n v="1509512400"/>
    <x v="535"/>
    <n v="1510984800"/>
    <x v="537"/>
    <b v="0"/>
    <b v="0"/>
    <s v="theater/plays"/>
    <x v="3"/>
    <s v="plays"/>
  </r>
  <r>
    <n v="577"/>
    <s v="Stevens Inc"/>
    <s v="Adaptive 24hour projection"/>
    <n v="8200"/>
    <n v="1546"/>
    <n v="41.78"/>
    <n v="19"/>
    <x v="3"/>
    <n v="37"/>
    <s v="US"/>
    <s v="USD"/>
    <n v="1299823200"/>
    <x v="536"/>
    <n v="1302066000"/>
    <x v="538"/>
    <b v="0"/>
    <b v="0"/>
    <s v="music/jazz"/>
    <x v="1"/>
    <s v="jazz"/>
  </r>
  <r>
    <n v="578"/>
    <s v="Martinez-Johnson"/>
    <s v="Sharable radical toolset"/>
    <n v="96500"/>
    <n v="16168"/>
    <n v="65.989999999999995"/>
    <n v="17"/>
    <x v="0"/>
    <n v="245"/>
    <s v="US"/>
    <s v="USD"/>
    <n v="1322719200"/>
    <x v="537"/>
    <n v="1322978400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72.06"/>
    <n v="101"/>
    <x v="1"/>
    <n v="87"/>
    <s v="US"/>
    <s v="USD"/>
    <n v="1312693200"/>
    <x v="538"/>
    <n v="1313730000"/>
    <x v="540"/>
    <b v="0"/>
    <b v="0"/>
    <s v="music/jazz"/>
    <x v="1"/>
    <s v="jazz"/>
  </r>
  <r>
    <n v="580"/>
    <s v="Perez PLC"/>
    <s v="Seamless 6thgeneration extranet"/>
    <n v="43800"/>
    <n v="149578"/>
    <n v="48"/>
    <n v="342"/>
    <x v="1"/>
    <n v="3116"/>
    <s v="US"/>
    <s v="USD"/>
    <n v="1393394400"/>
    <x v="539"/>
    <n v="1394085600"/>
    <x v="541"/>
    <b v="0"/>
    <b v="0"/>
    <s v="theater/plays"/>
    <x v="3"/>
    <s v="plays"/>
  </r>
  <r>
    <n v="581"/>
    <s v="Sanchez, Cross and Savage"/>
    <s v="Sharable mobile knowledgebase"/>
    <n v="6000"/>
    <n v="3841"/>
    <n v="54.1"/>
    <n v="64"/>
    <x v="0"/>
    <n v="71"/>
    <s v="US"/>
    <s v="USD"/>
    <n v="1304053200"/>
    <x v="540"/>
    <n v="1305349200"/>
    <x v="542"/>
    <b v="0"/>
    <b v="0"/>
    <s v="technology/web"/>
    <x v="2"/>
    <s v="web"/>
  </r>
  <r>
    <n v="582"/>
    <s v="Pineda Ltd"/>
    <s v="Cross-group global system engine"/>
    <n v="8700"/>
    <n v="4531"/>
    <n v="107.88"/>
    <n v="52"/>
    <x v="0"/>
    <n v="42"/>
    <s v="US"/>
    <s v="USD"/>
    <n v="1433912400"/>
    <x v="505"/>
    <n v="1434344400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67.03"/>
    <n v="322"/>
    <x v="1"/>
    <n v="909"/>
    <s v="US"/>
    <s v="USD"/>
    <n v="1329717600"/>
    <x v="541"/>
    <n v="1331186400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64.010000000000005"/>
    <n v="120"/>
    <x v="1"/>
    <n v="1613"/>
    <s v="US"/>
    <s v="USD"/>
    <n v="1335330000"/>
    <x v="542"/>
    <n v="1336539600"/>
    <x v="545"/>
    <b v="0"/>
    <b v="0"/>
    <s v="technology/web"/>
    <x v="2"/>
    <s v="web"/>
  </r>
  <r>
    <n v="585"/>
    <s v="Pugh LLC"/>
    <s v="Reactive analyzing function"/>
    <n v="8900"/>
    <n v="13065"/>
    <n v="96.07"/>
    <n v="147"/>
    <x v="1"/>
    <n v="136"/>
    <s v="US"/>
    <s v="USD"/>
    <n v="1268888400"/>
    <x v="543"/>
    <n v="1269752400"/>
    <x v="546"/>
    <b v="0"/>
    <b v="0"/>
    <s v="publishing/translations"/>
    <x v="5"/>
    <s v="translations"/>
  </r>
  <r>
    <n v="586"/>
    <s v="Rowe-Wong"/>
    <s v="Robust hybrid budgetary management"/>
    <n v="700"/>
    <n v="6654"/>
    <n v="51.18"/>
    <n v="951"/>
    <x v="1"/>
    <n v="130"/>
    <s v="US"/>
    <s v="USD"/>
    <n v="1289973600"/>
    <x v="544"/>
    <n v="1291615200"/>
    <x v="547"/>
    <b v="0"/>
    <b v="0"/>
    <s v="music/rock"/>
    <x v="1"/>
    <s v="rock"/>
  </r>
  <r>
    <n v="587"/>
    <s v="Williams-Santos"/>
    <s v="Open-source analyzing monitoring"/>
    <n v="9400"/>
    <n v="6852"/>
    <n v="43.92"/>
    <n v="73"/>
    <x v="0"/>
    <n v="156"/>
    <s v="CA"/>
    <s v="CAD"/>
    <n v="1547877600"/>
    <x v="35"/>
    <n v="1552366800"/>
    <x v="548"/>
    <b v="0"/>
    <b v="1"/>
    <s v="food/food trucks"/>
    <x v="0"/>
    <s v="food trucks"/>
  </r>
  <r>
    <n v="588"/>
    <s v="Weber Inc"/>
    <s v="Up-sized discrete firmware"/>
    <n v="157600"/>
    <n v="124517"/>
    <n v="91.02"/>
    <n v="79"/>
    <x v="0"/>
    <n v="1368"/>
    <s v="GB"/>
    <s v="GBP"/>
    <n v="1269493200"/>
    <x v="152"/>
    <n v="1272171600"/>
    <x v="298"/>
    <b v="0"/>
    <b v="0"/>
    <s v="theater/plays"/>
    <x v="3"/>
    <s v="plays"/>
  </r>
  <r>
    <n v="589"/>
    <s v="Avery, Brown and Parker"/>
    <s v="Exclusive intangible extranet"/>
    <n v="7900"/>
    <n v="5113"/>
    <n v="50.13"/>
    <n v="65"/>
    <x v="0"/>
    <n v="102"/>
    <s v="US"/>
    <s v="USD"/>
    <n v="1436072400"/>
    <x v="545"/>
    <n v="1436677200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67.72"/>
    <n v="82"/>
    <x v="0"/>
    <n v="86"/>
    <s v="AU"/>
    <s v="AUD"/>
    <n v="1419141600"/>
    <x v="546"/>
    <n v="1420092000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61.04"/>
    <n v="1038"/>
    <x v="1"/>
    <n v="102"/>
    <s v="US"/>
    <s v="USD"/>
    <n v="1279083600"/>
    <x v="547"/>
    <n v="1279947600"/>
    <x v="551"/>
    <b v="0"/>
    <b v="0"/>
    <s v="games/video games"/>
    <x v="6"/>
    <s v="video games"/>
  </r>
  <r>
    <n v="592"/>
    <s v="Brown Inc"/>
    <s v="Object-based bandwidth-monitored concept"/>
    <n v="156800"/>
    <n v="20243"/>
    <n v="80.010000000000005"/>
    <n v="13"/>
    <x v="0"/>
    <n v="253"/>
    <s v="US"/>
    <s v="USD"/>
    <n v="1401426000"/>
    <x v="548"/>
    <n v="1402203600"/>
    <x v="552"/>
    <b v="0"/>
    <b v="0"/>
    <s v="theater/plays"/>
    <x v="3"/>
    <s v="plays"/>
  </r>
  <r>
    <n v="593"/>
    <s v="Hale-Hayes"/>
    <s v="Ameliorated client-driven open system"/>
    <n v="121600"/>
    <n v="188288"/>
    <n v="47"/>
    <n v="155"/>
    <x v="1"/>
    <n v="4006"/>
    <s v="US"/>
    <s v="USD"/>
    <n v="1395810000"/>
    <x v="549"/>
    <n v="1396933200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1.13"/>
    <n v="7"/>
    <x v="0"/>
    <n v="157"/>
    <s v="US"/>
    <s v="USD"/>
    <n v="1467003600"/>
    <x v="550"/>
    <n v="1467262800"/>
    <x v="553"/>
    <b v="0"/>
    <b v="1"/>
    <s v="theater/plays"/>
    <x v="3"/>
    <s v="plays"/>
  </r>
  <r>
    <n v="595"/>
    <s v="Harris-Jennings"/>
    <s v="Customizable intermediate data-warehouse"/>
    <n v="70300"/>
    <n v="146595"/>
    <n v="89.99"/>
    <n v="209"/>
    <x v="1"/>
    <n v="1629"/>
    <s v="US"/>
    <s v="USD"/>
    <n v="1268715600"/>
    <x v="551"/>
    <n v="1270530000"/>
    <x v="554"/>
    <b v="0"/>
    <b v="1"/>
    <s v="theater/plays"/>
    <x v="3"/>
    <s v="plays"/>
  </r>
  <r>
    <n v="596"/>
    <s v="Becker-Scott"/>
    <s v="Managed optimizing archive"/>
    <n v="7900"/>
    <n v="7875"/>
    <n v="43.03"/>
    <n v="100"/>
    <x v="0"/>
    <n v="183"/>
    <s v="US"/>
    <s v="USD"/>
    <n v="1457157600"/>
    <x v="552"/>
    <n v="1457762400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68"/>
    <n v="202"/>
    <x v="1"/>
    <n v="2188"/>
    <s v="US"/>
    <s v="USD"/>
    <n v="1573970400"/>
    <x v="462"/>
    <n v="1575525600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73"/>
    <n v="162"/>
    <x v="1"/>
    <n v="2409"/>
    <s v="IT"/>
    <s v="EUR"/>
    <n v="1276578000"/>
    <x v="553"/>
    <n v="1279083600"/>
    <x v="556"/>
    <b v="0"/>
    <b v="0"/>
    <s v="music/rock"/>
    <x v="1"/>
    <s v="rock"/>
  </r>
  <r>
    <n v="599"/>
    <s v="Smith-Ramos"/>
    <s v="Persevering optimizing Graphical User Interface"/>
    <n v="140300"/>
    <n v="5112"/>
    <n v="62.34"/>
    <n v="4"/>
    <x v="0"/>
    <n v="82"/>
    <s v="DK"/>
    <s v="DKK"/>
    <n v="1423720800"/>
    <x v="554"/>
    <n v="1424412000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n v="5"/>
    <x v="0"/>
    <n v="1"/>
    <s v="GB"/>
    <s v="GBP"/>
    <n v="1375160400"/>
    <x v="555"/>
    <n v="1376197200"/>
    <x v="558"/>
    <b v="0"/>
    <b v="0"/>
    <s v="food/food trucks"/>
    <x v="0"/>
    <s v="food trucks"/>
  </r>
  <r>
    <n v="601"/>
    <s v="Waters and Sons"/>
    <s v="Inverse neutral structure"/>
    <n v="6300"/>
    <n v="13018"/>
    <n v="67.099999999999994"/>
    <n v="207"/>
    <x v="1"/>
    <n v="194"/>
    <s v="US"/>
    <s v="USD"/>
    <n v="1401426000"/>
    <x v="548"/>
    <n v="1402894800"/>
    <x v="559"/>
    <b v="1"/>
    <b v="0"/>
    <s v="technology/wearables"/>
    <x v="2"/>
    <s v="wearables"/>
  </r>
  <r>
    <n v="602"/>
    <s v="Brown Ltd"/>
    <s v="Quality-focused system-worthy support"/>
    <n v="71100"/>
    <n v="91176"/>
    <n v="79.98"/>
    <n v="128"/>
    <x v="1"/>
    <n v="1140"/>
    <s v="US"/>
    <s v="USD"/>
    <n v="1433480400"/>
    <x v="62"/>
    <n v="1434430800"/>
    <x v="560"/>
    <b v="0"/>
    <b v="0"/>
    <s v="theater/plays"/>
    <x v="3"/>
    <s v="plays"/>
  </r>
  <r>
    <n v="603"/>
    <s v="Christian, Yates and Greer"/>
    <s v="Vision-oriented 5thgeneration array"/>
    <n v="5300"/>
    <n v="6342"/>
    <n v="62.18"/>
    <n v="120"/>
    <x v="1"/>
    <n v="102"/>
    <s v="US"/>
    <s v="USD"/>
    <n v="1555563600"/>
    <x v="556"/>
    <n v="1557896400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53.01"/>
    <n v="171"/>
    <x v="1"/>
    <n v="2857"/>
    <s v="US"/>
    <s v="USD"/>
    <n v="1295676000"/>
    <x v="557"/>
    <n v="1297490400"/>
    <x v="562"/>
    <b v="0"/>
    <b v="0"/>
    <s v="theater/plays"/>
    <x v="3"/>
    <s v="plays"/>
  </r>
  <r>
    <n v="605"/>
    <s v="Ortiz, Valenzuela and Collins"/>
    <s v="Profound solution-oriented matrix"/>
    <n v="3300"/>
    <n v="6178"/>
    <n v="57.74"/>
    <n v="187"/>
    <x v="1"/>
    <n v="107"/>
    <s v="US"/>
    <s v="USD"/>
    <n v="1443848400"/>
    <x v="27"/>
    <n v="1447394400"/>
    <x v="563"/>
    <b v="0"/>
    <b v="0"/>
    <s v="publishing/nonfiction"/>
    <x v="5"/>
    <s v="nonfiction"/>
  </r>
  <r>
    <n v="606"/>
    <s v="Valencia PLC"/>
    <s v="Extended asynchronous initiative"/>
    <n v="3400"/>
    <n v="6405"/>
    <n v="40.03"/>
    <n v="188"/>
    <x v="1"/>
    <n v="160"/>
    <s v="GB"/>
    <s v="GBP"/>
    <n v="1457330400"/>
    <x v="558"/>
    <n v="1458277200"/>
    <x v="529"/>
    <b v="0"/>
    <b v="0"/>
    <s v="music/rock"/>
    <x v="1"/>
    <s v="rock"/>
  </r>
  <r>
    <n v="607"/>
    <s v="Gordon, Mendez and Johnson"/>
    <s v="Fundamental needs-based frame"/>
    <n v="137600"/>
    <n v="180667"/>
    <n v="81.02"/>
    <n v="131"/>
    <x v="1"/>
    <n v="2230"/>
    <s v="US"/>
    <s v="USD"/>
    <n v="1395550800"/>
    <x v="559"/>
    <n v="1395723600"/>
    <x v="564"/>
    <b v="0"/>
    <b v="0"/>
    <s v="food/food trucks"/>
    <x v="0"/>
    <s v="food trucks"/>
  </r>
  <r>
    <n v="608"/>
    <s v="Johnson Group"/>
    <s v="Compatible full-range leverage"/>
    <n v="3900"/>
    <n v="11075"/>
    <n v="35.049999999999997"/>
    <n v="284"/>
    <x v="1"/>
    <n v="316"/>
    <s v="US"/>
    <s v="USD"/>
    <n v="1551852000"/>
    <x v="426"/>
    <n v="1552197600"/>
    <x v="565"/>
    <b v="0"/>
    <b v="1"/>
    <s v="music/jazz"/>
    <x v="1"/>
    <s v="jazz"/>
  </r>
  <r>
    <n v="609"/>
    <s v="Rose-Fuller"/>
    <s v="Upgradable holistic system engine"/>
    <n v="10000"/>
    <n v="12042"/>
    <n v="102.92"/>
    <n v="120"/>
    <x v="1"/>
    <n v="117"/>
    <s v="US"/>
    <s v="USD"/>
    <n v="1547618400"/>
    <x v="560"/>
    <n v="154908720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28"/>
    <n v="419"/>
    <x v="1"/>
    <n v="6406"/>
    <s v="US"/>
    <s v="USD"/>
    <n v="1355637600"/>
    <x v="561"/>
    <n v="1356847200"/>
    <x v="567"/>
    <b v="0"/>
    <b v="0"/>
    <s v="theater/plays"/>
    <x v="3"/>
    <s v="plays"/>
  </r>
  <r>
    <n v="611"/>
    <s v="Brady, Cortez and Rodriguez"/>
    <s v="Multi-lateral maximized core"/>
    <n v="8200"/>
    <n v="1136"/>
    <n v="75.73"/>
    <n v="14"/>
    <x v="3"/>
    <n v="15"/>
    <s v="US"/>
    <s v="USD"/>
    <n v="1374728400"/>
    <x v="562"/>
    <n v="1375765200"/>
    <x v="568"/>
    <b v="0"/>
    <b v="0"/>
    <s v="theater/plays"/>
    <x v="3"/>
    <s v="plays"/>
  </r>
  <r>
    <n v="612"/>
    <s v="Wang, Nguyen and Horton"/>
    <s v="Innovative holistic hub"/>
    <n v="6200"/>
    <n v="8645"/>
    <n v="45.03"/>
    <n v="139"/>
    <x v="1"/>
    <n v="192"/>
    <s v="US"/>
    <s v="USD"/>
    <n v="1287810000"/>
    <x v="563"/>
    <n v="1289800800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73.62"/>
    <n v="174"/>
    <x v="1"/>
    <n v="26"/>
    <s v="CA"/>
    <s v="CAD"/>
    <n v="1503723600"/>
    <x v="564"/>
    <n v="1504501200"/>
    <x v="570"/>
    <b v="0"/>
    <b v="0"/>
    <s v="theater/plays"/>
    <x v="3"/>
    <s v="plays"/>
  </r>
  <r>
    <n v="614"/>
    <s v="Barnett and Sons"/>
    <s v="Business-focused dynamic info-mediaries"/>
    <n v="26500"/>
    <n v="41205"/>
    <n v="56.99"/>
    <n v="155"/>
    <x v="1"/>
    <n v="723"/>
    <s v="US"/>
    <s v="USD"/>
    <n v="1484114400"/>
    <x v="565"/>
    <n v="1485669600"/>
    <x v="571"/>
    <b v="0"/>
    <b v="0"/>
    <s v="theater/plays"/>
    <x v="3"/>
    <s v="plays"/>
  </r>
  <r>
    <n v="615"/>
    <s v="Petersen-Rodriguez"/>
    <s v="Digitized clear-thinking installation"/>
    <n v="8500"/>
    <n v="14488"/>
    <n v="85.22"/>
    <n v="170"/>
    <x v="1"/>
    <n v="170"/>
    <s v="IT"/>
    <s v="EUR"/>
    <n v="1461906000"/>
    <x v="566"/>
    <n v="1462770000"/>
    <x v="572"/>
    <b v="0"/>
    <b v="0"/>
    <s v="theater/plays"/>
    <x v="3"/>
    <s v="plays"/>
  </r>
  <r>
    <n v="616"/>
    <s v="Burnett-Mora"/>
    <s v="Quality-focused 24/7 superstructure"/>
    <n v="6400"/>
    <n v="12129"/>
    <n v="50.96"/>
    <n v="190"/>
    <x v="1"/>
    <n v="238"/>
    <s v="GB"/>
    <s v="GBP"/>
    <n v="1379653200"/>
    <x v="567"/>
    <n v="1379739600"/>
    <x v="573"/>
    <b v="0"/>
    <b v="1"/>
    <s v="music/indie rock"/>
    <x v="1"/>
    <s v="indie rock"/>
  </r>
  <r>
    <n v="617"/>
    <s v="King LLC"/>
    <s v="Multi-channeled local intranet"/>
    <n v="1400"/>
    <n v="3496"/>
    <n v="63.56"/>
    <n v="250"/>
    <x v="1"/>
    <n v="55"/>
    <s v="US"/>
    <s v="USD"/>
    <n v="1401858000"/>
    <x v="568"/>
    <n v="1402722000"/>
    <x v="471"/>
    <b v="0"/>
    <b v="0"/>
    <s v="theater/plays"/>
    <x v="3"/>
    <s v="plays"/>
  </r>
  <r>
    <n v="618"/>
    <s v="Miller Ltd"/>
    <s v="Open-architected mobile emulation"/>
    <n v="198600"/>
    <n v="97037"/>
    <n v="81"/>
    <n v="49"/>
    <x v="0"/>
    <n v="1198"/>
    <s v="US"/>
    <s v="USD"/>
    <n v="1367470800"/>
    <x v="569"/>
    <n v="1369285200"/>
    <x v="574"/>
    <b v="0"/>
    <b v="0"/>
    <s v="publishing/nonfiction"/>
    <x v="5"/>
    <s v="nonfiction"/>
  </r>
  <r>
    <n v="619"/>
    <s v="Case LLC"/>
    <s v="Ameliorated foreground methodology"/>
    <n v="195900"/>
    <n v="55757"/>
    <n v="86.04"/>
    <n v="28"/>
    <x v="0"/>
    <n v="648"/>
    <s v="US"/>
    <s v="USD"/>
    <n v="1304658000"/>
    <x v="570"/>
    <n v="1304744400"/>
    <x v="575"/>
    <b v="1"/>
    <b v="1"/>
    <s v="theater/plays"/>
    <x v="3"/>
    <s v="plays"/>
  </r>
  <r>
    <n v="620"/>
    <s v="Swanson, Wilson and Baker"/>
    <s v="Synergized well-modulated project"/>
    <n v="4300"/>
    <n v="11525"/>
    <n v="90.04"/>
    <n v="268"/>
    <x v="1"/>
    <n v="128"/>
    <s v="AU"/>
    <s v="AUD"/>
    <n v="1467954000"/>
    <x v="571"/>
    <n v="1468299600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74.010000000000005"/>
    <n v="620"/>
    <x v="1"/>
    <n v="2144"/>
    <s v="US"/>
    <s v="USD"/>
    <n v="1473742800"/>
    <x v="572"/>
    <n v="1474174800"/>
    <x v="577"/>
    <b v="0"/>
    <b v="0"/>
    <s v="theater/plays"/>
    <x v="3"/>
    <s v="plays"/>
  </r>
  <r>
    <n v="622"/>
    <s v="Smith-Smith"/>
    <s v="Total leadingedge neural-net"/>
    <n v="189000"/>
    <n v="5916"/>
    <n v="92.44"/>
    <n v="3"/>
    <x v="0"/>
    <n v="64"/>
    <s v="US"/>
    <s v="USD"/>
    <n v="1523768400"/>
    <x v="573"/>
    <n v="1526014800"/>
    <x v="578"/>
    <b v="0"/>
    <b v="0"/>
    <s v="music/indie rock"/>
    <x v="1"/>
    <s v="indie rock"/>
  </r>
  <r>
    <n v="623"/>
    <s v="Smith, Scott and Rodriguez"/>
    <s v="Organic actuating protocol"/>
    <n v="94300"/>
    <n v="150806"/>
    <n v="56"/>
    <n v="160"/>
    <x v="1"/>
    <n v="2693"/>
    <s v="GB"/>
    <s v="GBP"/>
    <n v="1437022800"/>
    <x v="574"/>
    <n v="1437454800"/>
    <x v="477"/>
    <b v="0"/>
    <b v="0"/>
    <s v="theater/plays"/>
    <x v="3"/>
    <s v="plays"/>
  </r>
  <r>
    <n v="624"/>
    <s v="White, Robertson and Roberts"/>
    <s v="Down-sized national software"/>
    <n v="5100"/>
    <n v="14249"/>
    <n v="32.979999999999997"/>
    <n v="279"/>
    <x v="1"/>
    <n v="432"/>
    <s v="US"/>
    <s v="USD"/>
    <n v="1422165600"/>
    <x v="511"/>
    <n v="1422684000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93.6"/>
    <n v="77"/>
    <x v="0"/>
    <n v="62"/>
    <s v="US"/>
    <s v="USD"/>
    <n v="1580104800"/>
    <x v="575"/>
    <n v="1581314400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69.87"/>
    <n v="206"/>
    <x v="1"/>
    <n v="189"/>
    <s v="US"/>
    <s v="USD"/>
    <n v="1285650000"/>
    <x v="576"/>
    <n v="1286427600"/>
    <x v="581"/>
    <b v="0"/>
    <b v="1"/>
    <s v="theater/plays"/>
    <x v="3"/>
    <s v="plays"/>
  </r>
  <r>
    <n v="627"/>
    <s v="Martin, Lee and Armstrong"/>
    <s v="Open-architected incremental ability"/>
    <n v="1600"/>
    <n v="11108"/>
    <n v="72.13"/>
    <n v="694"/>
    <x v="1"/>
    <n v="154"/>
    <s v="GB"/>
    <s v="GBP"/>
    <n v="1276664400"/>
    <x v="577"/>
    <n v="1278738000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30.04"/>
    <n v="152"/>
    <x v="1"/>
    <n v="96"/>
    <s v="US"/>
    <s v="USD"/>
    <n v="1286168400"/>
    <x v="578"/>
    <n v="1286427600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73.97"/>
    <n v="65"/>
    <x v="0"/>
    <n v="750"/>
    <s v="US"/>
    <s v="USD"/>
    <n v="1467781200"/>
    <x v="579"/>
    <n v="1467954000"/>
    <x v="583"/>
    <b v="0"/>
    <b v="1"/>
    <s v="theater/plays"/>
    <x v="3"/>
    <s v="plays"/>
  </r>
  <r>
    <n v="630"/>
    <s v="Patterson-Johnson"/>
    <s v="Grass-roots directional workforce"/>
    <n v="9500"/>
    <n v="5973"/>
    <n v="68.66"/>
    <n v="63"/>
    <x v="3"/>
    <n v="87"/>
    <s v="US"/>
    <s v="USD"/>
    <n v="1556686800"/>
    <x v="580"/>
    <n v="1557637200"/>
    <x v="584"/>
    <b v="0"/>
    <b v="1"/>
    <s v="theater/plays"/>
    <x v="3"/>
    <s v="plays"/>
  </r>
  <r>
    <n v="631"/>
    <s v="Carlson-Hernandez"/>
    <s v="Quality-focused real-time solution"/>
    <n v="59200"/>
    <n v="183756"/>
    <n v="59.99"/>
    <n v="310"/>
    <x v="1"/>
    <n v="3063"/>
    <s v="US"/>
    <s v="USD"/>
    <n v="1553576400"/>
    <x v="581"/>
    <n v="1553922000"/>
    <x v="585"/>
    <b v="0"/>
    <b v="0"/>
    <s v="theater/plays"/>
    <x v="3"/>
    <s v="plays"/>
  </r>
  <r>
    <n v="632"/>
    <s v="Parker PLC"/>
    <s v="Reduced interactive matrix"/>
    <n v="72100"/>
    <n v="30902"/>
    <n v="111.16"/>
    <n v="43"/>
    <x v="2"/>
    <n v="278"/>
    <s v="US"/>
    <s v="USD"/>
    <n v="1414904400"/>
    <x v="582"/>
    <n v="1416463200"/>
    <x v="586"/>
    <b v="0"/>
    <b v="0"/>
    <s v="theater/plays"/>
    <x v="3"/>
    <s v="plays"/>
  </r>
  <r>
    <n v="633"/>
    <s v="Yu and Sons"/>
    <s v="Adaptive context-sensitive architecture"/>
    <n v="6700"/>
    <n v="5569"/>
    <n v="53.04"/>
    <n v="83"/>
    <x v="0"/>
    <n v="105"/>
    <s v="US"/>
    <s v="USD"/>
    <n v="1446876000"/>
    <x v="336"/>
    <n v="1447221600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55.99"/>
    <n v="79"/>
    <x v="3"/>
    <n v="1658"/>
    <s v="US"/>
    <s v="USD"/>
    <n v="1490418000"/>
    <x v="583"/>
    <n v="1491627600"/>
    <x v="588"/>
    <b v="0"/>
    <b v="0"/>
    <s v="film &amp; video/television"/>
    <x v="4"/>
    <s v="television"/>
  </r>
  <r>
    <n v="635"/>
    <s v="Mack Ltd"/>
    <s v="Reactive regional access"/>
    <n v="139000"/>
    <n v="158590"/>
    <n v="69.989999999999995"/>
    <n v="114"/>
    <x v="1"/>
    <n v="2266"/>
    <s v="US"/>
    <s v="USD"/>
    <n v="1360389600"/>
    <x v="584"/>
    <n v="1363150800"/>
    <x v="589"/>
    <b v="0"/>
    <b v="0"/>
    <s v="film &amp; video/television"/>
    <x v="4"/>
    <s v="television"/>
  </r>
  <r>
    <n v="636"/>
    <s v="Lamb-Sanders"/>
    <s v="Stand-alone reciprocal frame"/>
    <n v="197700"/>
    <n v="127591"/>
    <n v="49"/>
    <n v="65"/>
    <x v="0"/>
    <n v="2604"/>
    <s v="DK"/>
    <s v="DKK"/>
    <n v="1326866400"/>
    <x v="585"/>
    <n v="1330754400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103.85"/>
    <n v="79"/>
    <x v="0"/>
    <n v="65"/>
    <s v="US"/>
    <s v="USD"/>
    <n v="1479103200"/>
    <x v="586"/>
    <n v="1479794400"/>
    <x v="591"/>
    <b v="0"/>
    <b v="0"/>
    <s v="theater/plays"/>
    <x v="3"/>
    <s v="plays"/>
  </r>
  <r>
    <n v="638"/>
    <s v="Weaver Ltd"/>
    <s v="Monitored 24/7 approach"/>
    <n v="81600"/>
    <n v="9318"/>
    <n v="99.13"/>
    <n v="11"/>
    <x v="0"/>
    <n v="94"/>
    <s v="US"/>
    <s v="USD"/>
    <n v="1280206800"/>
    <x v="587"/>
    <n v="1281243600"/>
    <x v="592"/>
    <b v="0"/>
    <b v="1"/>
    <s v="theater/plays"/>
    <x v="3"/>
    <s v="plays"/>
  </r>
  <r>
    <n v="639"/>
    <s v="Barnes-Williams"/>
    <s v="Upgradable explicit forecast"/>
    <n v="8600"/>
    <n v="4832"/>
    <n v="107.38"/>
    <n v="56"/>
    <x v="2"/>
    <n v="45"/>
    <s v="US"/>
    <s v="USD"/>
    <n v="1532754000"/>
    <x v="588"/>
    <n v="1532754000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76.92"/>
    <n v="17"/>
    <x v="0"/>
    <n v="257"/>
    <s v="US"/>
    <s v="USD"/>
    <n v="1453096800"/>
    <x v="589"/>
    <n v="1453356000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58.13"/>
    <n v="120"/>
    <x v="1"/>
    <n v="194"/>
    <s v="CH"/>
    <s v="CHF"/>
    <n v="1487570400"/>
    <x v="590"/>
    <n v="1489986000"/>
    <x v="594"/>
    <b v="0"/>
    <b v="0"/>
    <s v="theater/plays"/>
    <x v="3"/>
    <s v="plays"/>
  </r>
  <r>
    <n v="642"/>
    <s v="Ramos, Moreno and Lewis"/>
    <s v="Extended multi-state knowledge user"/>
    <n v="9200"/>
    <n v="13382"/>
    <n v="103.74"/>
    <n v="145"/>
    <x v="1"/>
    <n v="129"/>
    <s v="CA"/>
    <s v="CAD"/>
    <n v="1545026400"/>
    <x v="591"/>
    <n v="1545804000"/>
    <x v="595"/>
    <b v="0"/>
    <b v="0"/>
    <s v="technology/wearables"/>
    <x v="2"/>
    <s v="wearables"/>
  </r>
  <r>
    <n v="643"/>
    <s v="Harris Inc"/>
    <s v="Future-proofed modular groupware"/>
    <n v="14900"/>
    <n v="32986"/>
    <n v="87.96"/>
    <n v="221"/>
    <x v="1"/>
    <n v="375"/>
    <s v="US"/>
    <s v="USD"/>
    <n v="1488348000"/>
    <x v="592"/>
    <n v="1489899600"/>
    <x v="596"/>
    <b v="0"/>
    <b v="0"/>
    <s v="theater/plays"/>
    <x v="3"/>
    <s v="plays"/>
  </r>
  <r>
    <n v="644"/>
    <s v="Peters-Nelson"/>
    <s v="Distributed real-time algorithm"/>
    <n v="169400"/>
    <n v="81984"/>
    <n v="28"/>
    <n v="48"/>
    <x v="0"/>
    <n v="2928"/>
    <s v="CA"/>
    <s v="CAD"/>
    <n v="1545112800"/>
    <x v="593"/>
    <n v="1546495200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38"/>
    <n v="93"/>
    <x v="0"/>
    <n v="4697"/>
    <s v="US"/>
    <s v="USD"/>
    <n v="1537938000"/>
    <x v="594"/>
    <n v="1539752400"/>
    <x v="598"/>
    <b v="0"/>
    <b v="1"/>
    <s v="music/rock"/>
    <x v="1"/>
    <s v="rock"/>
  </r>
  <r>
    <n v="646"/>
    <s v="Robinson Group"/>
    <s v="Switchable reciprocal middleware"/>
    <n v="98700"/>
    <n v="87448"/>
    <n v="30"/>
    <n v="89"/>
    <x v="0"/>
    <n v="2915"/>
    <s v="US"/>
    <s v="USD"/>
    <n v="1363150800"/>
    <x v="595"/>
    <n v="1364101200"/>
    <x v="599"/>
    <b v="0"/>
    <b v="0"/>
    <s v="games/video games"/>
    <x v="6"/>
    <s v="video games"/>
  </r>
  <r>
    <n v="647"/>
    <s v="Jordan-Wolfe"/>
    <s v="Inverse multimedia Graphic Interface"/>
    <n v="4500"/>
    <n v="1863"/>
    <n v="103.5"/>
    <n v="41"/>
    <x v="0"/>
    <n v="18"/>
    <s v="US"/>
    <s v="USD"/>
    <n v="1523250000"/>
    <x v="596"/>
    <n v="1525323600"/>
    <x v="600"/>
    <b v="0"/>
    <b v="0"/>
    <s v="publishing/translations"/>
    <x v="5"/>
    <s v="translations"/>
  </r>
  <r>
    <n v="648"/>
    <s v="Vargas-Cox"/>
    <s v="Vision-oriented local contingency"/>
    <n v="98600"/>
    <n v="62174"/>
    <n v="85.99"/>
    <n v="63"/>
    <x v="3"/>
    <n v="723"/>
    <s v="US"/>
    <s v="USD"/>
    <n v="1499317200"/>
    <x v="597"/>
    <n v="1500872400"/>
    <x v="601"/>
    <b v="1"/>
    <b v="0"/>
    <s v="food/food trucks"/>
    <x v="0"/>
    <s v="food trucks"/>
  </r>
  <r>
    <n v="649"/>
    <s v="Yang and Sons"/>
    <s v="Reactive 6thgeneration hub"/>
    <n v="121700"/>
    <n v="59003"/>
    <n v="98.01"/>
    <n v="48"/>
    <x v="0"/>
    <n v="602"/>
    <s v="CH"/>
    <s v="CHF"/>
    <n v="1287550800"/>
    <x v="598"/>
    <n v="1288501200"/>
    <x v="602"/>
    <b v="1"/>
    <b v="1"/>
    <s v="theater/plays"/>
    <x v="3"/>
    <s v="plays"/>
  </r>
  <r>
    <n v="650"/>
    <s v="Wilson, Wilson and Mathis"/>
    <s v="Optional asymmetric success"/>
    <n v="100"/>
    <n v="2"/>
    <n v="2"/>
    <n v="2"/>
    <x v="0"/>
    <n v="1"/>
    <s v="US"/>
    <s v="USD"/>
    <n v="1404795600"/>
    <x v="599"/>
    <n v="1407128400"/>
    <x v="603"/>
    <b v="0"/>
    <b v="0"/>
    <s v="music/jazz"/>
    <x v="1"/>
    <s v="jazz"/>
  </r>
  <r>
    <n v="651"/>
    <s v="Wang, Koch and Weaver"/>
    <s v="Digitized analyzing capacity"/>
    <n v="196700"/>
    <n v="174039"/>
    <n v="44.99"/>
    <n v="88"/>
    <x v="0"/>
    <n v="3868"/>
    <s v="IT"/>
    <s v="EUR"/>
    <n v="1393048800"/>
    <x v="600"/>
    <n v="1394344800"/>
    <x v="604"/>
    <b v="0"/>
    <b v="0"/>
    <s v="film &amp; video/shorts"/>
    <x v="4"/>
    <s v="shorts"/>
  </r>
  <r>
    <n v="652"/>
    <s v="Cisneros Ltd"/>
    <s v="Vision-oriented regional hub"/>
    <n v="10000"/>
    <n v="12684"/>
    <n v="31.01"/>
    <n v="127"/>
    <x v="1"/>
    <n v="409"/>
    <s v="US"/>
    <s v="USD"/>
    <n v="1470373200"/>
    <x v="601"/>
    <n v="1474088400"/>
    <x v="292"/>
    <b v="0"/>
    <b v="0"/>
    <s v="technology/web"/>
    <x v="2"/>
    <s v="web"/>
  </r>
  <r>
    <n v="653"/>
    <s v="Williams-Jones"/>
    <s v="Monitored incremental info-mediaries"/>
    <n v="600"/>
    <n v="14033"/>
    <n v="59.97"/>
    <n v="2339"/>
    <x v="1"/>
    <n v="234"/>
    <s v="US"/>
    <s v="USD"/>
    <n v="1460091600"/>
    <x v="602"/>
    <n v="1460264400"/>
    <x v="605"/>
    <b v="0"/>
    <b v="0"/>
    <s v="technology/web"/>
    <x v="2"/>
    <s v="web"/>
  </r>
  <r>
    <n v="654"/>
    <s v="Roberts, Hinton and Williams"/>
    <s v="Programmable static middleware"/>
    <n v="35000"/>
    <n v="177936"/>
    <n v="59"/>
    <n v="508"/>
    <x v="1"/>
    <n v="3016"/>
    <s v="US"/>
    <s v="USD"/>
    <n v="1440392400"/>
    <x v="335"/>
    <n v="1440824400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50.05"/>
    <n v="191"/>
    <x v="1"/>
    <n v="264"/>
    <s v="US"/>
    <s v="USD"/>
    <n v="1488434400"/>
    <x v="603"/>
    <n v="1489554000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98.97"/>
    <n v="42"/>
    <x v="0"/>
    <n v="504"/>
    <s v="AU"/>
    <s v="AUD"/>
    <n v="1514440800"/>
    <x v="604"/>
    <n v="1514872800"/>
    <x v="608"/>
    <b v="0"/>
    <b v="0"/>
    <s v="food/food trucks"/>
    <x v="0"/>
    <s v="food trucks"/>
  </r>
  <r>
    <n v="657"/>
    <s v="Russo, Kim and Mccoy"/>
    <s v="Balanced optimal hardware"/>
    <n v="10000"/>
    <n v="824"/>
    <n v="58.86"/>
    <n v="8"/>
    <x v="0"/>
    <n v="14"/>
    <s v="US"/>
    <s v="USD"/>
    <n v="1514354400"/>
    <x v="605"/>
    <n v="1515736800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81.010000000000005"/>
    <n v="60"/>
    <x v="3"/>
    <n v="390"/>
    <s v="US"/>
    <s v="USD"/>
    <n v="1440910800"/>
    <x v="606"/>
    <n v="1442898000"/>
    <x v="610"/>
    <b v="0"/>
    <b v="0"/>
    <s v="music/rock"/>
    <x v="1"/>
    <s v="rock"/>
  </r>
  <r>
    <n v="659"/>
    <s v="Bailey and Sons"/>
    <s v="Grass-roots dynamic emulation"/>
    <n v="120700"/>
    <n v="57010"/>
    <n v="76.010000000000005"/>
    <n v="47"/>
    <x v="0"/>
    <n v="750"/>
    <s v="GB"/>
    <s v="GBP"/>
    <n v="1296108000"/>
    <x v="65"/>
    <n v="1296194400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96.6"/>
    <n v="82"/>
    <x v="0"/>
    <n v="77"/>
    <s v="US"/>
    <s v="USD"/>
    <n v="1440133200"/>
    <x v="607"/>
    <n v="1440910800"/>
    <x v="612"/>
    <b v="1"/>
    <b v="0"/>
    <s v="theater/plays"/>
    <x v="3"/>
    <s v="plays"/>
  </r>
  <r>
    <n v="661"/>
    <s v="Smith Group"/>
    <s v="Right-sized secondary challenge"/>
    <n v="106800"/>
    <n v="57872"/>
    <n v="76.959999999999994"/>
    <n v="54"/>
    <x v="0"/>
    <n v="752"/>
    <s v="DK"/>
    <s v="DKK"/>
    <n v="1332910800"/>
    <x v="608"/>
    <n v="1335502800"/>
    <x v="613"/>
    <b v="0"/>
    <b v="0"/>
    <s v="music/jazz"/>
    <x v="1"/>
    <s v="jazz"/>
  </r>
  <r>
    <n v="662"/>
    <s v="Murphy-Farrell"/>
    <s v="Implemented exuding software"/>
    <n v="9100"/>
    <n v="8906"/>
    <n v="67.98"/>
    <n v="98"/>
    <x v="0"/>
    <n v="131"/>
    <s v="US"/>
    <s v="USD"/>
    <n v="1544335200"/>
    <x v="609"/>
    <n v="1544680800"/>
    <x v="614"/>
    <b v="0"/>
    <b v="0"/>
    <s v="theater/plays"/>
    <x v="3"/>
    <s v="plays"/>
  </r>
  <r>
    <n v="663"/>
    <s v="Everett-Wolfe"/>
    <s v="Total optimizing software"/>
    <n v="10000"/>
    <n v="7724"/>
    <n v="88.78"/>
    <n v="77"/>
    <x v="0"/>
    <n v="87"/>
    <s v="US"/>
    <s v="USD"/>
    <n v="1286427600"/>
    <x v="610"/>
    <n v="1288414800"/>
    <x v="615"/>
    <b v="0"/>
    <b v="0"/>
    <s v="theater/plays"/>
    <x v="3"/>
    <s v="plays"/>
  </r>
  <r>
    <n v="664"/>
    <s v="Young PLC"/>
    <s v="Optional maximized attitude"/>
    <n v="79400"/>
    <n v="26571"/>
    <n v="25"/>
    <n v="33"/>
    <x v="0"/>
    <n v="1063"/>
    <s v="US"/>
    <s v="USD"/>
    <n v="1329717600"/>
    <x v="541"/>
    <n v="1330581600"/>
    <x v="616"/>
    <b v="0"/>
    <b v="0"/>
    <s v="music/jazz"/>
    <x v="1"/>
    <s v="jazz"/>
  </r>
  <r>
    <n v="665"/>
    <s v="Park-Goodman"/>
    <s v="Customer-focused impactful extranet"/>
    <n v="5100"/>
    <n v="12219"/>
    <n v="44.92"/>
    <n v="240"/>
    <x v="1"/>
    <n v="272"/>
    <s v="US"/>
    <s v="USD"/>
    <n v="1310187600"/>
    <x v="611"/>
    <n v="1311397200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79.400000000000006"/>
    <n v="64"/>
    <x v="3"/>
    <n v="25"/>
    <s v="US"/>
    <s v="USD"/>
    <n v="1377838800"/>
    <x v="612"/>
    <n v="1378357200"/>
    <x v="617"/>
    <b v="0"/>
    <b v="1"/>
    <s v="theater/plays"/>
    <x v="3"/>
    <s v="plays"/>
  </r>
  <r>
    <n v="667"/>
    <s v="Little Ltd"/>
    <s v="Decentralized bandwidth-monitored ability"/>
    <n v="6900"/>
    <n v="12155"/>
    <n v="29.01"/>
    <n v="176"/>
    <x v="1"/>
    <n v="419"/>
    <s v="US"/>
    <s v="USD"/>
    <n v="1410325200"/>
    <x v="613"/>
    <n v="1411102800"/>
    <x v="618"/>
    <b v="0"/>
    <b v="0"/>
    <s v="journalism/audio"/>
    <x v="8"/>
    <s v="audio"/>
  </r>
  <r>
    <n v="668"/>
    <s v="Brown and Sons"/>
    <s v="Programmable leadingedge budgetary management"/>
    <n v="27500"/>
    <n v="5593"/>
    <n v="73.59"/>
    <n v="20"/>
    <x v="0"/>
    <n v="76"/>
    <s v="US"/>
    <s v="USD"/>
    <n v="1343797200"/>
    <x v="614"/>
    <n v="1344834000"/>
    <x v="619"/>
    <b v="0"/>
    <b v="0"/>
    <s v="theater/plays"/>
    <x v="3"/>
    <s v="plays"/>
  </r>
  <r>
    <n v="669"/>
    <s v="Payne, Garrett and Thomas"/>
    <s v="Upgradable bi-directional concept"/>
    <n v="48800"/>
    <n v="175020"/>
    <n v="107.97"/>
    <n v="359"/>
    <x v="1"/>
    <n v="1621"/>
    <s v="IT"/>
    <s v="EUR"/>
    <n v="1498453200"/>
    <x v="615"/>
    <n v="1499230800"/>
    <x v="620"/>
    <b v="0"/>
    <b v="0"/>
    <s v="theater/plays"/>
    <x v="3"/>
    <s v="plays"/>
  </r>
  <r>
    <n v="670"/>
    <s v="Robinson Group"/>
    <s v="Re-contextualized homogeneous flexibility"/>
    <n v="16200"/>
    <n v="75955"/>
    <n v="68.989999999999995"/>
    <n v="469"/>
    <x v="1"/>
    <n v="1101"/>
    <s v="US"/>
    <s v="USD"/>
    <n v="1456380000"/>
    <x v="90"/>
    <n v="145741680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11.02"/>
    <n v="122"/>
    <x v="1"/>
    <n v="1073"/>
    <s v="US"/>
    <s v="USD"/>
    <n v="1280552400"/>
    <x v="616"/>
    <n v="1280898000"/>
    <x v="622"/>
    <b v="0"/>
    <b v="1"/>
    <s v="theater/plays"/>
    <x v="3"/>
    <s v="plays"/>
  </r>
  <r>
    <n v="672"/>
    <s v="Kelly-Colon"/>
    <s v="Stand-alone grid-enabled leverage"/>
    <n v="197900"/>
    <n v="110689"/>
    <n v="25"/>
    <n v="56"/>
    <x v="0"/>
    <n v="4428"/>
    <s v="AU"/>
    <s v="AUD"/>
    <n v="1521608400"/>
    <x v="617"/>
    <n v="1522472400"/>
    <x v="623"/>
    <b v="0"/>
    <b v="0"/>
    <s v="theater/plays"/>
    <x v="3"/>
    <s v="plays"/>
  </r>
  <r>
    <n v="673"/>
    <s v="Turner, Scott and Gentry"/>
    <s v="Assimilated regional groupware"/>
    <n v="5600"/>
    <n v="2445"/>
    <n v="42.16"/>
    <n v="44"/>
    <x v="0"/>
    <n v="58"/>
    <s v="IT"/>
    <s v="EUR"/>
    <n v="1460696400"/>
    <x v="618"/>
    <n v="1462510800"/>
    <x v="624"/>
    <b v="0"/>
    <b v="0"/>
    <s v="music/indie rock"/>
    <x v="1"/>
    <s v="indie rock"/>
  </r>
  <r>
    <n v="674"/>
    <s v="Sanchez Ltd"/>
    <s v="Up-sized 24hour instruction set"/>
    <n v="170700"/>
    <n v="57250"/>
    <n v="47"/>
    <n v="34"/>
    <x v="3"/>
    <n v="1218"/>
    <s v="US"/>
    <s v="USD"/>
    <n v="1313730000"/>
    <x v="619"/>
    <n v="1317790800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36.04"/>
    <n v="123"/>
    <x v="1"/>
    <n v="331"/>
    <s v="US"/>
    <s v="USD"/>
    <n v="1568178000"/>
    <x v="620"/>
    <n v="1568782800"/>
    <x v="626"/>
    <b v="0"/>
    <b v="0"/>
    <s v="journalism/audio"/>
    <x v="8"/>
    <s v="audio"/>
  </r>
  <r>
    <n v="676"/>
    <s v="Thompson-Moreno"/>
    <s v="Expanded needs-based orchestration"/>
    <n v="62300"/>
    <n v="118214"/>
    <n v="101.04"/>
    <n v="190"/>
    <x v="1"/>
    <n v="1170"/>
    <s v="US"/>
    <s v="USD"/>
    <n v="1348635600"/>
    <x v="621"/>
    <n v="1349413200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39.93"/>
    <n v="84"/>
    <x v="0"/>
    <n v="111"/>
    <s v="US"/>
    <s v="USD"/>
    <n v="1468126800"/>
    <x v="622"/>
    <n v="1472446800"/>
    <x v="491"/>
    <b v="0"/>
    <b v="0"/>
    <s v="publishing/fiction"/>
    <x v="5"/>
    <s v="fiction"/>
  </r>
  <r>
    <n v="678"/>
    <s v="Rodriguez-Patterson"/>
    <s v="Inverse static standardization"/>
    <n v="99500"/>
    <n v="17879"/>
    <n v="83.16"/>
    <n v="18"/>
    <x v="3"/>
    <n v="215"/>
    <s v="US"/>
    <s v="USD"/>
    <n v="1547877600"/>
    <x v="35"/>
    <n v="1548050400"/>
    <x v="628"/>
    <b v="0"/>
    <b v="0"/>
    <s v="film &amp; video/drama"/>
    <x v="4"/>
    <s v="drama"/>
  </r>
  <r>
    <n v="679"/>
    <s v="Davis Ltd"/>
    <s v="Synchronized motivating solution"/>
    <n v="1400"/>
    <n v="14511"/>
    <n v="39.979999999999997"/>
    <n v="1037"/>
    <x v="1"/>
    <n v="363"/>
    <s v="US"/>
    <s v="USD"/>
    <n v="1571374800"/>
    <x v="623"/>
    <n v="1571806800"/>
    <x v="629"/>
    <b v="0"/>
    <b v="1"/>
    <s v="food/food trucks"/>
    <x v="0"/>
    <s v="food trucks"/>
  </r>
  <r>
    <n v="680"/>
    <s v="Nelson-Valdez"/>
    <s v="Open-source 4thgeneration open system"/>
    <n v="145600"/>
    <n v="141822"/>
    <n v="47.99"/>
    <n v="97"/>
    <x v="0"/>
    <n v="2955"/>
    <s v="US"/>
    <s v="USD"/>
    <n v="1576303200"/>
    <x v="624"/>
    <n v="1576476000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95.98"/>
    <n v="86"/>
    <x v="0"/>
    <n v="1657"/>
    <s v="US"/>
    <s v="USD"/>
    <n v="1324447200"/>
    <x v="625"/>
    <n v="1324965600"/>
    <x v="631"/>
    <b v="0"/>
    <b v="0"/>
    <s v="theater/plays"/>
    <x v="3"/>
    <s v="plays"/>
  </r>
  <r>
    <n v="682"/>
    <s v="Nguyen and Sons"/>
    <s v="Compatible 5thgeneration concept"/>
    <n v="5400"/>
    <n v="8109"/>
    <n v="78.73"/>
    <n v="150"/>
    <x v="1"/>
    <n v="103"/>
    <s v="US"/>
    <s v="USD"/>
    <n v="1386741600"/>
    <x v="626"/>
    <n v="1387519200"/>
    <x v="632"/>
    <b v="0"/>
    <b v="0"/>
    <s v="theater/plays"/>
    <x v="3"/>
    <s v="plays"/>
  </r>
  <r>
    <n v="683"/>
    <s v="Jones PLC"/>
    <s v="Virtual systemic intranet"/>
    <n v="2300"/>
    <n v="8244"/>
    <n v="56.08"/>
    <n v="358"/>
    <x v="1"/>
    <n v="147"/>
    <s v="US"/>
    <s v="USD"/>
    <n v="1537074000"/>
    <x v="627"/>
    <n v="1537246800"/>
    <x v="633"/>
    <b v="0"/>
    <b v="0"/>
    <s v="theater/plays"/>
    <x v="3"/>
    <s v="plays"/>
  </r>
  <r>
    <n v="684"/>
    <s v="Gilmore LLC"/>
    <s v="Optimized systemic algorithm"/>
    <n v="1400"/>
    <n v="7600"/>
    <n v="69.09"/>
    <n v="543"/>
    <x v="1"/>
    <n v="110"/>
    <s v="CA"/>
    <s v="CAD"/>
    <n v="1277787600"/>
    <x v="628"/>
    <n v="1279515600"/>
    <x v="634"/>
    <b v="0"/>
    <b v="0"/>
    <s v="publishing/nonfiction"/>
    <x v="5"/>
    <s v="nonfiction"/>
  </r>
  <r>
    <n v="685"/>
    <s v="Lee-Cobb"/>
    <s v="Customizable homogeneous firmware"/>
    <n v="140000"/>
    <n v="94501"/>
    <n v="102.05"/>
    <n v="68"/>
    <x v="0"/>
    <n v="926"/>
    <s v="CA"/>
    <s v="CAD"/>
    <n v="1440306000"/>
    <x v="629"/>
    <n v="1442379600"/>
    <x v="415"/>
    <b v="0"/>
    <b v="0"/>
    <s v="theater/plays"/>
    <x v="3"/>
    <s v="plays"/>
  </r>
  <r>
    <n v="686"/>
    <s v="Jones, Wiley and Robbins"/>
    <s v="Front-line cohesive extranet"/>
    <n v="7500"/>
    <n v="14381"/>
    <n v="107.32"/>
    <n v="192"/>
    <x v="1"/>
    <n v="134"/>
    <s v="US"/>
    <s v="USD"/>
    <n v="1522126800"/>
    <x v="630"/>
    <n v="152307720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51.97"/>
    <n v="932"/>
    <x v="1"/>
    <n v="269"/>
    <s v="US"/>
    <s v="USD"/>
    <n v="1489298400"/>
    <x v="631"/>
    <n v="1489554000"/>
    <x v="607"/>
    <b v="0"/>
    <b v="0"/>
    <s v="theater/plays"/>
    <x v="3"/>
    <s v="plays"/>
  </r>
  <r>
    <n v="688"/>
    <s v="Bowen, Davies and Burns"/>
    <s v="Devolved client-server monitoring"/>
    <n v="2900"/>
    <n v="12449"/>
    <n v="71.14"/>
    <n v="429"/>
    <x v="1"/>
    <n v="175"/>
    <s v="US"/>
    <s v="USD"/>
    <n v="1547100000"/>
    <x v="632"/>
    <n v="1548482400"/>
    <x v="636"/>
    <b v="0"/>
    <b v="1"/>
    <s v="film &amp; video/television"/>
    <x v="4"/>
    <s v="television"/>
  </r>
  <r>
    <n v="689"/>
    <s v="Nguyen Inc"/>
    <s v="Seamless directional capacity"/>
    <n v="7300"/>
    <n v="7348"/>
    <n v="106.49"/>
    <n v="101"/>
    <x v="1"/>
    <n v="69"/>
    <s v="US"/>
    <s v="USD"/>
    <n v="1383022800"/>
    <x v="633"/>
    <n v="1384063200"/>
    <x v="637"/>
    <b v="0"/>
    <b v="0"/>
    <s v="technology/web"/>
    <x v="2"/>
    <s v="web"/>
  </r>
  <r>
    <n v="690"/>
    <s v="Walsh-Watts"/>
    <s v="Polarized actuating implementation"/>
    <n v="3600"/>
    <n v="8158"/>
    <n v="42.94"/>
    <n v="227"/>
    <x v="1"/>
    <n v="190"/>
    <s v="US"/>
    <s v="USD"/>
    <n v="1322373600"/>
    <x v="634"/>
    <n v="1322892000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30.04"/>
    <n v="142"/>
    <x v="1"/>
    <n v="237"/>
    <s v="US"/>
    <s v="USD"/>
    <n v="1349240400"/>
    <x v="635"/>
    <n v="1350709200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70.62"/>
    <n v="91"/>
    <x v="0"/>
    <n v="77"/>
    <s v="GB"/>
    <s v="GBP"/>
    <n v="1562648400"/>
    <x v="636"/>
    <n v="1564203600"/>
    <x v="640"/>
    <b v="0"/>
    <b v="0"/>
    <s v="music/rock"/>
    <x v="1"/>
    <s v="rock"/>
  </r>
  <r>
    <n v="693"/>
    <s v="Bradford-Silva"/>
    <s v="Reverse-engineered composite hierarchy"/>
    <n v="180400"/>
    <n v="115396"/>
    <n v="66.02"/>
    <n v="64"/>
    <x v="0"/>
    <n v="1748"/>
    <s v="US"/>
    <s v="USD"/>
    <n v="1508216400"/>
    <x v="637"/>
    <n v="1509685200"/>
    <x v="641"/>
    <b v="0"/>
    <b v="0"/>
    <s v="theater/plays"/>
    <x v="3"/>
    <s v="plays"/>
  </r>
  <r>
    <n v="694"/>
    <s v="Mora-Bradley"/>
    <s v="Programmable tangible ability"/>
    <n v="9100"/>
    <n v="7656"/>
    <n v="96.91"/>
    <n v="84"/>
    <x v="0"/>
    <n v="79"/>
    <s v="US"/>
    <s v="USD"/>
    <n v="1511762400"/>
    <x v="638"/>
    <n v="1514959200"/>
    <x v="642"/>
    <b v="0"/>
    <b v="0"/>
    <s v="theater/plays"/>
    <x v="3"/>
    <s v="plays"/>
  </r>
  <r>
    <n v="695"/>
    <s v="Cardenas, Thompson and Carey"/>
    <s v="Configurable full-range emulation"/>
    <n v="9200"/>
    <n v="12322"/>
    <n v="62.87"/>
    <n v="134"/>
    <x v="1"/>
    <n v="196"/>
    <s v="IT"/>
    <s v="EUR"/>
    <n v="1447480800"/>
    <x v="639"/>
    <n v="1448863200"/>
    <x v="445"/>
    <b v="1"/>
    <b v="0"/>
    <s v="music/rock"/>
    <x v="1"/>
    <s v="rock"/>
  </r>
  <r>
    <n v="696"/>
    <s v="Lopez, Reid and Johnson"/>
    <s v="Total real-time hardware"/>
    <n v="164100"/>
    <n v="96888"/>
    <n v="108.99"/>
    <n v="59"/>
    <x v="0"/>
    <n v="889"/>
    <s v="US"/>
    <s v="USD"/>
    <n v="1429506000"/>
    <x v="640"/>
    <n v="1429592400"/>
    <x v="116"/>
    <b v="0"/>
    <b v="1"/>
    <s v="theater/plays"/>
    <x v="3"/>
    <s v="plays"/>
  </r>
  <r>
    <n v="697"/>
    <s v="Fox-Williams"/>
    <s v="Profound system-worthy functionalities"/>
    <n v="128900"/>
    <n v="196960"/>
    <n v="27"/>
    <n v="153"/>
    <x v="1"/>
    <n v="7295"/>
    <s v="US"/>
    <s v="USD"/>
    <n v="1522472400"/>
    <x v="641"/>
    <n v="1522645200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65"/>
    <n v="447"/>
    <x v="1"/>
    <n v="2893"/>
    <s v="CA"/>
    <s v="CAD"/>
    <n v="1322114400"/>
    <x v="642"/>
    <n v="1323324000"/>
    <x v="644"/>
    <b v="0"/>
    <b v="0"/>
    <s v="technology/wearables"/>
    <x v="2"/>
    <s v="wearables"/>
  </r>
  <r>
    <n v="699"/>
    <s v="King Inc"/>
    <s v="Ergonomic dedicated focus group"/>
    <n v="7400"/>
    <n v="6245"/>
    <n v="111.52"/>
    <n v="84"/>
    <x v="0"/>
    <n v="56"/>
    <s v="US"/>
    <s v="USD"/>
    <n v="1561438800"/>
    <x v="230"/>
    <n v="156152520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n v="3"/>
    <x v="0"/>
    <n v="1"/>
    <s v="US"/>
    <s v="USD"/>
    <n v="1264399200"/>
    <x v="67"/>
    <n v="1265695200"/>
    <x v="646"/>
    <b v="0"/>
    <b v="0"/>
    <s v="technology/wearables"/>
    <x v="2"/>
    <s v="wearables"/>
  </r>
  <r>
    <n v="701"/>
    <s v="Mcclain LLC"/>
    <s v="Open-source multi-tasking methodology"/>
    <n v="52000"/>
    <n v="91014"/>
    <n v="110.99"/>
    <n v="175"/>
    <x v="1"/>
    <n v="820"/>
    <s v="US"/>
    <s v="USD"/>
    <n v="1301202000"/>
    <x v="643"/>
    <n v="1301806800"/>
    <x v="647"/>
    <b v="1"/>
    <b v="0"/>
    <s v="theater/plays"/>
    <x v="3"/>
    <s v="plays"/>
  </r>
  <r>
    <n v="702"/>
    <s v="Sims-Gross"/>
    <s v="Object-based attitude-oriented analyzer"/>
    <n v="8700"/>
    <n v="4710"/>
    <n v="56.75"/>
    <n v="54"/>
    <x v="0"/>
    <n v="83"/>
    <s v="US"/>
    <s v="USD"/>
    <n v="1374469200"/>
    <x v="644"/>
    <n v="1374901200"/>
    <x v="467"/>
    <b v="0"/>
    <b v="0"/>
    <s v="technology/wearables"/>
    <x v="2"/>
    <s v="wearables"/>
  </r>
  <r>
    <n v="703"/>
    <s v="Perez Group"/>
    <s v="Cross-platform tertiary hub"/>
    <n v="63400"/>
    <n v="197728"/>
    <n v="97.02"/>
    <n v="312"/>
    <x v="1"/>
    <n v="2038"/>
    <s v="US"/>
    <s v="USD"/>
    <n v="1334984400"/>
    <x v="645"/>
    <n v="1336453200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92.09"/>
    <n v="123"/>
    <x v="1"/>
    <n v="116"/>
    <s v="US"/>
    <s v="USD"/>
    <n v="1467608400"/>
    <x v="646"/>
    <n v="1468904400"/>
    <x v="649"/>
    <b v="0"/>
    <b v="0"/>
    <s v="film &amp; video/animation"/>
    <x v="4"/>
    <s v="animation"/>
  </r>
  <r>
    <n v="705"/>
    <s v="Ford LLC"/>
    <s v="Centralized tangible success"/>
    <n v="169700"/>
    <n v="168048"/>
    <n v="82.99"/>
    <n v="99"/>
    <x v="0"/>
    <n v="2025"/>
    <s v="GB"/>
    <s v="GBP"/>
    <n v="1386741600"/>
    <x v="626"/>
    <n v="1387087200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03.04"/>
    <n v="128"/>
    <x v="1"/>
    <n v="1345"/>
    <s v="AU"/>
    <s v="AUD"/>
    <n v="1546754400"/>
    <x v="647"/>
    <n v="1547445600"/>
    <x v="651"/>
    <b v="0"/>
    <b v="1"/>
    <s v="technology/web"/>
    <x v="2"/>
    <s v="web"/>
  </r>
  <r>
    <n v="707"/>
    <s v="Moore, Cook and Wright"/>
    <s v="Visionary maximized Local Area Network"/>
    <n v="7300"/>
    <n v="11579"/>
    <n v="68.92"/>
    <n v="159"/>
    <x v="1"/>
    <n v="168"/>
    <s v="US"/>
    <s v="USD"/>
    <n v="1544248800"/>
    <x v="159"/>
    <n v="1547359200"/>
    <x v="652"/>
    <b v="0"/>
    <b v="0"/>
    <s v="film &amp; video/drama"/>
    <x v="4"/>
    <s v="drama"/>
  </r>
  <r>
    <n v="708"/>
    <s v="Ortega LLC"/>
    <s v="Secured bifurcated intranet"/>
    <n v="1700"/>
    <n v="12020"/>
    <n v="87.74"/>
    <n v="707"/>
    <x v="1"/>
    <n v="137"/>
    <s v="CH"/>
    <s v="CHF"/>
    <n v="1495429200"/>
    <x v="648"/>
    <n v="1496293200"/>
    <x v="653"/>
    <b v="0"/>
    <b v="0"/>
    <s v="theater/plays"/>
    <x v="3"/>
    <s v="plays"/>
  </r>
  <r>
    <n v="709"/>
    <s v="Silva, Walker and Martin"/>
    <s v="Grass-roots 4thgeneration product"/>
    <n v="9800"/>
    <n v="13954"/>
    <n v="75.02"/>
    <n v="142"/>
    <x v="1"/>
    <n v="186"/>
    <s v="IT"/>
    <s v="EUR"/>
    <n v="1334811600"/>
    <x v="267"/>
    <n v="1335416400"/>
    <x v="654"/>
    <b v="0"/>
    <b v="0"/>
    <s v="theater/plays"/>
    <x v="3"/>
    <s v="plays"/>
  </r>
  <r>
    <n v="710"/>
    <s v="Huynh, Gallegos and Mills"/>
    <s v="Reduced next generation info-mediaries"/>
    <n v="4300"/>
    <n v="6358"/>
    <n v="50.86"/>
    <n v="148"/>
    <x v="1"/>
    <n v="125"/>
    <s v="US"/>
    <s v="USD"/>
    <n v="1531544400"/>
    <x v="649"/>
    <n v="1532149200"/>
    <x v="655"/>
    <b v="0"/>
    <b v="1"/>
    <s v="theater/plays"/>
    <x v="3"/>
    <s v="plays"/>
  </r>
  <r>
    <n v="711"/>
    <s v="Anderson LLC"/>
    <s v="Customizable full-range artificial intelligence"/>
    <n v="6200"/>
    <n v="1260"/>
    <n v="90"/>
    <n v="20"/>
    <x v="0"/>
    <n v="14"/>
    <s v="IT"/>
    <s v="EUR"/>
    <n v="1453615200"/>
    <x v="248"/>
    <n v="1453788000"/>
    <x v="656"/>
    <b v="1"/>
    <b v="1"/>
    <s v="theater/plays"/>
    <x v="3"/>
    <s v="plays"/>
  </r>
  <r>
    <n v="712"/>
    <s v="Garza-Bryant"/>
    <s v="Programmable leadingedge contingency"/>
    <n v="800"/>
    <n v="14725"/>
    <n v="72.900000000000006"/>
    <n v="1841"/>
    <x v="1"/>
    <n v="202"/>
    <s v="US"/>
    <s v="USD"/>
    <n v="1467954000"/>
    <x v="571"/>
    <n v="1471496400"/>
    <x v="657"/>
    <b v="0"/>
    <b v="0"/>
    <s v="theater/plays"/>
    <x v="3"/>
    <s v="plays"/>
  </r>
  <r>
    <n v="713"/>
    <s v="Mays LLC"/>
    <s v="Multi-layered global groupware"/>
    <n v="6900"/>
    <n v="11174"/>
    <n v="108.49"/>
    <n v="162"/>
    <x v="1"/>
    <n v="103"/>
    <s v="US"/>
    <s v="USD"/>
    <n v="1471842000"/>
    <x v="650"/>
    <n v="147287880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101.98"/>
    <n v="473"/>
    <x v="1"/>
    <n v="1785"/>
    <s v="US"/>
    <s v="USD"/>
    <n v="1408424400"/>
    <x v="1"/>
    <n v="1408510800"/>
    <x v="658"/>
    <b v="0"/>
    <b v="0"/>
    <s v="music/rock"/>
    <x v="1"/>
    <s v="rock"/>
  </r>
  <r>
    <n v="715"/>
    <s v="Fischer, Torres and Walker"/>
    <s v="Expanded even-keeled portal"/>
    <n v="118000"/>
    <n v="28870"/>
    <n v="44.01"/>
    <n v="24"/>
    <x v="0"/>
    <n v="656"/>
    <s v="US"/>
    <s v="USD"/>
    <n v="1281157200"/>
    <x v="651"/>
    <n v="1281589200"/>
    <x v="438"/>
    <b v="0"/>
    <b v="0"/>
    <s v="games/mobile games"/>
    <x v="6"/>
    <s v="mobile games"/>
  </r>
  <r>
    <n v="716"/>
    <s v="Tapia, Kramer and Hicks"/>
    <s v="Advanced modular moderator"/>
    <n v="2000"/>
    <n v="10353"/>
    <n v="65.94"/>
    <n v="518"/>
    <x v="1"/>
    <n v="157"/>
    <s v="US"/>
    <s v="USD"/>
    <n v="1373432400"/>
    <x v="652"/>
    <n v="1375851600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.99"/>
    <n v="248"/>
    <x v="1"/>
    <n v="555"/>
    <s v="US"/>
    <s v="USD"/>
    <n v="1313989200"/>
    <x v="653"/>
    <n v="1315803600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28"/>
    <n v="100"/>
    <x v="1"/>
    <n v="297"/>
    <s v="US"/>
    <s v="USD"/>
    <n v="1371445200"/>
    <x v="654"/>
    <n v="1373691600"/>
    <x v="661"/>
    <b v="0"/>
    <b v="0"/>
    <s v="technology/wearables"/>
    <x v="2"/>
    <s v="wearables"/>
  </r>
  <r>
    <n v="719"/>
    <s v="Pace, Simpson and Watkins"/>
    <s v="Down-sized uniform ability"/>
    <n v="6900"/>
    <n v="10557"/>
    <n v="85.83"/>
    <n v="153"/>
    <x v="1"/>
    <n v="123"/>
    <s v="US"/>
    <s v="USD"/>
    <n v="1338267600"/>
    <x v="655"/>
    <n v="1339218000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84.92"/>
    <n v="37"/>
    <x v="3"/>
    <n v="38"/>
    <s v="DK"/>
    <s v="DKK"/>
    <n v="1519192800"/>
    <x v="656"/>
    <n v="1520402400"/>
    <x v="236"/>
    <b v="0"/>
    <b v="1"/>
    <s v="theater/plays"/>
    <x v="3"/>
    <s v="plays"/>
  </r>
  <r>
    <n v="721"/>
    <s v="Dominguez-Owens"/>
    <s v="Open-architected systematic intranet"/>
    <n v="123600"/>
    <n v="5429"/>
    <n v="90.48"/>
    <n v="4"/>
    <x v="3"/>
    <n v="60"/>
    <s v="US"/>
    <s v="USD"/>
    <n v="1522818000"/>
    <x v="657"/>
    <n v="1523336400"/>
    <x v="663"/>
    <b v="0"/>
    <b v="0"/>
    <s v="music/rock"/>
    <x v="1"/>
    <s v="rock"/>
  </r>
  <r>
    <n v="722"/>
    <s v="Thomas-Simmons"/>
    <s v="Proactive 24hour frame"/>
    <n v="48500"/>
    <n v="75906"/>
    <n v="25"/>
    <n v="157"/>
    <x v="1"/>
    <n v="3036"/>
    <s v="US"/>
    <s v="USD"/>
    <n v="1509948000"/>
    <x v="265"/>
    <n v="1512280800"/>
    <x v="202"/>
    <b v="0"/>
    <b v="0"/>
    <s v="film &amp; video/documentary"/>
    <x v="4"/>
    <s v="documentary"/>
  </r>
  <r>
    <n v="723"/>
    <s v="Beck-Knight"/>
    <s v="Exclusive fresh-thinking model"/>
    <n v="4900"/>
    <n v="13250"/>
    <n v="92.01"/>
    <n v="270"/>
    <x v="1"/>
    <n v="144"/>
    <s v="AU"/>
    <s v="AUD"/>
    <n v="1456898400"/>
    <x v="658"/>
    <n v="1458709200"/>
    <x v="664"/>
    <b v="0"/>
    <b v="0"/>
    <s v="theater/plays"/>
    <x v="3"/>
    <s v="plays"/>
  </r>
  <r>
    <n v="724"/>
    <s v="Mccoy Ltd"/>
    <s v="Business-focused encompassing intranet"/>
    <n v="8400"/>
    <n v="11261"/>
    <n v="93.07"/>
    <n v="134"/>
    <x v="1"/>
    <n v="121"/>
    <s v="GB"/>
    <s v="GBP"/>
    <n v="1413954000"/>
    <x v="659"/>
    <n v="1414126800"/>
    <x v="665"/>
    <b v="0"/>
    <b v="1"/>
    <s v="theater/plays"/>
    <x v="3"/>
    <s v="plays"/>
  </r>
  <r>
    <n v="725"/>
    <s v="Dawson-Tyler"/>
    <s v="Optional 6thgeneration access"/>
    <n v="193200"/>
    <n v="97369"/>
    <n v="61.01"/>
    <n v="50"/>
    <x v="0"/>
    <n v="1596"/>
    <s v="US"/>
    <s v="USD"/>
    <n v="1416031200"/>
    <x v="660"/>
    <n v="141620400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92.04"/>
    <n v="89"/>
    <x v="3"/>
    <n v="524"/>
    <s v="US"/>
    <s v="USD"/>
    <n v="1287982800"/>
    <x v="661"/>
    <n v="1288501200"/>
    <x v="602"/>
    <b v="0"/>
    <b v="1"/>
    <s v="theater/plays"/>
    <x v="3"/>
    <s v="plays"/>
  </r>
  <r>
    <n v="727"/>
    <s v="Quinn, Cruz and Schmidt"/>
    <s v="Enterprise-wide multimedia software"/>
    <n v="8900"/>
    <n v="14685"/>
    <n v="81.13"/>
    <n v="165"/>
    <x v="1"/>
    <n v="181"/>
    <s v="US"/>
    <s v="USD"/>
    <n v="1547964000"/>
    <x v="4"/>
    <n v="1552971600"/>
    <x v="667"/>
    <b v="0"/>
    <b v="0"/>
    <s v="technology/web"/>
    <x v="2"/>
    <s v="web"/>
  </r>
  <r>
    <n v="728"/>
    <s v="Stewart Inc"/>
    <s v="Versatile mission-critical knowledgebase"/>
    <n v="4200"/>
    <n v="735"/>
    <n v="73.5"/>
    <n v="18"/>
    <x v="0"/>
    <n v="10"/>
    <s v="US"/>
    <s v="USD"/>
    <n v="1464152400"/>
    <x v="662"/>
    <n v="1465102800"/>
    <x v="668"/>
    <b v="0"/>
    <b v="0"/>
    <s v="theater/plays"/>
    <x v="3"/>
    <s v="plays"/>
  </r>
  <r>
    <n v="729"/>
    <s v="Moore Group"/>
    <s v="Multi-lateral object-oriented open system"/>
    <n v="5600"/>
    <n v="10397"/>
    <n v="85.22"/>
    <n v="186"/>
    <x v="1"/>
    <n v="122"/>
    <s v="US"/>
    <s v="USD"/>
    <n v="1359957600"/>
    <x v="663"/>
    <n v="1360130400"/>
    <x v="669"/>
    <b v="0"/>
    <b v="0"/>
    <s v="film &amp; video/drama"/>
    <x v="4"/>
    <s v="drama"/>
  </r>
  <r>
    <n v="730"/>
    <s v="Carson PLC"/>
    <s v="Visionary system-worthy attitude"/>
    <n v="28800"/>
    <n v="118847"/>
    <n v="110.97"/>
    <n v="413"/>
    <x v="1"/>
    <n v="1071"/>
    <s v="CA"/>
    <s v="CAD"/>
    <n v="1432357200"/>
    <x v="664"/>
    <n v="1432875600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32.97"/>
    <n v="90"/>
    <x v="3"/>
    <n v="219"/>
    <s v="US"/>
    <s v="USD"/>
    <n v="1500786000"/>
    <x v="665"/>
    <n v="1500872400"/>
    <x v="601"/>
    <b v="0"/>
    <b v="0"/>
    <s v="technology/web"/>
    <x v="2"/>
    <s v="web"/>
  </r>
  <r>
    <n v="732"/>
    <s v="Glass, Baker and Jones"/>
    <s v="Business-focused 24hour access"/>
    <n v="117000"/>
    <n v="107622"/>
    <n v="96.01"/>
    <n v="92"/>
    <x v="0"/>
    <n v="1121"/>
    <s v="US"/>
    <s v="USD"/>
    <n v="1490158800"/>
    <x v="666"/>
    <n v="1492146000"/>
    <x v="671"/>
    <b v="0"/>
    <b v="1"/>
    <s v="music/rock"/>
    <x v="1"/>
    <s v="rock"/>
  </r>
  <r>
    <n v="733"/>
    <s v="Marquez-Kerr"/>
    <s v="Automated hybrid orchestration"/>
    <n v="15800"/>
    <n v="83267"/>
    <n v="84.97"/>
    <n v="527"/>
    <x v="1"/>
    <n v="980"/>
    <s v="US"/>
    <s v="USD"/>
    <n v="1406178000"/>
    <x v="43"/>
    <n v="1407301200"/>
    <x v="672"/>
    <b v="0"/>
    <b v="0"/>
    <s v="music/metal"/>
    <x v="1"/>
    <s v="metal"/>
  </r>
  <r>
    <n v="734"/>
    <s v="Stone PLC"/>
    <s v="Exclusive 5thgeneration leverage"/>
    <n v="4200"/>
    <n v="13404"/>
    <n v="25.01"/>
    <n v="319"/>
    <x v="1"/>
    <n v="536"/>
    <s v="US"/>
    <s v="USD"/>
    <n v="1485583200"/>
    <x v="667"/>
    <n v="1486620000"/>
    <x v="673"/>
    <b v="0"/>
    <b v="1"/>
    <s v="theater/plays"/>
    <x v="3"/>
    <s v="plays"/>
  </r>
  <r>
    <n v="735"/>
    <s v="Caldwell PLC"/>
    <s v="Grass-roots zero administration alliance"/>
    <n v="37100"/>
    <n v="131404"/>
    <n v="66"/>
    <n v="354"/>
    <x v="1"/>
    <n v="1991"/>
    <s v="US"/>
    <s v="USD"/>
    <n v="1459314000"/>
    <x v="668"/>
    <n v="1459918800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87.34"/>
    <n v="33"/>
    <x v="3"/>
    <n v="29"/>
    <s v="US"/>
    <s v="USD"/>
    <n v="1424412000"/>
    <x v="669"/>
    <n v="1424757600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27.93"/>
    <n v="136"/>
    <x v="1"/>
    <n v="180"/>
    <s v="US"/>
    <s v="USD"/>
    <n v="1478844000"/>
    <x v="670"/>
    <n v="1479880800"/>
    <x v="676"/>
    <b v="0"/>
    <b v="0"/>
    <s v="music/indie rock"/>
    <x v="1"/>
    <s v="indie rock"/>
  </r>
  <r>
    <n v="738"/>
    <s v="Garcia Group"/>
    <s v="Extended zero administration software"/>
    <n v="74700"/>
    <n v="1557"/>
    <n v="103.8"/>
    <n v="2"/>
    <x v="0"/>
    <n v="15"/>
    <s v="US"/>
    <s v="USD"/>
    <n v="1416117600"/>
    <x v="671"/>
    <n v="1418018400"/>
    <x v="677"/>
    <b v="0"/>
    <b v="1"/>
    <s v="theater/plays"/>
    <x v="3"/>
    <s v="plays"/>
  </r>
  <r>
    <n v="739"/>
    <s v="Meyer-Avila"/>
    <s v="Multi-tiered discrete support"/>
    <n v="10000"/>
    <n v="6100"/>
    <n v="31.94"/>
    <n v="61"/>
    <x v="0"/>
    <n v="191"/>
    <s v="US"/>
    <s v="USD"/>
    <n v="1340946000"/>
    <x v="672"/>
    <n v="1341032400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99.5"/>
    <n v="30"/>
    <x v="0"/>
    <n v="16"/>
    <s v="US"/>
    <s v="USD"/>
    <n v="1486101600"/>
    <x v="673"/>
    <n v="1486360800"/>
    <x v="679"/>
    <b v="0"/>
    <b v="0"/>
    <s v="theater/plays"/>
    <x v="3"/>
    <s v="plays"/>
  </r>
  <r>
    <n v="741"/>
    <s v="Garcia Ltd"/>
    <s v="Balanced mobile alliance"/>
    <n v="1200"/>
    <n v="14150"/>
    <n v="108.85"/>
    <n v="1179"/>
    <x v="1"/>
    <n v="130"/>
    <s v="US"/>
    <s v="USD"/>
    <n v="1274590800"/>
    <x v="674"/>
    <n v="1274677200"/>
    <x v="680"/>
    <b v="0"/>
    <b v="0"/>
    <s v="theater/plays"/>
    <x v="3"/>
    <s v="plays"/>
  </r>
  <r>
    <n v="742"/>
    <s v="West-Stevens"/>
    <s v="Reactive solution-oriented groupware"/>
    <n v="1200"/>
    <n v="13513"/>
    <n v="110.76"/>
    <n v="1126"/>
    <x v="1"/>
    <n v="122"/>
    <s v="US"/>
    <s v="USD"/>
    <n v="1263880800"/>
    <x v="675"/>
    <n v="1267509600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29.65"/>
    <n v="13"/>
    <x v="0"/>
    <n v="17"/>
    <s v="US"/>
    <s v="USD"/>
    <n v="1445403600"/>
    <x v="676"/>
    <n v="1445922000"/>
    <x v="682"/>
    <b v="0"/>
    <b v="1"/>
    <s v="theater/plays"/>
    <x v="3"/>
    <s v="plays"/>
  </r>
  <r>
    <n v="744"/>
    <s v="Fitzgerald Group"/>
    <s v="Intuitive exuding initiative"/>
    <n v="2000"/>
    <n v="14240"/>
    <n v="101.71"/>
    <n v="712"/>
    <x v="1"/>
    <n v="140"/>
    <s v="US"/>
    <s v="USD"/>
    <n v="1533877200"/>
    <x v="342"/>
    <n v="1534050000"/>
    <x v="683"/>
    <b v="0"/>
    <b v="1"/>
    <s v="theater/plays"/>
    <x v="3"/>
    <s v="plays"/>
  </r>
  <r>
    <n v="745"/>
    <s v="Hill, Mccann and Moore"/>
    <s v="Streamlined needs-based knowledge user"/>
    <n v="6900"/>
    <n v="2091"/>
    <n v="61.5"/>
    <n v="30"/>
    <x v="0"/>
    <n v="34"/>
    <s v="US"/>
    <s v="USD"/>
    <n v="1275195600"/>
    <x v="677"/>
    <n v="1277528400"/>
    <x v="684"/>
    <b v="0"/>
    <b v="0"/>
    <s v="technology/wearables"/>
    <x v="2"/>
    <s v="wearables"/>
  </r>
  <r>
    <n v="746"/>
    <s v="Edwards LLC"/>
    <s v="Automated system-worthy structure"/>
    <n v="55800"/>
    <n v="118580"/>
    <n v="35"/>
    <n v="213"/>
    <x v="1"/>
    <n v="3388"/>
    <s v="US"/>
    <s v="USD"/>
    <n v="1318136400"/>
    <x v="678"/>
    <n v="1318568400"/>
    <x v="685"/>
    <b v="0"/>
    <b v="0"/>
    <s v="technology/web"/>
    <x v="2"/>
    <s v="web"/>
  </r>
  <r>
    <n v="747"/>
    <s v="Greer and Sons"/>
    <s v="Secured clear-thinking intranet"/>
    <n v="4900"/>
    <n v="11214"/>
    <n v="40.049999999999997"/>
    <n v="229"/>
    <x v="1"/>
    <n v="280"/>
    <s v="US"/>
    <s v="USD"/>
    <n v="1283403600"/>
    <x v="679"/>
    <n v="1284354000"/>
    <x v="488"/>
    <b v="0"/>
    <b v="0"/>
    <s v="theater/plays"/>
    <x v="3"/>
    <s v="plays"/>
  </r>
  <r>
    <n v="748"/>
    <s v="Martinez PLC"/>
    <s v="Cloned actuating architecture"/>
    <n v="194900"/>
    <n v="68137"/>
    <n v="110.97"/>
    <n v="35"/>
    <x v="3"/>
    <n v="614"/>
    <s v="US"/>
    <s v="USD"/>
    <n v="1267423200"/>
    <x v="680"/>
    <n v="126957960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36.96"/>
    <n v="157"/>
    <x v="1"/>
    <n v="366"/>
    <s v="IT"/>
    <s v="EUR"/>
    <n v="1412744400"/>
    <x v="681"/>
    <n v="1413781200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n v="1"/>
    <x v="0"/>
    <n v="1"/>
    <s v="GB"/>
    <s v="GBP"/>
    <n v="1277960400"/>
    <x v="682"/>
    <n v="1280120400"/>
    <x v="688"/>
    <b v="0"/>
    <b v="0"/>
    <s v="music/electric music"/>
    <x v="1"/>
    <s v="electric music"/>
  </r>
  <r>
    <n v="751"/>
    <s v="Lane-Barber"/>
    <s v="Universal value-added moderator"/>
    <n v="3600"/>
    <n v="8363"/>
    <n v="30.97"/>
    <n v="232"/>
    <x v="1"/>
    <n v="270"/>
    <s v="US"/>
    <s v="USD"/>
    <n v="1458190800"/>
    <x v="683"/>
    <n v="1459486800"/>
    <x v="689"/>
    <b v="1"/>
    <b v="1"/>
    <s v="publishing/nonfiction"/>
    <x v="5"/>
    <s v="nonfiction"/>
  </r>
  <r>
    <n v="752"/>
    <s v="Lowery Group"/>
    <s v="Sharable motivating emulation"/>
    <n v="5800"/>
    <n v="5362"/>
    <n v="47.04"/>
    <n v="92"/>
    <x v="3"/>
    <n v="114"/>
    <s v="US"/>
    <s v="USD"/>
    <n v="1280984400"/>
    <x v="684"/>
    <n v="1282539600"/>
    <x v="690"/>
    <b v="0"/>
    <b v="1"/>
    <s v="theater/plays"/>
    <x v="3"/>
    <s v="plays"/>
  </r>
  <r>
    <n v="753"/>
    <s v="Guerrero-Griffin"/>
    <s v="Networked web-enabled product"/>
    <n v="4700"/>
    <n v="12065"/>
    <n v="88.07"/>
    <n v="257"/>
    <x v="1"/>
    <n v="137"/>
    <s v="US"/>
    <s v="USD"/>
    <n v="1274590800"/>
    <x v="674"/>
    <n v="1275886800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37.01"/>
    <n v="168"/>
    <x v="1"/>
    <n v="3205"/>
    <s v="US"/>
    <s v="USD"/>
    <n v="1351400400"/>
    <x v="685"/>
    <n v="1355983200"/>
    <x v="424"/>
    <b v="0"/>
    <b v="0"/>
    <s v="theater/plays"/>
    <x v="3"/>
    <s v="plays"/>
  </r>
  <r>
    <n v="755"/>
    <s v="Chen, Pollard and Clarke"/>
    <s v="Stand-alone multi-state project"/>
    <n v="4500"/>
    <n v="7496"/>
    <n v="26.03"/>
    <n v="167"/>
    <x v="1"/>
    <n v="288"/>
    <s v="DK"/>
    <s v="DKK"/>
    <n v="1514354400"/>
    <x v="605"/>
    <n v="1515391200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67.819999999999993"/>
    <n v="772"/>
    <x v="1"/>
    <n v="148"/>
    <s v="US"/>
    <s v="USD"/>
    <n v="1421733600"/>
    <x v="686"/>
    <n v="1422252000"/>
    <x v="692"/>
    <b v="0"/>
    <b v="0"/>
    <s v="theater/plays"/>
    <x v="3"/>
    <s v="plays"/>
  </r>
  <r>
    <n v="757"/>
    <s v="Callahan-Gilbert"/>
    <s v="Profit-focused motivating function"/>
    <n v="1400"/>
    <n v="5696"/>
    <n v="49.96"/>
    <n v="407"/>
    <x v="1"/>
    <n v="114"/>
    <s v="US"/>
    <s v="USD"/>
    <n v="1305176400"/>
    <x v="687"/>
    <n v="1305522000"/>
    <x v="693"/>
    <b v="0"/>
    <b v="0"/>
    <s v="film &amp; video/drama"/>
    <x v="4"/>
    <s v="drama"/>
  </r>
  <r>
    <n v="758"/>
    <s v="Logan-Miranda"/>
    <s v="Proactive systemic firmware"/>
    <n v="29600"/>
    <n v="167005"/>
    <n v="110.02"/>
    <n v="564"/>
    <x v="1"/>
    <n v="1518"/>
    <s v="CA"/>
    <s v="CAD"/>
    <n v="1414126800"/>
    <x v="688"/>
    <n v="1414904400"/>
    <x v="694"/>
    <b v="0"/>
    <b v="0"/>
    <s v="music/rock"/>
    <x v="1"/>
    <s v="rock"/>
  </r>
  <r>
    <n v="759"/>
    <s v="Rodriguez PLC"/>
    <s v="Grass-roots upward-trending installation"/>
    <n v="167500"/>
    <n v="114615"/>
    <n v="89.96"/>
    <n v="68"/>
    <x v="0"/>
    <n v="1274"/>
    <s v="US"/>
    <s v="USD"/>
    <n v="1517810400"/>
    <x v="689"/>
    <n v="1520402400"/>
    <x v="236"/>
    <b v="0"/>
    <b v="0"/>
    <s v="music/electric music"/>
    <x v="1"/>
    <s v="electric music"/>
  </r>
  <r>
    <n v="760"/>
    <s v="Smith-Kennedy"/>
    <s v="Virtual heuristic hub"/>
    <n v="48300"/>
    <n v="16592"/>
    <n v="79.010000000000005"/>
    <n v="34"/>
    <x v="0"/>
    <n v="210"/>
    <s v="IT"/>
    <s v="EUR"/>
    <n v="1564635600"/>
    <x v="690"/>
    <n v="1567141200"/>
    <x v="695"/>
    <b v="0"/>
    <b v="1"/>
    <s v="games/video games"/>
    <x v="6"/>
    <s v="video games"/>
  </r>
  <r>
    <n v="761"/>
    <s v="Mitchell-Lee"/>
    <s v="Customizable leadingedge model"/>
    <n v="2200"/>
    <n v="14420"/>
    <n v="86.87"/>
    <n v="655"/>
    <x v="1"/>
    <n v="166"/>
    <s v="US"/>
    <s v="USD"/>
    <n v="1500699600"/>
    <x v="691"/>
    <n v="1501131600"/>
    <x v="696"/>
    <b v="0"/>
    <b v="0"/>
    <s v="music/rock"/>
    <x v="1"/>
    <s v="rock"/>
  </r>
  <r>
    <n v="762"/>
    <s v="Davis Ltd"/>
    <s v="Upgradable uniform service-desk"/>
    <n v="3500"/>
    <n v="6204"/>
    <n v="62.04"/>
    <n v="177"/>
    <x v="1"/>
    <n v="100"/>
    <s v="AU"/>
    <s v="AUD"/>
    <n v="1354082400"/>
    <x v="692"/>
    <n v="1355032800"/>
    <x v="697"/>
    <b v="0"/>
    <b v="0"/>
    <s v="music/jazz"/>
    <x v="1"/>
    <s v="jazz"/>
  </r>
  <r>
    <n v="763"/>
    <s v="Rowland PLC"/>
    <s v="Inverse client-driven product"/>
    <n v="5600"/>
    <n v="6338"/>
    <n v="26.97"/>
    <n v="113"/>
    <x v="1"/>
    <n v="235"/>
    <s v="US"/>
    <s v="USD"/>
    <n v="1336453200"/>
    <x v="693"/>
    <n v="1339477200"/>
    <x v="698"/>
    <b v="0"/>
    <b v="1"/>
    <s v="theater/plays"/>
    <x v="3"/>
    <s v="plays"/>
  </r>
  <r>
    <n v="764"/>
    <s v="Shaffer-Mason"/>
    <s v="Managed bandwidth-monitored system engine"/>
    <n v="1100"/>
    <n v="8010"/>
    <n v="54.12"/>
    <n v="728"/>
    <x v="1"/>
    <n v="148"/>
    <s v="US"/>
    <s v="USD"/>
    <n v="1305262800"/>
    <x v="694"/>
    <n v="1305954000"/>
    <x v="699"/>
    <b v="0"/>
    <b v="0"/>
    <s v="music/rock"/>
    <x v="1"/>
    <s v="rock"/>
  </r>
  <r>
    <n v="765"/>
    <s v="Matthews LLC"/>
    <s v="Advanced transitional help-desk"/>
    <n v="3900"/>
    <n v="8125"/>
    <n v="41.04"/>
    <n v="208"/>
    <x v="1"/>
    <n v="198"/>
    <s v="US"/>
    <s v="USD"/>
    <n v="1492232400"/>
    <x v="695"/>
    <n v="1494392400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55.05"/>
    <n v="31"/>
    <x v="0"/>
    <n v="248"/>
    <s v="AU"/>
    <s v="AUD"/>
    <n v="1537333200"/>
    <x v="123"/>
    <n v="1537419600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107.94"/>
    <n v="57"/>
    <x v="0"/>
    <n v="513"/>
    <s v="US"/>
    <s v="USD"/>
    <n v="1444107600"/>
    <x v="696"/>
    <n v="1447999200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73.92"/>
    <n v="231"/>
    <x v="1"/>
    <n v="150"/>
    <s v="US"/>
    <s v="USD"/>
    <n v="1386741600"/>
    <x v="626"/>
    <n v="1388037600"/>
    <x v="701"/>
    <b v="0"/>
    <b v="0"/>
    <s v="theater/plays"/>
    <x v="3"/>
    <s v="plays"/>
  </r>
  <r>
    <n v="769"/>
    <s v="Johnson-Morales"/>
    <s v="Devolved 24hour forecast"/>
    <n v="125600"/>
    <n v="109106"/>
    <n v="32"/>
    <n v="87"/>
    <x v="0"/>
    <n v="3410"/>
    <s v="US"/>
    <s v="USD"/>
    <n v="1376542800"/>
    <x v="697"/>
    <n v="1378789200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53.9"/>
    <n v="271"/>
    <x v="1"/>
    <n v="216"/>
    <s v="IT"/>
    <s v="EUR"/>
    <n v="1397451600"/>
    <x v="698"/>
    <n v="1398056400"/>
    <x v="702"/>
    <b v="0"/>
    <b v="1"/>
    <s v="theater/plays"/>
    <x v="3"/>
    <s v="plays"/>
  </r>
  <r>
    <n v="771"/>
    <s v="Smith, Mack and Williams"/>
    <s v="Self-enabling 5thgeneration paradigm"/>
    <n v="5600"/>
    <n v="2769"/>
    <n v="106.5"/>
    <n v="49"/>
    <x v="3"/>
    <n v="26"/>
    <s v="US"/>
    <s v="USD"/>
    <n v="1548482400"/>
    <x v="699"/>
    <n v="1550815200"/>
    <x v="703"/>
    <b v="0"/>
    <b v="0"/>
    <s v="theater/plays"/>
    <x v="3"/>
    <s v="plays"/>
  </r>
  <r>
    <n v="772"/>
    <s v="Johnson-Pace"/>
    <s v="Persistent 3rdgeneration moratorium"/>
    <n v="149600"/>
    <n v="169586"/>
    <n v="33"/>
    <n v="113"/>
    <x v="1"/>
    <n v="5139"/>
    <s v="US"/>
    <s v="USD"/>
    <n v="1549692000"/>
    <x v="700"/>
    <n v="15500376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43"/>
    <n v="191"/>
    <x v="1"/>
    <n v="2353"/>
    <s v="US"/>
    <s v="USD"/>
    <n v="1492059600"/>
    <x v="701"/>
    <n v="1492923600"/>
    <x v="705"/>
    <b v="0"/>
    <b v="0"/>
    <s v="theater/plays"/>
    <x v="3"/>
    <s v="plays"/>
  </r>
  <r>
    <n v="774"/>
    <s v="Gonzalez-Snow"/>
    <s v="Polarized user-facing interface"/>
    <n v="5000"/>
    <n v="6775"/>
    <n v="86.86"/>
    <n v="136"/>
    <x v="1"/>
    <n v="78"/>
    <s v="IT"/>
    <s v="EUR"/>
    <n v="1463979600"/>
    <x v="702"/>
    <n v="1467522000"/>
    <x v="706"/>
    <b v="0"/>
    <b v="0"/>
    <s v="technology/web"/>
    <x v="2"/>
    <s v="web"/>
  </r>
  <r>
    <n v="775"/>
    <s v="Murphy LLC"/>
    <s v="Customer-focused non-volatile framework"/>
    <n v="9400"/>
    <n v="968"/>
    <n v="96.8"/>
    <n v="10"/>
    <x v="0"/>
    <n v="10"/>
    <s v="US"/>
    <s v="USD"/>
    <n v="1415253600"/>
    <x v="703"/>
    <n v="1416117600"/>
    <x v="707"/>
    <b v="0"/>
    <b v="0"/>
    <s v="music/rock"/>
    <x v="1"/>
    <s v="rock"/>
  </r>
  <r>
    <n v="776"/>
    <s v="Taylor-Rowe"/>
    <s v="Synchronized multimedia frame"/>
    <n v="110800"/>
    <n v="72623"/>
    <n v="33"/>
    <n v="66"/>
    <x v="0"/>
    <n v="2201"/>
    <s v="US"/>
    <s v="USD"/>
    <n v="1562216400"/>
    <x v="704"/>
    <n v="1563771600"/>
    <x v="708"/>
    <b v="0"/>
    <b v="0"/>
    <s v="theater/plays"/>
    <x v="3"/>
    <s v="plays"/>
  </r>
  <r>
    <n v="777"/>
    <s v="Henderson Ltd"/>
    <s v="Open-architected stable algorithm"/>
    <n v="93800"/>
    <n v="45987"/>
    <n v="68.03"/>
    <n v="49"/>
    <x v="0"/>
    <n v="676"/>
    <s v="US"/>
    <s v="USD"/>
    <n v="1316754000"/>
    <x v="431"/>
    <n v="1319259600"/>
    <x v="709"/>
    <b v="0"/>
    <b v="0"/>
    <s v="theater/plays"/>
    <x v="3"/>
    <s v="plays"/>
  </r>
  <r>
    <n v="778"/>
    <s v="Moss-Guzman"/>
    <s v="Cross-platform optimizing website"/>
    <n v="1300"/>
    <n v="10243"/>
    <n v="58.87"/>
    <n v="788"/>
    <x v="1"/>
    <n v="174"/>
    <s v="CH"/>
    <s v="CHF"/>
    <n v="1313211600"/>
    <x v="705"/>
    <n v="1313643600"/>
    <x v="710"/>
    <b v="0"/>
    <b v="0"/>
    <s v="film &amp; video/animation"/>
    <x v="4"/>
    <s v="animation"/>
  </r>
  <r>
    <n v="779"/>
    <s v="Webb Group"/>
    <s v="Public-key actuating projection"/>
    <n v="108700"/>
    <n v="87293"/>
    <n v="105.05"/>
    <n v="80"/>
    <x v="0"/>
    <n v="831"/>
    <s v="US"/>
    <s v="USD"/>
    <n v="1439528400"/>
    <x v="706"/>
    <n v="1440306000"/>
    <x v="711"/>
    <b v="0"/>
    <b v="1"/>
    <s v="theater/plays"/>
    <x v="3"/>
    <s v="plays"/>
  </r>
  <r>
    <n v="780"/>
    <s v="Brooks-Rodriguez"/>
    <s v="Implemented intangible instruction set"/>
    <n v="5100"/>
    <n v="5421"/>
    <n v="33.049999999999997"/>
    <n v="106"/>
    <x v="1"/>
    <n v="164"/>
    <s v="US"/>
    <s v="USD"/>
    <n v="1469163600"/>
    <x v="707"/>
    <n v="1470805200"/>
    <x v="712"/>
    <b v="0"/>
    <b v="1"/>
    <s v="film &amp; video/drama"/>
    <x v="4"/>
    <s v="drama"/>
  </r>
  <r>
    <n v="781"/>
    <s v="Thomas Ltd"/>
    <s v="Cross-group interactive architecture"/>
    <n v="8700"/>
    <n v="4414"/>
    <n v="78.819999999999993"/>
    <n v="51"/>
    <x v="3"/>
    <n v="56"/>
    <s v="CH"/>
    <s v="CHF"/>
    <n v="1288501200"/>
    <x v="708"/>
    <n v="1292911200"/>
    <x v="70"/>
    <b v="0"/>
    <b v="0"/>
    <s v="theater/plays"/>
    <x v="3"/>
    <s v="plays"/>
  </r>
  <r>
    <n v="782"/>
    <s v="Williams and Sons"/>
    <s v="Centralized asymmetric framework"/>
    <n v="5100"/>
    <n v="10981"/>
    <n v="68.2"/>
    <n v="215"/>
    <x v="1"/>
    <n v="161"/>
    <s v="US"/>
    <s v="USD"/>
    <n v="1298959200"/>
    <x v="709"/>
    <n v="1301374800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75.73"/>
    <n v="141"/>
    <x v="1"/>
    <n v="138"/>
    <s v="US"/>
    <s v="USD"/>
    <n v="1387260000"/>
    <x v="710"/>
    <n v="1387864800"/>
    <x v="714"/>
    <b v="0"/>
    <b v="0"/>
    <s v="music/rock"/>
    <x v="1"/>
    <s v="rock"/>
  </r>
  <r>
    <n v="784"/>
    <s v="Byrd Group"/>
    <s v="Profound fault-tolerant model"/>
    <n v="88900"/>
    <n v="102535"/>
    <n v="31"/>
    <n v="115"/>
    <x v="1"/>
    <n v="3308"/>
    <s v="US"/>
    <s v="USD"/>
    <n v="1457244000"/>
    <x v="711"/>
    <n v="1458190800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01.88"/>
    <n v="193"/>
    <x v="1"/>
    <n v="127"/>
    <s v="AU"/>
    <s v="AUD"/>
    <n v="1556341200"/>
    <x v="157"/>
    <n v="1559278800"/>
    <x v="716"/>
    <b v="0"/>
    <b v="1"/>
    <s v="film &amp; video/animation"/>
    <x v="4"/>
    <s v="animation"/>
  </r>
  <r>
    <n v="786"/>
    <s v="Smith-Brown"/>
    <s v="Object-based content-based ability"/>
    <n v="1500"/>
    <n v="10946"/>
    <n v="52.88"/>
    <n v="730"/>
    <x v="1"/>
    <n v="207"/>
    <s v="IT"/>
    <s v="EUR"/>
    <n v="1522126800"/>
    <x v="630"/>
    <n v="1522731600"/>
    <x v="717"/>
    <b v="0"/>
    <b v="1"/>
    <s v="music/jazz"/>
    <x v="1"/>
    <s v="jazz"/>
  </r>
  <r>
    <n v="787"/>
    <s v="Vance-Glover"/>
    <s v="Progressive coherent secured line"/>
    <n v="61200"/>
    <n v="60994"/>
    <n v="71.010000000000005"/>
    <n v="100"/>
    <x v="0"/>
    <n v="859"/>
    <s v="CA"/>
    <s v="CAD"/>
    <n v="1305954000"/>
    <x v="712"/>
    <n v="1306731600"/>
    <x v="718"/>
    <b v="0"/>
    <b v="0"/>
    <s v="music/rock"/>
    <x v="1"/>
    <s v="rock"/>
  </r>
  <r>
    <n v="788"/>
    <s v="Joyce PLC"/>
    <s v="Synchronized directional capability"/>
    <n v="3600"/>
    <n v="3174"/>
    <n v="102.39"/>
    <n v="88"/>
    <x v="2"/>
    <n v="31"/>
    <s v="US"/>
    <s v="USD"/>
    <n v="1350709200"/>
    <x v="93"/>
    <n v="1352527200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74.47"/>
    <n v="37"/>
    <x v="0"/>
    <n v="45"/>
    <s v="US"/>
    <s v="USD"/>
    <n v="1401166800"/>
    <x v="713"/>
    <n v="1404363600"/>
    <x v="115"/>
    <b v="0"/>
    <b v="0"/>
    <s v="theater/plays"/>
    <x v="3"/>
    <s v="plays"/>
  </r>
  <r>
    <n v="790"/>
    <s v="White-Obrien"/>
    <s v="Operative local pricing structure"/>
    <n v="185900"/>
    <n v="56774"/>
    <n v="51.01"/>
    <n v="31"/>
    <x v="3"/>
    <n v="1113"/>
    <s v="US"/>
    <s v="USD"/>
    <n v="1266127200"/>
    <x v="714"/>
    <n v="1266645600"/>
    <x v="720"/>
    <b v="0"/>
    <b v="0"/>
    <s v="theater/plays"/>
    <x v="3"/>
    <s v="plays"/>
  </r>
  <r>
    <n v="791"/>
    <s v="Stafford, Hess and Raymond"/>
    <s v="Optional web-enabled extranet"/>
    <n v="2100"/>
    <n v="540"/>
    <n v="90"/>
    <n v="26"/>
    <x v="0"/>
    <n v="6"/>
    <s v="US"/>
    <s v="USD"/>
    <n v="1481436000"/>
    <x v="715"/>
    <n v="1482818400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97.14"/>
    <n v="34"/>
    <x v="0"/>
    <n v="7"/>
    <s v="US"/>
    <s v="USD"/>
    <n v="1372222800"/>
    <x v="716"/>
    <n v="1374642000"/>
    <x v="722"/>
    <b v="0"/>
    <b v="1"/>
    <s v="theater/plays"/>
    <x v="3"/>
    <s v="plays"/>
  </r>
  <r>
    <n v="793"/>
    <s v="Rodriguez, Cox and Rodriguez"/>
    <s v="Networked disintermediate leverage"/>
    <n v="1100"/>
    <n v="13045"/>
    <n v="72.069999999999993"/>
    <n v="1186"/>
    <x v="1"/>
    <n v="181"/>
    <s v="CH"/>
    <s v="CHF"/>
    <n v="1372136400"/>
    <x v="448"/>
    <n v="1372482000"/>
    <x v="451"/>
    <b v="0"/>
    <b v="0"/>
    <s v="publishing/nonfiction"/>
    <x v="5"/>
    <s v="nonfiction"/>
  </r>
  <r>
    <n v="794"/>
    <s v="Welch Inc"/>
    <s v="Optional optimal website"/>
    <n v="6600"/>
    <n v="8276"/>
    <n v="75.239999999999995"/>
    <n v="125"/>
    <x v="1"/>
    <n v="110"/>
    <s v="US"/>
    <s v="USD"/>
    <n v="1513922400"/>
    <x v="717"/>
    <n v="1514959200"/>
    <x v="642"/>
    <b v="0"/>
    <b v="0"/>
    <s v="music/rock"/>
    <x v="1"/>
    <s v="rock"/>
  </r>
  <r>
    <n v="795"/>
    <s v="Vasquez Inc"/>
    <s v="Stand-alone asynchronous functionalities"/>
    <n v="7100"/>
    <n v="1022"/>
    <n v="32.97"/>
    <n v="14"/>
    <x v="0"/>
    <n v="31"/>
    <s v="US"/>
    <s v="USD"/>
    <n v="1477976400"/>
    <x v="718"/>
    <n v="1478235600"/>
    <x v="723"/>
    <b v="0"/>
    <b v="0"/>
    <s v="film &amp; video/drama"/>
    <x v="4"/>
    <s v="drama"/>
  </r>
  <r>
    <n v="796"/>
    <s v="Freeman-Ferguson"/>
    <s v="Profound full-range open system"/>
    <n v="7800"/>
    <n v="4275"/>
    <n v="54.81"/>
    <n v="55"/>
    <x v="0"/>
    <n v="78"/>
    <s v="US"/>
    <s v="USD"/>
    <n v="1407474000"/>
    <x v="719"/>
    <n v="1408078800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45.04"/>
    <n v="110"/>
    <x v="1"/>
    <n v="185"/>
    <s v="US"/>
    <s v="USD"/>
    <n v="1546149600"/>
    <x v="720"/>
    <n v="1548136800"/>
    <x v="725"/>
    <b v="0"/>
    <b v="0"/>
    <s v="technology/web"/>
    <x v="2"/>
    <s v="web"/>
  </r>
  <r>
    <n v="798"/>
    <s v="Small-Fuentes"/>
    <s v="Seamless maximized product"/>
    <n v="3400"/>
    <n v="6408"/>
    <n v="52.96"/>
    <n v="188"/>
    <x v="1"/>
    <n v="121"/>
    <s v="US"/>
    <s v="USD"/>
    <n v="1338440400"/>
    <x v="721"/>
    <n v="1340859600"/>
    <x v="726"/>
    <b v="0"/>
    <b v="1"/>
    <s v="theater/plays"/>
    <x v="3"/>
    <s v="plays"/>
  </r>
  <r>
    <n v="799"/>
    <s v="Reid-Day"/>
    <s v="Devolved tertiary time-frame"/>
    <n v="84500"/>
    <n v="73522"/>
    <n v="60.02"/>
    <n v="87"/>
    <x v="0"/>
    <n v="1225"/>
    <s v="GB"/>
    <s v="GBP"/>
    <n v="1454133600"/>
    <x v="722"/>
    <n v="1454479200"/>
    <x v="727"/>
    <b v="0"/>
    <b v="0"/>
    <s v="theater/plays"/>
    <x v="3"/>
    <s v="plays"/>
  </r>
  <r>
    <n v="800"/>
    <s v="Wallace LLC"/>
    <s v="Centralized regional function"/>
    <n v="100"/>
    <n v="1"/>
    <n v="1"/>
    <n v="1"/>
    <x v="0"/>
    <n v="1"/>
    <s v="CH"/>
    <s v="CHF"/>
    <n v="1434085200"/>
    <x v="139"/>
    <n v="1434430800"/>
    <x v="560"/>
    <b v="0"/>
    <b v="0"/>
    <s v="music/rock"/>
    <x v="1"/>
    <s v="rock"/>
  </r>
  <r>
    <n v="801"/>
    <s v="Olson-Bishop"/>
    <s v="User-friendly high-level initiative"/>
    <n v="2300"/>
    <n v="4667"/>
    <n v="44.03"/>
    <n v="203"/>
    <x v="1"/>
    <n v="106"/>
    <s v="US"/>
    <s v="USD"/>
    <n v="1577772000"/>
    <x v="723"/>
    <n v="1579672800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86.03"/>
    <n v="197"/>
    <x v="1"/>
    <n v="142"/>
    <s v="US"/>
    <s v="USD"/>
    <n v="1562216400"/>
    <x v="704"/>
    <n v="1562389200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28.01"/>
    <n v="107"/>
    <x v="1"/>
    <n v="233"/>
    <s v="US"/>
    <s v="USD"/>
    <n v="1548568800"/>
    <x v="724"/>
    <n v="1551506400"/>
    <x v="35"/>
    <b v="0"/>
    <b v="0"/>
    <s v="theater/plays"/>
    <x v="3"/>
    <s v="plays"/>
  </r>
  <r>
    <n v="804"/>
    <s v="English-Mccullough"/>
    <s v="Business-focused discrete software"/>
    <n v="2600"/>
    <n v="6987"/>
    <n v="32.049999999999997"/>
    <n v="269"/>
    <x v="1"/>
    <n v="218"/>
    <s v="US"/>
    <s v="USD"/>
    <n v="1514872800"/>
    <x v="725"/>
    <n v="1516600800"/>
    <x v="729"/>
    <b v="0"/>
    <b v="0"/>
    <s v="music/rock"/>
    <x v="1"/>
    <s v="rock"/>
  </r>
  <r>
    <n v="805"/>
    <s v="Smith-Nguyen"/>
    <s v="Advanced intermediate Graphic Interface"/>
    <n v="9700"/>
    <n v="4932"/>
    <n v="73.61"/>
    <n v="51"/>
    <x v="0"/>
    <n v="67"/>
    <s v="AU"/>
    <s v="AUD"/>
    <n v="1416031200"/>
    <x v="660"/>
    <n v="1420437600"/>
    <x v="241"/>
    <b v="0"/>
    <b v="0"/>
    <s v="film &amp; video/documentary"/>
    <x v="4"/>
    <s v="documentary"/>
  </r>
  <r>
    <n v="806"/>
    <s v="Harmon-Madden"/>
    <s v="Adaptive holistic hub"/>
    <n v="700"/>
    <n v="8262"/>
    <n v="108.71"/>
    <n v="1180"/>
    <x v="1"/>
    <n v="76"/>
    <s v="US"/>
    <s v="USD"/>
    <n v="1330927200"/>
    <x v="726"/>
    <n v="1332997200"/>
    <x v="730"/>
    <b v="0"/>
    <b v="1"/>
    <s v="film &amp; video/drama"/>
    <x v="4"/>
    <s v="drama"/>
  </r>
  <r>
    <n v="807"/>
    <s v="Walker-Taylor"/>
    <s v="Automated uniform concept"/>
    <n v="700"/>
    <n v="1848"/>
    <n v="42.98"/>
    <n v="264"/>
    <x v="1"/>
    <n v="43"/>
    <s v="US"/>
    <s v="USD"/>
    <n v="1571115600"/>
    <x v="727"/>
    <n v="1574920800"/>
    <x v="322"/>
    <b v="0"/>
    <b v="1"/>
    <s v="theater/plays"/>
    <x v="3"/>
    <s v="plays"/>
  </r>
  <r>
    <n v="808"/>
    <s v="Harris, Medina and Mitchell"/>
    <s v="Enhanced regional flexibility"/>
    <n v="5200"/>
    <n v="1583"/>
    <n v="83.32"/>
    <n v="30"/>
    <x v="0"/>
    <n v="19"/>
    <s v="US"/>
    <s v="USD"/>
    <n v="1463461200"/>
    <x v="728"/>
    <n v="1464930000"/>
    <x v="731"/>
    <b v="0"/>
    <b v="0"/>
    <s v="food/food trucks"/>
    <x v="0"/>
    <s v="food trucks"/>
  </r>
  <r>
    <n v="809"/>
    <s v="Williams and Sons"/>
    <s v="Public-key bottom-line algorithm"/>
    <n v="140800"/>
    <n v="88536"/>
    <n v="42"/>
    <n v="63"/>
    <x v="0"/>
    <n v="2108"/>
    <s v="CH"/>
    <s v="CHF"/>
    <n v="1344920400"/>
    <x v="729"/>
    <n v="1345006800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55.93"/>
    <n v="193"/>
    <x v="1"/>
    <n v="221"/>
    <s v="US"/>
    <s v="USD"/>
    <n v="1511848800"/>
    <x v="730"/>
    <n v="1512712800"/>
    <x v="157"/>
    <b v="0"/>
    <b v="1"/>
    <s v="theater/plays"/>
    <x v="3"/>
    <s v="plays"/>
  </r>
  <r>
    <n v="811"/>
    <s v="Page, Holt and Mack"/>
    <s v="Fundamental methodical emulation"/>
    <n v="92500"/>
    <n v="71320"/>
    <n v="105.04"/>
    <n v="77"/>
    <x v="0"/>
    <n v="679"/>
    <s v="US"/>
    <s v="USD"/>
    <n v="1452319200"/>
    <x v="731"/>
    <n v="1452492000"/>
    <x v="733"/>
    <b v="0"/>
    <b v="1"/>
    <s v="games/video games"/>
    <x v="6"/>
    <s v="video games"/>
  </r>
  <r>
    <n v="812"/>
    <s v="Landry Group"/>
    <s v="Expanded value-added hardware"/>
    <n v="59700"/>
    <n v="134640"/>
    <n v="48"/>
    <n v="226"/>
    <x v="1"/>
    <n v="2805"/>
    <s v="CA"/>
    <s v="CAD"/>
    <n v="1523854800"/>
    <x v="78"/>
    <n v="1524286800"/>
    <x v="734"/>
    <b v="0"/>
    <b v="0"/>
    <s v="publishing/nonfiction"/>
    <x v="5"/>
    <s v="nonfiction"/>
  </r>
  <r>
    <n v="813"/>
    <s v="Buckley Group"/>
    <s v="Diverse high-level attitude"/>
    <n v="3200"/>
    <n v="7661"/>
    <n v="112.66"/>
    <n v="239"/>
    <x v="1"/>
    <n v="68"/>
    <s v="US"/>
    <s v="USD"/>
    <n v="1346043600"/>
    <x v="732"/>
    <n v="1346907600"/>
    <x v="735"/>
    <b v="0"/>
    <b v="0"/>
    <s v="games/video games"/>
    <x v="6"/>
    <s v="video games"/>
  </r>
  <r>
    <n v="814"/>
    <s v="Vincent PLC"/>
    <s v="Visionary 24hour analyzer"/>
    <n v="3200"/>
    <n v="2950"/>
    <n v="81.94"/>
    <n v="92"/>
    <x v="0"/>
    <n v="36"/>
    <s v="DK"/>
    <s v="DKK"/>
    <n v="1464325200"/>
    <x v="733"/>
    <n v="1464498000"/>
    <x v="736"/>
    <b v="0"/>
    <b v="1"/>
    <s v="music/rock"/>
    <x v="1"/>
    <s v="rock"/>
  </r>
  <r>
    <n v="815"/>
    <s v="Watson-Douglas"/>
    <s v="Centralized bandwidth-monitored leverage"/>
    <n v="9000"/>
    <n v="11721"/>
    <n v="64.05"/>
    <n v="130"/>
    <x v="1"/>
    <n v="183"/>
    <s v="CA"/>
    <s v="CAD"/>
    <n v="1511935200"/>
    <x v="734"/>
    <n v="1514181600"/>
    <x v="737"/>
    <b v="0"/>
    <b v="0"/>
    <s v="music/rock"/>
    <x v="1"/>
    <s v="rock"/>
  </r>
  <r>
    <n v="816"/>
    <s v="Jones, Casey and Jones"/>
    <s v="Ergonomic mission-critical moratorium"/>
    <n v="2300"/>
    <n v="14150"/>
    <n v="106.39"/>
    <n v="615"/>
    <x v="1"/>
    <n v="133"/>
    <s v="US"/>
    <s v="USD"/>
    <n v="1392012000"/>
    <x v="406"/>
    <n v="1392184800"/>
    <x v="738"/>
    <b v="1"/>
    <b v="1"/>
    <s v="theater/plays"/>
    <x v="3"/>
    <s v="plays"/>
  </r>
  <r>
    <n v="817"/>
    <s v="Alvarez-Bauer"/>
    <s v="Front-line intermediate moderator"/>
    <n v="51300"/>
    <n v="189192"/>
    <n v="76.010000000000005"/>
    <n v="369"/>
    <x v="1"/>
    <n v="2489"/>
    <s v="IT"/>
    <s v="EUR"/>
    <n v="1556946000"/>
    <x v="735"/>
    <n v="1559365200"/>
    <x v="739"/>
    <b v="0"/>
    <b v="1"/>
    <s v="publishing/nonfiction"/>
    <x v="5"/>
    <s v="nonfiction"/>
  </r>
  <r>
    <n v="818"/>
    <s v="Martinez LLC"/>
    <s v="Automated local secured line"/>
    <n v="700"/>
    <n v="7664"/>
    <n v="111.07"/>
    <n v="1095"/>
    <x v="1"/>
    <n v="69"/>
    <s v="US"/>
    <s v="USD"/>
    <n v="1548050400"/>
    <x v="736"/>
    <n v="1549173600"/>
    <x v="740"/>
    <b v="0"/>
    <b v="1"/>
    <s v="theater/plays"/>
    <x v="3"/>
    <s v="plays"/>
  </r>
  <r>
    <n v="819"/>
    <s v="Buck-Khan"/>
    <s v="Integrated bandwidth-monitored alliance"/>
    <n v="8900"/>
    <n v="4509"/>
    <n v="95.94"/>
    <n v="51"/>
    <x v="0"/>
    <n v="47"/>
    <s v="US"/>
    <s v="USD"/>
    <n v="1353736800"/>
    <x v="737"/>
    <n v="1355032800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43.04"/>
    <n v="801"/>
    <x v="1"/>
    <n v="279"/>
    <s v="GB"/>
    <s v="GBP"/>
    <n v="1532840400"/>
    <x v="192"/>
    <n v="1533963600"/>
    <x v="741"/>
    <b v="0"/>
    <b v="1"/>
    <s v="music/rock"/>
    <x v="1"/>
    <s v="rock"/>
  </r>
  <r>
    <n v="821"/>
    <s v="Alvarez-Andrews"/>
    <s v="Extended impactful secured line"/>
    <n v="4900"/>
    <n v="14273"/>
    <n v="67.97"/>
    <n v="291"/>
    <x v="1"/>
    <n v="210"/>
    <s v="US"/>
    <s v="USD"/>
    <n v="1488261600"/>
    <x v="738"/>
    <n v="1489381200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89.99"/>
    <n v="350"/>
    <x v="1"/>
    <n v="2100"/>
    <s v="US"/>
    <s v="USD"/>
    <n v="1393567200"/>
    <x v="739"/>
    <n v="1395032400"/>
    <x v="743"/>
    <b v="0"/>
    <b v="0"/>
    <s v="music/rock"/>
    <x v="1"/>
    <s v="rock"/>
  </r>
  <r>
    <n v="823"/>
    <s v="Dyer Inc"/>
    <s v="Secured well-modulated system engine"/>
    <n v="4100"/>
    <n v="14640"/>
    <n v="58.1"/>
    <n v="357"/>
    <x v="1"/>
    <n v="252"/>
    <s v="US"/>
    <s v="USD"/>
    <n v="1410325200"/>
    <x v="613"/>
    <n v="1412485200"/>
    <x v="744"/>
    <b v="1"/>
    <b v="1"/>
    <s v="music/rock"/>
    <x v="1"/>
    <s v="rock"/>
  </r>
  <r>
    <n v="824"/>
    <s v="Anderson, Williams and Cox"/>
    <s v="Streamlined national benchmark"/>
    <n v="85000"/>
    <n v="107516"/>
    <n v="84"/>
    <n v="126"/>
    <x v="1"/>
    <n v="1280"/>
    <s v="US"/>
    <s v="USD"/>
    <n v="1276923600"/>
    <x v="740"/>
    <n v="1279688400"/>
    <x v="269"/>
    <b v="0"/>
    <b v="1"/>
    <s v="publishing/nonfiction"/>
    <x v="5"/>
    <s v="nonfiction"/>
  </r>
  <r>
    <n v="825"/>
    <s v="Solomon PLC"/>
    <s v="Open-architected 24/7 infrastructure"/>
    <n v="3600"/>
    <n v="13950"/>
    <n v="88.85"/>
    <n v="388"/>
    <x v="1"/>
    <n v="157"/>
    <s v="GB"/>
    <s v="GBP"/>
    <n v="1500958800"/>
    <x v="145"/>
    <n v="1501995600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65.959999999999994"/>
    <n v="457"/>
    <x v="1"/>
    <n v="194"/>
    <s v="US"/>
    <s v="USD"/>
    <n v="1292220000"/>
    <x v="741"/>
    <n v="1294639200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74.8"/>
    <n v="267"/>
    <x v="1"/>
    <n v="82"/>
    <s v="AU"/>
    <s v="AUD"/>
    <n v="1304398800"/>
    <x v="742"/>
    <n v="1305435600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.989999999999995"/>
    <n v="69"/>
    <x v="0"/>
    <n v="70"/>
    <s v="US"/>
    <s v="USD"/>
    <n v="1535432400"/>
    <x v="202"/>
    <n v="1537592400"/>
    <x v="503"/>
    <b v="0"/>
    <b v="0"/>
    <s v="theater/plays"/>
    <x v="3"/>
    <s v="plays"/>
  </r>
  <r>
    <n v="829"/>
    <s v="Baker-Higgins"/>
    <s v="Vision-oriented scalable portal"/>
    <n v="9600"/>
    <n v="4929"/>
    <n v="32.01"/>
    <n v="51"/>
    <x v="0"/>
    <n v="154"/>
    <s v="US"/>
    <s v="USD"/>
    <n v="1433826000"/>
    <x v="743"/>
    <n v="1435122000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64.73"/>
    <n v="1"/>
    <x v="0"/>
    <n v="22"/>
    <s v="US"/>
    <s v="USD"/>
    <n v="1514959200"/>
    <x v="744"/>
    <n v="1520056800"/>
    <x v="330"/>
    <b v="0"/>
    <b v="0"/>
    <s v="theater/plays"/>
    <x v="3"/>
    <s v="plays"/>
  </r>
  <r>
    <n v="831"/>
    <s v="Ward PLC"/>
    <s v="Front-line bottom-line Graphic Interface"/>
    <n v="97100"/>
    <n v="105817"/>
    <n v="25"/>
    <n v="109"/>
    <x v="1"/>
    <n v="4233"/>
    <s v="US"/>
    <s v="USD"/>
    <n v="1332738000"/>
    <x v="745"/>
    <n v="1335675600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104.98"/>
    <n v="315"/>
    <x v="1"/>
    <n v="1297"/>
    <s v="DK"/>
    <s v="DKK"/>
    <n v="1445490000"/>
    <x v="746"/>
    <n v="1448431200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64.989999999999995"/>
    <n v="158"/>
    <x v="1"/>
    <n v="165"/>
    <s v="DK"/>
    <s v="DKK"/>
    <n v="1297663200"/>
    <x v="747"/>
    <n v="1298613600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94.35"/>
    <n v="154"/>
    <x v="1"/>
    <n v="119"/>
    <s v="US"/>
    <s v="USD"/>
    <n v="1371963600"/>
    <x v="362"/>
    <n v="1372482000"/>
    <x v="451"/>
    <b v="0"/>
    <b v="0"/>
    <s v="theater/plays"/>
    <x v="3"/>
    <s v="plays"/>
  </r>
  <r>
    <n v="835"/>
    <s v="Hodges, Smith and Kelly"/>
    <s v="Future-proofed 24hour model"/>
    <n v="86200"/>
    <n v="77355"/>
    <n v="44"/>
    <n v="90"/>
    <x v="0"/>
    <n v="1758"/>
    <s v="US"/>
    <s v="USD"/>
    <n v="1425103200"/>
    <x v="748"/>
    <n v="1425621600"/>
    <x v="752"/>
    <b v="0"/>
    <b v="0"/>
    <s v="technology/web"/>
    <x v="2"/>
    <s v="web"/>
  </r>
  <r>
    <n v="836"/>
    <s v="Macias Inc"/>
    <s v="Optimized didactic intranet"/>
    <n v="8100"/>
    <n v="6086"/>
    <n v="64.739999999999995"/>
    <n v="75"/>
    <x v="0"/>
    <n v="94"/>
    <s v="US"/>
    <s v="USD"/>
    <n v="1265349600"/>
    <x v="749"/>
    <n v="1266300000"/>
    <x v="753"/>
    <b v="0"/>
    <b v="0"/>
    <s v="music/indie rock"/>
    <x v="1"/>
    <s v="indie rock"/>
  </r>
  <r>
    <n v="837"/>
    <s v="Cook-Ortiz"/>
    <s v="Right-sized dedicated standardization"/>
    <n v="17700"/>
    <n v="150960"/>
    <n v="84.01"/>
    <n v="853"/>
    <x v="1"/>
    <n v="1797"/>
    <s v="US"/>
    <s v="USD"/>
    <n v="1301202000"/>
    <x v="643"/>
    <n v="1305867600"/>
    <x v="754"/>
    <b v="0"/>
    <b v="0"/>
    <s v="music/jazz"/>
    <x v="1"/>
    <s v="jazz"/>
  </r>
  <r>
    <n v="838"/>
    <s v="Jordan-Fischer"/>
    <s v="Vision-oriented high-level extranet"/>
    <n v="6400"/>
    <n v="8890"/>
    <n v="34.06"/>
    <n v="139"/>
    <x v="1"/>
    <n v="261"/>
    <s v="US"/>
    <s v="USD"/>
    <n v="1538024400"/>
    <x v="750"/>
    <n v="1538802000"/>
    <x v="755"/>
    <b v="0"/>
    <b v="0"/>
    <s v="theater/plays"/>
    <x v="3"/>
    <s v="plays"/>
  </r>
  <r>
    <n v="839"/>
    <s v="Pierce-Ramirez"/>
    <s v="Organized scalable initiative"/>
    <n v="7700"/>
    <n v="14644"/>
    <n v="93.27"/>
    <n v="190"/>
    <x v="1"/>
    <n v="157"/>
    <s v="US"/>
    <s v="USD"/>
    <n v="1395032400"/>
    <x v="751"/>
    <n v="1398920400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33"/>
    <n v="100"/>
    <x v="1"/>
    <n v="3533"/>
    <s v="US"/>
    <s v="USD"/>
    <n v="1405486800"/>
    <x v="752"/>
    <n v="1405659600"/>
    <x v="757"/>
    <b v="0"/>
    <b v="1"/>
    <s v="theater/plays"/>
    <x v="3"/>
    <s v="plays"/>
  </r>
  <r>
    <n v="841"/>
    <s v="Garcia, Dunn and Richardson"/>
    <s v="Automated even-keeled emulation"/>
    <n v="9100"/>
    <n v="12991"/>
    <n v="83.81"/>
    <n v="143"/>
    <x v="1"/>
    <n v="155"/>
    <s v="US"/>
    <s v="USD"/>
    <n v="1455861600"/>
    <x v="753"/>
    <n v="1457244000"/>
    <x v="758"/>
    <b v="0"/>
    <b v="0"/>
    <s v="technology/web"/>
    <x v="2"/>
    <s v="web"/>
  </r>
  <r>
    <n v="842"/>
    <s v="Lawson and Sons"/>
    <s v="Reverse-engineered multi-tasking product"/>
    <n v="1500"/>
    <n v="8447"/>
    <n v="63.99"/>
    <n v="563"/>
    <x v="1"/>
    <n v="132"/>
    <s v="IT"/>
    <s v="EUR"/>
    <n v="1529038800"/>
    <x v="754"/>
    <n v="1529298000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81.91"/>
    <n v="31"/>
    <x v="0"/>
    <n v="33"/>
    <s v="US"/>
    <s v="USD"/>
    <n v="1535259600"/>
    <x v="755"/>
    <n v="1535778000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3.05"/>
    <n v="99"/>
    <x v="3"/>
    <n v="94"/>
    <s v="US"/>
    <s v="USD"/>
    <n v="1327212000"/>
    <x v="756"/>
    <n v="1327471200"/>
    <x v="761"/>
    <b v="0"/>
    <b v="0"/>
    <s v="film &amp; video/documentary"/>
    <x v="4"/>
    <s v="documentary"/>
  </r>
  <r>
    <n v="845"/>
    <s v="Williams LLC"/>
    <s v="Up-sized high-level access"/>
    <n v="69900"/>
    <n v="138087"/>
    <n v="101.98"/>
    <n v="198"/>
    <x v="1"/>
    <n v="1354"/>
    <s v="GB"/>
    <s v="GBP"/>
    <n v="1526360400"/>
    <x v="757"/>
    <n v="1529557200"/>
    <x v="78"/>
    <b v="0"/>
    <b v="0"/>
    <s v="technology/web"/>
    <x v="2"/>
    <s v="web"/>
  </r>
  <r>
    <n v="846"/>
    <s v="Cooper, Stanley and Bryant"/>
    <s v="Phased empowering success"/>
    <n v="1000"/>
    <n v="5085"/>
    <n v="105.94"/>
    <n v="509"/>
    <x v="1"/>
    <n v="48"/>
    <s v="US"/>
    <s v="USD"/>
    <n v="1532149200"/>
    <x v="758"/>
    <n v="1535259600"/>
    <x v="762"/>
    <b v="1"/>
    <b v="1"/>
    <s v="technology/web"/>
    <x v="2"/>
    <s v="web"/>
  </r>
  <r>
    <n v="847"/>
    <s v="Miller, Glenn and Adams"/>
    <s v="Distributed actuating project"/>
    <n v="4700"/>
    <n v="11174"/>
    <n v="101.58"/>
    <n v="238"/>
    <x v="1"/>
    <n v="110"/>
    <s v="US"/>
    <s v="USD"/>
    <n v="1515304800"/>
    <x v="759"/>
    <n v="1515564000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62.97"/>
    <n v="338"/>
    <x v="1"/>
    <n v="172"/>
    <s v="US"/>
    <s v="USD"/>
    <n v="1276318800"/>
    <x v="760"/>
    <n v="1277096400"/>
    <x v="764"/>
    <b v="0"/>
    <b v="0"/>
    <s v="film &amp; video/drama"/>
    <x v="4"/>
    <s v="drama"/>
  </r>
  <r>
    <n v="849"/>
    <s v="Jones-Ryan"/>
    <s v="Vision-oriented uniform instruction set"/>
    <n v="6700"/>
    <n v="8917"/>
    <n v="29.05"/>
    <n v="133"/>
    <x v="1"/>
    <n v="307"/>
    <s v="US"/>
    <s v="USD"/>
    <n v="1328767200"/>
    <x v="761"/>
    <n v="1329026400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n v="1"/>
    <x v="0"/>
    <n v="1"/>
    <s v="US"/>
    <s v="USD"/>
    <n v="1321682400"/>
    <x v="762"/>
    <n v="1322978400"/>
    <x v="539"/>
    <b v="1"/>
    <b v="0"/>
    <s v="music/rock"/>
    <x v="1"/>
    <s v="rock"/>
  </r>
  <r>
    <n v="851"/>
    <s v="Bright and Sons"/>
    <s v="Object-based needs-based info-mediaries"/>
    <n v="6000"/>
    <n v="12468"/>
    <n v="77.930000000000007"/>
    <n v="208"/>
    <x v="1"/>
    <n v="160"/>
    <s v="US"/>
    <s v="USD"/>
    <n v="1335934800"/>
    <x v="444"/>
    <n v="1338786000"/>
    <x v="766"/>
    <b v="0"/>
    <b v="0"/>
    <s v="music/electric music"/>
    <x v="1"/>
    <s v="electric music"/>
  </r>
  <r>
    <n v="852"/>
    <s v="Brady Ltd"/>
    <s v="Open-source reciprocal standardization"/>
    <n v="4900"/>
    <n v="2505"/>
    <n v="80.81"/>
    <n v="51"/>
    <x v="0"/>
    <n v="31"/>
    <s v="US"/>
    <s v="USD"/>
    <n v="1310792400"/>
    <x v="763"/>
    <n v="1311656400"/>
    <x v="422"/>
    <b v="0"/>
    <b v="1"/>
    <s v="games/video games"/>
    <x v="6"/>
    <s v="video games"/>
  </r>
  <r>
    <n v="853"/>
    <s v="Collier LLC"/>
    <s v="Secured well-modulated projection"/>
    <n v="17100"/>
    <n v="111502"/>
    <n v="76.010000000000005"/>
    <n v="652"/>
    <x v="1"/>
    <n v="1467"/>
    <s v="CA"/>
    <s v="CAD"/>
    <n v="1308546000"/>
    <x v="764"/>
    <n v="1308978000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72.989999999999995"/>
    <n v="114"/>
    <x v="1"/>
    <n v="2662"/>
    <s v="CA"/>
    <s v="CAD"/>
    <n v="1574056800"/>
    <x v="765"/>
    <n v="1576389600"/>
    <x v="768"/>
    <b v="0"/>
    <b v="0"/>
    <s v="publishing/fiction"/>
    <x v="5"/>
    <s v="fiction"/>
  </r>
  <r>
    <n v="855"/>
    <s v="Moses-Terry"/>
    <s v="Horizontal clear-thinking framework"/>
    <n v="23400"/>
    <n v="23956"/>
    <n v="53"/>
    <n v="102"/>
    <x v="1"/>
    <n v="452"/>
    <s v="AU"/>
    <s v="AUD"/>
    <n v="1308373200"/>
    <x v="766"/>
    <n v="1311051600"/>
    <x v="214"/>
    <b v="0"/>
    <b v="0"/>
    <s v="theater/plays"/>
    <x v="3"/>
    <s v="plays"/>
  </r>
  <r>
    <n v="856"/>
    <s v="Williams and Sons"/>
    <s v="Profound composite core"/>
    <n v="2400"/>
    <n v="8558"/>
    <n v="54.16"/>
    <n v="357"/>
    <x v="1"/>
    <n v="158"/>
    <s v="US"/>
    <s v="USD"/>
    <n v="1335243600"/>
    <x v="767"/>
    <n v="1336712400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32.950000000000003"/>
    <n v="140"/>
    <x v="1"/>
    <n v="225"/>
    <s v="CH"/>
    <s v="CHF"/>
    <n v="1328421600"/>
    <x v="768"/>
    <n v="1330408800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79.37"/>
    <n v="69"/>
    <x v="0"/>
    <n v="35"/>
    <s v="US"/>
    <s v="USD"/>
    <n v="1524286800"/>
    <x v="769"/>
    <n v="1524891600"/>
    <x v="771"/>
    <b v="1"/>
    <b v="0"/>
    <s v="food/food trucks"/>
    <x v="0"/>
    <s v="food trucks"/>
  </r>
  <r>
    <n v="859"/>
    <s v="Martinez Ltd"/>
    <s v="Multi-layered upward-trending groupware"/>
    <n v="7300"/>
    <n v="2594"/>
    <n v="41.17"/>
    <n v="36"/>
    <x v="0"/>
    <n v="63"/>
    <s v="US"/>
    <s v="USD"/>
    <n v="1362117600"/>
    <x v="770"/>
    <n v="1363669200"/>
    <x v="250"/>
    <b v="0"/>
    <b v="1"/>
    <s v="theater/plays"/>
    <x v="3"/>
    <s v="plays"/>
  </r>
  <r>
    <n v="860"/>
    <s v="Lee PLC"/>
    <s v="Re-contextualized leadingedge firmware"/>
    <n v="2000"/>
    <n v="5033"/>
    <n v="77.430000000000007"/>
    <n v="252"/>
    <x v="1"/>
    <n v="65"/>
    <s v="US"/>
    <s v="USD"/>
    <n v="1550556000"/>
    <x v="771"/>
    <n v="1551420000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57.16"/>
    <n v="106"/>
    <x v="1"/>
    <n v="163"/>
    <s v="US"/>
    <s v="USD"/>
    <n v="1269147600"/>
    <x v="772"/>
    <n v="1269838800"/>
    <x v="773"/>
    <b v="0"/>
    <b v="0"/>
    <s v="theater/plays"/>
    <x v="3"/>
    <s v="plays"/>
  </r>
  <r>
    <n v="862"/>
    <s v="Lewis and Sons"/>
    <s v="Profound disintermediate open system"/>
    <n v="3500"/>
    <n v="6560"/>
    <n v="77.180000000000007"/>
    <n v="187"/>
    <x v="1"/>
    <n v="85"/>
    <s v="US"/>
    <s v="USD"/>
    <n v="1312174800"/>
    <x v="773"/>
    <n v="1312520400"/>
    <x v="774"/>
    <b v="0"/>
    <b v="0"/>
    <s v="theater/plays"/>
    <x v="3"/>
    <s v="plays"/>
  </r>
  <r>
    <n v="863"/>
    <s v="Davis-Johnson"/>
    <s v="Automated reciprocal protocol"/>
    <n v="1400"/>
    <n v="5415"/>
    <n v="24.95"/>
    <n v="387"/>
    <x v="1"/>
    <n v="217"/>
    <s v="US"/>
    <s v="USD"/>
    <n v="1434517200"/>
    <x v="774"/>
    <n v="1436504400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97.18"/>
    <n v="347"/>
    <x v="1"/>
    <n v="150"/>
    <s v="US"/>
    <s v="USD"/>
    <n v="1471582800"/>
    <x v="775"/>
    <n v="1472014800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46"/>
    <n v="186"/>
    <x v="1"/>
    <n v="3272"/>
    <s v="US"/>
    <s v="USD"/>
    <n v="1410757200"/>
    <x v="776"/>
    <n v="1411534800"/>
    <x v="776"/>
    <b v="0"/>
    <b v="0"/>
    <s v="theater/plays"/>
    <x v="3"/>
    <s v="plays"/>
  </r>
  <r>
    <n v="866"/>
    <s v="Jackson-Brown"/>
    <s v="Versatile 5thgeneration matrices"/>
    <n v="182800"/>
    <n v="79045"/>
    <n v="88.02"/>
    <n v="43"/>
    <x v="3"/>
    <n v="898"/>
    <s v="US"/>
    <s v="USD"/>
    <n v="1304830800"/>
    <x v="777"/>
    <n v="1304917200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25.99"/>
    <n v="162"/>
    <x v="1"/>
    <n v="300"/>
    <s v="US"/>
    <s v="USD"/>
    <n v="1539061200"/>
    <x v="778"/>
    <n v="1539579600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02.69"/>
    <n v="185"/>
    <x v="1"/>
    <n v="126"/>
    <s v="US"/>
    <s v="USD"/>
    <n v="1381554000"/>
    <x v="779"/>
    <n v="1382504400"/>
    <x v="779"/>
    <b v="0"/>
    <b v="0"/>
    <s v="theater/plays"/>
    <x v="3"/>
    <s v="plays"/>
  </r>
  <r>
    <n v="869"/>
    <s v="Brown-Williams"/>
    <s v="Multi-channeled responsive product"/>
    <n v="161900"/>
    <n v="38376"/>
    <n v="72.959999999999994"/>
    <n v="24"/>
    <x v="0"/>
    <n v="526"/>
    <s v="US"/>
    <s v="USD"/>
    <n v="1277096400"/>
    <x v="780"/>
    <n v="1278306000"/>
    <x v="780"/>
    <b v="0"/>
    <b v="0"/>
    <s v="film &amp; video/drama"/>
    <x v="4"/>
    <s v="drama"/>
  </r>
  <r>
    <n v="870"/>
    <s v="Hansen-Austin"/>
    <s v="Adaptive demand-driven encryption"/>
    <n v="7700"/>
    <n v="6920"/>
    <n v="57.19"/>
    <n v="90"/>
    <x v="0"/>
    <n v="121"/>
    <s v="US"/>
    <s v="USD"/>
    <n v="1440392400"/>
    <x v="335"/>
    <n v="1442552400"/>
    <x v="781"/>
    <b v="0"/>
    <b v="0"/>
    <s v="theater/plays"/>
    <x v="3"/>
    <s v="plays"/>
  </r>
  <r>
    <n v="871"/>
    <s v="Santana-George"/>
    <s v="Re-engineered client-driven knowledge user"/>
    <n v="71500"/>
    <n v="194912"/>
    <n v="84.01"/>
    <n v="273"/>
    <x v="1"/>
    <n v="2320"/>
    <s v="US"/>
    <s v="USD"/>
    <n v="1509512400"/>
    <x v="535"/>
    <n v="1511071200"/>
    <x v="782"/>
    <b v="0"/>
    <b v="1"/>
    <s v="theater/plays"/>
    <x v="3"/>
    <s v="plays"/>
  </r>
  <r>
    <n v="872"/>
    <s v="Davis LLC"/>
    <s v="Compatible logistical paradigm"/>
    <n v="4700"/>
    <n v="7992"/>
    <n v="98.67"/>
    <n v="170"/>
    <x v="1"/>
    <n v="81"/>
    <s v="AU"/>
    <s v="AUD"/>
    <n v="1535950800"/>
    <x v="270"/>
    <n v="153638280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42.01"/>
    <n v="188"/>
    <x v="1"/>
    <n v="1887"/>
    <s v="US"/>
    <s v="USD"/>
    <n v="1389160800"/>
    <x v="781"/>
    <n v="1389592800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2"/>
    <n v="347"/>
    <x v="1"/>
    <n v="4358"/>
    <s v="US"/>
    <s v="USD"/>
    <n v="1271998800"/>
    <x v="782"/>
    <n v="1275282000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81.569999999999993"/>
    <n v="69"/>
    <x v="0"/>
    <n v="67"/>
    <s v="US"/>
    <s v="USD"/>
    <n v="1294898400"/>
    <x v="783"/>
    <n v="1294984800"/>
    <x v="785"/>
    <b v="0"/>
    <b v="0"/>
    <s v="music/rock"/>
    <x v="1"/>
    <s v="rock"/>
  </r>
  <r>
    <n v="876"/>
    <s v="Dixon, Perez and Banks"/>
    <s v="Re-engineered encompassing definition"/>
    <n v="8300"/>
    <n v="2111"/>
    <n v="37.04"/>
    <n v="25"/>
    <x v="0"/>
    <n v="57"/>
    <s v="CA"/>
    <s v="CAD"/>
    <n v="1559970000"/>
    <x v="784"/>
    <n v="1562043600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103.03"/>
    <n v="77"/>
    <x v="0"/>
    <n v="1229"/>
    <s v="US"/>
    <s v="USD"/>
    <n v="1469509200"/>
    <x v="785"/>
    <n v="1469595600"/>
    <x v="786"/>
    <b v="0"/>
    <b v="0"/>
    <s v="food/food trucks"/>
    <x v="0"/>
    <s v="food trucks"/>
  </r>
  <r>
    <n v="878"/>
    <s v="Lutz Group"/>
    <s v="Enterprise-wide foreground paradigm"/>
    <n v="2700"/>
    <n v="1012"/>
    <n v="84.33"/>
    <n v="37"/>
    <x v="0"/>
    <n v="12"/>
    <s v="IT"/>
    <s v="EUR"/>
    <n v="1579068000"/>
    <x v="786"/>
    <n v="1581141600"/>
    <x v="787"/>
    <b v="0"/>
    <b v="0"/>
    <s v="music/metal"/>
    <x v="1"/>
    <s v="metal"/>
  </r>
  <r>
    <n v="879"/>
    <s v="Ortiz Inc"/>
    <s v="Stand-alone incremental parallelism"/>
    <n v="1000"/>
    <n v="5438"/>
    <n v="102.6"/>
    <n v="544"/>
    <x v="1"/>
    <n v="53"/>
    <s v="US"/>
    <s v="USD"/>
    <n v="1487743200"/>
    <x v="787"/>
    <n v="1488520800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79.989999999999995"/>
    <n v="229"/>
    <x v="1"/>
    <n v="2414"/>
    <s v="US"/>
    <s v="USD"/>
    <n v="1563685200"/>
    <x v="788"/>
    <n v="1563858000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70.06"/>
    <n v="39"/>
    <x v="0"/>
    <n v="452"/>
    <s v="US"/>
    <s v="USD"/>
    <n v="1436418000"/>
    <x v="330"/>
    <n v="1438923600"/>
    <x v="789"/>
    <b v="0"/>
    <b v="1"/>
    <s v="theater/plays"/>
    <x v="3"/>
    <s v="plays"/>
  </r>
  <r>
    <n v="882"/>
    <s v="White-Rosario"/>
    <s v="Balanced demand-driven definition"/>
    <n v="800"/>
    <n v="2960"/>
    <n v="37"/>
    <n v="370"/>
    <x v="1"/>
    <n v="80"/>
    <s v="US"/>
    <s v="USD"/>
    <n v="1421820000"/>
    <x v="789"/>
    <n v="1422165600"/>
    <x v="790"/>
    <b v="0"/>
    <b v="0"/>
    <s v="theater/plays"/>
    <x v="3"/>
    <s v="plays"/>
  </r>
  <r>
    <n v="883"/>
    <s v="Simmons-Villarreal"/>
    <s v="Customer-focused mobile Graphic Interface"/>
    <n v="3400"/>
    <n v="8089"/>
    <n v="41.91"/>
    <n v="238"/>
    <x v="1"/>
    <n v="193"/>
    <s v="US"/>
    <s v="USD"/>
    <n v="1274763600"/>
    <x v="790"/>
    <n v="1277874000"/>
    <x v="791"/>
    <b v="0"/>
    <b v="0"/>
    <s v="film &amp; video/shorts"/>
    <x v="4"/>
    <s v="shorts"/>
  </r>
  <r>
    <n v="884"/>
    <s v="Strickland Group"/>
    <s v="Horizontal secondary interface"/>
    <n v="170800"/>
    <n v="109374"/>
    <n v="57.99"/>
    <n v="64"/>
    <x v="0"/>
    <n v="1886"/>
    <s v="US"/>
    <s v="USD"/>
    <n v="1399179600"/>
    <x v="791"/>
    <n v="1399352400"/>
    <x v="792"/>
    <b v="0"/>
    <b v="1"/>
    <s v="theater/plays"/>
    <x v="3"/>
    <s v="plays"/>
  </r>
  <r>
    <n v="885"/>
    <s v="Lynch Ltd"/>
    <s v="Virtual analyzing collaboration"/>
    <n v="1800"/>
    <n v="2129"/>
    <n v="40.94"/>
    <n v="118"/>
    <x v="1"/>
    <n v="52"/>
    <s v="US"/>
    <s v="USD"/>
    <n v="1275800400"/>
    <x v="792"/>
    <n v="1279083600"/>
    <x v="556"/>
    <b v="0"/>
    <b v="0"/>
    <s v="theater/plays"/>
    <x v="3"/>
    <s v="plays"/>
  </r>
  <r>
    <n v="886"/>
    <s v="Sanders LLC"/>
    <s v="Multi-tiered explicit focus group"/>
    <n v="150600"/>
    <n v="127745"/>
    <n v="70"/>
    <n v="85"/>
    <x v="0"/>
    <n v="1825"/>
    <s v="US"/>
    <s v="USD"/>
    <n v="1282798800"/>
    <x v="793"/>
    <n v="1284354000"/>
    <x v="488"/>
    <b v="0"/>
    <b v="0"/>
    <s v="music/indie rock"/>
    <x v="1"/>
    <s v="indie rock"/>
  </r>
  <r>
    <n v="887"/>
    <s v="Cooper LLC"/>
    <s v="Multi-layered systematic knowledgebase"/>
    <n v="7800"/>
    <n v="2289"/>
    <n v="73.84"/>
    <n v="29"/>
    <x v="0"/>
    <n v="31"/>
    <s v="US"/>
    <s v="USD"/>
    <n v="1437109200"/>
    <x v="794"/>
    <n v="1441170000"/>
    <x v="232"/>
    <b v="0"/>
    <b v="1"/>
    <s v="theater/plays"/>
    <x v="3"/>
    <s v="plays"/>
  </r>
  <r>
    <n v="888"/>
    <s v="Palmer Ltd"/>
    <s v="Reverse-engineered uniform knowledge user"/>
    <n v="5800"/>
    <n v="12174"/>
    <n v="41.98"/>
    <n v="210"/>
    <x v="1"/>
    <n v="290"/>
    <s v="US"/>
    <s v="USD"/>
    <n v="1491886800"/>
    <x v="795"/>
    <n v="1493528400"/>
    <x v="793"/>
    <b v="0"/>
    <b v="0"/>
    <s v="theater/plays"/>
    <x v="3"/>
    <s v="plays"/>
  </r>
  <r>
    <n v="889"/>
    <s v="Santos Group"/>
    <s v="Secured dynamic capacity"/>
    <n v="5600"/>
    <n v="9508"/>
    <n v="77.930000000000007"/>
    <n v="170"/>
    <x v="1"/>
    <n v="122"/>
    <s v="US"/>
    <s v="USD"/>
    <n v="1394600400"/>
    <x v="796"/>
    <n v="1395205200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06.02"/>
    <n v="116"/>
    <x v="1"/>
    <n v="1470"/>
    <s v="US"/>
    <s v="USD"/>
    <n v="1561352400"/>
    <x v="797"/>
    <n v="1561438800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47.02"/>
    <n v="259"/>
    <x v="1"/>
    <n v="165"/>
    <s v="CA"/>
    <s v="CAD"/>
    <n v="1322892000"/>
    <x v="798"/>
    <n v="1326693600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76.02"/>
    <n v="231"/>
    <x v="1"/>
    <n v="182"/>
    <s v="US"/>
    <s v="USD"/>
    <n v="1274418000"/>
    <x v="799"/>
    <n v="1277960400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54.12"/>
    <n v="128"/>
    <x v="1"/>
    <n v="199"/>
    <s v="IT"/>
    <s v="EUR"/>
    <n v="1434344400"/>
    <x v="800"/>
    <n v="1434690000"/>
    <x v="797"/>
    <b v="0"/>
    <b v="1"/>
    <s v="film &amp; video/documentary"/>
    <x v="4"/>
    <s v="documentary"/>
  </r>
  <r>
    <n v="894"/>
    <s v="Barrett Inc"/>
    <s v="Organic cohesive neural-net"/>
    <n v="1700"/>
    <n v="3208"/>
    <n v="57.29"/>
    <n v="189"/>
    <x v="1"/>
    <n v="56"/>
    <s v="GB"/>
    <s v="GBP"/>
    <n v="1373518800"/>
    <x v="801"/>
    <n v="1376110800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103.81"/>
    <n v="7"/>
    <x v="0"/>
    <n v="107"/>
    <s v="US"/>
    <s v="USD"/>
    <n v="1517637600"/>
    <x v="802"/>
    <n v="1518415200"/>
    <x v="799"/>
    <b v="0"/>
    <b v="0"/>
    <s v="theater/plays"/>
    <x v="3"/>
    <s v="plays"/>
  </r>
  <r>
    <n v="896"/>
    <s v="Wright-Bryant"/>
    <s v="Reverse-engineered client-server extranet"/>
    <n v="19800"/>
    <n v="153338"/>
    <n v="105.03"/>
    <n v="774"/>
    <x v="1"/>
    <n v="1460"/>
    <s v="AU"/>
    <s v="AUD"/>
    <n v="1310619600"/>
    <x v="803"/>
    <n v="1310878800"/>
    <x v="800"/>
    <b v="0"/>
    <b v="1"/>
    <s v="food/food trucks"/>
    <x v="0"/>
    <s v="food trucks"/>
  </r>
  <r>
    <n v="897"/>
    <s v="Berry-Cannon"/>
    <s v="Organized discrete encoding"/>
    <n v="8800"/>
    <n v="2437"/>
    <n v="90.26"/>
    <n v="28"/>
    <x v="0"/>
    <n v="27"/>
    <s v="US"/>
    <s v="USD"/>
    <n v="1556427600"/>
    <x v="212"/>
    <n v="1556600400"/>
    <x v="368"/>
    <b v="0"/>
    <b v="0"/>
    <s v="theater/plays"/>
    <x v="3"/>
    <s v="plays"/>
  </r>
  <r>
    <n v="898"/>
    <s v="Davis-Gonzalez"/>
    <s v="Balanced regional flexibility"/>
    <n v="179100"/>
    <n v="93991"/>
    <n v="76.98"/>
    <n v="52"/>
    <x v="0"/>
    <n v="1221"/>
    <s v="US"/>
    <s v="USD"/>
    <n v="1576476000"/>
    <x v="804"/>
    <n v="1576994400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102.6"/>
    <n v="407"/>
    <x v="1"/>
    <n v="123"/>
    <s v="CH"/>
    <s v="CHF"/>
    <n v="1381122000"/>
    <x v="805"/>
    <n v="1382677200"/>
    <x v="802"/>
    <b v="0"/>
    <b v="0"/>
    <s v="music/jazz"/>
    <x v="1"/>
    <s v="jazz"/>
  </r>
  <r>
    <n v="900"/>
    <s v="Powers, Smith and Deleon"/>
    <s v="Enhanced uniform service-desk"/>
    <n v="100"/>
    <n v="2"/>
    <n v="2"/>
    <n v="2"/>
    <x v="0"/>
    <n v="1"/>
    <s v="US"/>
    <s v="USD"/>
    <n v="1411102800"/>
    <x v="806"/>
    <n v="1411189200"/>
    <x v="803"/>
    <b v="0"/>
    <b v="1"/>
    <s v="technology/web"/>
    <x v="2"/>
    <s v="web"/>
  </r>
  <r>
    <n v="901"/>
    <s v="Hogan Group"/>
    <s v="Versatile bottom-line definition"/>
    <n v="5600"/>
    <n v="8746"/>
    <n v="55.01"/>
    <n v="156"/>
    <x v="1"/>
    <n v="159"/>
    <s v="US"/>
    <s v="USD"/>
    <n v="1531803600"/>
    <x v="807"/>
    <n v="1534654800"/>
    <x v="482"/>
    <b v="0"/>
    <b v="1"/>
    <s v="music/rock"/>
    <x v="1"/>
    <s v="rock"/>
  </r>
  <r>
    <n v="902"/>
    <s v="Wang, Silva and Byrd"/>
    <s v="Integrated bifurcated software"/>
    <n v="1400"/>
    <n v="3534"/>
    <n v="32.130000000000003"/>
    <n v="252"/>
    <x v="1"/>
    <n v="110"/>
    <s v="US"/>
    <s v="USD"/>
    <n v="1454133600"/>
    <x v="722"/>
    <n v="1457762400"/>
    <x v="496"/>
    <b v="0"/>
    <b v="0"/>
    <s v="technology/web"/>
    <x v="2"/>
    <s v="web"/>
  </r>
  <r>
    <n v="903"/>
    <s v="Parker-Morris"/>
    <s v="Assimilated next generation instruction set"/>
    <n v="41000"/>
    <n v="709"/>
    <n v="50.64"/>
    <n v="2"/>
    <x v="2"/>
    <n v="14"/>
    <s v="US"/>
    <s v="USD"/>
    <n v="1336194000"/>
    <x v="477"/>
    <n v="1337490000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49.69"/>
    <n v="12"/>
    <x v="0"/>
    <n v="16"/>
    <s v="US"/>
    <s v="USD"/>
    <n v="1349326800"/>
    <x v="259"/>
    <n v="1349672400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54.89"/>
    <n v="164"/>
    <x v="1"/>
    <n v="236"/>
    <s v="US"/>
    <s v="USD"/>
    <n v="1379566800"/>
    <x v="9"/>
    <n v="1379826000"/>
    <x v="806"/>
    <b v="0"/>
    <b v="0"/>
    <s v="theater/plays"/>
    <x v="3"/>
    <s v="plays"/>
  </r>
  <r>
    <n v="906"/>
    <s v="Hayes Group"/>
    <s v="Implemented even-keeled standardization"/>
    <n v="5500"/>
    <n v="8964"/>
    <n v="46.93"/>
    <n v="163"/>
    <x v="1"/>
    <n v="191"/>
    <s v="US"/>
    <s v="USD"/>
    <n v="1494651600"/>
    <x v="808"/>
    <n v="1497762000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44.95"/>
    <n v="20"/>
    <x v="0"/>
    <n v="41"/>
    <s v="US"/>
    <s v="USD"/>
    <n v="1303880400"/>
    <x v="809"/>
    <n v="1304485200"/>
    <x v="808"/>
    <b v="0"/>
    <b v="0"/>
    <s v="theater/plays"/>
    <x v="3"/>
    <s v="plays"/>
  </r>
  <r>
    <n v="908"/>
    <s v="Bryant-Pope"/>
    <s v="Networked intangible help-desk"/>
    <n v="38200"/>
    <n v="121950"/>
    <n v="31"/>
    <n v="319"/>
    <x v="1"/>
    <n v="3934"/>
    <s v="US"/>
    <s v="USD"/>
    <n v="1335934800"/>
    <x v="444"/>
    <n v="1336885200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107.76"/>
    <n v="479"/>
    <x v="1"/>
    <n v="80"/>
    <s v="CA"/>
    <s v="CAD"/>
    <n v="1528088400"/>
    <x v="384"/>
    <n v="1530421200"/>
    <x v="809"/>
    <b v="0"/>
    <b v="1"/>
    <s v="theater/plays"/>
    <x v="3"/>
    <s v="plays"/>
  </r>
  <r>
    <n v="910"/>
    <s v="King-Morris"/>
    <s v="Proactive incremental architecture"/>
    <n v="154500"/>
    <n v="30215"/>
    <n v="102.08"/>
    <n v="20"/>
    <x v="3"/>
    <n v="296"/>
    <s v="US"/>
    <s v="USD"/>
    <n v="1421906400"/>
    <x v="810"/>
    <n v="1421992800"/>
    <x v="810"/>
    <b v="0"/>
    <b v="0"/>
    <s v="theater/plays"/>
    <x v="3"/>
    <s v="plays"/>
  </r>
  <r>
    <n v="911"/>
    <s v="Carter, Cole and Curtis"/>
    <s v="Cloned responsive standardization"/>
    <n v="5800"/>
    <n v="11539"/>
    <n v="24.98"/>
    <n v="199"/>
    <x v="1"/>
    <n v="462"/>
    <s v="US"/>
    <s v="USD"/>
    <n v="1568005200"/>
    <x v="811"/>
    <n v="1568178000"/>
    <x v="811"/>
    <b v="1"/>
    <b v="0"/>
    <s v="technology/web"/>
    <x v="2"/>
    <s v="web"/>
  </r>
  <r>
    <n v="912"/>
    <s v="Sanchez-Parsons"/>
    <s v="Reduced bifurcated pricing structure"/>
    <n v="1800"/>
    <n v="14310"/>
    <n v="79.94"/>
    <n v="795"/>
    <x v="1"/>
    <n v="179"/>
    <s v="US"/>
    <s v="USD"/>
    <n v="1346821200"/>
    <x v="812"/>
    <n v="1347944400"/>
    <x v="812"/>
    <b v="1"/>
    <b v="0"/>
    <s v="film &amp; video/drama"/>
    <x v="4"/>
    <s v="drama"/>
  </r>
  <r>
    <n v="913"/>
    <s v="Rivera-Pearson"/>
    <s v="Re-engineered asymmetric challenge"/>
    <n v="70200"/>
    <n v="35536"/>
    <n v="67.95"/>
    <n v="51"/>
    <x v="0"/>
    <n v="523"/>
    <s v="AU"/>
    <s v="AUD"/>
    <n v="1557637200"/>
    <x v="813"/>
    <n v="1558760400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26.07"/>
    <n v="57"/>
    <x v="0"/>
    <n v="141"/>
    <s v="GB"/>
    <s v="GBP"/>
    <n v="1375592400"/>
    <x v="814"/>
    <n v="1376629200"/>
    <x v="814"/>
    <b v="0"/>
    <b v="0"/>
    <s v="theater/plays"/>
    <x v="3"/>
    <s v="plays"/>
  </r>
  <r>
    <n v="915"/>
    <s v="Riggs Group"/>
    <s v="Configurable upward-trending solution"/>
    <n v="125900"/>
    <n v="195936"/>
    <n v="105"/>
    <n v="156"/>
    <x v="1"/>
    <n v="1866"/>
    <s v="GB"/>
    <s v="GBP"/>
    <n v="1503982800"/>
    <x v="80"/>
    <n v="150476040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25.83"/>
    <n v="36"/>
    <x v="0"/>
    <n v="52"/>
    <s v="US"/>
    <s v="USD"/>
    <n v="1418882400"/>
    <x v="815"/>
    <n v="1419660000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77.67"/>
    <n v="58"/>
    <x v="2"/>
    <n v="27"/>
    <s v="GB"/>
    <s v="GBP"/>
    <n v="1309237200"/>
    <x v="816"/>
    <n v="1311310800"/>
    <x v="816"/>
    <b v="0"/>
    <b v="1"/>
    <s v="film &amp; video/shorts"/>
    <x v="4"/>
    <s v="shorts"/>
  </r>
  <r>
    <n v="918"/>
    <s v="Jones-Gonzalez"/>
    <s v="Seamless dynamic website"/>
    <n v="3800"/>
    <n v="9021"/>
    <n v="57.83"/>
    <n v="237"/>
    <x v="1"/>
    <n v="156"/>
    <s v="CH"/>
    <s v="CHF"/>
    <n v="1343365200"/>
    <x v="474"/>
    <n v="1344315600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92.96"/>
    <n v="59"/>
    <x v="0"/>
    <n v="225"/>
    <s v="AU"/>
    <s v="AUD"/>
    <n v="1507957200"/>
    <x v="817"/>
    <n v="1510725600"/>
    <x v="817"/>
    <b v="0"/>
    <b v="1"/>
    <s v="theater/plays"/>
    <x v="3"/>
    <s v="plays"/>
  </r>
  <r>
    <n v="920"/>
    <s v="Green, Murphy and Webb"/>
    <s v="Versatile directional project"/>
    <n v="5300"/>
    <n v="9676"/>
    <n v="37.950000000000003"/>
    <n v="183"/>
    <x v="1"/>
    <n v="255"/>
    <s v="US"/>
    <s v="USD"/>
    <n v="1549519200"/>
    <x v="818"/>
    <n v="1551247200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31.84"/>
    <n v="1"/>
    <x v="0"/>
    <n v="38"/>
    <s v="US"/>
    <s v="USD"/>
    <n v="1329026400"/>
    <x v="819"/>
    <n v="1330236000"/>
    <x v="819"/>
    <b v="0"/>
    <b v="0"/>
    <s v="technology/web"/>
    <x v="2"/>
    <s v="web"/>
  </r>
  <r>
    <n v="922"/>
    <s v="Soto-Anthony"/>
    <s v="Ameliorated logistical capability"/>
    <n v="51400"/>
    <n v="90440"/>
    <n v="40"/>
    <n v="176"/>
    <x v="1"/>
    <n v="2261"/>
    <s v="US"/>
    <s v="USD"/>
    <n v="1544335200"/>
    <x v="609"/>
    <n v="1545112800"/>
    <x v="320"/>
    <b v="0"/>
    <b v="1"/>
    <s v="music/world music"/>
    <x v="1"/>
    <s v="world music"/>
  </r>
  <r>
    <n v="923"/>
    <s v="Wise and Sons"/>
    <s v="Sharable discrete definition"/>
    <n v="1700"/>
    <n v="4044"/>
    <n v="101.1"/>
    <n v="238"/>
    <x v="1"/>
    <n v="40"/>
    <s v="US"/>
    <s v="USD"/>
    <n v="1279083600"/>
    <x v="547"/>
    <n v="1279170000"/>
    <x v="820"/>
    <b v="0"/>
    <b v="0"/>
    <s v="theater/plays"/>
    <x v="3"/>
    <s v="plays"/>
  </r>
  <r>
    <n v="924"/>
    <s v="Butler-Barr"/>
    <s v="User-friendly next generation core"/>
    <n v="39400"/>
    <n v="192292"/>
    <n v="84.01"/>
    <n v="488"/>
    <x v="1"/>
    <n v="2289"/>
    <s v="IT"/>
    <s v="EUR"/>
    <n v="1572498000"/>
    <x v="820"/>
    <n v="157345200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103.42"/>
    <n v="224"/>
    <x v="1"/>
    <n v="65"/>
    <s v="US"/>
    <s v="USD"/>
    <n v="1506056400"/>
    <x v="821"/>
    <n v="1507093200"/>
    <x v="822"/>
    <b v="0"/>
    <b v="0"/>
    <s v="theater/plays"/>
    <x v="3"/>
    <s v="plays"/>
  </r>
  <r>
    <n v="926"/>
    <s v="Brown-Oliver"/>
    <s v="Synchronized cohesive encoding"/>
    <n v="8700"/>
    <n v="1577"/>
    <n v="105.13"/>
    <n v="18"/>
    <x v="0"/>
    <n v="15"/>
    <s v="US"/>
    <s v="USD"/>
    <n v="1463029200"/>
    <x v="151"/>
    <n v="1463374800"/>
    <x v="823"/>
    <b v="0"/>
    <b v="0"/>
    <s v="food/food trucks"/>
    <x v="0"/>
    <s v="food trucks"/>
  </r>
  <r>
    <n v="927"/>
    <s v="Davis-Gardner"/>
    <s v="Synergistic dynamic utilization"/>
    <n v="7200"/>
    <n v="3301"/>
    <n v="89.22"/>
    <n v="46"/>
    <x v="0"/>
    <n v="37"/>
    <s v="US"/>
    <s v="USD"/>
    <n v="1342069200"/>
    <x v="822"/>
    <n v="1344574800"/>
    <x v="824"/>
    <b v="0"/>
    <b v="0"/>
    <s v="theater/plays"/>
    <x v="3"/>
    <s v="plays"/>
  </r>
  <r>
    <n v="928"/>
    <s v="Dawson Group"/>
    <s v="Triple-buffered bi-directional model"/>
    <n v="167400"/>
    <n v="196386"/>
    <n v="52"/>
    <n v="117"/>
    <x v="1"/>
    <n v="3777"/>
    <s v="IT"/>
    <s v="EUR"/>
    <n v="1388296800"/>
    <x v="823"/>
    <n v="1389074400"/>
    <x v="497"/>
    <b v="0"/>
    <b v="0"/>
    <s v="technology/web"/>
    <x v="2"/>
    <s v="web"/>
  </r>
  <r>
    <n v="929"/>
    <s v="Turner-Terrell"/>
    <s v="Polarized tertiary function"/>
    <n v="5500"/>
    <n v="11952"/>
    <n v="64.959999999999994"/>
    <n v="217"/>
    <x v="1"/>
    <n v="184"/>
    <s v="GB"/>
    <s v="GBP"/>
    <n v="1493787600"/>
    <x v="824"/>
    <n v="1494997200"/>
    <x v="825"/>
    <b v="0"/>
    <b v="0"/>
    <s v="theater/plays"/>
    <x v="3"/>
    <s v="plays"/>
  </r>
  <r>
    <n v="930"/>
    <s v="Hall, Buchanan and Benton"/>
    <s v="Configurable fault-tolerant structure"/>
    <n v="3500"/>
    <n v="3930"/>
    <n v="46.24"/>
    <n v="112"/>
    <x v="1"/>
    <n v="85"/>
    <s v="US"/>
    <s v="USD"/>
    <n v="1424844000"/>
    <x v="825"/>
    <n v="1425448800"/>
    <x v="826"/>
    <b v="0"/>
    <b v="1"/>
    <s v="theater/plays"/>
    <x v="3"/>
    <s v="plays"/>
  </r>
  <r>
    <n v="931"/>
    <s v="Lowery, Hayden and Cruz"/>
    <s v="Digitized 24/7 budgetary management"/>
    <n v="7900"/>
    <n v="5729"/>
    <n v="51.15"/>
    <n v="73"/>
    <x v="0"/>
    <n v="112"/>
    <s v="US"/>
    <s v="USD"/>
    <n v="1403931600"/>
    <x v="826"/>
    <n v="1404104400"/>
    <x v="827"/>
    <b v="0"/>
    <b v="1"/>
    <s v="theater/plays"/>
    <x v="3"/>
    <s v="plays"/>
  </r>
  <r>
    <n v="932"/>
    <s v="Mora, Miller and Harper"/>
    <s v="Stand-alone zero tolerance algorithm"/>
    <n v="2300"/>
    <n v="4883"/>
    <n v="33.909999999999997"/>
    <n v="212"/>
    <x v="1"/>
    <n v="144"/>
    <s v="US"/>
    <s v="USD"/>
    <n v="1394514000"/>
    <x v="827"/>
    <n v="1394773200"/>
    <x v="828"/>
    <b v="0"/>
    <b v="0"/>
    <s v="music/rock"/>
    <x v="1"/>
    <s v="rock"/>
  </r>
  <r>
    <n v="933"/>
    <s v="Espinoza Group"/>
    <s v="Implemented tangible support"/>
    <n v="73000"/>
    <n v="175015"/>
    <n v="92.02"/>
    <n v="240"/>
    <x v="1"/>
    <n v="1902"/>
    <s v="US"/>
    <s v="USD"/>
    <n v="1365397200"/>
    <x v="828"/>
    <n v="1366520400"/>
    <x v="829"/>
    <b v="0"/>
    <b v="0"/>
    <s v="theater/plays"/>
    <x v="3"/>
    <s v="plays"/>
  </r>
  <r>
    <n v="934"/>
    <s v="Davis, Crawford and Lopez"/>
    <s v="Reactive radical framework"/>
    <n v="6200"/>
    <n v="11280"/>
    <n v="107.43"/>
    <n v="182"/>
    <x v="1"/>
    <n v="105"/>
    <s v="US"/>
    <s v="USD"/>
    <n v="1456120800"/>
    <x v="829"/>
    <n v="1456639200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75.849999999999994"/>
    <n v="164"/>
    <x v="1"/>
    <n v="132"/>
    <s v="US"/>
    <s v="USD"/>
    <n v="1437714000"/>
    <x v="830"/>
    <n v="1438318800"/>
    <x v="94"/>
    <b v="0"/>
    <b v="0"/>
    <s v="theater/plays"/>
    <x v="3"/>
    <s v="plays"/>
  </r>
  <r>
    <n v="936"/>
    <s v="Brown Ltd"/>
    <s v="Enhanced composite contingency"/>
    <n v="103200"/>
    <n v="1690"/>
    <n v="80.48"/>
    <n v="2"/>
    <x v="0"/>
    <n v="21"/>
    <s v="US"/>
    <s v="USD"/>
    <n v="1563771600"/>
    <x v="831"/>
    <n v="1564030800"/>
    <x v="831"/>
    <b v="1"/>
    <b v="0"/>
    <s v="theater/plays"/>
    <x v="3"/>
    <s v="plays"/>
  </r>
  <r>
    <n v="937"/>
    <s v="Tapia, Sandoval and Hurley"/>
    <s v="Cloned fresh-thinking model"/>
    <n v="171000"/>
    <n v="84891"/>
    <n v="86.98"/>
    <n v="50"/>
    <x v="3"/>
    <n v="976"/>
    <s v="US"/>
    <s v="USD"/>
    <n v="1448517600"/>
    <x v="832"/>
    <n v="1449295200"/>
    <x v="832"/>
    <b v="0"/>
    <b v="0"/>
    <s v="film &amp; video/documentary"/>
    <x v="4"/>
    <s v="documentary"/>
  </r>
  <r>
    <n v="938"/>
    <s v="Allen Inc"/>
    <s v="Total dedicated benchmark"/>
    <n v="9200"/>
    <n v="10093"/>
    <n v="105.14"/>
    <n v="110"/>
    <x v="1"/>
    <n v="96"/>
    <s v="US"/>
    <s v="USD"/>
    <n v="1528779600"/>
    <x v="833"/>
    <n v="1531890000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57.3"/>
    <n v="49"/>
    <x v="0"/>
    <n v="67"/>
    <s v="US"/>
    <s v="USD"/>
    <n v="1304744400"/>
    <x v="834"/>
    <n v="1306213200"/>
    <x v="834"/>
    <b v="0"/>
    <b v="1"/>
    <s v="games/video games"/>
    <x v="6"/>
    <s v="video games"/>
  </r>
  <r>
    <n v="940"/>
    <s v="Wiggins Ltd"/>
    <s v="Upgradable analyzing core"/>
    <n v="9900"/>
    <n v="6161"/>
    <n v="93.35"/>
    <n v="62"/>
    <x v="2"/>
    <n v="66"/>
    <s v="CA"/>
    <s v="CAD"/>
    <n v="1354341600"/>
    <x v="835"/>
    <n v="1356242400"/>
    <x v="835"/>
    <b v="0"/>
    <b v="0"/>
    <s v="technology/web"/>
    <x v="2"/>
    <s v="web"/>
  </r>
  <r>
    <n v="941"/>
    <s v="Luna-Horne"/>
    <s v="Profound exuding pricing structure"/>
    <n v="43000"/>
    <n v="5615"/>
    <n v="71.989999999999995"/>
    <n v="13"/>
    <x v="0"/>
    <n v="78"/>
    <s v="US"/>
    <s v="USD"/>
    <n v="1294552800"/>
    <x v="836"/>
    <n v="1297576800"/>
    <x v="836"/>
    <b v="1"/>
    <b v="0"/>
    <s v="theater/plays"/>
    <x v="3"/>
    <s v="plays"/>
  </r>
  <r>
    <n v="942"/>
    <s v="Allen Inc"/>
    <s v="Horizontal optimizing model"/>
    <n v="9600"/>
    <n v="6205"/>
    <n v="92.61"/>
    <n v="65"/>
    <x v="0"/>
    <n v="67"/>
    <s v="AU"/>
    <s v="AUD"/>
    <n v="1295935200"/>
    <x v="837"/>
    <n v="1296194400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04.99"/>
    <n v="160"/>
    <x v="1"/>
    <n v="114"/>
    <s v="US"/>
    <s v="USD"/>
    <n v="1411534800"/>
    <x v="219"/>
    <n v="1414558800"/>
    <x v="837"/>
    <b v="0"/>
    <b v="0"/>
    <s v="food/food trucks"/>
    <x v="0"/>
    <s v="food trucks"/>
  </r>
  <r>
    <n v="944"/>
    <s v="Walter Inc"/>
    <s v="Streamlined 5thgeneration intranet"/>
    <n v="10000"/>
    <n v="8142"/>
    <n v="30.96"/>
    <n v="81"/>
    <x v="0"/>
    <n v="263"/>
    <s v="AU"/>
    <s v="AUD"/>
    <n v="1486706400"/>
    <x v="365"/>
    <n v="1488348000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3"/>
    <n v="32"/>
    <x v="0"/>
    <n v="1691"/>
    <s v="US"/>
    <s v="USD"/>
    <n v="1333602000"/>
    <x v="838"/>
    <n v="1334898000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84.19"/>
    <n v="10"/>
    <x v="0"/>
    <n v="181"/>
    <s v="US"/>
    <s v="USD"/>
    <n v="1308200400"/>
    <x v="839"/>
    <n v="1308373200"/>
    <x v="839"/>
    <b v="0"/>
    <b v="0"/>
    <s v="theater/plays"/>
    <x v="3"/>
    <s v="plays"/>
  </r>
  <r>
    <n v="947"/>
    <s v="Smith-Powell"/>
    <s v="Upgradable clear-thinking hardware"/>
    <n v="3600"/>
    <n v="961"/>
    <n v="73.92"/>
    <n v="27"/>
    <x v="0"/>
    <n v="13"/>
    <s v="US"/>
    <s v="USD"/>
    <n v="1411707600"/>
    <x v="840"/>
    <n v="1412312400"/>
    <x v="216"/>
    <b v="0"/>
    <b v="0"/>
    <s v="theater/plays"/>
    <x v="3"/>
    <s v="plays"/>
  </r>
  <r>
    <n v="948"/>
    <s v="Smith-Hill"/>
    <s v="Integrated holistic paradigm"/>
    <n v="9400"/>
    <n v="5918"/>
    <n v="36.99"/>
    <n v="63"/>
    <x v="3"/>
    <n v="160"/>
    <s v="US"/>
    <s v="USD"/>
    <n v="1418364000"/>
    <x v="841"/>
    <n v="1419228000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46.9"/>
    <n v="161"/>
    <x v="1"/>
    <n v="203"/>
    <s v="US"/>
    <s v="USD"/>
    <n v="1429333200"/>
    <x v="842"/>
    <n v="1430974800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n v="5"/>
    <x v="0"/>
    <n v="1"/>
    <s v="US"/>
    <s v="USD"/>
    <n v="1555390800"/>
    <x v="843"/>
    <n v="1555822800"/>
    <x v="354"/>
    <b v="0"/>
    <b v="1"/>
    <s v="theater/plays"/>
    <x v="3"/>
    <s v="plays"/>
  </r>
  <r>
    <n v="951"/>
    <s v="Peterson Ltd"/>
    <s v="Re-engineered 24hour matrix"/>
    <n v="14500"/>
    <n v="159056"/>
    <n v="102.02"/>
    <n v="1097"/>
    <x v="1"/>
    <n v="1559"/>
    <s v="US"/>
    <s v="USD"/>
    <n v="1482732000"/>
    <x v="844"/>
    <n v="1482818400"/>
    <x v="721"/>
    <b v="0"/>
    <b v="1"/>
    <s v="music/rock"/>
    <x v="1"/>
    <s v="rock"/>
  </r>
  <r>
    <n v="952"/>
    <s v="Cummings-Hayes"/>
    <s v="Virtual multi-tasking core"/>
    <n v="145500"/>
    <n v="101987"/>
    <n v="45.01"/>
    <n v="70"/>
    <x v="3"/>
    <n v="2266"/>
    <s v="US"/>
    <s v="USD"/>
    <n v="1470718800"/>
    <x v="845"/>
    <n v="1471928400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94.29"/>
    <n v="60"/>
    <x v="0"/>
    <n v="21"/>
    <s v="US"/>
    <s v="USD"/>
    <n v="1450591200"/>
    <x v="846"/>
    <n v="1453701600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101.02"/>
    <n v="367"/>
    <x v="1"/>
    <n v="1548"/>
    <s v="AU"/>
    <s v="AUD"/>
    <n v="1348290000"/>
    <x v="110"/>
    <n v="1350363600"/>
    <x v="843"/>
    <b v="0"/>
    <b v="0"/>
    <s v="technology/web"/>
    <x v="2"/>
    <s v="web"/>
  </r>
  <r>
    <n v="955"/>
    <s v="Moss-Obrien"/>
    <s v="Function-based next generation emulation"/>
    <n v="700"/>
    <n v="7763"/>
    <n v="97.04"/>
    <n v="1109"/>
    <x v="1"/>
    <n v="80"/>
    <s v="US"/>
    <s v="USD"/>
    <n v="1353823200"/>
    <x v="847"/>
    <n v="1353996000"/>
    <x v="844"/>
    <b v="0"/>
    <b v="0"/>
    <s v="theater/plays"/>
    <x v="3"/>
    <s v="plays"/>
  </r>
  <r>
    <n v="956"/>
    <s v="Wood Inc"/>
    <s v="Re-engineered composite focus group"/>
    <n v="187600"/>
    <n v="35698"/>
    <n v="43.01"/>
    <n v="19"/>
    <x v="0"/>
    <n v="830"/>
    <s v="US"/>
    <s v="USD"/>
    <n v="1450764000"/>
    <x v="848"/>
    <n v="1451109600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94.92"/>
    <n v="127"/>
    <x v="1"/>
    <n v="131"/>
    <s v="US"/>
    <s v="USD"/>
    <n v="1329372000"/>
    <x v="849"/>
    <n v="1329631200"/>
    <x v="846"/>
    <b v="0"/>
    <b v="0"/>
    <s v="theater/plays"/>
    <x v="3"/>
    <s v="plays"/>
  </r>
  <r>
    <n v="958"/>
    <s v="Green, Robinson and Ho"/>
    <s v="De-engineered zero-defect open system"/>
    <n v="1100"/>
    <n v="8081"/>
    <n v="72.150000000000006"/>
    <n v="735"/>
    <x v="1"/>
    <n v="112"/>
    <s v="US"/>
    <s v="USD"/>
    <n v="1277096400"/>
    <x v="780"/>
    <n v="1278997200"/>
    <x v="847"/>
    <b v="0"/>
    <b v="0"/>
    <s v="film &amp; video/animation"/>
    <x v="4"/>
    <s v="animation"/>
  </r>
  <r>
    <n v="959"/>
    <s v="Black-Graham"/>
    <s v="Operative hybrid utilization"/>
    <n v="145000"/>
    <n v="6631"/>
    <n v="51.01"/>
    <n v="5"/>
    <x v="0"/>
    <n v="130"/>
    <s v="US"/>
    <s v="USD"/>
    <n v="1277701200"/>
    <x v="140"/>
    <n v="128012040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.05"/>
    <n v="85"/>
    <x v="0"/>
    <n v="55"/>
    <s v="US"/>
    <s v="USD"/>
    <n v="1454911200"/>
    <x v="850"/>
    <n v="1458104400"/>
    <x v="848"/>
    <b v="0"/>
    <b v="0"/>
    <s v="technology/web"/>
    <x v="2"/>
    <s v="web"/>
  </r>
  <r>
    <n v="961"/>
    <s v="Mason, Case and May"/>
    <s v="Optimized content-based collaboration"/>
    <n v="5700"/>
    <n v="6800"/>
    <n v="43.87"/>
    <n v="119"/>
    <x v="1"/>
    <n v="155"/>
    <s v="US"/>
    <s v="USD"/>
    <n v="1297922400"/>
    <x v="851"/>
    <n v="1298268000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40.06"/>
    <n v="296"/>
    <x v="1"/>
    <n v="266"/>
    <s v="US"/>
    <s v="USD"/>
    <n v="1384408800"/>
    <x v="852"/>
    <n v="1386223200"/>
    <x v="849"/>
    <b v="0"/>
    <b v="0"/>
    <s v="food/food trucks"/>
    <x v="0"/>
    <s v="food trucks"/>
  </r>
  <r>
    <n v="963"/>
    <s v="Rodriguez-Robinson"/>
    <s v="Ergonomic methodical hub"/>
    <n v="5900"/>
    <n v="4997"/>
    <n v="43.83"/>
    <n v="85"/>
    <x v="0"/>
    <n v="114"/>
    <s v="IT"/>
    <s v="EUR"/>
    <n v="1299304800"/>
    <x v="853"/>
    <n v="1299823200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84.93"/>
    <n v="356"/>
    <x v="1"/>
    <n v="155"/>
    <s v="US"/>
    <s v="USD"/>
    <n v="1431320400"/>
    <x v="854"/>
    <n v="1431752400"/>
    <x v="851"/>
    <b v="0"/>
    <b v="0"/>
    <s v="theater/plays"/>
    <x v="3"/>
    <s v="plays"/>
  </r>
  <r>
    <n v="965"/>
    <s v="Nunez-King"/>
    <s v="Phased clear-thinking policy"/>
    <n v="2200"/>
    <n v="8501"/>
    <n v="41.07"/>
    <n v="386"/>
    <x v="1"/>
    <n v="207"/>
    <s v="GB"/>
    <s v="GBP"/>
    <n v="1264399200"/>
    <x v="67"/>
    <n v="1267855200"/>
    <x v="852"/>
    <b v="0"/>
    <b v="0"/>
    <s v="music/rock"/>
    <x v="1"/>
    <s v="rock"/>
  </r>
  <r>
    <n v="966"/>
    <s v="Davis and Sons"/>
    <s v="Seamless solution-oriented capacity"/>
    <n v="1700"/>
    <n v="13468"/>
    <n v="54.97"/>
    <n v="792"/>
    <x v="1"/>
    <n v="245"/>
    <s v="US"/>
    <s v="USD"/>
    <n v="1497502800"/>
    <x v="855"/>
    <n v="1497675600"/>
    <x v="853"/>
    <b v="0"/>
    <b v="0"/>
    <s v="theater/plays"/>
    <x v="3"/>
    <s v="plays"/>
  </r>
  <r>
    <n v="967"/>
    <s v="Howard-Douglas"/>
    <s v="Organized human-resource attitude"/>
    <n v="88400"/>
    <n v="121138"/>
    <n v="77.010000000000005"/>
    <n v="137"/>
    <x v="1"/>
    <n v="1573"/>
    <s v="US"/>
    <s v="USD"/>
    <n v="1333688400"/>
    <x v="107"/>
    <n v="1336885200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71.2"/>
    <n v="338"/>
    <x v="1"/>
    <n v="114"/>
    <s v="US"/>
    <s v="USD"/>
    <n v="1293861600"/>
    <x v="344"/>
    <n v="1295157600"/>
    <x v="854"/>
    <b v="0"/>
    <b v="0"/>
    <s v="food/food trucks"/>
    <x v="0"/>
    <s v="food trucks"/>
  </r>
  <r>
    <n v="969"/>
    <s v="Lopez-King"/>
    <s v="Multi-lateral radical solution"/>
    <n v="7900"/>
    <n v="8550"/>
    <n v="91.94"/>
    <n v="108"/>
    <x v="1"/>
    <n v="93"/>
    <s v="US"/>
    <s v="USD"/>
    <n v="1576994400"/>
    <x v="856"/>
    <n v="1577599200"/>
    <x v="855"/>
    <b v="0"/>
    <b v="0"/>
    <s v="theater/plays"/>
    <x v="3"/>
    <s v="plays"/>
  </r>
  <r>
    <n v="970"/>
    <s v="Glover-Nelson"/>
    <s v="Inverse context-sensitive info-mediaries"/>
    <n v="94900"/>
    <n v="57659"/>
    <n v="97.07"/>
    <n v="61"/>
    <x v="0"/>
    <n v="594"/>
    <s v="US"/>
    <s v="USD"/>
    <n v="1304917200"/>
    <x v="857"/>
    <n v="1305003600"/>
    <x v="856"/>
    <b v="0"/>
    <b v="0"/>
    <s v="theater/plays"/>
    <x v="3"/>
    <s v="plays"/>
  </r>
  <r>
    <n v="971"/>
    <s v="Garner and Sons"/>
    <s v="Versatile neutral workforce"/>
    <n v="5100"/>
    <n v="1414"/>
    <n v="58.92"/>
    <n v="28"/>
    <x v="0"/>
    <n v="24"/>
    <s v="US"/>
    <s v="USD"/>
    <n v="1381208400"/>
    <x v="858"/>
    <n v="1381726800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58.02"/>
    <n v="228"/>
    <x v="1"/>
    <n v="1681"/>
    <s v="US"/>
    <s v="USD"/>
    <n v="1401685200"/>
    <x v="859"/>
    <n v="1402462800"/>
    <x v="858"/>
    <b v="0"/>
    <b v="1"/>
    <s v="technology/web"/>
    <x v="2"/>
    <s v="web"/>
  </r>
  <r>
    <n v="973"/>
    <s v="Herrera, Bennett and Silva"/>
    <s v="Programmable multi-state algorithm"/>
    <n v="121100"/>
    <n v="26176"/>
    <n v="103.87"/>
    <n v="22"/>
    <x v="0"/>
    <n v="252"/>
    <s v="US"/>
    <s v="USD"/>
    <n v="1291960800"/>
    <x v="860"/>
    <n v="1292133600"/>
    <x v="859"/>
    <b v="0"/>
    <b v="1"/>
    <s v="theater/plays"/>
    <x v="3"/>
    <s v="plays"/>
  </r>
  <r>
    <n v="974"/>
    <s v="Thomas, Clay and Mendoza"/>
    <s v="Multi-channeled reciprocal interface"/>
    <n v="800"/>
    <n v="2991"/>
    <n v="93.47"/>
    <n v="374"/>
    <x v="1"/>
    <n v="32"/>
    <s v="US"/>
    <s v="USD"/>
    <n v="1368853200"/>
    <x v="170"/>
    <n v="1368939600"/>
    <x v="860"/>
    <b v="0"/>
    <b v="0"/>
    <s v="music/indie rock"/>
    <x v="1"/>
    <s v="indie rock"/>
  </r>
  <r>
    <n v="975"/>
    <s v="Ayala Group"/>
    <s v="Right-sized maximized migration"/>
    <n v="5400"/>
    <n v="8366"/>
    <n v="61.97"/>
    <n v="155"/>
    <x v="1"/>
    <n v="135"/>
    <s v="US"/>
    <s v="USD"/>
    <n v="1448776800"/>
    <x v="861"/>
    <n v="1452146400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92.04"/>
    <n v="322"/>
    <x v="1"/>
    <n v="140"/>
    <s v="US"/>
    <s v="USD"/>
    <n v="1296194400"/>
    <x v="862"/>
    <n v="1296712800"/>
    <x v="65"/>
    <b v="0"/>
    <b v="1"/>
    <s v="theater/plays"/>
    <x v="3"/>
    <s v="plays"/>
  </r>
  <r>
    <n v="977"/>
    <s v="Johnson Group"/>
    <s v="Vision-oriented interactive solution"/>
    <n v="7000"/>
    <n v="5177"/>
    <n v="77.27"/>
    <n v="74"/>
    <x v="0"/>
    <n v="67"/>
    <s v="US"/>
    <s v="USD"/>
    <n v="1517983200"/>
    <x v="863"/>
    <n v="1520748000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93.92"/>
    <n v="864"/>
    <x v="1"/>
    <n v="92"/>
    <s v="US"/>
    <s v="USD"/>
    <n v="1478930400"/>
    <x v="864"/>
    <n v="1480831200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84.97"/>
    <n v="143"/>
    <x v="1"/>
    <n v="1015"/>
    <s v="GB"/>
    <s v="GBP"/>
    <n v="1426395600"/>
    <x v="527"/>
    <n v="1426914000"/>
    <x v="454"/>
    <b v="0"/>
    <b v="0"/>
    <s v="theater/plays"/>
    <x v="3"/>
    <s v="plays"/>
  </r>
  <r>
    <n v="980"/>
    <s v="Huff-Johnson"/>
    <s v="Universal fault-tolerant orchestration"/>
    <n v="195200"/>
    <n v="78630"/>
    <n v="105.97"/>
    <n v="40"/>
    <x v="0"/>
    <n v="742"/>
    <s v="US"/>
    <s v="USD"/>
    <n v="1446181200"/>
    <x v="865"/>
    <n v="1446616800"/>
    <x v="863"/>
    <b v="1"/>
    <b v="0"/>
    <s v="publishing/nonfiction"/>
    <x v="5"/>
    <s v="nonfiction"/>
  </r>
  <r>
    <n v="981"/>
    <s v="Diaz-Little"/>
    <s v="Grass-roots executive synergy"/>
    <n v="6700"/>
    <n v="11941"/>
    <n v="36.97"/>
    <n v="178"/>
    <x v="1"/>
    <n v="323"/>
    <s v="US"/>
    <s v="USD"/>
    <n v="1514181600"/>
    <x v="866"/>
    <n v="1517032800"/>
    <x v="864"/>
    <b v="0"/>
    <b v="0"/>
    <s v="technology/web"/>
    <x v="2"/>
    <s v="web"/>
  </r>
  <r>
    <n v="982"/>
    <s v="Freeman-French"/>
    <s v="Multi-layered optimal application"/>
    <n v="7200"/>
    <n v="6115"/>
    <n v="81.53"/>
    <n v="85"/>
    <x v="0"/>
    <n v="75"/>
    <s v="US"/>
    <s v="USD"/>
    <n v="1311051600"/>
    <x v="867"/>
    <n v="1311224400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81"/>
    <n v="146"/>
    <x v="1"/>
    <n v="2326"/>
    <s v="US"/>
    <s v="USD"/>
    <n v="1564894800"/>
    <x v="868"/>
    <n v="1566190800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26.01"/>
    <n v="152"/>
    <x v="1"/>
    <n v="381"/>
    <s v="US"/>
    <s v="USD"/>
    <n v="1567918800"/>
    <x v="105"/>
    <n v="1570165200"/>
    <x v="867"/>
    <b v="0"/>
    <b v="0"/>
    <s v="theater/plays"/>
    <x v="3"/>
    <s v="plays"/>
  </r>
  <r>
    <n v="985"/>
    <s v="Logan-Curtis"/>
    <s v="Enhanced optimal ability"/>
    <n v="170600"/>
    <n v="114523"/>
    <n v="26"/>
    <n v="67"/>
    <x v="0"/>
    <n v="4405"/>
    <s v="US"/>
    <s v="USD"/>
    <n v="1386309600"/>
    <x v="481"/>
    <n v="1388556000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34.17"/>
    <n v="40"/>
    <x v="0"/>
    <n v="92"/>
    <s v="US"/>
    <s v="USD"/>
    <n v="1301979600"/>
    <x v="253"/>
    <n v="1303189200"/>
    <x v="296"/>
    <b v="0"/>
    <b v="0"/>
    <s v="music/rock"/>
    <x v="1"/>
    <s v="rock"/>
  </r>
  <r>
    <n v="987"/>
    <s v="Wilson Group"/>
    <s v="Ameliorated foreground focus group"/>
    <n v="6200"/>
    <n v="13441"/>
    <n v="28"/>
    <n v="217"/>
    <x v="1"/>
    <n v="480"/>
    <s v="US"/>
    <s v="USD"/>
    <n v="1493269200"/>
    <x v="869"/>
    <n v="1494478800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76.55"/>
    <n v="52"/>
    <x v="0"/>
    <n v="64"/>
    <s v="US"/>
    <s v="USD"/>
    <n v="1478930400"/>
    <x v="864"/>
    <n v="1480744800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53.05"/>
    <n v="500"/>
    <x v="1"/>
    <n v="226"/>
    <s v="US"/>
    <s v="USD"/>
    <n v="1555390800"/>
    <x v="843"/>
    <n v="1555822800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106.86"/>
    <n v="88"/>
    <x v="0"/>
    <n v="64"/>
    <s v="US"/>
    <s v="USD"/>
    <n v="1456984800"/>
    <x v="289"/>
    <n v="1458882000"/>
    <x v="870"/>
    <b v="0"/>
    <b v="1"/>
    <s v="film &amp; video/drama"/>
    <x v="4"/>
    <s v="drama"/>
  </r>
  <r>
    <n v="991"/>
    <s v="Ramirez LLC"/>
    <s v="Reduced reciprocal focus group"/>
    <n v="9800"/>
    <n v="11091"/>
    <n v="46.02"/>
    <n v="113"/>
    <x v="1"/>
    <n v="241"/>
    <s v="US"/>
    <s v="USD"/>
    <n v="1411621200"/>
    <x v="870"/>
    <n v="1411966800"/>
    <x v="871"/>
    <b v="0"/>
    <b v="1"/>
    <s v="music/rock"/>
    <x v="1"/>
    <s v="rock"/>
  </r>
  <r>
    <n v="992"/>
    <s v="Morrow Inc"/>
    <s v="Networked global migration"/>
    <n v="3100"/>
    <n v="13223"/>
    <n v="100.17"/>
    <n v="427"/>
    <x v="1"/>
    <n v="132"/>
    <s v="US"/>
    <s v="USD"/>
    <n v="1525669200"/>
    <x v="871"/>
    <n v="1526878800"/>
    <x v="98"/>
    <b v="0"/>
    <b v="1"/>
    <s v="film &amp; video/drama"/>
    <x v="4"/>
    <s v="drama"/>
  </r>
  <r>
    <n v="993"/>
    <s v="Erickson-Rogers"/>
    <s v="De-engineered even-keeled definition"/>
    <n v="9800"/>
    <n v="7608"/>
    <n v="101.44"/>
    <n v="78"/>
    <x v="3"/>
    <n v="75"/>
    <s v="IT"/>
    <s v="EUR"/>
    <n v="1450936800"/>
    <x v="872"/>
    <n v="1452405600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87.97"/>
    <n v="52"/>
    <x v="0"/>
    <n v="842"/>
    <s v="US"/>
    <s v="USD"/>
    <n v="1413522000"/>
    <x v="873"/>
    <n v="1414040400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75"/>
    <n v="157"/>
    <x v="1"/>
    <n v="2043"/>
    <s v="US"/>
    <s v="USD"/>
    <n v="1541307600"/>
    <x v="874"/>
    <n v="1543816800"/>
    <x v="526"/>
    <b v="0"/>
    <b v="1"/>
    <s v="food/food trucks"/>
    <x v="0"/>
    <s v="food trucks"/>
  </r>
  <r>
    <n v="996"/>
    <s v="Butler LLC"/>
    <s v="Future-proofed upward-trending migration"/>
    <n v="6600"/>
    <n v="4814"/>
    <n v="42.98"/>
    <n v="73"/>
    <x v="0"/>
    <n v="112"/>
    <s v="US"/>
    <s v="USD"/>
    <n v="1357106400"/>
    <x v="875"/>
    <n v="1359698400"/>
    <x v="874"/>
    <b v="0"/>
    <b v="0"/>
    <s v="theater/plays"/>
    <x v="3"/>
    <s v="plays"/>
  </r>
  <r>
    <n v="997"/>
    <s v="Ball LLC"/>
    <s v="Right-sized full-range throughput"/>
    <n v="7600"/>
    <n v="4603"/>
    <n v="33.119999999999997"/>
    <n v="61"/>
    <x v="3"/>
    <n v="139"/>
    <s v="IT"/>
    <s v="EUR"/>
    <n v="1390197600"/>
    <x v="876"/>
    <n v="1390629600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101.13"/>
    <n v="57"/>
    <x v="0"/>
    <n v="374"/>
    <s v="US"/>
    <s v="USD"/>
    <n v="1265868000"/>
    <x v="877"/>
    <n v="1267077600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5.99"/>
    <n v="57"/>
    <x v="3"/>
    <n v="1122"/>
    <s v="US"/>
    <s v="USD"/>
    <n v="1467176400"/>
    <x v="878"/>
    <n v="1467781200"/>
    <x v="877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3C3E49-0628-4EFD-8359-0A69A894AE1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arent Category" colHeaderCaption="Outcome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Outcomes by Category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D1DD6-5A2E-4AE5-8216-93605509BB4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ub-Category" colHeaderCaption="Outcomes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Outcomes by sub-category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E5060D-A04D-479B-9B8F-96D6F7C57A4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onth" colHeaderCaption="Outcomes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Outcomes by Creation Time" fld="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I1" workbookViewId="0">
      <selection activeCell="C7" sqref="C7"/>
    </sheetView>
  </sheetViews>
  <sheetFormatPr defaultColWidth="11.25" defaultRowHeight="15.75" x14ac:dyDescent="0.25"/>
  <cols>
    <col min="1" max="1" width="4.25" bestFit="1" customWidth="1"/>
    <col min="2" max="2" width="30.75" bestFit="1" customWidth="1"/>
    <col min="3" max="3" width="33.5" style="3" customWidth="1"/>
    <col min="6" max="6" width="15.75" bestFit="1" customWidth="1"/>
    <col min="7" max="7" width="13.875" bestFit="1" customWidth="1"/>
    <col min="9" max="9" width="13" bestFit="1" customWidth="1"/>
    <col min="12" max="12" width="11.25" bestFit="1" customWidth="1"/>
    <col min="13" max="13" width="21.375" bestFit="1" customWidth="1"/>
    <col min="14" max="14" width="11.25" bestFit="1" customWidth="1"/>
    <col min="15" max="15" width="20.25" bestFit="1" customWidth="1"/>
    <col min="18" max="18" width="28" bestFit="1" customWidth="1"/>
    <col min="19" max="19" width="14.25" bestFit="1" customWidth="1"/>
    <col min="20" max="20" width="17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2029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6" t="s">
        <v>2075</v>
      </c>
      <c r="N1" s="1" t="s">
        <v>9</v>
      </c>
      <c r="O1" s="1" t="s">
        <v>2074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IF(E2=0,0,ROUND(E2/I2,2))</f>
        <v>0</v>
      </c>
      <c r="G2">
        <f t="shared" ref="G2:G65" si="1">ROUND((E2/D2)*100,0)</f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 s="7">
        <f t="shared" ref="M2:M65" si="2">(((L2/60)/60)/24)+DATE(1970,1,1)</f>
        <v>42336.25</v>
      </c>
      <c r="N2">
        <v>1450159200</v>
      </c>
      <c r="O2" s="7">
        <f t="shared" ref="O2:O65" si="3">(((N2/60)/60)/24)+DATE(1970,1,1)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2041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92.15</v>
      </c>
      <c r="G3">
        <f t="shared" si="1"/>
        <v>1040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 s="7">
        <f t="shared" si="2"/>
        <v>41870.208333333336</v>
      </c>
      <c r="N3">
        <v>1408597200</v>
      </c>
      <c r="O3" s="7">
        <f t="shared" si="3"/>
        <v>41872.208333333336</v>
      </c>
      <c r="P3" t="b">
        <v>0</v>
      </c>
      <c r="Q3" t="b">
        <v>1</v>
      </c>
      <c r="R3" t="s">
        <v>23</v>
      </c>
      <c r="S3" t="s">
        <v>2033</v>
      </c>
      <c r="T3" t="s">
        <v>2043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100.02</v>
      </c>
      <c r="G4">
        <f t="shared" si="1"/>
        <v>131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 s="7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28</v>
      </c>
      <c r="S4" t="s">
        <v>2034</v>
      </c>
      <c r="T4" t="s">
        <v>2044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103.21</v>
      </c>
      <c r="G5">
        <f t="shared" si="1"/>
        <v>59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">
        <v>2033</v>
      </c>
      <c r="T5" t="s">
        <v>2043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99.34</v>
      </c>
      <c r="G6">
        <f t="shared" si="1"/>
        <v>69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33</v>
      </c>
      <c r="S6" t="s">
        <v>2035</v>
      </c>
      <c r="T6" t="s">
        <v>2045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75.83</v>
      </c>
      <c r="G7">
        <f t="shared" si="1"/>
        <v>174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">
        <v>2035</v>
      </c>
      <c r="T7" t="s">
        <v>2045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60.56</v>
      </c>
      <c r="G8">
        <f t="shared" si="1"/>
        <v>21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">
        <v>2036</v>
      </c>
      <c r="T8" t="s">
        <v>2046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64.94</v>
      </c>
      <c r="G9">
        <f t="shared" si="1"/>
        <v>328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">
        <v>2035</v>
      </c>
      <c r="T9" t="s">
        <v>2045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31</v>
      </c>
      <c r="G10">
        <f t="shared" si="1"/>
        <v>20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">
        <v>2035</v>
      </c>
      <c r="T10" t="s">
        <v>2045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72.91</v>
      </c>
      <c r="G11">
        <f t="shared" si="1"/>
        <v>52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">
        <v>2033</v>
      </c>
      <c r="T11" t="s">
        <v>2047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62.9</v>
      </c>
      <c r="G12">
        <f t="shared" si="1"/>
        <v>266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">
        <v>2036</v>
      </c>
      <c r="T12" t="s">
        <v>2048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112.22</v>
      </c>
      <c r="G13">
        <f t="shared" si="1"/>
        <v>48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">
        <v>2035</v>
      </c>
      <c r="T13" t="s">
        <v>2045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102.35</v>
      </c>
      <c r="G14">
        <f t="shared" si="1"/>
        <v>89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">
        <v>2036</v>
      </c>
      <c r="T14" t="s">
        <v>2048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105.05</v>
      </c>
      <c r="G15">
        <f t="shared" si="1"/>
        <v>245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">
        <v>2033</v>
      </c>
      <c r="T15" t="s">
        <v>2049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94.15</v>
      </c>
      <c r="G16">
        <f t="shared" si="1"/>
        <v>67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">
        <v>2033</v>
      </c>
      <c r="T16" t="s">
        <v>2049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84.99</v>
      </c>
      <c r="G17">
        <f t="shared" si="1"/>
        <v>47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">
        <v>2034</v>
      </c>
      <c r="T17" t="s">
        <v>2050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110.41</v>
      </c>
      <c r="G18">
        <f t="shared" si="1"/>
        <v>649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">
        <v>2037</v>
      </c>
      <c r="T18" t="s">
        <v>2051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107.96</v>
      </c>
      <c r="G19">
        <f t="shared" si="1"/>
        <v>159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">
        <v>2036</v>
      </c>
      <c r="T19" t="s">
        <v>2052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45.1</v>
      </c>
      <c r="G20">
        <f t="shared" si="1"/>
        <v>67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">
        <v>2035</v>
      </c>
      <c r="T20" t="s">
        <v>2045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45</v>
      </c>
      <c r="G21">
        <f t="shared" si="1"/>
        <v>49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">
        <v>2035</v>
      </c>
      <c r="T21" t="s">
        <v>2045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105.97</v>
      </c>
      <c r="G22">
        <f t="shared" si="1"/>
        <v>112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">
        <v>2036</v>
      </c>
      <c r="T22" t="s">
        <v>2048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69.06</v>
      </c>
      <c r="G23">
        <f t="shared" si="1"/>
        <v>41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">
        <v>2035</v>
      </c>
      <c r="T23" t="s">
        <v>2045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85.04</v>
      </c>
      <c r="G24">
        <f t="shared" si="1"/>
        <v>128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">
        <v>2035</v>
      </c>
      <c r="T24" t="s">
        <v>2045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105.23</v>
      </c>
      <c r="G25">
        <f t="shared" si="1"/>
        <v>332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">
        <v>2036</v>
      </c>
      <c r="T25" t="s">
        <v>2046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39</v>
      </c>
      <c r="G26">
        <f t="shared" si="1"/>
        <v>113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">
        <v>2034</v>
      </c>
      <c r="T26" t="s">
        <v>2050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73.03</v>
      </c>
      <c r="G27">
        <f t="shared" si="1"/>
        <v>216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">
        <v>2038</v>
      </c>
      <c r="T27" t="s">
        <v>2053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35.01</v>
      </c>
      <c r="G28">
        <f t="shared" si="1"/>
        <v>48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">
        <v>2035</v>
      </c>
      <c r="T28" t="s">
        <v>2045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106.6</v>
      </c>
      <c r="G29">
        <f t="shared" si="1"/>
        <v>80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">
        <v>2033</v>
      </c>
      <c r="T29" t="s">
        <v>2043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62</v>
      </c>
      <c r="G30">
        <f t="shared" si="1"/>
        <v>105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">
        <v>2035</v>
      </c>
      <c r="T30" t="s">
        <v>2045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94</v>
      </c>
      <c r="G31">
        <f t="shared" si="1"/>
        <v>329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">
        <v>2036</v>
      </c>
      <c r="T31" t="s">
        <v>2054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112.05</v>
      </c>
      <c r="G32">
        <f t="shared" si="1"/>
        <v>161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">
        <v>2036</v>
      </c>
      <c r="T32" t="s">
        <v>2052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48.01</v>
      </c>
      <c r="G33">
        <f t="shared" si="1"/>
        <v>310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">
        <v>2038</v>
      </c>
      <c r="T33" t="s">
        <v>2053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38</v>
      </c>
      <c r="G34">
        <f t="shared" si="1"/>
        <v>87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">
        <v>2036</v>
      </c>
      <c r="T34" t="s">
        <v>2046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35</v>
      </c>
      <c r="G35">
        <f t="shared" si="1"/>
        <v>378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">
        <v>2035</v>
      </c>
      <c r="T35" t="s">
        <v>2045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85</v>
      </c>
      <c r="G36">
        <f t="shared" si="1"/>
        <v>151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">
        <v>2036</v>
      </c>
      <c r="T36" t="s">
        <v>2046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95.99</v>
      </c>
      <c r="G37">
        <f t="shared" si="1"/>
        <v>150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">
        <v>2036</v>
      </c>
      <c r="T37" t="s">
        <v>2048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68.81</v>
      </c>
      <c r="G38">
        <f t="shared" si="1"/>
        <v>157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">
        <v>2035</v>
      </c>
      <c r="T38" t="s">
        <v>2045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105.97</v>
      </c>
      <c r="G39">
        <f t="shared" si="1"/>
        <v>140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">
        <v>2037</v>
      </c>
      <c r="T39" t="s">
        <v>2055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75.260000000000005</v>
      </c>
      <c r="G40">
        <f t="shared" si="1"/>
        <v>325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">
        <v>2039</v>
      </c>
      <c r="T40" t="s">
        <v>2042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57.13</v>
      </c>
      <c r="G41">
        <f t="shared" si="1"/>
        <v>51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">
        <v>2035</v>
      </c>
      <c r="T41" t="s">
        <v>2045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75.14</v>
      </c>
      <c r="G42">
        <f t="shared" si="1"/>
        <v>169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">
        <v>2034</v>
      </c>
      <c r="T42" t="s">
        <v>2050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107.42</v>
      </c>
      <c r="G43">
        <f t="shared" si="1"/>
        <v>213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">
        <v>2033</v>
      </c>
      <c r="T43" t="s">
        <v>2043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36</v>
      </c>
      <c r="G44">
        <f t="shared" si="1"/>
        <v>444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2041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27</v>
      </c>
      <c r="G45">
        <f t="shared" si="1"/>
        <v>186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">
        <v>2037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107.56</v>
      </c>
      <c r="G46">
        <f t="shared" si="1"/>
        <v>659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">
        <v>2037</v>
      </c>
      <c r="T46" t="s">
        <v>2055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94.38</v>
      </c>
      <c r="G47">
        <f t="shared" si="1"/>
        <v>48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">
        <v>2035</v>
      </c>
      <c r="T47" t="s">
        <v>2045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46.16</v>
      </c>
      <c r="G48">
        <f t="shared" si="1"/>
        <v>115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">
        <v>2033</v>
      </c>
      <c r="T48" t="s">
        <v>2043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47.85</v>
      </c>
      <c r="G49">
        <f t="shared" si="1"/>
        <v>475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">
        <v>2035</v>
      </c>
      <c r="T49" t="s">
        <v>2045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53.01</v>
      </c>
      <c r="G50">
        <f t="shared" si="1"/>
        <v>387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">
        <v>2035</v>
      </c>
      <c r="T50" t="s">
        <v>2045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45.06</v>
      </c>
      <c r="G51">
        <f t="shared" si="1"/>
        <v>190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">
        <v>2033</v>
      </c>
      <c r="T51" t="s">
        <v>2043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>
        <f t="shared" si="1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">
        <v>2033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99.01</v>
      </c>
      <c r="G53">
        <f t="shared" si="1"/>
        <v>92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">
        <v>2034</v>
      </c>
      <c r="T53" t="s">
        <v>2050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32.79</v>
      </c>
      <c r="G54">
        <f t="shared" si="1"/>
        <v>34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">
        <v>2035</v>
      </c>
      <c r="T54" t="s">
        <v>2045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59.12</v>
      </c>
      <c r="G55">
        <f t="shared" si="1"/>
        <v>140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">
        <v>2036</v>
      </c>
      <c r="T55" t="s">
        <v>2048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44.93</v>
      </c>
      <c r="G56">
        <f t="shared" si="1"/>
        <v>90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">
        <v>2034</v>
      </c>
      <c r="T56" t="s">
        <v>2050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89.66</v>
      </c>
      <c r="G57">
        <f t="shared" si="1"/>
        <v>178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">
        <v>2033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70.08</v>
      </c>
      <c r="G58">
        <f t="shared" si="1"/>
        <v>144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">
        <v>2034</v>
      </c>
      <c r="T58" t="s">
        <v>2050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31.06</v>
      </c>
      <c r="G59">
        <f t="shared" si="1"/>
        <v>215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">
        <v>2038</v>
      </c>
      <c r="T59" t="s">
        <v>2053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29.06</v>
      </c>
      <c r="G60">
        <f t="shared" si="1"/>
        <v>227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">
        <v>2035</v>
      </c>
      <c r="T60" t="s">
        <v>2045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30.09</v>
      </c>
      <c r="G61">
        <f t="shared" si="1"/>
        <v>275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">
        <v>2035</v>
      </c>
      <c r="T61" t="s">
        <v>2045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85</v>
      </c>
      <c r="G62">
        <f t="shared" si="1"/>
        <v>144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">
        <v>2035</v>
      </c>
      <c r="T62" t="s">
        <v>2045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82</v>
      </c>
      <c r="G63">
        <f t="shared" si="1"/>
        <v>93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">
        <v>2035</v>
      </c>
      <c r="T63" t="s">
        <v>2045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58.04</v>
      </c>
      <c r="G64">
        <f t="shared" si="1"/>
        <v>723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">
        <v>2034</v>
      </c>
      <c r="T64" t="s">
        <v>2044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111.4</v>
      </c>
      <c r="G65">
        <f t="shared" si="1"/>
        <v>12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">
        <v>2035</v>
      </c>
      <c r="T65" t="s">
        <v>2045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IF(E66=0,0,ROUND(E66/I66,2))</f>
        <v>71.95</v>
      </c>
      <c r="G66">
        <f t="shared" ref="G66:G129" si="5">ROUND((E66/D66)*100,0)</f>
        <v>98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 s="7">
        <f t="shared" ref="M66:M129" si="6">(((L66/60)/60)/24)+DATE(1970,1,1)</f>
        <v>43283.208333333328</v>
      </c>
      <c r="N66">
        <v>1531803600</v>
      </c>
      <c r="O66" s="7">
        <f t="shared" ref="O66:O129" si="7">(((N66/60)/60)/24)+DATE(1970,1,1)</f>
        <v>43298.208333333328</v>
      </c>
      <c r="P66" t="b">
        <v>0</v>
      </c>
      <c r="Q66" t="b">
        <v>1</v>
      </c>
      <c r="R66" t="s">
        <v>28</v>
      </c>
      <c r="S66" t="s">
        <v>2034</v>
      </c>
      <c r="T66" t="s">
        <v>2044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61.04</v>
      </c>
      <c r="G67">
        <f t="shared" si="5"/>
        <v>236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 s="7">
        <f t="shared" si="6"/>
        <v>40570.25</v>
      </c>
      <c r="N67">
        <v>1296712800</v>
      </c>
      <c r="O67" s="7">
        <f t="shared" si="7"/>
        <v>40577.25</v>
      </c>
      <c r="P67" t="b">
        <v>0</v>
      </c>
      <c r="Q67" t="b">
        <v>0</v>
      </c>
      <c r="R67" t="s">
        <v>33</v>
      </c>
      <c r="S67" t="s">
        <v>2035</v>
      </c>
      <c r="T67" t="s">
        <v>2045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108.92</v>
      </c>
      <c r="G68">
        <f t="shared" si="5"/>
        <v>45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">
        <v>2035</v>
      </c>
      <c r="T68" t="s">
        <v>2045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29</v>
      </c>
      <c r="G69">
        <f t="shared" si="5"/>
        <v>162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">
        <v>2034</v>
      </c>
      <c r="T69" t="s">
        <v>2050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58.98</v>
      </c>
      <c r="G70">
        <f t="shared" si="5"/>
        <v>255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">
        <v>2035</v>
      </c>
      <c r="T70" t="s">
        <v>2045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111.82</v>
      </c>
      <c r="G71">
        <f t="shared" si="5"/>
        <v>24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">
        <v>2035</v>
      </c>
      <c r="T71" t="s">
        <v>2045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64</v>
      </c>
      <c r="G72">
        <f t="shared" si="5"/>
        <v>124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">
        <v>2035</v>
      </c>
      <c r="T72" t="s">
        <v>2045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85.32</v>
      </c>
      <c r="G73">
        <f t="shared" si="5"/>
        <v>108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">
        <v>2035</v>
      </c>
      <c r="T73" t="s">
        <v>2045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74.48</v>
      </c>
      <c r="G74">
        <f t="shared" si="5"/>
        <v>670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">
        <v>2036</v>
      </c>
      <c r="T74" t="s">
        <v>2052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105.15</v>
      </c>
      <c r="G75">
        <f t="shared" si="5"/>
        <v>661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">
        <v>2033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56.19</v>
      </c>
      <c r="G76">
        <f t="shared" si="5"/>
        <v>122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">
        <v>2033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85.92</v>
      </c>
      <c r="G77">
        <f t="shared" si="5"/>
        <v>151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">
        <v>2039</v>
      </c>
      <c r="T77" t="s">
        <v>2042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57</v>
      </c>
      <c r="G78">
        <f t="shared" si="5"/>
        <v>78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">
        <v>2035</v>
      </c>
      <c r="T78" t="s">
        <v>2045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79.64</v>
      </c>
      <c r="G79">
        <f t="shared" si="5"/>
        <v>47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">
        <v>2036</v>
      </c>
      <c r="T79" t="s">
        <v>2052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41.02</v>
      </c>
      <c r="G80">
        <f t="shared" si="5"/>
        <v>301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">
        <v>2037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48</v>
      </c>
      <c r="G81">
        <f t="shared" si="5"/>
        <v>70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">
        <v>2035</v>
      </c>
      <c r="T81" t="s">
        <v>2045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55.21</v>
      </c>
      <c r="G82">
        <f t="shared" si="5"/>
        <v>637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">
        <v>2038</v>
      </c>
      <c r="T82" t="s">
        <v>2053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92.11</v>
      </c>
      <c r="G83">
        <f t="shared" si="5"/>
        <v>225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">
        <v>2033</v>
      </c>
      <c r="T83" t="s">
        <v>2043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83.18</v>
      </c>
      <c r="G84">
        <f t="shared" si="5"/>
        <v>1497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">
        <v>2038</v>
      </c>
      <c r="T84" t="s">
        <v>2053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40</v>
      </c>
      <c r="G85">
        <f t="shared" si="5"/>
        <v>38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">
        <v>2033</v>
      </c>
      <c r="T85" t="s">
        <v>2047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111.13</v>
      </c>
      <c r="G86">
        <f t="shared" si="5"/>
        <v>132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">
        <v>2034</v>
      </c>
      <c r="T86" t="s">
        <v>2050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90.56</v>
      </c>
      <c r="G87">
        <f t="shared" si="5"/>
        <v>131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">
        <v>2033</v>
      </c>
      <c r="T87" t="s">
        <v>2049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61.11</v>
      </c>
      <c r="G88">
        <f t="shared" si="5"/>
        <v>168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">
        <v>2035</v>
      </c>
      <c r="T88" t="s">
        <v>2045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83.02</v>
      </c>
      <c r="G89">
        <f t="shared" si="5"/>
        <v>62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">
        <v>2033</v>
      </c>
      <c r="T89" t="s">
        <v>2043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110.76</v>
      </c>
      <c r="G90">
        <f t="shared" si="5"/>
        <v>261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">
        <v>2037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89.46</v>
      </c>
      <c r="G91">
        <f t="shared" si="5"/>
        <v>253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">
        <v>2035</v>
      </c>
      <c r="T91" t="s">
        <v>2045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57.85</v>
      </c>
      <c r="G92">
        <f t="shared" si="5"/>
        <v>79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">
        <v>2035</v>
      </c>
      <c r="T92" t="s">
        <v>2045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110</v>
      </c>
      <c r="G93">
        <f t="shared" si="5"/>
        <v>48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">
        <v>2037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103.97</v>
      </c>
      <c r="G94">
        <f t="shared" si="5"/>
        <v>259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">
        <v>2038</v>
      </c>
      <c r="T94" t="s">
        <v>2053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108</v>
      </c>
      <c r="G95">
        <f t="shared" si="5"/>
        <v>61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">
        <v>2035</v>
      </c>
      <c r="T95" t="s">
        <v>2045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48.93</v>
      </c>
      <c r="G96">
        <f t="shared" si="5"/>
        <v>304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">
        <v>2034</v>
      </c>
      <c r="T96" t="s">
        <v>2044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37.67</v>
      </c>
      <c r="G97">
        <f t="shared" si="5"/>
        <v>113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">
        <v>2036</v>
      </c>
      <c r="T97" t="s">
        <v>2046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65</v>
      </c>
      <c r="G98">
        <f t="shared" si="5"/>
        <v>217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">
        <v>2035</v>
      </c>
      <c r="T98" t="s">
        <v>2045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106.61</v>
      </c>
      <c r="G99">
        <f t="shared" si="5"/>
        <v>927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2041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27.01</v>
      </c>
      <c r="G100">
        <f t="shared" si="5"/>
        <v>34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">
        <v>2038</v>
      </c>
      <c r="T100" t="s">
        <v>2053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91.16</v>
      </c>
      <c r="G101">
        <f t="shared" si="5"/>
        <v>197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">
        <v>2035</v>
      </c>
      <c r="T101" t="s">
        <v>2045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>
        <f t="shared" si="5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">
        <v>2035</v>
      </c>
      <c r="T102" t="s">
        <v>2045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56.05</v>
      </c>
      <c r="G103">
        <f t="shared" si="5"/>
        <v>1021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">
        <v>2033</v>
      </c>
      <c r="T103" t="s">
        <v>2047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31.02</v>
      </c>
      <c r="G104">
        <f t="shared" si="5"/>
        <v>282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">
        <v>2034</v>
      </c>
      <c r="T104" t="s">
        <v>2050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66.510000000000005</v>
      </c>
      <c r="G105">
        <f t="shared" si="5"/>
        <v>25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t="s">
        <v>2047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89.01</v>
      </c>
      <c r="G106">
        <f t="shared" si="5"/>
        <v>143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">
        <v>2033</v>
      </c>
      <c r="T106" t="s">
        <v>2049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103.46</v>
      </c>
      <c r="G107">
        <f t="shared" si="5"/>
        <v>145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">
        <v>2034</v>
      </c>
      <c r="T107" t="s">
        <v>2044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95.28</v>
      </c>
      <c r="G108">
        <f t="shared" si="5"/>
        <v>359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">
        <v>2035</v>
      </c>
      <c r="T108" t="s">
        <v>2045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75.900000000000006</v>
      </c>
      <c r="G109">
        <f t="shared" si="5"/>
        <v>186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">
        <v>2035</v>
      </c>
      <c r="T109" t="s">
        <v>2045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107.58</v>
      </c>
      <c r="G110">
        <f t="shared" si="5"/>
        <v>595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">
        <v>2036</v>
      </c>
      <c r="T110" t="s">
        <v>2046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51.32</v>
      </c>
      <c r="G111">
        <f t="shared" si="5"/>
        <v>59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">
        <v>2036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71.98</v>
      </c>
      <c r="G112">
        <f t="shared" si="5"/>
        <v>15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2041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108.95</v>
      </c>
      <c r="G113">
        <f t="shared" si="5"/>
        <v>120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">
        <v>2037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35</v>
      </c>
      <c r="G114">
        <f t="shared" si="5"/>
        <v>269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">
        <v>2034</v>
      </c>
      <c r="T114" t="s">
        <v>2044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94.94</v>
      </c>
      <c r="G115">
        <f t="shared" si="5"/>
        <v>377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2041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109.65</v>
      </c>
      <c r="G116">
        <f t="shared" si="5"/>
        <v>727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">
        <v>2034</v>
      </c>
      <c r="T116" t="s">
        <v>2050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44</v>
      </c>
      <c r="G117">
        <f t="shared" si="5"/>
        <v>87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">
        <v>2037</v>
      </c>
      <c r="T117" t="s">
        <v>2055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86.79</v>
      </c>
      <c r="G118">
        <f t="shared" si="5"/>
        <v>88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">
        <v>2035</v>
      </c>
      <c r="T118" t="s">
        <v>2045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30.99</v>
      </c>
      <c r="G119">
        <f t="shared" si="5"/>
        <v>174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">
        <v>2036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94.79</v>
      </c>
      <c r="G120">
        <f t="shared" si="5"/>
        <v>118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">
        <v>2039</v>
      </c>
      <c r="T120" t="s">
        <v>2042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69.790000000000006</v>
      </c>
      <c r="G121">
        <f t="shared" si="5"/>
        <v>215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">
        <v>2036</v>
      </c>
      <c r="T121" t="s">
        <v>2046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63</v>
      </c>
      <c r="G122">
        <f t="shared" si="5"/>
        <v>149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">
        <v>2038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110.03</v>
      </c>
      <c r="G123">
        <f t="shared" si="5"/>
        <v>219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">
        <v>2038</v>
      </c>
      <c r="T123" t="s">
        <v>2053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26</v>
      </c>
      <c r="G124">
        <f t="shared" si="5"/>
        <v>64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">
        <v>2037</v>
      </c>
      <c r="T124" t="s">
        <v>2055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49.99</v>
      </c>
      <c r="G125">
        <f t="shared" si="5"/>
        <v>19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">
        <v>2035</v>
      </c>
      <c r="T125" t="s">
        <v>2045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101.72</v>
      </c>
      <c r="G126">
        <f t="shared" si="5"/>
        <v>368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">
        <v>2039</v>
      </c>
      <c r="T126" t="s">
        <v>2042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47.08</v>
      </c>
      <c r="G127">
        <f t="shared" si="5"/>
        <v>160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">
        <v>2035</v>
      </c>
      <c r="T127" t="s">
        <v>2045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89.94</v>
      </c>
      <c r="G128">
        <f t="shared" si="5"/>
        <v>39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">
        <v>2035</v>
      </c>
      <c r="T128" t="s">
        <v>2045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78.97</v>
      </c>
      <c r="G129">
        <f t="shared" si="5"/>
        <v>51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">
        <v>2035</v>
      </c>
      <c r="T129" t="s">
        <v>2045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IF(E130=0,0,ROUND(E130/I130,2))</f>
        <v>80.069999999999993</v>
      </c>
      <c r="G130">
        <f t="shared" ref="G130:G193" si="9">ROUND((E130/D130)*100,0)</f>
        <v>60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 s="7">
        <f t="shared" ref="M130:M193" si="10">(((L130/60)/60)/24)+DATE(1970,1,1)</f>
        <v>40417.208333333336</v>
      </c>
      <c r="N130">
        <v>1284008400</v>
      </c>
      <c r="O130" s="7">
        <f t="shared" ref="O130:O193" si="11">(((N130/60)/60)/24)+DATE(1970,1,1)</f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t="s">
        <v>2043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86.47</v>
      </c>
      <c r="G131">
        <f t="shared" si="9"/>
        <v>3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 s="7">
        <f t="shared" si="10"/>
        <v>42038.25</v>
      </c>
      <c r="N131">
        <v>1425103200</v>
      </c>
      <c r="O131" s="7">
        <f t="shared" si="11"/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2041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28</v>
      </c>
      <c r="G132">
        <f t="shared" si="9"/>
        <v>155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">
        <v>2036</v>
      </c>
      <c r="T132" t="s">
        <v>2048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68</v>
      </c>
      <c r="G133">
        <f t="shared" si="9"/>
        <v>101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">
        <v>2034</v>
      </c>
      <c r="T133" t="s">
        <v>2044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43.08</v>
      </c>
      <c r="G134">
        <f t="shared" si="9"/>
        <v>116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">
        <v>2035</v>
      </c>
      <c r="T134" t="s">
        <v>2045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87.96</v>
      </c>
      <c r="G135">
        <f t="shared" si="9"/>
        <v>311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2033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94.99</v>
      </c>
      <c r="G136">
        <f t="shared" si="9"/>
        <v>90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">
        <v>2036</v>
      </c>
      <c r="T136" t="s">
        <v>2046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46.91</v>
      </c>
      <c r="G137">
        <f t="shared" si="9"/>
        <v>71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">
        <v>2035</v>
      </c>
      <c r="T137" t="s">
        <v>2045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46.91</v>
      </c>
      <c r="G138">
        <f t="shared" si="9"/>
        <v>3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">
        <v>2036</v>
      </c>
      <c r="T138" t="s">
        <v>2048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94.24</v>
      </c>
      <c r="G139">
        <f t="shared" si="9"/>
        <v>262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">
        <v>2037</v>
      </c>
      <c r="T139" t="s">
        <v>2051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80.14</v>
      </c>
      <c r="G140">
        <f t="shared" si="9"/>
        <v>96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">
        <v>2038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59.04</v>
      </c>
      <c r="G141">
        <f t="shared" si="9"/>
        <v>21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">
        <v>2034</v>
      </c>
      <c r="T141" t="s">
        <v>2050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65.989999999999995</v>
      </c>
      <c r="G142">
        <f t="shared" si="9"/>
        <v>223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">
        <v>2036</v>
      </c>
      <c r="T142" t="s">
        <v>2046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60.99</v>
      </c>
      <c r="G143">
        <f t="shared" si="9"/>
        <v>102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">
        <v>2034</v>
      </c>
      <c r="T143" t="s">
        <v>2044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98.31</v>
      </c>
      <c r="G144">
        <f t="shared" si="9"/>
        <v>230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">
        <v>2034</v>
      </c>
      <c r="T144" t="s">
        <v>2044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104.6</v>
      </c>
      <c r="G145">
        <f t="shared" si="9"/>
        <v>136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">
        <v>2033</v>
      </c>
      <c r="T145" t="s">
        <v>2049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86.07</v>
      </c>
      <c r="G146">
        <f t="shared" si="9"/>
        <v>129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">
        <v>2035</v>
      </c>
      <c r="T146" t="s">
        <v>2045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76.989999999999995</v>
      </c>
      <c r="G147">
        <f t="shared" si="9"/>
        <v>237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">
        <v>2034</v>
      </c>
      <c r="T147" t="s">
        <v>2050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29.76</v>
      </c>
      <c r="G148">
        <f t="shared" si="9"/>
        <v>17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">
        <v>2035</v>
      </c>
      <c r="T148" t="s">
        <v>2045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46.92</v>
      </c>
      <c r="G149">
        <f t="shared" si="9"/>
        <v>112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">
        <v>2035</v>
      </c>
      <c r="T149" t="s">
        <v>2045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105.19</v>
      </c>
      <c r="G150">
        <f t="shared" si="9"/>
        <v>121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">
        <v>2034</v>
      </c>
      <c r="T150" t="s">
        <v>2050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69.91</v>
      </c>
      <c r="G151">
        <f t="shared" si="9"/>
        <v>220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">
        <v>2033</v>
      </c>
      <c r="T151" t="s">
        <v>2049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>
        <f t="shared" si="9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">
        <v>2033</v>
      </c>
      <c r="T152" t="s">
        <v>2043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60.01</v>
      </c>
      <c r="G153">
        <f t="shared" si="9"/>
        <v>64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t="s">
        <v>2047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52.01</v>
      </c>
      <c r="G154">
        <f t="shared" si="9"/>
        <v>423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">
        <v>2033</v>
      </c>
      <c r="T154" t="s">
        <v>2049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31</v>
      </c>
      <c r="G155">
        <f t="shared" si="9"/>
        <v>93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">
        <v>2035</v>
      </c>
      <c r="T155" t="s">
        <v>2045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95.04</v>
      </c>
      <c r="G156">
        <f t="shared" si="9"/>
        <v>59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t="s">
        <v>2049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75.97</v>
      </c>
      <c r="G157">
        <f t="shared" si="9"/>
        <v>65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">
        <v>2035</v>
      </c>
      <c r="T157" t="s">
        <v>2045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71.010000000000005</v>
      </c>
      <c r="G158">
        <f t="shared" si="9"/>
        <v>74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t="s">
        <v>2043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73.73</v>
      </c>
      <c r="G159">
        <f t="shared" si="9"/>
        <v>53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">
        <v>2039</v>
      </c>
      <c r="T159" t="s">
        <v>2042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113.17</v>
      </c>
      <c r="G160">
        <f t="shared" si="9"/>
        <v>221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">
        <v>2033</v>
      </c>
      <c r="T160" t="s">
        <v>2043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105.01</v>
      </c>
      <c r="G161">
        <f t="shared" si="9"/>
        <v>100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">
        <v>2035</v>
      </c>
      <c r="T161" t="s">
        <v>2045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79.180000000000007</v>
      </c>
      <c r="G162">
        <f t="shared" si="9"/>
        <v>162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">
        <v>2034</v>
      </c>
      <c r="T162" t="s">
        <v>2050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57.33</v>
      </c>
      <c r="G163">
        <f t="shared" si="9"/>
        <v>78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">
        <v>2034</v>
      </c>
      <c r="T163" t="s">
        <v>2044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58.18</v>
      </c>
      <c r="G164">
        <f t="shared" si="9"/>
        <v>150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">
        <v>2033</v>
      </c>
      <c r="T164" t="s">
        <v>2043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36.03</v>
      </c>
      <c r="G165">
        <f t="shared" si="9"/>
        <v>253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">
        <v>2039</v>
      </c>
      <c r="T165" t="s">
        <v>2042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107.99</v>
      </c>
      <c r="G166">
        <f t="shared" si="9"/>
        <v>100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">
        <v>2035</v>
      </c>
      <c r="T166" t="s">
        <v>2045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44.01</v>
      </c>
      <c r="G167">
        <f t="shared" si="9"/>
        <v>122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">
        <v>2034</v>
      </c>
      <c r="T167" t="s">
        <v>2044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55.08</v>
      </c>
      <c r="G168">
        <f t="shared" si="9"/>
        <v>137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">
        <v>2039</v>
      </c>
      <c r="T168" t="s">
        <v>2042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74</v>
      </c>
      <c r="G169">
        <f t="shared" si="9"/>
        <v>416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">
        <v>2035</v>
      </c>
      <c r="T169" t="s">
        <v>2045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42</v>
      </c>
      <c r="G170">
        <f t="shared" si="9"/>
        <v>31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t="s">
        <v>2049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77.989999999999995</v>
      </c>
      <c r="G171">
        <f t="shared" si="9"/>
        <v>424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">
        <v>2036</v>
      </c>
      <c r="T171" t="s">
        <v>2054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82.51</v>
      </c>
      <c r="G172">
        <f t="shared" si="9"/>
        <v>3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t="s">
        <v>2049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104.2</v>
      </c>
      <c r="G173">
        <f t="shared" si="9"/>
        <v>11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">
        <v>2037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25.5</v>
      </c>
      <c r="G174">
        <f t="shared" si="9"/>
        <v>83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">
        <v>2036</v>
      </c>
      <c r="T174" t="s">
        <v>2046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100.98</v>
      </c>
      <c r="G175">
        <f t="shared" si="9"/>
        <v>163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">
        <v>2035</v>
      </c>
      <c r="T175" t="s">
        <v>2045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111.83</v>
      </c>
      <c r="G176">
        <f t="shared" si="9"/>
        <v>895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">
        <v>2034</v>
      </c>
      <c r="T176" t="s">
        <v>2050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42</v>
      </c>
      <c r="G177">
        <f t="shared" si="9"/>
        <v>26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">
        <v>2035</v>
      </c>
      <c r="T177" t="s">
        <v>2045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110.05</v>
      </c>
      <c r="G178">
        <f t="shared" si="9"/>
        <v>75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">
        <v>2035</v>
      </c>
      <c r="T178" t="s">
        <v>2045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59</v>
      </c>
      <c r="G179">
        <f t="shared" si="9"/>
        <v>416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">
        <v>2035</v>
      </c>
      <c r="T179" t="s">
        <v>2045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32.99</v>
      </c>
      <c r="G180">
        <f t="shared" si="9"/>
        <v>96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2041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45.01</v>
      </c>
      <c r="G181">
        <f t="shared" si="9"/>
        <v>358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">
        <v>2035</v>
      </c>
      <c r="T181" t="s">
        <v>2045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81.98</v>
      </c>
      <c r="G182">
        <f t="shared" si="9"/>
        <v>308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">
        <v>2034</v>
      </c>
      <c r="T182" t="s">
        <v>2050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39.08</v>
      </c>
      <c r="G183">
        <f t="shared" si="9"/>
        <v>62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">
        <v>2034</v>
      </c>
      <c r="T183" t="s">
        <v>2044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59</v>
      </c>
      <c r="G184">
        <f t="shared" si="9"/>
        <v>722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">
        <v>2035</v>
      </c>
      <c r="T184" t="s">
        <v>2045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40.99</v>
      </c>
      <c r="G185">
        <f t="shared" si="9"/>
        <v>69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t="s">
        <v>2043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31.03</v>
      </c>
      <c r="G186">
        <f t="shared" si="9"/>
        <v>293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">
        <v>2035</v>
      </c>
      <c r="T186" t="s">
        <v>2045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37.79</v>
      </c>
      <c r="G187">
        <f t="shared" si="9"/>
        <v>72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">
        <v>2036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32.01</v>
      </c>
      <c r="G188">
        <f t="shared" si="9"/>
        <v>32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">
        <v>2035</v>
      </c>
      <c r="T188" t="s">
        <v>2045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95.97</v>
      </c>
      <c r="G189">
        <f t="shared" si="9"/>
        <v>230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">
        <v>2036</v>
      </c>
      <c r="T189" t="s">
        <v>2054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75</v>
      </c>
      <c r="G190">
        <f t="shared" si="9"/>
        <v>32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">
        <v>2035</v>
      </c>
      <c r="T190" t="s">
        <v>2045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102.05</v>
      </c>
      <c r="G191">
        <f t="shared" si="9"/>
        <v>24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">
        <v>2035</v>
      </c>
      <c r="T191" t="s">
        <v>2045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105.75</v>
      </c>
      <c r="G192">
        <f t="shared" si="9"/>
        <v>69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">
        <v>2035</v>
      </c>
      <c r="T192" t="s">
        <v>2045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37.07</v>
      </c>
      <c r="G193">
        <f t="shared" si="9"/>
        <v>38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">
        <v>2035</v>
      </c>
      <c r="T193" t="s">
        <v>2045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IF(E194=0,0,ROUND(E194/I194,2))</f>
        <v>35.049999999999997</v>
      </c>
      <c r="G194">
        <f t="shared" ref="G194:G257" si="13">ROUND((E194/D194)*100,0)</f>
        <v>20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 s="7">
        <f t="shared" ref="M194:M257" si="14">(((L194/60)/60)/24)+DATE(1970,1,1)</f>
        <v>41817.208333333336</v>
      </c>
      <c r="N194">
        <v>1404190800</v>
      </c>
      <c r="O194" s="7">
        <f t="shared" ref="O194:O257" si="15">(((N194/60)/60)/24)+DATE(1970,1,1)</f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t="s">
        <v>2043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46.34</v>
      </c>
      <c r="G195">
        <f t="shared" si="13"/>
        <v>46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 s="7">
        <f t="shared" si="14"/>
        <v>43198.208333333328</v>
      </c>
      <c r="N195">
        <v>1523509200</v>
      </c>
      <c r="O195" s="7">
        <f t="shared" si="15"/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t="s">
        <v>2049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69.17</v>
      </c>
      <c r="G196">
        <f t="shared" si="13"/>
        <v>123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2033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109.08</v>
      </c>
      <c r="G197">
        <f t="shared" si="13"/>
        <v>362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">
        <v>2033</v>
      </c>
      <c r="T197" t="s">
        <v>2047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51.78</v>
      </c>
      <c r="G198">
        <f t="shared" si="13"/>
        <v>63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">
        <v>2034</v>
      </c>
      <c r="T198" t="s">
        <v>2050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82.01</v>
      </c>
      <c r="G199">
        <f t="shared" si="13"/>
        <v>298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">
        <v>2036</v>
      </c>
      <c r="T199" t="s">
        <v>2048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35.96</v>
      </c>
      <c r="G200">
        <f t="shared" si="13"/>
        <v>10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t="s">
        <v>2047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74.459999999999994</v>
      </c>
      <c r="G201">
        <f t="shared" si="13"/>
        <v>54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t="s">
        <v>2043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>
        <f t="shared" si="13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">
        <v>2035</v>
      </c>
      <c r="T202" t="s">
        <v>2045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91.11</v>
      </c>
      <c r="G203">
        <f t="shared" si="13"/>
        <v>681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">
        <v>2034</v>
      </c>
      <c r="T203" t="s">
        <v>2044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79.790000000000006</v>
      </c>
      <c r="G204">
        <f t="shared" si="13"/>
        <v>79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2041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43</v>
      </c>
      <c r="G205">
        <f t="shared" si="13"/>
        <v>134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">
        <v>2035</v>
      </c>
      <c r="T205" t="s">
        <v>2045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63.23</v>
      </c>
      <c r="G206">
        <f t="shared" si="13"/>
        <v>3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70.180000000000007</v>
      </c>
      <c r="G207">
        <f t="shared" si="13"/>
        <v>432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">
        <v>2035</v>
      </c>
      <c r="T207" t="s">
        <v>2045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61.33</v>
      </c>
      <c r="G208">
        <f t="shared" si="13"/>
        <v>39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">
        <v>2037</v>
      </c>
      <c r="T208" t="s">
        <v>2055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99</v>
      </c>
      <c r="G209">
        <f t="shared" si="13"/>
        <v>426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">
        <v>2033</v>
      </c>
      <c r="T209" t="s">
        <v>2043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96.98</v>
      </c>
      <c r="G210">
        <f t="shared" si="13"/>
        <v>101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">
        <v>2036</v>
      </c>
      <c r="T210" t="s">
        <v>2046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51</v>
      </c>
      <c r="G211">
        <f t="shared" si="13"/>
        <v>21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">
        <v>2036</v>
      </c>
      <c r="T211" t="s">
        <v>2046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28.04</v>
      </c>
      <c r="G212">
        <f t="shared" si="13"/>
        <v>67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">
        <v>2036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60.98</v>
      </c>
      <c r="G213">
        <f t="shared" si="13"/>
        <v>95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">
        <v>2035</v>
      </c>
      <c r="T213" t="s">
        <v>2045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73.209999999999994</v>
      </c>
      <c r="G214">
        <f t="shared" si="13"/>
        <v>152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">
        <v>2035</v>
      </c>
      <c r="T214" t="s">
        <v>2045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40</v>
      </c>
      <c r="G215">
        <f t="shared" si="13"/>
        <v>195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">
        <v>2033</v>
      </c>
      <c r="T215" t="s">
        <v>2049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86.81</v>
      </c>
      <c r="G216">
        <f t="shared" si="13"/>
        <v>1023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">
        <v>2033</v>
      </c>
      <c r="T216" t="s">
        <v>2043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42.13</v>
      </c>
      <c r="G217">
        <f t="shared" si="13"/>
        <v>4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">
        <v>2035</v>
      </c>
      <c r="T217" t="s">
        <v>2045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103.98</v>
      </c>
      <c r="G218">
        <f t="shared" si="13"/>
        <v>155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">
        <v>2035</v>
      </c>
      <c r="T218" t="s">
        <v>2045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62</v>
      </c>
      <c r="G219">
        <f t="shared" si="13"/>
        <v>45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">
        <v>2036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31.01</v>
      </c>
      <c r="G220">
        <f t="shared" si="13"/>
        <v>216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">
        <v>2036</v>
      </c>
      <c r="T220" t="s">
        <v>2054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89.99</v>
      </c>
      <c r="G221">
        <f t="shared" si="13"/>
        <v>332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">
        <v>2036</v>
      </c>
      <c r="T221" t="s">
        <v>2052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39.24</v>
      </c>
      <c r="G222">
        <f t="shared" si="13"/>
        <v>8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">
        <v>2035</v>
      </c>
      <c r="T222" t="s">
        <v>2045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54.99</v>
      </c>
      <c r="G223">
        <f t="shared" si="13"/>
        <v>99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2041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47.99</v>
      </c>
      <c r="G224">
        <f t="shared" si="13"/>
        <v>138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">
        <v>2039</v>
      </c>
      <c r="T224" t="s">
        <v>2042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87.97</v>
      </c>
      <c r="G225">
        <f t="shared" si="13"/>
        <v>94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">
        <v>2035</v>
      </c>
      <c r="T225" t="s">
        <v>2045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52</v>
      </c>
      <c r="G226">
        <f t="shared" si="13"/>
        <v>404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">
        <v>2036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30</v>
      </c>
      <c r="G227">
        <f t="shared" si="13"/>
        <v>260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">
        <v>2033</v>
      </c>
      <c r="T227" t="s">
        <v>2043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98.21</v>
      </c>
      <c r="G228">
        <f t="shared" si="13"/>
        <v>367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">
        <v>2039</v>
      </c>
      <c r="T228" t="s">
        <v>2042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108.96</v>
      </c>
      <c r="G229">
        <f t="shared" si="13"/>
        <v>169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">
        <v>2038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67</v>
      </c>
      <c r="G230">
        <f t="shared" si="13"/>
        <v>120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">
        <v>2036</v>
      </c>
      <c r="T230" t="s">
        <v>2052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64.989999999999995</v>
      </c>
      <c r="G231">
        <f t="shared" si="13"/>
        <v>194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">
        <v>2038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99.84</v>
      </c>
      <c r="G232">
        <f t="shared" si="13"/>
        <v>420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">
        <v>2038</v>
      </c>
      <c r="T232" t="s">
        <v>2053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82.43</v>
      </c>
      <c r="G233">
        <f t="shared" si="13"/>
        <v>77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">
        <v>2035</v>
      </c>
      <c r="T233" t="s">
        <v>2045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63.29</v>
      </c>
      <c r="G234">
        <f t="shared" si="13"/>
        <v>171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">
        <v>2035</v>
      </c>
      <c r="T234" t="s">
        <v>2045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96.77</v>
      </c>
      <c r="G235">
        <f t="shared" si="13"/>
        <v>158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">
        <v>2036</v>
      </c>
      <c r="T235" t="s">
        <v>2052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54.91</v>
      </c>
      <c r="G236">
        <f t="shared" si="13"/>
        <v>109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">
        <v>2038</v>
      </c>
      <c r="T236" t="s">
        <v>2053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39.01</v>
      </c>
      <c r="G237">
        <f t="shared" si="13"/>
        <v>42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">
        <v>2036</v>
      </c>
      <c r="T237" t="s">
        <v>2052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75.84</v>
      </c>
      <c r="G238">
        <f t="shared" si="13"/>
        <v>11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t="s">
        <v>2043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45.05</v>
      </c>
      <c r="G239">
        <f t="shared" si="13"/>
        <v>159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">
        <v>2036</v>
      </c>
      <c r="T239" t="s">
        <v>2052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104.52</v>
      </c>
      <c r="G240">
        <f t="shared" si="13"/>
        <v>422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">
        <v>2035</v>
      </c>
      <c r="T240" t="s">
        <v>2045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76.27</v>
      </c>
      <c r="G241">
        <f t="shared" si="13"/>
        <v>98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">
        <v>2034</v>
      </c>
      <c r="T241" t="s">
        <v>2050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69.02</v>
      </c>
      <c r="G242">
        <f t="shared" si="13"/>
        <v>419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">
        <v>2035</v>
      </c>
      <c r="T242" t="s">
        <v>2045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101.98</v>
      </c>
      <c r="G243">
        <f t="shared" si="13"/>
        <v>102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">
        <v>2037</v>
      </c>
      <c r="T243" t="s">
        <v>2051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42.92</v>
      </c>
      <c r="G244">
        <f t="shared" si="13"/>
        <v>128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">
        <v>2033</v>
      </c>
      <c r="T244" t="s">
        <v>2043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43.03</v>
      </c>
      <c r="G245">
        <f t="shared" si="13"/>
        <v>445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">
        <v>2035</v>
      </c>
      <c r="T245" t="s">
        <v>2045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75.25</v>
      </c>
      <c r="G246">
        <f t="shared" si="13"/>
        <v>570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">
        <v>2035</v>
      </c>
      <c r="T246" t="s">
        <v>2045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69.02</v>
      </c>
      <c r="G247">
        <f t="shared" si="13"/>
        <v>509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">
        <v>2035</v>
      </c>
      <c r="T247" t="s">
        <v>2045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65.989999999999995</v>
      </c>
      <c r="G248">
        <f t="shared" si="13"/>
        <v>326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">
        <v>2034</v>
      </c>
      <c r="T248" t="s">
        <v>2044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98.01</v>
      </c>
      <c r="G249">
        <f t="shared" si="13"/>
        <v>933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">
        <v>2037</v>
      </c>
      <c r="T249" t="s">
        <v>2055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60.11</v>
      </c>
      <c r="G250">
        <f t="shared" si="13"/>
        <v>211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">
        <v>2038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26</v>
      </c>
      <c r="G251">
        <f t="shared" si="13"/>
        <v>273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">
        <v>2037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>
        <f t="shared" si="13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">
        <v>2033</v>
      </c>
      <c r="T252" t="s">
        <v>2043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38.020000000000003</v>
      </c>
      <c r="G253">
        <f t="shared" si="13"/>
        <v>54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">
        <v>2035</v>
      </c>
      <c r="T253" t="s">
        <v>2045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106.15</v>
      </c>
      <c r="G254">
        <f t="shared" si="13"/>
        <v>626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">
        <v>2035</v>
      </c>
      <c r="T254" t="s">
        <v>2045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81.02</v>
      </c>
      <c r="G255">
        <f t="shared" si="13"/>
        <v>89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">
        <v>2036</v>
      </c>
      <c r="T255" t="s">
        <v>2048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96.65</v>
      </c>
      <c r="G256">
        <f t="shared" si="13"/>
        <v>185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">
        <v>2037</v>
      </c>
      <c r="T256" t="s">
        <v>2051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57</v>
      </c>
      <c r="G257">
        <f t="shared" si="13"/>
        <v>120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">
        <v>2033</v>
      </c>
      <c r="T257" t="s">
        <v>2043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IF(E258=0,0,ROUND(E258/I258,2))</f>
        <v>63.93</v>
      </c>
      <c r="G258">
        <f t="shared" ref="G258:G321" si="17">ROUND((E258/D258)*100,0)</f>
        <v>23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 s="7">
        <f t="shared" ref="M258:M321" si="18">(((L258/60)/60)/24)+DATE(1970,1,1)</f>
        <v>42393.25</v>
      </c>
      <c r="N258">
        <v>1456812000</v>
      </c>
      <c r="O258" s="7">
        <f t="shared" ref="O258:O321" si="19">(((N258/60)/60)/24)+DATE(1970,1,1)</f>
        <v>42430.25</v>
      </c>
      <c r="P258" t="b">
        <v>0</v>
      </c>
      <c r="Q258" t="b">
        <v>0</v>
      </c>
      <c r="R258" t="s">
        <v>23</v>
      </c>
      <c r="S258" t="s">
        <v>2033</v>
      </c>
      <c r="T258" t="s">
        <v>2043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90.46</v>
      </c>
      <c r="G259">
        <f t="shared" si="17"/>
        <v>146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 s="7">
        <f t="shared" si="18"/>
        <v>41338.25</v>
      </c>
      <c r="N259">
        <v>1363669200</v>
      </c>
      <c r="O259" s="7">
        <f t="shared" si="19"/>
        <v>41352.208333333336</v>
      </c>
      <c r="P259" t="b">
        <v>0</v>
      </c>
      <c r="Q259" t="b">
        <v>0</v>
      </c>
      <c r="R259" t="s">
        <v>33</v>
      </c>
      <c r="S259" t="s">
        <v>2035</v>
      </c>
      <c r="T259" t="s">
        <v>2045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72.17</v>
      </c>
      <c r="G260">
        <f t="shared" si="17"/>
        <v>268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">
        <v>2035</v>
      </c>
      <c r="T260" t="s">
        <v>2045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77.930000000000007</v>
      </c>
      <c r="G261">
        <f t="shared" si="17"/>
        <v>598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">
        <v>2039</v>
      </c>
      <c r="T261" t="s">
        <v>2042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38.07</v>
      </c>
      <c r="G262">
        <f t="shared" si="17"/>
        <v>158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">
        <v>2033</v>
      </c>
      <c r="T262" t="s">
        <v>2043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57.94</v>
      </c>
      <c r="G263">
        <f t="shared" si="17"/>
        <v>31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t="s">
        <v>2043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49.79</v>
      </c>
      <c r="G264">
        <f t="shared" si="17"/>
        <v>313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">
        <v>2033</v>
      </c>
      <c r="T264" t="s">
        <v>2049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54.05</v>
      </c>
      <c r="G265">
        <f t="shared" si="17"/>
        <v>371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">
        <v>2039</v>
      </c>
      <c r="T265" t="s">
        <v>2042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30</v>
      </c>
      <c r="G266">
        <f t="shared" si="17"/>
        <v>363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">
        <v>2035</v>
      </c>
      <c r="T266" t="s">
        <v>2045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70.13</v>
      </c>
      <c r="G267">
        <f t="shared" si="17"/>
        <v>123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">
        <v>2035</v>
      </c>
      <c r="T267" t="s">
        <v>2045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27</v>
      </c>
      <c r="G268">
        <f t="shared" si="17"/>
        <v>77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">
        <v>2033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51.99</v>
      </c>
      <c r="G269">
        <f t="shared" si="17"/>
        <v>234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">
        <v>2035</v>
      </c>
      <c r="T269" t="s">
        <v>2045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56.42</v>
      </c>
      <c r="G270">
        <f t="shared" si="17"/>
        <v>181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">
        <v>2036</v>
      </c>
      <c r="T270" t="s">
        <v>2046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101.63</v>
      </c>
      <c r="G271">
        <f t="shared" si="17"/>
        <v>253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">
        <v>2036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25.01</v>
      </c>
      <c r="G272">
        <f t="shared" si="17"/>
        <v>27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">
        <v>2038</v>
      </c>
      <c r="T272" t="s">
        <v>2053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32.020000000000003</v>
      </c>
      <c r="G273">
        <f t="shared" si="17"/>
        <v>1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">
        <v>2039</v>
      </c>
      <c r="T273" t="s">
        <v>2042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82.02</v>
      </c>
      <c r="G274">
        <f t="shared" si="17"/>
        <v>304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">
        <v>2035</v>
      </c>
      <c r="T274" t="s">
        <v>2045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37.96</v>
      </c>
      <c r="G275">
        <f t="shared" si="17"/>
        <v>137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">
        <v>2035</v>
      </c>
      <c r="T275" t="s">
        <v>2045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51.53</v>
      </c>
      <c r="G276">
        <f t="shared" si="17"/>
        <v>32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">
        <v>2035</v>
      </c>
      <c r="T276" t="s">
        <v>2045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81.2</v>
      </c>
      <c r="G277">
        <f t="shared" si="17"/>
        <v>242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">
        <v>2037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40.03</v>
      </c>
      <c r="G278">
        <f t="shared" si="17"/>
        <v>97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">
        <v>2038</v>
      </c>
      <c r="T278" t="s">
        <v>2053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89.94</v>
      </c>
      <c r="G279">
        <f t="shared" si="17"/>
        <v>1066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">
        <v>2035</v>
      </c>
      <c r="T279" t="s">
        <v>2045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96.69</v>
      </c>
      <c r="G280">
        <f t="shared" si="17"/>
        <v>326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">
        <v>2034</v>
      </c>
      <c r="T280" t="s">
        <v>2044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25.01</v>
      </c>
      <c r="G281">
        <f t="shared" si="17"/>
        <v>171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">
        <v>2035</v>
      </c>
      <c r="T281" t="s">
        <v>2045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36.99</v>
      </c>
      <c r="G282">
        <f t="shared" si="17"/>
        <v>581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">
        <v>2036</v>
      </c>
      <c r="T282" t="s">
        <v>2052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73.010000000000005</v>
      </c>
      <c r="G283">
        <f t="shared" si="17"/>
        <v>92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">
        <v>2035</v>
      </c>
      <c r="T283" t="s">
        <v>2045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68.239999999999995</v>
      </c>
      <c r="G284">
        <f t="shared" si="17"/>
        <v>108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">
        <v>2036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52.31</v>
      </c>
      <c r="G285">
        <f t="shared" si="17"/>
        <v>19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t="s">
        <v>2043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61.77</v>
      </c>
      <c r="G286">
        <f t="shared" si="17"/>
        <v>83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">
        <v>2034</v>
      </c>
      <c r="T286" t="s">
        <v>2044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25.03</v>
      </c>
      <c r="G287">
        <f t="shared" si="17"/>
        <v>706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">
        <v>2035</v>
      </c>
      <c r="T287" t="s">
        <v>2045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106.29</v>
      </c>
      <c r="G288">
        <f t="shared" si="17"/>
        <v>17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">
        <v>2035</v>
      </c>
      <c r="T288" t="s">
        <v>2045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75.069999999999993</v>
      </c>
      <c r="G289">
        <f t="shared" si="17"/>
        <v>210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">
        <v>2033</v>
      </c>
      <c r="T289" t="s">
        <v>2047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39.97</v>
      </c>
      <c r="G290">
        <f t="shared" si="17"/>
        <v>98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39.979999999999997</v>
      </c>
      <c r="G291">
        <f t="shared" si="17"/>
        <v>1684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">
        <v>2035</v>
      </c>
      <c r="T291" t="s">
        <v>2045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101.02</v>
      </c>
      <c r="G292">
        <f t="shared" si="17"/>
        <v>54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">
        <v>2036</v>
      </c>
      <c r="T292" t="s">
        <v>2046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76.81</v>
      </c>
      <c r="G293">
        <f t="shared" si="17"/>
        <v>457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">
        <v>2034</v>
      </c>
      <c r="T293" t="s">
        <v>2044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71.7</v>
      </c>
      <c r="G294">
        <f t="shared" si="17"/>
        <v>10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2041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33.28</v>
      </c>
      <c r="G295">
        <f t="shared" si="17"/>
        <v>16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">
        <v>2035</v>
      </c>
      <c r="T295" t="s">
        <v>2045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43.92</v>
      </c>
      <c r="G296">
        <f t="shared" si="17"/>
        <v>1340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">
        <v>2035</v>
      </c>
      <c r="T296" t="s">
        <v>2045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>
        <f t="shared" si="17"/>
        <v>36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">
        <v>2035</v>
      </c>
      <c r="T297" t="s">
        <v>2045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88.21</v>
      </c>
      <c r="G298">
        <f t="shared" si="17"/>
        <v>55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">
        <v>2035</v>
      </c>
      <c r="T298" t="s">
        <v>2045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65.239999999999995</v>
      </c>
      <c r="G299">
        <f t="shared" si="17"/>
        <v>94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">
        <v>2035</v>
      </c>
      <c r="T299" t="s">
        <v>2045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69.959999999999994</v>
      </c>
      <c r="G300">
        <f t="shared" si="17"/>
        <v>144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">
        <v>2033</v>
      </c>
      <c r="T300" t="s">
        <v>2043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39.880000000000003</v>
      </c>
      <c r="G301">
        <f t="shared" si="17"/>
        <v>51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2041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>
        <f t="shared" si="17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">
        <v>2037</v>
      </c>
      <c r="T302" t="s">
        <v>2051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41.02</v>
      </c>
      <c r="G303">
        <f t="shared" si="17"/>
        <v>1345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">
        <v>2036</v>
      </c>
      <c r="T303" t="s">
        <v>2046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98.91</v>
      </c>
      <c r="G304">
        <f t="shared" si="17"/>
        <v>32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">
        <v>2035</v>
      </c>
      <c r="T304" t="s">
        <v>2045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87.78</v>
      </c>
      <c r="G305">
        <f t="shared" si="17"/>
        <v>83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">
        <v>2033</v>
      </c>
      <c r="T305" t="s">
        <v>2049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80.77</v>
      </c>
      <c r="G306">
        <f t="shared" si="17"/>
        <v>546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">
        <v>2036</v>
      </c>
      <c r="T306" t="s">
        <v>2046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94.28</v>
      </c>
      <c r="G307">
        <f t="shared" si="17"/>
        <v>286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">
        <v>2035</v>
      </c>
      <c r="T307" t="s">
        <v>2045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73.430000000000007</v>
      </c>
      <c r="G308">
        <f t="shared" si="17"/>
        <v>8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">
        <v>2035</v>
      </c>
      <c r="T308" t="s">
        <v>2045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65.97</v>
      </c>
      <c r="G309">
        <f t="shared" si="17"/>
        <v>132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">
        <v>2037</v>
      </c>
      <c r="T309" t="s">
        <v>2055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109.04</v>
      </c>
      <c r="G310">
        <f t="shared" si="17"/>
        <v>74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">
        <v>2035</v>
      </c>
      <c r="T310" t="s">
        <v>2045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41.16</v>
      </c>
      <c r="G311">
        <f t="shared" si="17"/>
        <v>75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t="s">
        <v>2049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99.13</v>
      </c>
      <c r="G312">
        <f t="shared" si="17"/>
        <v>20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">
        <v>2038</v>
      </c>
      <c r="T312" t="s">
        <v>2053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105.88</v>
      </c>
      <c r="G313">
        <f t="shared" si="17"/>
        <v>203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">
        <v>2035</v>
      </c>
      <c r="T313" t="s">
        <v>2045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49</v>
      </c>
      <c r="G314">
        <f t="shared" si="17"/>
        <v>310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">
        <v>2035</v>
      </c>
      <c r="T314" t="s">
        <v>2045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</v>
      </c>
      <c r="G315">
        <f t="shared" si="17"/>
        <v>395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">
        <v>2033</v>
      </c>
      <c r="T315" t="s">
        <v>2043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31.02</v>
      </c>
      <c r="G316">
        <f t="shared" si="17"/>
        <v>295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">
        <v>2036</v>
      </c>
      <c r="T316" t="s">
        <v>2046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103.87</v>
      </c>
      <c r="G317">
        <f t="shared" si="17"/>
        <v>34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">
        <v>2035</v>
      </c>
      <c r="T317" t="s">
        <v>2045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59.27</v>
      </c>
      <c r="G318">
        <f t="shared" si="17"/>
        <v>67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2041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42.3</v>
      </c>
      <c r="G319">
        <f t="shared" si="17"/>
        <v>19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">
        <v>2035</v>
      </c>
      <c r="T319" t="s">
        <v>2045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53.12</v>
      </c>
      <c r="G320">
        <f t="shared" si="17"/>
        <v>16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">
        <v>2033</v>
      </c>
      <c r="T320" t="s">
        <v>2043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50.8</v>
      </c>
      <c r="G321">
        <f t="shared" si="17"/>
        <v>39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">
        <v>2034</v>
      </c>
      <c r="T321" t="s">
        <v>2044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IF(E322=0,0,ROUND(E322/I322,2))</f>
        <v>101.15</v>
      </c>
      <c r="G322">
        <f t="shared" ref="G322:G385" si="21">ROUND((E322/D322)*100,0)</f>
        <v>10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 s="7">
        <f t="shared" ref="M322:M385" si="22">(((L322/60)/60)/24)+DATE(1970,1,1)</f>
        <v>40673.208333333336</v>
      </c>
      <c r="N322">
        <v>1305781200</v>
      </c>
      <c r="O322" s="7">
        <f t="shared" ref="O322:O385" si="23">(((N322/60)/60)/24)+DATE(1970,1,1)</f>
        <v>40682.208333333336</v>
      </c>
      <c r="P322" t="b">
        <v>0</v>
      </c>
      <c r="Q322" t="b">
        <v>0</v>
      </c>
      <c r="R322" t="s">
        <v>119</v>
      </c>
      <c r="S322" t="s">
        <v>2037</v>
      </c>
      <c r="T322" t="s">
        <v>2055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65</v>
      </c>
      <c r="G323">
        <f t="shared" si="21"/>
        <v>94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 s="7">
        <f t="shared" si="22"/>
        <v>40634.208333333336</v>
      </c>
      <c r="N323">
        <v>1302325200</v>
      </c>
      <c r="O323" s="7">
        <f t="shared" si="23"/>
        <v>40642.208333333336</v>
      </c>
      <c r="P323" t="b">
        <v>0</v>
      </c>
      <c r="Q323" t="b">
        <v>0</v>
      </c>
      <c r="R323" t="s">
        <v>100</v>
      </c>
      <c r="S323" t="s">
        <v>2036</v>
      </c>
      <c r="T323" t="s">
        <v>2054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38</v>
      </c>
      <c r="G324">
        <f t="shared" si="21"/>
        <v>167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">
        <v>2035</v>
      </c>
      <c r="T324" t="s">
        <v>2045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82.62</v>
      </c>
      <c r="G325">
        <f t="shared" si="21"/>
        <v>24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">
        <v>2036</v>
      </c>
      <c r="T325" t="s">
        <v>2046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37.94</v>
      </c>
      <c r="G326">
        <f t="shared" si="21"/>
        <v>164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">
        <v>2035</v>
      </c>
      <c r="T326" t="s">
        <v>2045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80.78</v>
      </c>
      <c r="G327">
        <f t="shared" si="21"/>
        <v>91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">
        <v>2035</v>
      </c>
      <c r="T327" t="s">
        <v>2045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25.98</v>
      </c>
      <c r="G328">
        <f t="shared" si="21"/>
        <v>46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">
        <v>2036</v>
      </c>
      <c r="T328" t="s">
        <v>2052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30.36</v>
      </c>
      <c r="G329">
        <f t="shared" si="21"/>
        <v>39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">
        <v>2035</v>
      </c>
      <c r="T329" t="s">
        <v>2045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54</v>
      </c>
      <c r="G330">
        <f t="shared" si="21"/>
        <v>134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">
        <v>2033</v>
      </c>
      <c r="T330" t="s">
        <v>2043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101.79</v>
      </c>
      <c r="G331">
        <f t="shared" si="21"/>
        <v>23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">
        <v>2038</v>
      </c>
      <c r="T331" t="s">
        <v>2053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45</v>
      </c>
      <c r="G332">
        <f t="shared" si="21"/>
        <v>185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">
        <v>2036</v>
      </c>
      <c r="T332" t="s">
        <v>2046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77.069999999999993</v>
      </c>
      <c r="G333">
        <f t="shared" si="21"/>
        <v>444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2041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88.08</v>
      </c>
      <c r="G334">
        <f t="shared" si="21"/>
        <v>200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">
        <v>2034</v>
      </c>
      <c r="T334" t="s">
        <v>2050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47.04</v>
      </c>
      <c r="G335">
        <f t="shared" si="21"/>
        <v>124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">
        <v>2035</v>
      </c>
      <c r="T335" t="s">
        <v>2045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111</v>
      </c>
      <c r="G336">
        <f t="shared" si="21"/>
        <v>187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">
        <v>2033</v>
      </c>
      <c r="T336" t="s">
        <v>2043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87</v>
      </c>
      <c r="G337">
        <f t="shared" si="21"/>
        <v>114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">
        <v>2033</v>
      </c>
      <c r="T337" t="s">
        <v>2043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63.99</v>
      </c>
      <c r="G338">
        <f t="shared" si="21"/>
        <v>97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">
        <v>2033</v>
      </c>
      <c r="T338" t="s">
        <v>2043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105.99</v>
      </c>
      <c r="G339">
        <f t="shared" si="21"/>
        <v>123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">
        <v>2035</v>
      </c>
      <c r="T339" t="s">
        <v>2045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73.989999999999995</v>
      </c>
      <c r="G340">
        <f t="shared" si="21"/>
        <v>179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">
        <v>2035</v>
      </c>
      <c r="T340" t="s">
        <v>2045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84.02</v>
      </c>
      <c r="G341">
        <f t="shared" si="21"/>
        <v>80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">
        <v>2035</v>
      </c>
      <c r="T341" t="s">
        <v>2045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88.97</v>
      </c>
      <c r="G342">
        <f t="shared" si="21"/>
        <v>94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">
        <v>2039</v>
      </c>
      <c r="T342" t="s">
        <v>2042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76.989999999999995</v>
      </c>
      <c r="G343">
        <f t="shared" si="21"/>
        <v>85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t="s">
        <v>2049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97.15</v>
      </c>
      <c r="G344">
        <f t="shared" si="21"/>
        <v>67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">
        <v>2035</v>
      </c>
      <c r="T344" t="s">
        <v>2045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33.01</v>
      </c>
      <c r="G345">
        <f t="shared" si="21"/>
        <v>54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">
        <v>2035</v>
      </c>
      <c r="T345" t="s">
        <v>2045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99.95</v>
      </c>
      <c r="G346">
        <f t="shared" si="21"/>
        <v>42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">
        <v>2038</v>
      </c>
      <c r="T346" t="s">
        <v>2053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69.97</v>
      </c>
      <c r="G347">
        <f t="shared" si="21"/>
        <v>15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">
        <v>2036</v>
      </c>
      <c r="T347" t="s">
        <v>2048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110.32</v>
      </c>
      <c r="G348">
        <f t="shared" si="21"/>
        <v>34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t="s">
        <v>2049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66.010000000000005</v>
      </c>
      <c r="G349">
        <f t="shared" si="21"/>
        <v>1401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">
        <v>2034</v>
      </c>
      <c r="T349" t="s">
        <v>2044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41.01</v>
      </c>
      <c r="G350">
        <f t="shared" si="21"/>
        <v>72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2041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103.96</v>
      </c>
      <c r="G351">
        <f t="shared" si="21"/>
        <v>53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">
        <v>2035</v>
      </c>
      <c r="T351" t="s">
        <v>2045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>
        <f t="shared" si="21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47.01</v>
      </c>
      <c r="G353">
        <f t="shared" si="21"/>
        <v>128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">
        <v>2033</v>
      </c>
      <c r="T353" t="s">
        <v>2043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29.61</v>
      </c>
      <c r="G354">
        <f t="shared" si="21"/>
        <v>35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">
        <v>2035</v>
      </c>
      <c r="T354" t="s">
        <v>2045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81.010000000000005</v>
      </c>
      <c r="G355">
        <f t="shared" si="21"/>
        <v>411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">
        <v>2035</v>
      </c>
      <c r="T355" t="s">
        <v>2045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94.35</v>
      </c>
      <c r="G356">
        <f t="shared" si="21"/>
        <v>124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">
        <v>2036</v>
      </c>
      <c r="T356" t="s">
        <v>2046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26.06</v>
      </c>
      <c r="G357">
        <f t="shared" si="21"/>
        <v>59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">
        <v>2034</v>
      </c>
      <c r="T357" t="s">
        <v>2050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85.78</v>
      </c>
      <c r="G358">
        <f t="shared" si="21"/>
        <v>37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">
        <v>2035</v>
      </c>
      <c r="T358" t="s">
        <v>2045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103.73</v>
      </c>
      <c r="G359">
        <f t="shared" si="21"/>
        <v>185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">
        <v>2038</v>
      </c>
      <c r="T359" t="s">
        <v>2053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49.83</v>
      </c>
      <c r="G360">
        <f t="shared" si="21"/>
        <v>12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">
        <v>2039</v>
      </c>
      <c r="T360" t="s">
        <v>2042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63.89</v>
      </c>
      <c r="G361">
        <f t="shared" si="21"/>
        <v>299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">
        <v>2036</v>
      </c>
      <c r="T361" t="s">
        <v>2052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47</v>
      </c>
      <c r="G362">
        <f t="shared" si="21"/>
        <v>226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">
        <v>2035</v>
      </c>
      <c r="T362" t="s">
        <v>2045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108.48</v>
      </c>
      <c r="G363">
        <f t="shared" si="21"/>
        <v>174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">
        <v>2035</v>
      </c>
      <c r="T363" t="s">
        <v>2045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72.02</v>
      </c>
      <c r="G364">
        <f t="shared" si="21"/>
        <v>372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">
        <v>2033</v>
      </c>
      <c r="T364" t="s">
        <v>2043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59.93</v>
      </c>
      <c r="G365">
        <f t="shared" si="21"/>
        <v>160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">
        <v>2033</v>
      </c>
      <c r="T365" t="s">
        <v>2043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78.209999999999994</v>
      </c>
      <c r="G366">
        <f t="shared" si="21"/>
        <v>1616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">
        <v>2033</v>
      </c>
      <c r="T366" t="s">
        <v>2049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104.78</v>
      </c>
      <c r="G367">
        <f t="shared" si="21"/>
        <v>733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">
        <v>2035</v>
      </c>
      <c r="T367" t="s">
        <v>2045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105.52</v>
      </c>
      <c r="G368">
        <f t="shared" si="21"/>
        <v>592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">
        <v>2035</v>
      </c>
      <c r="T368" t="s">
        <v>2045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24.93</v>
      </c>
      <c r="G369">
        <f t="shared" si="21"/>
        <v>19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">
        <v>2035</v>
      </c>
      <c r="T369" t="s">
        <v>2045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69.87</v>
      </c>
      <c r="G370">
        <f t="shared" si="21"/>
        <v>277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">
        <v>2036</v>
      </c>
      <c r="T370" t="s">
        <v>2046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95.73</v>
      </c>
      <c r="G371">
        <f t="shared" si="21"/>
        <v>273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">
        <v>2036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30</v>
      </c>
      <c r="G372">
        <f t="shared" si="21"/>
        <v>159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">
        <v>2035</v>
      </c>
      <c r="T372" t="s">
        <v>2045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59.01</v>
      </c>
      <c r="G373">
        <f t="shared" si="21"/>
        <v>68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">
        <v>2035</v>
      </c>
      <c r="T373" t="s">
        <v>2045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84.76</v>
      </c>
      <c r="G374">
        <f t="shared" si="21"/>
        <v>1592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">
        <v>2036</v>
      </c>
      <c r="T374" t="s">
        <v>2046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78.010000000000005</v>
      </c>
      <c r="G375">
        <f t="shared" si="21"/>
        <v>730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">
        <v>2035</v>
      </c>
      <c r="T375" t="s">
        <v>2045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50.05</v>
      </c>
      <c r="G376">
        <f t="shared" si="21"/>
        <v>13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">
        <v>2036</v>
      </c>
      <c r="T376" t="s">
        <v>2046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59.16</v>
      </c>
      <c r="G377">
        <f t="shared" si="21"/>
        <v>55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">
        <v>2033</v>
      </c>
      <c r="T377" t="s">
        <v>2049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93.7</v>
      </c>
      <c r="G378">
        <f t="shared" si="21"/>
        <v>361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">
        <v>2033</v>
      </c>
      <c r="T378" t="s">
        <v>2043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40.14</v>
      </c>
      <c r="G379">
        <f t="shared" si="21"/>
        <v>10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">
        <v>2035</v>
      </c>
      <c r="T379" t="s">
        <v>2045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70.09</v>
      </c>
      <c r="G380">
        <f t="shared" si="21"/>
        <v>14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">
        <v>2036</v>
      </c>
      <c r="T380" t="s">
        <v>2046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66.180000000000007</v>
      </c>
      <c r="G381">
        <f t="shared" si="21"/>
        <v>40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">
        <v>2035</v>
      </c>
      <c r="T381" t="s">
        <v>2045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47.71</v>
      </c>
      <c r="G382">
        <f t="shared" si="21"/>
        <v>160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">
        <v>2035</v>
      </c>
      <c r="T382" t="s">
        <v>2045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62.9</v>
      </c>
      <c r="G383">
        <f t="shared" si="21"/>
        <v>184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">
        <v>2035</v>
      </c>
      <c r="T383" t="s">
        <v>2045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86.61</v>
      </c>
      <c r="G384">
        <f t="shared" si="21"/>
        <v>64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">
        <v>2039</v>
      </c>
      <c r="T384" t="s">
        <v>2042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75.13</v>
      </c>
      <c r="G385">
        <f t="shared" si="21"/>
        <v>225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2041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IF(E386=0,0,ROUND(E386/I386,2))</f>
        <v>41</v>
      </c>
      <c r="G386">
        <f t="shared" ref="G386:G449" si="25">ROUND((E386/D386)*100,0)</f>
        <v>172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 s="7">
        <f t="shared" ref="M386:M449" si="26">(((L386/60)/60)/24)+DATE(1970,1,1)</f>
        <v>42776.25</v>
      </c>
      <c r="N386">
        <v>1489039200</v>
      </c>
      <c r="O386" s="7">
        <f t="shared" ref="O386:O449" si="27">(((N386/60)/60)/24)+DATE(1970,1,1)</f>
        <v>42803.25</v>
      </c>
      <c r="P386" t="b">
        <v>1</v>
      </c>
      <c r="Q386" t="b">
        <v>1</v>
      </c>
      <c r="R386" t="s">
        <v>42</v>
      </c>
      <c r="S386" t="s">
        <v>2036</v>
      </c>
      <c r="T386" t="s">
        <v>2046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50.01</v>
      </c>
      <c r="G387">
        <f t="shared" si="25"/>
        <v>146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 s="7">
        <f t="shared" si="26"/>
        <v>43553.208333333328</v>
      </c>
      <c r="N387">
        <v>1556600400</v>
      </c>
      <c r="O387" s="7">
        <f t="shared" si="27"/>
        <v>43585.208333333328</v>
      </c>
      <c r="P387" t="b">
        <v>0</v>
      </c>
      <c r="Q387" t="b">
        <v>0</v>
      </c>
      <c r="R387" t="s">
        <v>68</v>
      </c>
      <c r="S387" t="s">
        <v>2037</v>
      </c>
      <c r="T387" t="s">
        <v>2051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96.96</v>
      </c>
      <c r="G388">
        <f t="shared" si="25"/>
        <v>76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">
        <v>2035</v>
      </c>
      <c r="T388" t="s">
        <v>2045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100.93</v>
      </c>
      <c r="G389">
        <f t="shared" si="25"/>
        <v>39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">
        <v>2034</v>
      </c>
      <c r="T389" t="s">
        <v>2050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89.23</v>
      </c>
      <c r="G390">
        <f t="shared" si="25"/>
        <v>11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">
        <v>2033</v>
      </c>
      <c r="T390" t="s">
        <v>2049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87.98</v>
      </c>
      <c r="G391">
        <f t="shared" si="25"/>
        <v>122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">
        <v>2035</v>
      </c>
      <c r="T391" t="s">
        <v>2045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89.54</v>
      </c>
      <c r="G392">
        <f t="shared" si="25"/>
        <v>187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">
        <v>2039</v>
      </c>
      <c r="T392" t="s">
        <v>2042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29.09</v>
      </c>
      <c r="G393">
        <f t="shared" si="25"/>
        <v>7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">
        <v>2037</v>
      </c>
      <c r="T393" t="s">
        <v>2051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42.01</v>
      </c>
      <c r="G394">
        <f t="shared" si="25"/>
        <v>66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">
        <v>2034</v>
      </c>
      <c r="T394" t="s">
        <v>2050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47</v>
      </c>
      <c r="G395">
        <f t="shared" si="25"/>
        <v>229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2033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110.44</v>
      </c>
      <c r="G396">
        <f t="shared" si="25"/>
        <v>469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">
        <v>2036</v>
      </c>
      <c r="T396" t="s">
        <v>2046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41.99</v>
      </c>
      <c r="G397">
        <f t="shared" si="25"/>
        <v>130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">
        <v>2035</v>
      </c>
      <c r="T397" t="s">
        <v>2045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48.01</v>
      </c>
      <c r="G398">
        <f t="shared" si="25"/>
        <v>167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">
        <v>2036</v>
      </c>
      <c r="T398" t="s">
        <v>2048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31.02</v>
      </c>
      <c r="G399">
        <f t="shared" si="25"/>
        <v>174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">
        <v>2033</v>
      </c>
      <c r="T399" t="s">
        <v>2043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99.2</v>
      </c>
      <c r="G400">
        <f t="shared" si="25"/>
        <v>718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">
        <v>2036</v>
      </c>
      <c r="T400" t="s">
        <v>2052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66.02</v>
      </c>
      <c r="G401">
        <f t="shared" si="25"/>
        <v>64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">
        <v>2033</v>
      </c>
      <c r="T401" t="s">
        <v>2049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>
        <f t="shared" si="25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">
        <v>2039</v>
      </c>
      <c r="T402" t="s">
        <v>2042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46.06</v>
      </c>
      <c r="G403">
        <f t="shared" si="25"/>
        <v>1530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">
        <v>2035</v>
      </c>
      <c r="T403" t="s">
        <v>2045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73.650000000000006</v>
      </c>
      <c r="G404">
        <f t="shared" si="25"/>
        <v>40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">
        <v>2036</v>
      </c>
      <c r="T404" t="s">
        <v>2054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55.99</v>
      </c>
      <c r="G405">
        <f t="shared" si="25"/>
        <v>86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">
        <v>2035</v>
      </c>
      <c r="T405" t="s">
        <v>2045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68.989999999999995</v>
      </c>
      <c r="G406">
        <f t="shared" si="25"/>
        <v>316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">
        <v>2035</v>
      </c>
      <c r="T406" t="s">
        <v>2045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60.98</v>
      </c>
      <c r="G407">
        <f t="shared" si="25"/>
        <v>90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">
        <v>2035</v>
      </c>
      <c r="T407" t="s">
        <v>2045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110.98</v>
      </c>
      <c r="G408">
        <f t="shared" si="25"/>
        <v>182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">
        <v>2036</v>
      </c>
      <c r="T408" t="s">
        <v>2046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25</v>
      </c>
      <c r="G409">
        <f t="shared" si="25"/>
        <v>356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">
        <v>2035</v>
      </c>
      <c r="T409" t="s">
        <v>2045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78.760000000000005</v>
      </c>
      <c r="G410">
        <f t="shared" si="25"/>
        <v>132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">
        <v>2036</v>
      </c>
      <c r="T410" t="s">
        <v>2046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87.96</v>
      </c>
      <c r="G411">
        <f t="shared" si="25"/>
        <v>46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t="s">
        <v>2043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49.99</v>
      </c>
      <c r="G412">
        <f t="shared" si="25"/>
        <v>36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">
        <v>2038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99.52</v>
      </c>
      <c r="G413">
        <f t="shared" si="25"/>
        <v>105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">
        <v>2035</v>
      </c>
      <c r="T413" t="s">
        <v>2045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104.82</v>
      </c>
      <c r="G414">
        <f t="shared" si="25"/>
        <v>669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">
        <v>2037</v>
      </c>
      <c r="T414" t="s">
        <v>2055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108.01</v>
      </c>
      <c r="G415">
        <f t="shared" si="25"/>
        <v>62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">
        <v>2036</v>
      </c>
      <c r="T415" t="s">
        <v>2052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29</v>
      </c>
      <c r="G416">
        <f t="shared" si="25"/>
        <v>85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2041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30.03</v>
      </c>
      <c r="G417">
        <f t="shared" si="25"/>
        <v>11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">
        <v>2035</v>
      </c>
      <c r="T417" t="s">
        <v>2045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41.01</v>
      </c>
      <c r="G418">
        <f t="shared" si="25"/>
        <v>44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">
        <v>2036</v>
      </c>
      <c r="T418" t="s">
        <v>2046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62.87</v>
      </c>
      <c r="G419">
        <f t="shared" si="25"/>
        <v>55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">
        <v>2035</v>
      </c>
      <c r="T419" t="s">
        <v>2045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47.01</v>
      </c>
      <c r="G420">
        <f t="shared" si="25"/>
        <v>57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">
        <v>2036</v>
      </c>
      <c r="T420" t="s">
        <v>2046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27</v>
      </c>
      <c r="G421">
        <f t="shared" si="25"/>
        <v>123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">
        <v>2034</v>
      </c>
      <c r="T421" t="s">
        <v>2044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68.33</v>
      </c>
      <c r="G422">
        <f t="shared" si="25"/>
        <v>128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">
        <v>2035</v>
      </c>
      <c r="T422" t="s">
        <v>2045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50.97</v>
      </c>
      <c r="G423">
        <f t="shared" si="25"/>
        <v>64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">
        <v>2034</v>
      </c>
      <c r="T423" t="s">
        <v>2050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54.02</v>
      </c>
      <c r="G424">
        <f t="shared" si="25"/>
        <v>127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">
        <v>2035</v>
      </c>
      <c r="T424" t="s">
        <v>2045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97.06</v>
      </c>
      <c r="G425">
        <f t="shared" si="25"/>
        <v>11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2041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24.87</v>
      </c>
      <c r="G426">
        <f t="shared" si="25"/>
        <v>40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t="s">
        <v>2049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84.42</v>
      </c>
      <c r="G427">
        <f t="shared" si="25"/>
        <v>288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">
        <v>2039</v>
      </c>
      <c r="T427" t="s">
        <v>2042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47.09</v>
      </c>
      <c r="G428">
        <f t="shared" si="25"/>
        <v>573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">
        <v>2035</v>
      </c>
      <c r="T428" t="s">
        <v>2045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78</v>
      </c>
      <c r="G429">
        <f t="shared" si="25"/>
        <v>113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">
        <v>2035</v>
      </c>
      <c r="T429" t="s">
        <v>2045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62.97</v>
      </c>
      <c r="G430">
        <f t="shared" si="25"/>
        <v>46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">
        <v>2036</v>
      </c>
      <c r="T430" t="s">
        <v>2052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81.010000000000005</v>
      </c>
      <c r="G431">
        <f t="shared" si="25"/>
        <v>91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">
        <v>2039</v>
      </c>
      <c r="T431" t="s">
        <v>2042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65.319999999999993</v>
      </c>
      <c r="G432">
        <f t="shared" si="25"/>
        <v>68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">
        <v>2035</v>
      </c>
      <c r="T432" t="s">
        <v>2045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104.44</v>
      </c>
      <c r="G433">
        <f t="shared" si="25"/>
        <v>192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">
        <v>2035</v>
      </c>
      <c r="T433" t="s">
        <v>2045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69.989999999999995</v>
      </c>
      <c r="G434">
        <f t="shared" si="25"/>
        <v>83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">
        <v>2035</v>
      </c>
      <c r="T434" t="s">
        <v>2045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83.02</v>
      </c>
      <c r="G435">
        <f t="shared" si="25"/>
        <v>54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">
        <v>2036</v>
      </c>
      <c r="T435" t="s">
        <v>2046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90.3</v>
      </c>
      <c r="G436">
        <f t="shared" si="25"/>
        <v>17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">
        <v>2035</v>
      </c>
      <c r="T436" t="s">
        <v>2045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103.98</v>
      </c>
      <c r="G437">
        <f t="shared" si="25"/>
        <v>117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">
        <v>2035</v>
      </c>
      <c r="T437" t="s">
        <v>2045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54.93</v>
      </c>
      <c r="G438">
        <f t="shared" si="25"/>
        <v>1052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2033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51.92</v>
      </c>
      <c r="G439">
        <f t="shared" si="25"/>
        <v>123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">
        <v>2036</v>
      </c>
      <c r="T439" t="s">
        <v>2052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60.03</v>
      </c>
      <c r="G440">
        <f t="shared" si="25"/>
        <v>179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">
        <v>2035</v>
      </c>
      <c r="T440" t="s">
        <v>2045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44</v>
      </c>
      <c r="G441">
        <f t="shared" si="25"/>
        <v>355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">
        <v>2036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53</v>
      </c>
      <c r="G442">
        <f t="shared" si="25"/>
        <v>162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">
        <v>2036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54.5</v>
      </c>
      <c r="G443">
        <f t="shared" si="25"/>
        <v>25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">
        <v>2034</v>
      </c>
      <c r="T443" t="s">
        <v>2050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75.040000000000006</v>
      </c>
      <c r="G444">
        <f t="shared" si="25"/>
        <v>199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">
        <v>2035</v>
      </c>
      <c r="T444" t="s">
        <v>2045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35.909999999999997</v>
      </c>
      <c r="G445">
        <f t="shared" si="25"/>
        <v>35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">
        <v>2035</v>
      </c>
      <c r="T445" t="s">
        <v>2045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36.950000000000003</v>
      </c>
      <c r="G446">
        <f t="shared" si="25"/>
        <v>176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">
        <v>2033</v>
      </c>
      <c r="T446" t="s">
        <v>2049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63.17</v>
      </c>
      <c r="G447">
        <f t="shared" si="25"/>
        <v>511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">
        <v>2035</v>
      </c>
      <c r="T447" t="s">
        <v>2045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29.99</v>
      </c>
      <c r="G448">
        <f t="shared" si="25"/>
        <v>82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">
        <v>2034</v>
      </c>
      <c r="T448" t="s">
        <v>2050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86</v>
      </c>
      <c r="G449">
        <f t="shared" si="25"/>
        <v>24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">
        <v>2036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IF(E450=0,0,ROUND(E450/I450,2))</f>
        <v>75.010000000000005</v>
      </c>
      <c r="G450">
        <f t="shared" ref="G450:G513" si="29">ROUND((E450/D450)*100,0)</f>
        <v>50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 s="7">
        <f t="shared" ref="M450:M513" si="30">(((L450/60)/60)/24)+DATE(1970,1,1)</f>
        <v>41378.208333333336</v>
      </c>
      <c r="N450">
        <v>1366088400</v>
      </c>
      <c r="O450" s="7">
        <f t="shared" ref="O450:O513" si="31">(((N450/60)/60)/24)+DATE(1970,1,1)</f>
        <v>41380.208333333336</v>
      </c>
      <c r="P450" t="b">
        <v>0</v>
      </c>
      <c r="Q450" t="b">
        <v>1</v>
      </c>
      <c r="R450" t="s">
        <v>89</v>
      </c>
      <c r="S450" t="s">
        <v>2038</v>
      </c>
      <c r="T450" t="s">
        <v>2053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101.2</v>
      </c>
      <c r="G451">
        <f t="shared" si="29"/>
        <v>967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 s="7">
        <f t="shared" si="30"/>
        <v>43530.25</v>
      </c>
      <c r="N451">
        <v>1553317200</v>
      </c>
      <c r="O451" s="7">
        <f t="shared" si="31"/>
        <v>43547.208333333328</v>
      </c>
      <c r="P451" t="b">
        <v>0</v>
      </c>
      <c r="Q451" t="b">
        <v>0</v>
      </c>
      <c r="R451" t="s">
        <v>89</v>
      </c>
      <c r="S451" t="s">
        <v>2038</v>
      </c>
      <c r="T451" t="s">
        <v>2053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>
        <f t="shared" si="29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">
        <v>2036</v>
      </c>
      <c r="T452" t="s">
        <v>2052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29</v>
      </c>
      <c r="G453">
        <f t="shared" si="29"/>
        <v>123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">
        <v>2033</v>
      </c>
      <c r="T453" t="s">
        <v>2043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98.23</v>
      </c>
      <c r="G454">
        <f t="shared" si="29"/>
        <v>63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">
        <v>2036</v>
      </c>
      <c r="T454" t="s">
        <v>2048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87</v>
      </c>
      <c r="G455">
        <f t="shared" si="29"/>
        <v>56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">
        <v>2036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45.21</v>
      </c>
      <c r="G456">
        <f t="shared" si="29"/>
        <v>44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">
        <v>2036</v>
      </c>
      <c r="T456" t="s">
        <v>2048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37</v>
      </c>
      <c r="G457">
        <f t="shared" si="29"/>
        <v>118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">
        <v>2035</v>
      </c>
      <c r="T457" t="s">
        <v>2045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94.98</v>
      </c>
      <c r="G458">
        <f t="shared" si="29"/>
        <v>104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">
        <v>2033</v>
      </c>
      <c r="T458" t="s">
        <v>2049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28.96</v>
      </c>
      <c r="G459">
        <f t="shared" si="29"/>
        <v>27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">
        <v>2035</v>
      </c>
      <c r="T459" t="s">
        <v>2045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55.99</v>
      </c>
      <c r="G460">
        <f t="shared" si="29"/>
        <v>351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">
        <v>2035</v>
      </c>
      <c r="T460" t="s">
        <v>2045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54.04</v>
      </c>
      <c r="G461">
        <f t="shared" si="29"/>
        <v>90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">
        <v>2036</v>
      </c>
      <c r="T461" t="s">
        <v>2046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82.38</v>
      </c>
      <c r="G462">
        <f t="shared" si="29"/>
        <v>172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">
        <v>2035</v>
      </c>
      <c r="T462" t="s">
        <v>2045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67</v>
      </c>
      <c r="G463">
        <f t="shared" si="29"/>
        <v>141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">
        <v>2036</v>
      </c>
      <c r="T463" t="s">
        <v>2048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107.91</v>
      </c>
      <c r="G464">
        <f t="shared" si="29"/>
        <v>31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">
        <v>2038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69.010000000000005</v>
      </c>
      <c r="G465">
        <f t="shared" si="29"/>
        <v>108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">
        <v>2036</v>
      </c>
      <c r="T465" t="s">
        <v>2052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39.01</v>
      </c>
      <c r="G466">
        <f t="shared" si="29"/>
        <v>133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">
        <v>2035</v>
      </c>
      <c r="T466" t="s">
        <v>2045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110.36</v>
      </c>
      <c r="G467">
        <f t="shared" si="29"/>
        <v>188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">
        <v>2037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94.86</v>
      </c>
      <c r="G468">
        <f t="shared" si="29"/>
        <v>332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">
        <v>2034</v>
      </c>
      <c r="T468" t="s">
        <v>2050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57.94</v>
      </c>
      <c r="G469">
        <f t="shared" si="29"/>
        <v>575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">
        <v>2034</v>
      </c>
      <c r="T469" t="s">
        <v>2044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101.25</v>
      </c>
      <c r="G470">
        <f t="shared" si="29"/>
        <v>41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">
        <v>2035</v>
      </c>
      <c r="T470" t="s">
        <v>2045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64.959999999999994</v>
      </c>
      <c r="G471">
        <f t="shared" si="29"/>
        <v>184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">
        <v>2036</v>
      </c>
      <c r="T471" t="s">
        <v>2048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27.01</v>
      </c>
      <c r="G472">
        <f t="shared" si="29"/>
        <v>286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">
        <v>2034</v>
      </c>
      <c r="T472" t="s">
        <v>2050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50.97</v>
      </c>
      <c r="G473">
        <f t="shared" si="29"/>
        <v>319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2041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104.94</v>
      </c>
      <c r="G474">
        <f t="shared" si="29"/>
        <v>39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t="s">
        <v>2043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84.03</v>
      </c>
      <c r="G475">
        <f t="shared" si="29"/>
        <v>178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">
        <v>2033</v>
      </c>
      <c r="T475" t="s">
        <v>2047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102.86</v>
      </c>
      <c r="G476">
        <f t="shared" si="29"/>
        <v>365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">
        <v>2036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39.96</v>
      </c>
      <c r="G477">
        <f t="shared" si="29"/>
        <v>114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">
        <v>2037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51</v>
      </c>
      <c r="G478">
        <f t="shared" si="29"/>
        <v>30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">
        <v>2037</v>
      </c>
      <c r="T478" t="s">
        <v>2055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40.82</v>
      </c>
      <c r="G479">
        <f t="shared" si="29"/>
        <v>54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">
        <v>2036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59</v>
      </c>
      <c r="G480">
        <f t="shared" si="29"/>
        <v>236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">
        <v>2034</v>
      </c>
      <c r="T480" t="s">
        <v>2050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71.16</v>
      </c>
      <c r="G481">
        <f t="shared" si="29"/>
        <v>513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2041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99.49</v>
      </c>
      <c r="G482">
        <f t="shared" si="29"/>
        <v>101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">
        <v>2039</v>
      </c>
      <c r="T482" t="s">
        <v>2042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103.99</v>
      </c>
      <c r="G483">
        <f t="shared" si="29"/>
        <v>81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">
        <v>2035</v>
      </c>
      <c r="T483" t="s">
        <v>2045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76.56</v>
      </c>
      <c r="G484">
        <f t="shared" si="29"/>
        <v>16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">
        <v>2037</v>
      </c>
      <c r="T484" t="s">
        <v>2055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87.07</v>
      </c>
      <c r="G485">
        <f t="shared" si="29"/>
        <v>53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">
        <v>2035</v>
      </c>
      <c r="T485" t="s">
        <v>2045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49</v>
      </c>
      <c r="G486">
        <f t="shared" si="29"/>
        <v>260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2041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42.97</v>
      </c>
      <c r="G487">
        <f t="shared" si="29"/>
        <v>31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">
        <v>2035</v>
      </c>
      <c r="T487" t="s">
        <v>2045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33.43</v>
      </c>
      <c r="G488">
        <f t="shared" si="29"/>
        <v>14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">
        <v>2037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83.98</v>
      </c>
      <c r="G489">
        <f t="shared" si="29"/>
        <v>179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">
        <v>2035</v>
      </c>
      <c r="T489" t="s">
        <v>2045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101.42</v>
      </c>
      <c r="G490">
        <f t="shared" si="29"/>
        <v>220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">
        <v>2035</v>
      </c>
      <c r="T490" t="s">
        <v>2045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109.87</v>
      </c>
      <c r="G491">
        <f t="shared" si="29"/>
        <v>102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">
        <v>2034</v>
      </c>
      <c r="T491" t="s">
        <v>2050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31.92</v>
      </c>
      <c r="G492">
        <f t="shared" si="29"/>
        <v>192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">
        <v>2040</v>
      </c>
      <c r="T492" t="s">
        <v>2064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70.989999999999995</v>
      </c>
      <c r="G493">
        <f t="shared" si="29"/>
        <v>305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2041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77.03</v>
      </c>
      <c r="G494">
        <f t="shared" si="29"/>
        <v>24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">
        <v>2036</v>
      </c>
      <c r="T494" t="s">
        <v>2054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101.78</v>
      </c>
      <c r="G495">
        <f t="shared" si="29"/>
        <v>724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">
        <v>2039</v>
      </c>
      <c r="T495" t="s">
        <v>2042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51.06</v>
      </c>
      <c r="G496">
        <f t="shared" si="29"/>
        <v>547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">
        <v>2034</v>
      </c>
      <c r="T496" t="s">
        <v>2050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68.02</v>
      </c>
      <c r="G497">
        <f t="shared" si="29"/>
        <v>415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">
        <v>2035</v>
      </c>
      <c r="T497" t="s">
        <v>2045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30.87</v>
      </c>
      <c r="G498">
        <f t="shared" si="29"/>
        <v>1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">
        <v>2036</v>
      </c>
      <c r="T498" t="s">
        <v>2052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27.91</v>
      </c>
      <c r="G499">
        <f t="shared" si="29"/>
        <v>34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">
        <v>2034</v>
      </c>
      <c r="T499" t="s">
        <v>2050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79.989999999999995</v>
      </c>
      <c r="G500">
        <f t="shared" si="29"/>
        <v>24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">
        <v>2034</v>
      </c>
      <c r="T500" t="s">
        <v>2044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38</v>
      </c>
      <c r="G501">
        <f t="shared" si="29"/>
        <v>48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">
        <v>2036</v>
      </c>
      <c r="T501" t="s">
        <v>2046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>
        <f t="shared" si="29"/>
        <v>0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">
        <v>2035</v>
      </c>
      <c r="T502" t="s">
        <v>2045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59.99</v>
      </c>
      <c r="G503">
        <f t="shared" si="29"/>
        <v>70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">
        <v>2036</v>
      </c>
      <c r="T503" t="s">
        <v>2046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37.04</v>
      </c>
      <c r="G504">
        <f t="shared" si="29"/>
        <v>530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">
        <v>2038</v>
      </c>
      <c r="T504" t="s">
        <v>2053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99.96</v>
      </c>
      <c r="G505">
        <f t="shared" si="29"/>
        <v>180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">
        <v>2036</v>
      </c>
      <c r="T505" t="s">
        <v>2048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111.68</v>
      </c>
      <c r="G506">
        <f t="shared" si="29"/>
        <v>92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t="s">
        <v>2043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36.01</v>
      </c>
      <c r="G507">
        <f t="shared" si="29"/>
        <v>14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">
        <v>2037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66.010000000000005</v>
      </c>
      <c r="G508">
        <f t="shared" si="29"/>
        <v>927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">
        <v>2035</v>
      </c>
      <c r="T508" t="s">
        <v>2045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44.05</v>
      </c>
      <c r="G509">
        <f t="shared" si="29"/>
        <v>40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">
        <v>2034</v>
      </c>
      <c r="T509" t="s">
        <v>2044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53</v>
      </c>
      <c r="G510">
        <f t="shared" si="29"/>
        <v>112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">
        <v>2035</v>
      </c>
      <c r="T510" t="s">
        <v>2045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95</v>
      </c>
      <c r="G511">
        <f t="shared" si="29"/>
        <v>71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">
        <v>2035</v>
      </c>
      <c r="T511" t="s">
        <v>2045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70.91</v>
      </c>
      <c r="G512">
        <f t="shared" si="29"/>
        <v>119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">
        <v>2036</v>
      </c>
      <c r="T512" t="s">
        <v>2048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98.06</v>
      </c>
      <c r="G513">
        <f t="shared" si="29"/>
        <v>24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">
        <v>2035</v>
      </c>
      <c r="T513" t="s">
        <v>2045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IF(E514=0,0,ROUND(E514/I514,2))</f>
        <v>53.05</v>
      </c>
      <c r="G514">
        <f t="shared" ref="G514:G577" si="33">ROUND((E514/D514)*100,0)</f>
        <v>139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 s="7">
        <f t="shared" ref="M514:M577" si="34">(((L514/60)/60)/24)+DATE(1970,1,1)</f>
        <v>41825.208333333336</v>
      </c>
      <c r="N514">
        <v>1404622800</v>
      </c>
      <c r="O514" s="7">
        <f t="shared" ref="O514:O577" si="35">(((N514/60)/60)/24)+DATE(1970,1,1)</f>
        <v>41826.208333333336</v>
      </c>
      <c r="P514" t="b">
        <v>0</v>
      </c>
      <c r="Q514" t="b">
        <v>1</v>
      </c>
      <c r="R514" t="s">
        <v>89</v>
      </c>
      <c r="S514" t="s">
        <v>2038</v>
      </c>
      <c r="T514" t="s">
        <v>2053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93.14</v>
      </c>
      <c r="G515">
        <f t="shared" si="33"/>
        <v>39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 s="7">
        <f t="shared" si="34"/>
        <v>40430.208333333336</v>
      </c>
      <c r="N515">
        <v>1284181200</v>
      </c>
      <c r="O515" s="7">
        <f t="shared" si="35"/>
        <v>40432.208333333336</v>
      </c>
      <c r="P515" t="b">
        <v>0</v>
      </c>
      <c r="Q515" t="b">
        <v>0</v>
      </c>
      <c r="R515" t="s">
        <v>269</v>
      </c>
      <c r="S515" t="s">
        <v>2036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58.95</v>
      </c>
      <c r="G516">
        <f t="shared" si="33"/>
        <v>22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">
        <v>2033</v>
      </c>
      <c r="T516" t="s">
        <v>2043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36.07</v>
      </c>
      <c r="G517">
        <f t="shared" si="33"/>
        <v>56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">
        <v>2035</v>
      </c>
      <c r="T517" t="s">
        <v>2045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63.03</v>
      </c>
      <c r="G518">
        <f t="shared" si="33"/>
        <v>43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">
        <v>2037</v>
      </c>
      <c r="T518" t="s">
        <v>2051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84.72</v>
      </c>
      <c r="G519">
        <f t="shared" si="33"/>
        <v>112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2041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62.2</v>
      </c>
      <c r="G520">
        <f t="shared" si="33"/>
        <v>7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">
        <v>2036</v>
      </c>
      <c r="T520" t="s">
        <v>2052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101.98</v>
      </c>
      <c r="G521">
        <f t="shared" si="33"/>
        <v>102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">
        <v>2033</v>
      </c>
      <c r="T521" t="s">
        <v>2043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106.44</v>
      </c>
      <c r="G522">
        <f t="shared" si="33"/>
        <v>426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">
        <v>2035</v>
      </c>
      <c r="T522" t="s">
        <v>2045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29.98</v>
      </c>
      <c r="G523">
        <f t="shared" si="33"/>
        <v>146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">
        <v>2036</v>
      </c>
      <c r="T523" t="s">
        <v>2048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85.81</v>
      </c>
      <c r="G524">
        <f t="shared" si="33"/>
        <v>32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">
        <v>2036</v>
      </c>
      <c r="T524" t="s">
        <v>2054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70.819999999999993</v>
      </c>
      <c r="G525">
        <f t="shared" si="33"/>
        <v>700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">
        <v>2036</v>
      </c>
      <c r="T525" t="s">
        <v>2054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41</v>
      </c>
      <c r="G526">
        <f t="shared" si="33"/>
        <v>84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">
        <v>2035</v>
      </c>
      <c r="T526" t="s">
        <v>2045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28.06</v>
      </c>
      <c r="G527">
        <f t="shared" si="33"/>
        <v>84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">
        <v>2034</v>
      </c>
      <c r="T527" t="s">
        <v>2050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88.05</v>
      </c>
      <c r="G528">
        <f t="shared" si="33"/>
        <v>156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">
        <v>2035</v>
      </c>
      <c r="T528" t="s">
        <v>2045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31</v>
      </c>
      <c r="G529">
        <f t="shared" si="33"/>
        <v>100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">
        <v>2036</v>
      </c>
      <c r="T529" t="s">
        <v>2052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90.34</v>
      </c>
      <c r="G530">
        <f t="shared" si="33"/>
        <v>80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">
        <v>2033</v>
      </c>
      <c r="T530" t="s">
        <v>2049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63.78</v>
      </c>
      <c r="G531">
        <f t="shared" si="33"/>
        <v>11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">
        <v>2038</v>
      </c>
      <c r="T531" t="s">
        <v>2053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54</v>
      </c>
      <c r="G532">
        <f t="shared" si="33"/>
        <v>92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">
        <v>2037</v>
      </c>
      <c r="T532" t="s">
        <v>2055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48.99</v>
      </c>
      <c r="G533">
        <f t="shared" si="33"/>
        <v>96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">
        <v>2038</v>
      </c>
      <c r="T533" t="s">
        <v>2053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63.86</v>
      </c>
      <c r="G534">
        <f t="shared" si="33"/>
        <v>503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">
        <v>2035</v>
      </c>
      <c r="T534" t="s">
        <v>2045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83</v>
      </c>
      <c r="G535">
        <f t="shared" si="33"/>
        <v>159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">
        <v>2033</v>
      </c>
      <c r="T535" t="s">
        <v>2049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55.08</v>
      </c>
      <c r="G536">
        <f t="shared" si="33"/>
        <v>15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">
        <v>2036</v>
      </c>
      <c r="T536" t="s">
        <v>2048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62.04</v>
      </c>
      <c r="G537">
        <f t="shared" si="33"/>
        <v>482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">
        <v>2035</v>
      </c>
      <c r="T537" t="s">
        <v>2045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104.98</v>
      </c>
      <c r="G538">
        <f t="shared" si="33"/>
        <v>150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">
        <v>2037</v>
      </c>
      <c r="T538" t="s">
        <v>2055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94.04</v>
      </c>
      <c r="G539">
        <f t="shared" si="33"/>
        <v>117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">
        <v>2036</v>
      </c>
      <c r="T539" t="s">
        <v>2046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44.01</v>
      </c>
      <c r="G540">
        <f t="shared" si="33"/>
        <v>38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">
        <v>2038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92.47</v>
      </c>
      <c r="G541">
        <f t="shared" si="33"/>
        <v>73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2041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57.07</v>
      </c>
      <c r="G542">
        <f t="shared" si="33"/>
        <v>266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">
        <v>2039</v>
      </c>
      <c r="T542" t="s">
        <v>2042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109.08</v>
      </c>
      <c r="G543">
        <f t="shared" si="33"/>
        <v>24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">
        <v>2038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39.39</v>
      </c>
      <c r="G544">
        <f t="shared" si="33"/>
        <v>3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">
        <v>2033</v>
      </c>
      <c r="T544" t="s">
        <v>2049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77.02</v>
      </c>
      <c r="G545">
        <f t="shared" si="33"/>
        <v>16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">
        <v>2038</v>
      </c>
      <c r="T545" t="s">
        <v>2053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92.17</v>
      </c>
      <c r="G546">
        <f t="shared" si="33"/>
        <v>277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">
        <v>2033</v>
      </c>
      <c r="T546" t="s">
        <v>2043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61.01</v>
      </c>
      <c r="G547">
        <f t="shared" si="33"/>
        <v>89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">
        <v>2035</v>
      </c>
      <c r="T547" t="s">
        <v>2045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78.069999999999993</v>
      </c>
      <c r="G548">
        <f t="shared" si="33"/>
        <v>164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">
        <v>2035</v>
      </c>
      <c r="T548" t="s">
        <v>2045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80.75</v>
      </c>
      <c r="G549">
        <f t="shared" si="33"/>
        <v>969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">
        <v>2036</v>
      </c>
      <c r="T549" t="s">
        <v>2048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59.99</v>
      </c>
      <c r="G550">
        <f t="shared" si="33"/>
        <v>271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">
        <v>2035</v>
      </c>
      <c r="T550" t="s">
        <v>2045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110.03</v>
      </c>
      <c r="G551">
        <f t="shared" si="33"/>
        <v>284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">
        <v>2034</v>
      </c>
      <c r="T551" t="s">
        <v>2050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>
        <f t="shared" si="33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t="s">
        <v>2049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38</v>
      </c>
      <c r="G553">
        <f t="shared" si="33"/>
        <v>59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">
        <v>2034</v>
      </c>
      <c r="T553" t="s">
        <v>2044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96.37</v>
      </c>
      <c r="G554">
        <f t="shared" si="33"/>
        <v>99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">
        <v>2035</v>
      </c>
      <c r="T554" t="s">
        <v>2045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72.98</v>
      </c>
      <c r="G555">
        <f t="shared" si="33"/>
        <v>44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">
        <v>2033</v>
      </c>
      <c r="T555" t="s">
        <v>2043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26.01</v>
      </c>
      <c r="G556">
        <f t="shared" si="33"/>
        <v>152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">
        <v>2033</v>
      </c>
      <c r="T556" t="s">
        <v>2049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104.36</v>
      </c>
      <c r="G557">
        <f t="shared" si="33"/>
        <v>224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">
        <v>2033</v>
      </c>
      <c r="T557" t="s">
        <v>2043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102.19</v>
      </c>
      <c r="G558">
        <f t="shared" si="33"/>
        <v>240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">
        <v>2037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54.12</v>
      </c>
      <c r="G559">
        <f t="shared" si="33"/>
        <v>199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">
        <v>2036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63.22</v>
      </c>
      <c r="G560">
        <f t="shared" si="33"/>
        <v>137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">
        <v>2035</v>
      </c>
      <c r="T560" t="s">
        <v>2045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104.03</v>
      </c>
      <c r="G561">
        <f t="shared" si="33"/>
        <v>101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">
        <v>2035</v>
      </c>
      <c r="T561" t="s">
        <v>2045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49.99</v>
      </c>
      <c r="G562">
        <f t="shared" si="33"/>
        <v>794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">
        <v>2036</v>
      </c>
      <c r="T562" t="s">
        <v>2052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56.02</v>
      </c>
      <c r="G563">
        <f t="shared" si="33"/>
        <v>370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">
        <v>2035</v>
      </c>
      <c r="T563" t="s">
        <v>2045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48.81</v>
      </c>
      <c r="G564">
        <f t="shared" si="33"/>
        <v>13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t="s">
        <v>2043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60.08</v>
      </c>
      <c r="G565">
        <f t="shared" si="33"/>
        <v>138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">
        <v>2036</v>
      </c>
      <c r="T565" t="s">
        <v>2046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78.989999999999995</v>
      </c>
      <c r="G566">
        <f t="shared" si="33"/>
        <v>84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">
        <v>2035</v>
      </c>
      <c r="T566" t="s">
        <v>2045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53.99</v>
      </c>
      <c r="G567">
        <f t="shared" si="33"/>
        <v>205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">
        <v>2035</v>
      </c>
      <c r="T567" t="s">
        <v>2045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111.46</v>
      </c>
      <c r="G568">
        <f t="shared" si="33"/>
        <v>44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t="s">
        <v>2047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60.92</v>
      </c>
      <c r="G569">
        <f t="shared" si="33"/>
        <v>219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">
        <v>2033</v>
      </c>
      <c r="T569" t="s">
        <v>2043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26</v>
      </c>
      <c r="G570">
        <f t="shared" si="33"/>
        <v>186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">
        <v>2035</v>
      </c>
      <c r="T570" t="s">
        <v>2045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80.989999999999995</v>
      </c>
      <c r="G571">
        <f t="shared" si="33"/>
        <v>237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">
        <v>2036</v>
      </c>
      <c r="T571" t="s">
        <v>2052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35</v>
      </c>
      <c r="G572">
        <f t="shared" si="33"/>
        <v>306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">
        <v>2033</v>
      </c>
      <c r="T572" t="s">
        <v>2043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94.14</v>
      </c>
      <c r="G573">
        <f t="shared" si="33"/>
        <v>94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">
        <v>2036</v>
      </c>
      <c r="T573" t="s">
        <v>2054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52.09</v>
      </c>
      <c r="G574">
        <f t="shared" si="33"/>
        <v>54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t="s">
        <v>2043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24.99</v>
      </c>
      <c r="G575">
        <f t="shared" si="33"/>
        <v>112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2040</v>
      </c>
      <c r="T575" t="s">
        <v>2064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69.22</v>
      </c>
      <c r="G576">
        <f t="shared" si="33"/>
        <v>369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2041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93.94</v>
      </c>
      <c r="G577">
        <f t="shared" si="33"/>
        <v>63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">
        <v>2035</v>
      </c>
      <c r="T577" t="s">
        <v>2045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IF(E578=0,0,ROUND(E578/I578,2))</f>
        <v>98.41</v>
      </c>
      <c r="G578">
        <f t="shared" ref="G578:G641" si="37">ROUND((E578/D578)*100,0)</f>
        <v>65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 s="7">
        <f t="shared" ref="M578:M641" si="38">(((L578/60)/60)/24)+DATE(1970,1,1)</f>
        <v>43040.208333333328</v>
      </c>
      <c r="N578">
        <v>1510984800</v>
      </c>
      <c r="O578" s="7">
        <f t="shared" ref="O578:O641" si="39">(((N578/60)/60)/24)+DATE(1970,1,1)</f>
        <v>43057.25</v>
      </c>
      <c r="P578" t="b">
        <v>0</v>
      </c>
      <c r="Q578" t="b">
        <v>0</v>
      </c>
      <c r="R578" t="s">
        <v>33</v>
      </c>
      <c r="S578" t="s">
        <v>2035</v>
      </c>
      <c r="T578" t="s">
        <v>2045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41.78</v>
      </c>
      <c r="G579">
        <f t="shared" si="37"/>
        <v>19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 s="7">
        <f t="shared" si="38"/>
        <v>40613.25</v>
      </c>
      <c r="N579">
        <v>1302066000</v>
      </c>
      <c r="O579" s="7">
        <f t="shared" si="39"/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65.989999999999995</v>
      </c>
      <c r="G580">
        <f t="shared" si="37"/>
        <v>17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">
        <v>2036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72.06</v>
      </c>
      <c r="G581">
        <f t="shared" si="37"/>
        <v>101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2033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48</v>
      </c>
      <c r="G582">
        <f t="shared" si="37"/>
        <v>342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">
        <v>2035</v>
      </c>
      <c r="T582" t="s">
        <v>2045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54.1</v>
      </c>
      <c r="G583">
        <f t="shared" si="37"/>
        <v>64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">
        <v>2034</v>
      </c>
      <c r="T583" t="s">
        <v>2044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107.88</v>
      </c>
      <c r="G584">
        <f t="shared" si="37"/>
        <v>52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">
        <v>2038</v>
      </c>
      <c r="T584" t="s">
        <v>2053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67.03</v>
      </c>
      <c r="G585">
        <f t="shared" si="37"/>
        <v>322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">
        <v>2036</v>
      </c>
      <c r="T585" t="s">
        <v>2046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64.010000000000005</v>
      </c>
      <c r="G586">
        <f t="shared" si="37"/>
        <v>120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">
        <v>2034</v>
      </c>
      <c r="T586" t="s">
        <v>2044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96.07</v>
      </c>
      <c r="G587">
        <f t="shared" si="37"/>
        <v>147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">
        <v>2037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51.18</v>
      </c>
      <c r="G588">
        <f t="shared" si="37"/>
        <v>951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">
        <v>2033</v>
      </c>
      <c r="T588" t="s">
        <v>2043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43.92</v>
      </c>
      <c r="G589">
        <f t="shared" si="37"/>
        <v>73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2041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91.02</v>
      </c>
      <c r="G590">
        <f t="shared" si="37"/>
        <v>79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">
        <v>2035</v>
      </c>
      <c r="T590" t="s">
        <v>2045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50.13</v>
      </c>
      <c r="G591">
        <f t="shared" si="37"/>
        <v>65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">
        <v>2036</v>
      </c>
      <c r="T591" t="s">
        <v>2046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67.72</v>
      </c>
      <c r="G592">
        <f t="shared" si="37"/>
        <v>82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">
        <v>2037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61.04</v>
      </c>
      <c r="G593">
        <f t="shared" si="37"/>
        <v>1038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">
        <v>2038</v>
      </c>
      <c r="T593" t="s">
        <v>2053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80.010000000000005</v>
      </c>
      <c r="G594">
        <f t="shared" si="37"/>
        <v>13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">
        <v>2035</v>
      </c>
      <c r="T594" t="s">
        <v>2045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47</v>
      </c>
      <c r="G595">
        <f t="shared" si="37"/>
        <v>155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">
        <v>2036</v>
      </c>
      <c r="T595" t="s">
        <v>2052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71.13</v>
      </c>
      <c r="G596">
        <f t="shared" si="37"/>
        <v>7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">
        <v>2035</v>
      </c>
      <c r="T596" t="s">
        <v>2045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89.99</v>
      </c>
      <c r="G597">
        <f t="shared" si="37"/>
        <v>209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">
        <v>2035</v>
      </c>
      <c r="T597" t="s">
        <v>2045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43.03</v>
      </c>
      <c r="G598">
        <f t="shared" si="37"/>
        <v>100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">
        <v>2036</v>
      </c>
      <c r="T598" t="s">
        <v>2048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68</v>
      </c>
      <c r="G599">
        <f t="shared" si="37"/>
        <v>202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">
        <v>2035</v>
      </c>
      <c r="T599" t="s">
        <v>2045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73</v>
      </c>
      <c r="G600">
        <f t="shared" si="37"/>
        <v>162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">
        <v>2033</v>
      </c>
      <c r="T600" t="s">
        <v>2043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62.34</v>
      </c>
      <c r="G601">
        <f t="shared" si="37"/>
        <v>4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">
        <v>2036</v>
      </c>
      <c r="T601" t="s">
        <v>2046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>
        <f t="shared" si="37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2041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67.099999999999994</v>
      </c>
      <c r="G603">
        <f t="shared" si="37"/>
        <v>207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">
        <v>2034</v>
      </c>
      <c r="T603" t="s">
        <v>2050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79.98</v>
      </c>
      <c r="G604">
        <f t="shared" si="37"/>
        <v>128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">
        <v>2035</v>
      </c>
      <c r="T604" t="s">
        <v>2045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62.18</v>
      </c>
      <c r="G605">
        <f t="shared" si="37"/>
        <v>120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">
        <v>2035</v>
      </c>
      <c r="T605" t="s">
        <v>2045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53.01</v>
      </c>
      <c r="G606">
        <f t="shared" si="37"/>
        <v>171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">
        <v>2035</v>
      </c>
      <c r="T606" t="s">
        <v>2045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57.74</v>
      </c>
      <c r="G607">
        <f t="shared" si="37"/>
        <v>187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">
        <v>2037</v>
      </c>
      <c r="T607" t="s">
        <v>2051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40.03</v>
      </c>
      <c r="G608">
        <f t="shared" si="37"/>
        <v>188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">
        <v>2033</v>
      </c>
      <c r="T608" t="s">
        <v>2043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81.02</v>
      </c>
      <c r="G609">
        <f t="shared" si="37"/>
        <v>131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2041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35.049999999999997</v>
      </c>
      <c r="G610">
        <f t="shared" si="37"/>
        <v>284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">
        <v>2033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102.92</v>
      </c>
      <c r="G611">
        <f t="shared" si="37"/>
        <v>120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">
        <v>2036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28</v>
      </c>
      <c r="G612">
        <f t="shared" si="37"/>
        <v>419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">
        <v>2035</v>
      </c>
      <c r="T612" t="s">
        <v>2045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75.73</v>
      </c>
      <c r="G613">
        <f t="shared" si="37"/>
        <v>14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">
        <v>2035</v>
      </c>
      <c r="T613" t="s">
        <v>2045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45.03</v>
      </c>
      <c r="G614">
        <f t="shared" si="37"/>
        <v>139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">
        <v>2033</v>
      </c>
      <c r="T614" t="s">
        <v>2047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73.62</v>
      </c>
      <c r="G615">
        <f t="shared" si="37"/>
        <v>174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">
        <v>2035</v>
      </c>
      <c r="T615" t="s">
        <v>2045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56.99</v>
      </c>
      <c r="G616">
        <f t="shared" si="37"/>
        <v>155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">
        <v>2035</v>
      </c>
      <c r="T616" t="s">
        <v>2045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85.22</v>
      </c>
      <c r="G617">
        <f t="shared" si="37"/>
        <v>170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">
        <v>2035</v>
      </c>
      <c r="T617" t="s">
        <v>2045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50.96</v>
      </c>
      <c r="G618">
        <f t="shared" si="37"/>
        <v>190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">
        <v>2033</v>
      </c>
      <c r="T618" t="s">
        <v>2049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63.56</v>
      </c>
      <c r="G619">
        <f t="shared" si="37"/>
        <v>250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">
        <v>2035</v>
      </c>
      <c r="T619" t="s">
        <v>2045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81</v>
      </c>
      <c r="G620">
        <f t="shared" si="37"/>
        <v>49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">
        <v>2037</v>
      </c>
      <c r="T620" t="s">
        <v>2051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86.04</v>
      </c>
      <c r="G621">
        <f t="shared" si="37"/>
        <v>28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">
        <v>2035</v>
      </c>
      <c r="T621" t="s">
        <v>2045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90.04</v>
      </c>
      <c r="G622">
        <f t="shared" si="37"/>
        <v>268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">
        <v>2039</v>
      </c>
      <c r="T622" t="s">
        <v>2042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74.010000000000005</v>
      </c>
      <c r="G623">
        <f t="shared" si="37"/>
        <v>620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">
        <v>2035</v>
      </c>
      <c r="T623" t="s">
        <v>2045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92.44</v>
      </c>
      <c r="G624">
        <f t="shared" si="37"/>
        <v>3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t="s">
        <v>2049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56</v>
      </c>
      <c r="G625">
        <f t="shared" si="37"/>
        <v>160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">
        <v>2035</v>
      </c>
      <c r="T625" t="s">
        <v>2045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32.979999999999997</v>
      </c>
      <c r="G626">
        <f t="shared" si="37"/>
        <v>279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">
        <v>2039</v>
      </c>
      <c r="T626" t="s">
        <v>2042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93.6</v>
      </c>
      <c r="G627">
        <f t="shared" si="37"/>
        <v>77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">
        <v>2035</v>
      </c>
      <c r="T627" t="s">
        <v>2045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69.87</v>
      </c>
      <c r="G628">
        <f t="shared" si="37"/>
        <v>206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">
        <v>2035</v>
      </c>
      <c r="T628" t="s">
        <v>2045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72.13</v>
      </c>
      <c r="G629">
        <f t="shared" si="37"/>
        <v>694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2041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30.04</v>
      </c>
      <c r="G630">
        <f t="shared" si="37"/>
        <v>152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">
        <v>2033</v>
      </c>
      <c r="T630" t="s">
        <v>2049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73.97</v>
      </c>
      <c r="G631">
        <f t="shared" si="37"/>
        <v>65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">
        <v>2035</v>
      </c>
      <c r="T631" t="s">
        <v>2045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68.66</v>
      </c>
      <c r="G632">
        <f t="shared" si="37"/>
        <v>63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">
        <v>2035</v>
      </c>
      <c r="T632" t="s">
        <v>2045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59.99</v>
      </c>
      <c r="G633">
        <f t="shared" si="37"/>
        <v>310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">
        <v>2035</v>
      </c>
      <c r="T633" t="s">
        <v>2045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111.16</v>
      </c>
      <c r="G634">
        <f t="shared" si="37"/>
        <v>43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">
        <v>2035</v>
      </c>
      <c r="T634" t="s">
        <v>2045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53.04</v>
      </c>
      <c r="G635">
        <f t="shared" si="37"/>
        <v>83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">
        <v>2036</v>
      </c>
      <c r="T635" t="s">
        <v>2052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55.99</v>
      </c>
      <c r="G636">
        <f t="shared" si="37"/>
        <v>79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">
        <v>2036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69.989999999999995</v>
      </c>
      <c r="G637">
        <f t="shared" si="37"/>
        <v>114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">
        <v>2036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49</v>
      </c>
      <c r="G638">
        <f t="shared" si="37"/>
        <v>65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">
        <v>2036</v>
      </c>
      <c r="T638" t="s">
        <v>2052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103.85</v>
      </c>
      <c r="G639">
        <f t="shared" si="37"/>
        <v>79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">
        <v>2035</v>
      </c>
      <c r="T639" t="s">
        <v>2045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99.13</v>
      </c>
      <c r="G640">
        <f t="shared" si="37"/>
        <v>11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">
        <v>2035</v>
      </c>
      <c r="T640" t="s">
        <v>2045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107.38</v>
      </c>
      <c r="G641">
        <f t="shared" si="37"/>
        <v>56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">
        <v>2036</v>
      </c>
      <c r="T641" t="s">
        <v>2048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IF(E642=0,0,ROUND(E642/I642,2))</f>
        <v>76.92</v>
      </c>
      <c r="G642">
        <f t="shared" ref="G642:G705" si="41">ROUND((E642/D642)*100,0)</f>
        <v>17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 s="7">
        <f t="shared" ref="M642:M705" si="42">(((L642/60)/60)/24)+DATE(1970,1,1)</f>
        <v>42387.25</v>
      </c>
      <c r="N642">
        <v>1453356000</v>
      </c>
      <c r="O642" s="7">
        <f t="shared" ref="O642:O705" si="43">(((N642/60)/60)/24)+DATE(1970,1,1)</f>
        <v>42390.25</v>
      </c>
      <c r="P642" t="b">
        <v>0</v>
      </c>
      <c r="Q642" t="b">
        <v>0</v>
      </c>
      <c r="R642" t="s">
        <v>33</v>
      </c>
      <c r="S642" t="s">
        <v>2035</v>
      </c>
      <c r="T642" t="s">
        <v>2045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58.13</v>
      </c>
      <c r="G643">
        <f t="shared" si="41"/>
        <v>120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 s="7">
        <f t="shared" si="42"/>
        <v>42786.25</v>
      </c>
      <c r="N643">
        <v>1489986000</v>
      </c>
      <c r="O643" s="7">
        <f t="shared" si="43"/>
        <v>42814.208333333328</v>
      </c>
      <c r="P643" t="b">
        <v>0</v>
      </c>
      <c r="Q643" t="b">
        <v>0</v>
      </c>
      <c r="R643" t="s">
        <v>33</v>
      </c>
      <c r="S643" t="s">
        <v>2035</v>
      </c>
      <c r="T643" t="s">
        <v>2045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103.74</v>
      </c>
      <c r="G644">
        <f t="shared" si="41"/>
        <v>145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">
        <v>2034</v>
      </c>
      <c r="T644" t="s">
        <v>2050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87.96</v>
      </c>
      <c r="G645">
        <f t="shared" si="41"/>
        <v>221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">
        <v>2035</v>
      </c>
      <c r="T645" t="s">
        <v>2045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28</v>
      </c>
      <c r="G646">
        <f t="shared" si="41"/>
        <v>48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">
        <v>2035</v>
      </c>
      <c r="T646" t="s">
        <v>2045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38</v>
      </c>
      <c r="G647">
        <f t="shared" si="41"/>
        <v>93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t="s">
        <v>2043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30</v>
      </c>
      <c r="G648">
        <f t="shared" si="41"/>
        <v>89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">
        <v>2038</v>
      </c>
      <c r="T648" t="s">
        <v>2053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103.5</v>
      </c>
      <c r="G649">
        <f t="shared" si="41"/>
        <v>41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">
        <v>2037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85.99</v>
      </c>
      <c r="G650">
        <f t="shared" si="41"/>
        <v>63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2041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98.01</v>
      </c>
      <c r="G651">
        <f t="shared" si="41"/>
        <v>48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">
        <v>2035</v>
      </c>
      <c r="T651" t="s">
        <v>2045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>
        <f t="shared" si="41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44.99</v>
      </c>
      <c r="G653">
        <f t="shared" si="41"/>
        <v>88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">
        <v>2036</v>
      </c>
      <c r="T653" t="s">
        <v>2054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31.01</v>
      </c>
      <c r="G654">
        <f t="shared" si="41"/>
        <v>127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">
        <v>2034</v>
      </c>
      <c r="T654" t="s">
        <v>2044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59.97</v>
      </c>
      <c r="G655">
        <f t="shared" si="41"/>
        <v>2339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">
        <v>2034</v>
      </c>
      <c r="T655" t="s">
        <v>2044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59</v>
      </c>
      <c r="G656">
        <f t="shared" si="41"/>
        <v>508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2033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50.05</v>
      </c>
      <c r="G657">
        <f t="shared" si="41"/>
        <v>191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">
        <v>2039</v>
      </c>
      <c r="T657" t="s">
        <v>2042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98.97</v>
      </c>
      <c r="G658">
        <f t="shared" si="41"/>
        <v>42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2041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58.86</v>
      </c>
      <c r="G659">
        <f t="shared" si="41"/>
        <v>8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">
        <v>2036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81.010000000000005</v>
      </c>
      <c r="G660">
        <f t="shared" si="41"/>
        <v>60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t="s">
        <v>2043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76.010000000000005</v>
      </c>
      <c r="G661">
        <f t="shared" si="41"/>
        <v>47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">
        <v>2036</v>
      </c>
      <c r="T661" t="s">
        <v>2046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96.6</v>
      </c>
      <c r="G662">
        <f t="shared" si="41"/>
        <v>82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">
        <v>2035</v>
      </c>
      <c r="T662" t="s">
        <v>2045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76.959999999999994</v>
      </c>
      <c r="G663">
        <f t="shared" si="41"/>
        <v>54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67.98</v>
      </c>
      <c r="G664">
        <f t="shared" si="41"/>
        <v>98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">
        <v>2035</v>
      </c>
      <c r="T664" t="s">
        <v>2045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88.78</v>
      </c>
      <c r="G665">
        <f t="shared" si="41"/>
        <v>77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">
        <v>2035</v>
      </c>
      <c r="T665" t="s">
        <v>2045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25</v>
      </c>
      <c r="G666">
        <f t="shared" si="41"/>
        <v>33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">
        <v>2033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44.92</v>
      </c>
      <c r="G667">
        <f t="shared" si="41"/>
        <v>240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">
        <v>2036</v>
      </c>
      <c r="T667" t="s">
        <v>2046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79.400000000000006</v>
      </c>
      <c r="G668">
        <f t="shared" si="41"/>
        <v>64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">
        <v>2035</v>
      </c>
      <c r="T668" t="s">
        <v>2045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29.01</v>
      </c>
      <c r="G669">
        <f t="shared" si="41"/>
        <v>176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2040</v>
      </c>
      <c r="T669" t="s">
        <v>2064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73.59</v>
      </c>
      <c r="G670">
        <f t="shared" si="41"/>
        <v>20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">
        <v>2035</v>
      </c>
      <c r="T670" t="s">
        <v>2045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107.97</v>
      </c>
      <c r="G671">
        <f t="shared" si="41"/>
        <v>359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">
        <v>2035</v>
      </c>
      <c r="T671" t="s">
        <v>2045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68.989999999999995</v>
      </c>
      <c r="G672">
        <f t="shared" si="41"/>
        <v>469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">
        <v>2033</v>
      </c>
      <c r="T672" t="s">
        <v>2049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111.02</v>
      </c>
      <c r="G673">
        <f t="shared" si="41"/>
        <v>122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">
        <v>2035</v>
      </c>
      <c r="T673" t="s">
        <v>2045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25</v>
      </c>
      <c r="G674">
        <f t="shared" si="41"/>
        <v>56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">
        <v>2035</v>
      </c>
      <c r="T674" t="s">
        <v>2045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42.16</v>
      </c>
      <c r="G675">
        <f t="shared" si="41"/>
        <v>44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t="s">
        <v>2049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47</v>
      </c>
      <c r="G676">
        <f t="shared" si="41"/>
        <v>34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">
        <v>2039</v>
      </c>
      <c r="T676" t="s">
        <v>2042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36.04</v>
      </c>
      <c r="G677">
        <f t="shared" si="41"/>
        <v>123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2040</v>
      </c>
      <c r="T677" t="s">
        <v>2064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101.04</v>
      </c>
      <c r="G678">
        <f t="shared" si="41"/>
        <v>190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">
        <v>2039</v>
      </c>
      <c r="T678" t="s">
        <v>2042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39.93</v>
      </c>
      <c r="G679">
        <f t="shared" si="41"/>
        <v>84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">
        <v>2037</v>
      </c>
      <c r="T679" t="s">
        <v>2055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83.16</v>
      </c>
      <c r="G680">
        <f t="shared" si="41"/>
        <v>18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">
        <v>2036</v>
      </c>
      <c r="T680" t="s">
        <v>2048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39.979999999999997</v>
      </c>
      <c r="G681">
        <f t="shared" si="41"/>
        <v>1037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2041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47.99</v>
      </c>
      <c r="G682">
        <f t="shared" si="41"/>
        <v>97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">
        <v>2038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95.98</v>
      </c>
      <c r="G683">
        <f t="shared" si="41"/>
        <v>86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">
        <v>2035</v>
      </c>
      <c r="T683" t="s">
        <v>2045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78.73</v>
      </c>
      <c r="G684">
        <f t="shared" si="41"/>
        <v>150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">
        <v>2035</v>
      </c>
      <c r="T684" t="s">
        <v>2045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56.08</v>
      </c>
      <c r="G685">
        <f t="shared" si="41"/>
        <v>358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">
        <v>2035</v>
      </c>
      <c r="T685" t="s">
        <v>2045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69.09</v>
      </c>
      <c r="G686">
        <f t="shared" si="41"/>
        <v>543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">
        <v>2037</v>
      </c>
      <c r="T686" t="s">
        <v>2051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102.05</v>
      </c>
      <c r="G687">
        <f t="shared" si="41"/>
        <v>68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">
        <v>2035</v>
      </c>
      <c r="T687" t="s">
        <v>2045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107.32</v>
      </c>
      <c r="G688">
        <f t="shared" si="41"/>
        <v>192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">
        <v>2034</v>
      </c>
      <c r="T688" t="s">
        <v>2050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51.97</v>
      </c>
      <c r="G689">
        <f t="shared" si="41"/>
        <v>932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">
        <v>2035</v>
      </c>
      <c r="T689" t="s">
        <v>2045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71.14</v>
      </c>
      <c r="G690">
        <f t="shared" si="41"/>
        <v>429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">
        <v>2036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106.49</v>
      </c>
      <c r="G691">
        <f t="shared" si="41"/>
        <v>101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">
        <v>2034</v>
      </c>
      <c r="T691" t="s">
        <v>2044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42.94</v>
      </c>
      <c r="G692">
        <f t="shared" si="41"/>
        <v>227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">
        <v>2036</v>
      </c>
      <c r="T692" t="s">
        <v>2046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30.04</v>
      </c>
      <c r="G693">
        <f t="shared" si="41"/>
        <v>142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">
        <v>2036</v>
      </c>
      <c r="T693" t="s">
        <v>2046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70.62</v>
      </c>
      <c r="G694">
        <f t="shared" si="41"/>
        <v>91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t="s">
        <v>2043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66.02</v>
      </c>
      <c r="G695">
        <f t="shared" si="41"/>
        <v>64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">
        <v>2035</v>
      </c>
      <c r="T695" t="s">
        <v>2045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96.91</v>
      </c>
      <c r="G696">
        <f t="shared" si="41"/>
        <v>84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">
        <v>2035</v>
      </c>
      <c r="T696" t="s">
        <v>2045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62.87</v>
      </c>
      <c r="G697">
        <f t="shared" si="41"/>
        <v>134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">
        <v>2033</v>
      </c>
      <c r="T697" t="s">
        <v>2043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108.99</v>
      </c>
      <c r="G698">
        <f t="shared" si="41"/>
        <v>59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">
        <v>2035</v>
      </c>
      <c r="T698" t="s">
        <v>2045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27</v>
      </c>
      <c r="G699">
        <f t="shared" si="41"/>
        <v>153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">
        <v>2033</v>
      </c>
      <c r="T699" t="s">
        <v>2047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65</v>
      </c>
      <c r="G700">
        <f t="shared" si="41"/>
        <v>447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">
        <v>2034</v>
      </c>
      <c r="T700" t="s">
        <v>2050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111.52</v>
      </c>
      <c r="G701">
        <f t="shared" si="41"/>
        <v>84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">
        <v>2036</v>
      </c>
      <c r="T701" t="s">
        <v>2048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>
        <f t="shared" si="41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">
        <v>2034</v>
      </c>
      <c r="T702" t="s">
        <v>2050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110.99</v>
      </c>
      <c r="G703">
        <f t="shared" si="41"/>
        <v>175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">
        <v>2035</v>
      </c>
      <c r="T703" t="s">
        <v>2045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56.75</v>
      </c>
      <c r="G704">
        <f t="shared" si="41"/>
        <v>54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">
        <v>2034</v>
      </c>
      <c r="T704" t="s">
        <v>2050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97.02</v>
      </c>
      <c r="G705">
        <f t="shared" si="41"/>
        <v>312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">
        <v>2037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IF(E706=0,0,ROUND(E706/I706,2))</f>
        <v>92.09</v>
      </c>
      <c r="G706">
        <f t="shared" ref="G706:G769" si="45">ROUND((E706/D706)*100,0)</f>
        <v>123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 s="7">
        <f t="shared" ref="M706:M769" si="46">(((L706/60)/60)/24)+DATE(1970,1,1)</f>
        <v>42555.208333333328</v>
      </c>
      <c r="N706">
        <v>1468904400</v>
      </c>
      <c r="O706" s="7">
        <f t="shared" ref="O706:O769" si="47">(((N706/60)/60)/24)+DATE(1970,1,1)</f>
        <v>42570.208333333328</v>
      </c>
      <c r="P706" t="b">
        <v>0</v>
      </c>
      <c r="Q706" t="b">
        <v>0</v>
      </c>
      <c r="R706" t="s">
        <v>71</v>
      </c>
      <c r="S706" t="s">
        <v>2036</v>
      </c>
      <c r="T706" t="s">
        <v>2052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82.99</v>
      </c>
      <c r="G707">
        <f t="shared" si="45"/>
        <v>99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 s="7">
        <f t="shared" si="46"/>
        <v>41619.25</v>
      </c>
      <c r="N707">
        <v>1387087200</v>
      </c>
      <c r="O707" s="7">
        <f t="shared" si="47"/>
        <v>41623.25</v>
      </c>
      <c r="P707" t="b">
        <v>0</v>
      </c>
      <c r="Q707" t="b">
        <v>0</v>
      </c>
      <c r="R707" t="s">
        <v>68</v>
      </c>
      <c r="S707" t="s">
        <v>2037</v>
      </c>
      <c r="T707" t="s">
        <v>2051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103.04</v>
      </c>
      <c r="G708">
        <f t="shared" si="45"/>
        <v>128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">
        <v>2034</v>
      </c>
      <c r="T708" t="s">
        <v>2044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68.92</v>
      </c>
      <c r="G709">
        <f t="shared" si="45"/>
        <v>159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">
        <v>2036</v>
      </c>
      <c r="T709" t="s">
        <v>2048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87.74</v>
      </c>
      <c r="G710">
        <f t="shared" si="45"/>
        <v>707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">
        <v>2035</v>
      </c>
      <c r="T710" t="s">
        <v>2045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75.02</v>
      </c>
      <c r="G711">
        <f t="shared" si="45"/>
        <v>142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">
        <v>2035</v>
      </c>
      <c r="T711" t="s">
        <v>2045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50.86</v>
      </c>
      <c r="G712">
        <f t="shared" si="45"/>
        <v>148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">
        <v>2035</v>
      </c>
      <c r="T712" t="s">
        <v>2045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90</v>
      </c>
      <c r="G713">
        <f t="shared" si="45"/>
        <v>20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">
        <v>2035</v>
      </c>
      <c r="T713" t="s">
        <v>2045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72.900000000000006</v>
      </c>
      <c r="G714">
        <f t="shared" si="45"/>
        <v>1841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">
        <v>2035</v>
      </c>
      <c r="T714" t="s">
        <v>2045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108.49</v>
      </c>
      <c r="G715">
        <f t="shared" si="45"/>
        <v>162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">
        <v>2037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101.98</v>
      </c>
      <c r="G716">
        <f t="shared" si="45"/>
        <v>473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">
        <v>2033</v>
      </c>
      <c r="T716" t="s">
        <v>2043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44.01</v>
      </c>
      <c r="G717">
        <f t="shared" si="45"/>
        <v>24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">
        <v>2038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65.94</v>
      </c>
      <c r="G718">
        <f t="shared" si="45"/>
        <v>518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">
        <v>2035</v>
      </c>
      <c r="T718" t="s">
        <v>2045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24.99</v>
      </c>
      <c r="G719">
        <f t="shared" si="45"/>
        <v>248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">
        <v>2036</v>
      </c>
      <c r="T719" t="s">
        <v>2046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28</v>
      </c>
      <c r="G720">
        <f t="shared" si="45"/>
        <v>100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">
        <v>2034</v>
      </c>
      <c r="T720" t="s">
        <v>2050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85.83</v>
      </c>
      <c r="G721">
        <f t="shared" si="45"/>
        <v>153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">
        <v>2037</v>
      </c>
      <c r="T721" t="s">
        <v>2055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84.92</v>
      </c>
      <c r="G722">
        <f t="shared" si="45"/>
        <v>37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">
        <v>2035</v>
      </c>
      <c r="T722" t="s">
        <v>2045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90.48</v>
      </c>
      <c r="G723">
        <f t="shared" si="45"/>
        <v>4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t="s">
        <v>2043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25</v>
      </c>
      <c r="G724">
        <f t="shared" si="45"/>
        <v>157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">
        <v>2036</v>
      </c>
      <c r="T724" t="s">
        <v>2046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92.01</v>
      </c>
      <c r="G725">
        <f t="shared" si="45"/>
        <v>270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">
        <v>2035</v>
      </c>
      <c r="T725" t="s">
        <v>2045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93.07</v>
      </c>
      <c r="G726">
        <f t="shared" si="45"/>
        <v>134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">
        <v>2035</v>
      </c>
      <c r="T726" t="s">
        <v>2045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61.01</v>
      </c>
      <c r="G727">
        <f t="shared" si="45"/>
        <v>50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">
        <v>2038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92.04</v>
      </c>
      <c r="G728">
        <f t="shared" si="45"/>
        <v>89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">
        <v>2035</v>
      </c>
      <c r="T728" t="s">
        <v>2045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81.13</v>
      </c>
      <c r="G729">
        <f t="shared" si="45"/>
        <v>165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">
        <v>2034</v>
      </c>
      <c r="T729" t="s">
        <v>2044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73.5</v>
      </c>
      <c r="G730">
        <f t="shared" si="45"/>
        <v>18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">
        <v>2035</v>
      </c>
      <c r="T730" t="s">
        <v>2045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85.22</v>
      </c>
      <c r="G731">
        <f t="shared" si="45"/>
        <v>186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">
        <v>2036</v>
      </c>
      <c r="T731" t="s">
        <v>2048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110.97</v>
      </c>
      <c r="G732">
        <f t="shared" si="45"/>
        <v>413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">
        <v>2034</v>
      </c>
      <c r="T732" t="s">
        <v>2050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32.97</v>
      </c>
      <c r="G733">
        <f t="shared" si="45"/>
        <v>90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">
        <v>2034</v>
      </c>
      <c r="T733" t="s">
        <v>2044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96.01</v>
      </c>
      <c r="G734">
        <f t="shared" si="45"/>
        <v>92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t="s">
        <v>2043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84.97</v>
      </c>
      <c r="G735">
        <f t="shared" si="45"/>
        <v>527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2033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25.01</v>
      </c>
      <c r="G736">
        <f t="shared" si="45"/>
        <v>319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">
        <v>2035</v>
      </c>
      <c r="T736" t="s">
        <v>2045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66</v>
      </c>
      <c r="G737">
        <f t="shared" si="45"/>
        <v>354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">
        <v>2039</v>
      </c>
      <c r="T737" t="s">
        <v>2042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87.34</v>
      </c>
      <c r="G738">
        <f t="shared" si="45"/>
        <v>33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">
        <v>2037</v>
      </c>
      <c r="T738" t="s">
        <v>2051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27.93</v>
      </c>
      <c r="G739">
        <f t="shared" si="45"/>
        <v>136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">
        <v>2033</v>
      </c>
      <c r="T739" t="s">
        <v>2049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103.8</v>
      </c>
      <c r="G740">
        <f t="shared" si="45"/>
        <v>2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">
        <v>2035</v>
      </c>
      <c r="T740" t="s">
        <v>2045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31.94</v>
      </c>
      <c r="G741">
        <f t="shared" si="45"/>
        <v>61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t="s">
        <v>2049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99.5</v>
      </c>
      <c r="G742">
        <f t="shared" si="45"/>
        <v>30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">
        <v>2035</v>
      </c>
      <c r="T742" t="s">
        <v>2045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108.85</v>
      </c>
      <c r="G743">
        <f t="shared" si="45"/>
        <v>1179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">
        <v>2035</v>
      </c>
      <c r="T743" t="s">
        <v>2045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110.76</v>
      </c>
      <c r="G744">
        <f t="shared" si="45"/>
        <v>1126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">
        <v>2033</v>
      </c>
      <c r="T744" t="s">
        <v>2047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29.65</v>
      </c>
      <c r="G745">
        <f t="shared" si="45"/>
        <v>13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">
        <v>2035</v>
      </c>
      <c r="T745" t="s">
        <v>2045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101.71</v>
      </c>
      <c r="G746">
        <f t="shared" si="45"/>
        <v>712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">
        <v>2035</v>
      </c>
      <c r="T746" t="s">
        <v>2045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61.5</v>
      </c>
      <c r="G747">
        <f t="shared" si="45"/>
        <v>30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">
        <v>2034</v>
      </c>
      <c r="T747" t="s">
        <v>2050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35</v>
      </c>
      <c r="G748">
        <f t="shared" si="45"/>
        <v>213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">
        <v>2034</v>
      </c>
      <c r="T748" t="s">
        <v>2044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40.049999999999997</v>
      </c>
      <c r="G749">
        <f t="shared" si="45"/>
        <v>229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">
        <v>2035</v>
      </c>
      <c r="T749" t="s">
        <v>2045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110.97</v>
      </c>
      <c r="G750">
        <f t="shared" si="45"/>
        <v>35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">
        <v>2036</v>
      </c>
      <c r="T750" t="s">
        <v>2052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36.96</v>
      </c>
      <c r="G751">
        <f t="shared" si="45"/>
        <v>157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">
        <v>2034</v>
      </c>
      <c r="T751" t="s">
        <v>2050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>
        <f t="shared" si="45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t="s">
        <v>2047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30.97</v>
      </c>
      <c r="G753">
        <f t="shared" si="45"/>
        <v>232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">
        <v>2037</v>
      </c>
      <c r="T753" t="s">
        <v>2051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47.04</v>
      </c>
      <c r="G754">
        <f t="shared" si="45"/>
        <v>92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">
        <v>2035</v>
      </c>
      <c r="T754" t="s">
        <v>2045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88.07</v>
      </c>
      <c r="G755">
        <f t="shared" si="45"/>
        <v>257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">
        <v>2039</v>
      </c>
      <c r="T755" t="s">
        <v>2042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37.01</v>
      </c>
      <c r="G756">
        <f t="shared" si="45"/>
        <v>168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">
        <v>2035</v>
      </c>
      <c r="T756" t="s">
        <v>2045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26.03</v>
      </c>
      <c r="G757">
        <f t="shared" si="45"/>
        <v>167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">
        <v>2035</v>
      </c>
      <c r="T757" t="s">
        <v>2045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67.819999999999993</v>
      </c>
      <c r="G758">
        <f t="shared" si="45"/>
        <v>772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">
        <v>2035</v>
      </c>
      <c r="T758" t="s">
        <v>2045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49.96</v>
      </c>
      <c r="G759">
        <f t="shared" si="45"/>
        <v>407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">
        <v>2036</v>
      </c>
      <c r="T759" t="s">
        <v>2048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110.02</v>
      </c>
      <c r="G760">
        <f t="shared" si="45"/>
        <v>564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">
        <v>2033</v>
      </c>
      <c r="T760" t="s">
        <v>2043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89.96</v>
      </c>
      <c r="G761">
        <f t="shared" si="45"/>
        <v>68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">
        <v>2033</v>
      </c>
      <c r="T761" t="s">
        <v>2047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79.010000000000005</v>
      </c>
      <c r="G762">
        <f t="shared" si="45"/>
        <v>34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">
        <v>2038</v>
      </c>
      <c r="T762" t="s">
        <v>2053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86.87</v>
      </c>
      <c r="G763">
        <f t="shared" si="45"/>
        <v>655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">
        <v>2033</v>
      </c>
      <c r="T763" t="s">
        <v>2043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62.04</v>
      </c>
      <c r="G764">
        <f t="shared" si="45"/>
        <v>177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">
        <v>2033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26.97</v>
      </c>
      <c r="G765">
        <f t="shared" si="45"/>
        <v>113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">
        <v>2035</v>
      </c>
      <c r="T765" t="s">
        <v>2045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54.12</v>
      </c>
      <c r="G766">
        <f t="shared" si="45"/>
        <v>728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">
        <v>2033</v>
      </c>
      <c r="T766" t="s">
        <v>2043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41.04</v>
      </c>
      <c r="G767">
        <f t="shared" si="45"/>
        <v>208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">
        <v>2033</v>
      </c>
      <c r="T767" t="s">
        <v>2049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55.05</v>
      </c>
      <c r="G768">
        <f t="shared" si="45"/>
        <v>31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">
        <v>2036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107.94</v>
      </c>
      <c r="G769">
        <f t="shared" si="45"/>
        <v>57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">
        <v>2037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IF(E770=0,0,ROUND(E770/I770,2))</f>
        <v>73.92</v>
      </c>
      <c r="G770">
        <f t="shared" ref="G770:G833" si="49">ROUND((E770/D770)*100,0)</f>
        <v>231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 s="7">
        <f t="shared" ref="M770:M833" si="50">(((L770/60)/60)/24)+DATE(1970,1,1)</f>
        <v>41619.25</v>
      </c>
      <c r="N770">
        <v>1388037600</v>
      </c>
      <c r="O770" s="7">
        <f t="shared" ref="O770:O833" si="51">(((N770/60)/60)/24)+DATE(1970,1,1)</f>
        <v>41634.25</v>
      </c>
      <c r="P770" t="b">
        <v>0</v>
      </c>
      <c r="Q770" t="b">
        <v>0</v>
      </c>
      <c r="R770" t="s">
        <v>33</v>
      </c>
      <c r="S770" t="s">
        <v>2035</v>
      </c>
      <c r="T770" t="s">
        <v>2045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32</v>
      </c>
      <c r="G771">
        <f t="shared" si="49"/>
        <v>87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 s="7">
        <f t="shared" si="50"/>
        <v>41501.208333333336</v>
      </c>
      <c r="N771">
        <v>1378789200</v>
      </c>
      <c r="O771" s="7">
        <f t="shared" si="51"/>
        <v>41527.208333333336</v>
      </c>
      <c r="P771" t="b">
        <v>0</v>
      </c>
      <c r="Q771" t="b">
        <v>0</v>
      </c>
      <c r="R771" t="s">
        <v>89</v>
      </c>
      <c r="S771" t="s">
        <v>2038</v>
      </c>
      <c r="T771" t="s">
        <v>2053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53.9</v>
      </c>
      <c r="G772">
        <f t="shared" si="49"/>
        <v>271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">
        <v>2035</v>
      </c>
      <c r="T772" t="s">
        <v>2045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106.5</v>
      </c>
      <c r="G773">
        <f t="shared" si="49"/>
        <v>49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">
        <v>2035</v>
      </c>
      <c r="T773" t="s">
        <v>2045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33</v>
      </c>
      <c r="G774">
        <f t="shared" si="49"/>
        <v>113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">
        <v>2033</v>
      </c>
      <c r="T774" t="s">
        <v>2049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43</v>
      </c>
      <c r="G775">
        <f t="shared" si="49"/>
        <v>191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">
        <v>2035</v>
      </c>
      <c r="T775" t="s">
        <v>2045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86.86</v>
      </c>
      <c r="G776">
        <f t="shared" si="49"/>
        <v>136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">
        <v>2034</v>
      </c>
      <c r="T776" t="s">
        <v>2044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96.8</v>
      </c>
      <c r="G777">
        <f t="shared" si="49"/>
        <v>10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">
        <v>2033</v>
      </c>
      <c r="T777" t="s">
        <v>2043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33</v>
      </c>
      <c r="G778">
        <f t="shared" si="49"/>
        <v>66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">
        <v>2035</v>
      </c>
      <c r="T778" t="s">
        <v>2045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68.03</v>
      </c>
      <c r="G779">
        <f t="shared" si="49"/>
        <v>49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">
        <v>2035</v>
      </c>
      <c r="T779" t="s">
        <v>2045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58.87</v>
      </c>
      <c r="G780">
        <f t="shared" si="49"/>
        <v>788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">
        <v>2036</v>
      </c>
      <c r="T780" t="s">
        <v>2052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105.05</v>
      </c>
      <c r="G781">
        <f t="shared" si="49"/>
        <v>80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">
        <v>2035</v>
      </c>
      <c r="T781" t="s">
        <v>2045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33.049999999999997</v>
      </c>
      <c r="G782">
        <f t="shared" si="49"/>
        <v>106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">
        <v>2036</v>
      </c>
      <c r="T782" t="s">
        <v>2048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78.819999999999993</v>
      </c>
      <c r="G783">
        <f t="shared" si="49"/>
        <v>51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">
        <v>2035</v>
      </c>
      <c r="T783" t="s">
        <v>2045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68.2</v>
      </c>
      <c r="G784">
        <f t="shared" si="49"/>
        <v>215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">
        <v>2036</v>
      </c>
      <c r="T784" t="s">
        <v>2052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75.73</v>
      </c>
      <c r="G785">
        <f t="shared" si="49"/>
        <v>141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">
        <v>2033</v>
      </c>
      <c r="T785" t="s">
        <v>2043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31</v>
      </c>
      <c r="G786">
        <f t="shared" si="49"/>
        <v>115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">
        <v>2034</v>
      </c>
      <c r="T786" t="s">
        <v>2044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101.88</v>
      </c>
      <c r="G787">
        <f t="shared" si="49"/>
        <v>193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">
        <v>2036</v>
      </c>
      <c r="T787" t="s">
        <v>2052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52.88</v>
      </c>
      <c r="G788">
        <f t="shared" si="49"/>
        <v>730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2033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71.010000000000005</v>
      </c>
      <c r="G789">
        <f t="shared" si="49"/>
        <v>100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t="s">
        <v>2043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102.39</v>
      </c>
      <c r="G790">
        <f t="shared" si="49"/>
        <v>88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">
        <v>2036</v>
      </c>
      <c r="T790" t="s">
        <v>2052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74.47</v>
      </c>
      <c r="G791">
        <f t="shared" si="49"/>
        <v>37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">
        <v>2035</v>
      </c>
      <c r="T791" t="s">
        <v>2045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51.01</v>
      </c>
      <c r="G792">
        <f t="shared" si="49"/>
        <v>31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">
        <v>2035</v>
      </c>
      <c r="T792" t="s">
        <v>2045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90</v>
      </c>
      <c r="G793">
        <f t="shared" si="49"/>
        <v>26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2041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97.14</v>
      </c>
      <c r="G794">
        <f t="shared" si="49"/>
        <v>34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">
        <v>2035</v>
      </c>
      <c r="T794" t="s">
        <v>2045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72.069999999999993</v>
      </c>
      <c r="G795">
        <f t="shared" si="49"/>
        <v>1186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">
        <v>2037</v>
      </c>
      <c r="T795" t="s">
        <v>2051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75.239999999999995</v>
      </c>
      <c r="G796">
        <f t="shared" si="49"/>
        <v>125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">
        <v>2033</v>
      </c>
      <c r="T796" t="s">
        <v>2043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32.97</v>
      </c>
      <c r="G797">
        <f t="shared" si="49"/>
        <v>14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">
        <v>2036</v>
      </c>
      <c r="T797" t="s">
        <v>2048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54.81</v>
      </c>
      <c r="G798">
        <f t="shared" si="49"/>
        <v>55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">
        <v>2038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45.04</v>
      </c>
      <c r="G799">
        <f t="shared" si="49"/>
        <v>110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">
        <v>2034</v>
      </c>
      <c r="T799" t="s">
        <v>2044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52.96</v>
      </c>
      <c r="G800">
        <f t="shared" si="49"/>
        <v>188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">
        <v>2035</v>
      </c>
      <c r="T800" t="s">
        <v>2045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60.02</v>
      </c>
      <c r="G801">
        <f t="shared" si="49"/>
        <v>87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">
        <v>2035</v>
      </c>
      <c r="T801" t="s">
        <v>2045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>
        <f t="shared" si="49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t="s">
        <v>2043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44.03</v>
      </c>
      <c r="G803">
        <f t="shared" si="49"/>
        <v>203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">
        <v>2039</v>
      </c>
      <c r="T803" t="s">
        <v>2042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86.03</v>
      </c>
      <c r="G804">
        <f t="shared" si="49"/>
        <v>197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">
        <v>2039</v>
      </c>
      <c r="T804" t="s">
        <v>2042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28.01</v>
      </c>
      <c r="G805">
        <f t="shared" si="49"/>
        <v>107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">
        <v>2035</v>
      </c>
      <c r="T805" t="s">
        <v>2045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32.049999999999997</v>
      </c>
      <c r="G806">
        <f t="shared" si="49"/>
        <v>269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">
        <v>2033</v>
      </c>
      <c r="T806" t="s">
        <v>2043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73.61</v>
      </c>
      <c r="G807">
        <f t="shared" si="49"/>
        <v>51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">
        <v>2036</v>
      </c>
      <c r="T807" t="s">
        <v>2046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108.71</v>
      </c>
      <c r="G808">
        <f t="shared" si="49"/>
        <v>1180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">
        <v>2036</v>
      </c>
      <c r="T808" t="s">
        <v>2048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42.98</v>
      </c>
      <c r="G809">
        <f t="shared" si="49"/>
        <v>264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">
        <v>2035</v>
      </c>
      <c r="T809" t="s">
        <v>2045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83.32</v>
      </c>
      <c r="G810">
        <f t="shared" si="49"/>
        <v>30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2041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42</v>
      </c>
      <c r="G811">
        <f t="shared" si="49"/>
        <v>63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">
        <v>2036</v>
      </c>
      <c r="T811" t="s">
        <v>2046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55.93</v>
      </c>
      <c r="G812">
        <f t="shared" si="49"/>
        <v>193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">
        <v>2035</v>
      </c>
      <c r="T812" t="s">
        <v>2045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105.04</v>
      </c>
      <c r="G813">
        <f t="shared" si="49"/>
        <v>77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">
        <v>2038</v>
      </c>
      <c r="T813" t="s">
        <v>2053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48</v>
      </c>
      <c r="G814">
        <f t="shared" si="49"/>
        <v>226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">
        <v>2037</v>
      </c>
      <c r="T814" t="s">
        <v>2051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112.66</v>
      </c>
      <c r="G815">
        <f t="shared" si="49"/>
        <v>239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">
        <v>2038</v>
      </c>
      <c r="T815" t="s">
        <v>2053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81.94</v>
      </c>
      <c r="G816">
        <f t="shared" si="49"/>
        <v>92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t="s">
        <v>2043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64.05</v>
      </c>
      <c r="G817">
        <f t="shared" si="49"/>
        <v>130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">
        <v>2033</v>
      </c>
      <c r="T817" t="s">
        <v>2043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106.39</v>
      </c>
      <c r="G818">
        <f t="shared" si="49"/>
        <v>615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">
        <v>2035</v>
      </c>
      <c r="T818" t="s">
        <v>2045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76.010000000000005</v>
      </c>
      <c r="G819">
        <f t="shared" si="49"/>
        <v>369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">
        <v>2037</v>
      </c>
      <c r="T819" t="s">
        <v>2051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111.07</v>
      </c>
      <c r="G820">
        <f t="shared" si="49"/>
        <v>1095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">
        <v>2035</v>
      </c>
      <c r="T820" t="s">
        <v>2045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95.94</v>
      </c>
      <c r="G821">
        <f t="shared" si="49"/>
        <v>51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">
        <v>2038</v>
      </c>
      <c r="T821" t="s">
        <v>2053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43.04</v>
      </c>
      <c r="G822">
        <f t="shared" si="49"/>
        <v>801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">
        <v>2033</v>
      </c>
      <c r="T822" t="s">
        <v>2043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67.97</v>
      </c>
      <c r="G823">
        <f t="shared" si="49"/>
        <v>291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">
        <v>2036</v>
      </c>
      <c r="T823" t="s">
        <v>2046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89.99</v>
      </c>
      <c r="G824">
        <f t="shared" si="49"/>
        <v>350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">
        <v>2033</v>
      </c>
      <c r="T824" t="s">
        <v>2043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58.1</v>
      </c>
      <c r="G825">
        <f t="shared" si="49"/>
        <v>357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">
        <v>2033</v>
      </c>
      <c r="T825" t="s">
        <v>2043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84</v>
      </c>
      <c r="G826">
        <f t="shared" si="49"/>
        <v>126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">
        <v>2037</v>
      </c>
      <c r="T826" t="s">
        <v>2051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88.85</v>
      </c>
      <c r="G827">
        <f t="shared" si="49"/>
        <v>388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">
        <v>2036</v>
      </c>
      <c r="T827" t="s">
        <v>2054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65.959999999999994</v>
      </c>
      <c r="G828">
        <f t="shared" si="49"/>
        <v>457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">
        <v>2035</v>
      </c>
      <c r="T828" t="s">
        <v>2045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74.8</v>
      </c>
      <c r="G829">
        <f t="shared" si="49"/>
        <v>267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">
        <v>2036</v>
      </c>
      <c r="T829" t="s">
        <v>2048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69.989999999999995</v>
      </c>
      <c r="G830">
        <f t="shared" si="49"/>
        <v>69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">
        <v>2035</v>
      </c>
      <c r="T830" t="s">
        <v>2045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32.01</v>
      </c>
      <c r="G831">
        <f t="shared" si="49"/>
        <v>51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">
        <v>2035</v>
      </c>
      <c r="T831" t="s">
        <v>2045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64.73</v>
      </c>
      <c r="G832">
        <f t="shared" si="49"/>
        <v>1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">
        <v>2035</v>
      </c>
      <c r="T832" t="s">
        <v>2045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25</v>
      </c>
      <c r="G833">
        <f t="shared" si="49"/>
        <v>109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">
        <v>2039</v>
      </c>
      <c r="T833" t="s">
        <v>2042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IF(E834=0,0,ROUND(E834/I834,2))</f>
        <v>104.98</v>
      </c>
      <c r="G834">
        <f t="shared" ref="G834:G897" si="53">ROUND((E834/D834)*100,0)</f>
        <v>315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 s="7">
        <f t="shared" ref="M834:M897" si="54">(((L834/60)/60)/24)+DATE(1970,1,1)</f>
        <v>42299.208333333328</v>
      </c>
      <c r="N834">
        <v>1448431200</v>
      </c>
      <c r="O834" s="7">
        <f t="shared" ref="O834:O897" si="55">(((N834/60)/60)/24)+DATE(1970,1,1)</f>
        <v>42333.25</v>
      </c>
      <c r="P834" t="b">
        <v>1</v>
      </c>
      <c r="Q834" t="b">
        <v>0</v>
      </c>
      <c r="R834" t="s">
        <v>206</v>
      </c>
      <c r="S834" t="s">
        <v>2037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64.989999999999995</v>
      </c>
      <c r="G835">
        <f t="shared" si="53"/>
        <v>158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 s="7">
        <f t="shared" si="54"/>
        <v>40588.25</v>
      </c>
      <c r="N835">
        <v>1298613600</v>
      </c>
      <c r="O835" s="7">
        <f t="shared" si="55"/>
        <v>40599.25</v>
      </c>
      <c r="P835" t="b">
        <v>0</v>
      </c>
      <c r="Q835" t="b">
        <v>0</v>
      </c>
      <c r="R835" t="s">
        <v>206</v>
      </c>
      <c r="S835" t="s">
        <v>2037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94.35</v>
      </c>
      <c r="G836">
        <f t="shared" si="53"/>
        <v>154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">
        <v>2035</v>
      </c>
      <c r="T836" t="s">
        <v>2045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44</v>
      </c>
      <c r="G837">
        <f t="shared" si="53"/>
        <v>90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">
        <v>2034</v>
      </c>
      <c r="T837" t="s">
        <v>2044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64.739999999999995</v>
      </c>
      <c r="G838">
        <f t="shared" si="53"/>
        <v>75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">
        <v>2033</v>
      </c>
      <c r="T838" t="s">
        <v>2049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84.01</v>
      </c>
      <c r="G839">
        <f t="shared" si="53"/>
        <v>853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2033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34.06</v>
      </c>
      <c r="G840">
        <f t="shared" si="53"/>
        <v>139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">
        <v>2035</v>
      </c>
      <c r="T840" t="s">
        <v>2045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93.27</v>
      </c>
      <c r="G841">
        <f t="shared" si="53"/>
        <v>190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">
        <v>2036</v>
      </c>
      <c r="T841" t="s">
        <v>2046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33</v>
      </c>
      <c r="G842">
        <f t="shared" si="53"/>
        <v>100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">
        <v>2035</v>
      </c>
      <c r="T842" t="s">
        <v>2045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83.81</v>
      </c>
      <c r="G843">
        <f t="shared" si="53"/>
        <v>143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">
        <v>2034</v>
      </c>
      <c r="T843" t="s">
        <v>2044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63.99</v>
      </c>
      <c r="G844">
        <f t="shared" si="53"/>
        <v>563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">
        <v>2034</v>
      </c>
      <c r="T844" t="s">
        <v>2050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81.91</v>
      </c>
      <c r="G845">
        <f t="shared" si="53"/>
        <v>31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">
        <v>2039</v>
      </c>
      <c r="T845" t="s">
        <v>2042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93.05</v>
      </c>
      <c r="G846">
        <f t="shared" si="53"/>
        <v>99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">
        <v>2036</v>
      </c>
      <c r="T846" t="s">
        <v>2046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101.98</v>
      </c>
      <c r="G847">
        <f t="shared" si="53"/>
        <v>198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">
        <v>2034</v>
      </c>
      <c r="T847" t="s">
        <v>2044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105.94</v>
      </c>
      <c r="G848">
        <f t="shared" si="53"/>
        <v>509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">
        <v>2034</v>
      </c>
      <c r="T848" t="s">
        <v>2044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101.58</v>
      </c>
      <c r="G849">
        <f t="shared" si="53"/>
        <v>238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2041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62.97</v>
      </c>
      <c r="G850">
        <f t="shared" si="53"/>
        <v>338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">
        <v>2036</v>
      </c>
      <c r="T850" t="s">
        <v>2048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29.05</v>
      </c>
      <c r="G851">
        <f t="shared" si="53"/>
        <v>133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">
        <v>2033</v>
      </c>
      <c r="T851" t="s">
        <v>2049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>
        <f t="shared" si="53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">
        <v>2033</v>
      </c>
      <c r="T852" t="s">
        <v>2043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77.930000000000007</v>
      </c>
      <c r="G853">
        <f t="shared" si="53"/>
        <v>208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">
        <v>2033</v>
      </c>
      <c r="T853" t="s">
        <v>2047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80.81</v>
      </c>
      <c r="G854">
        <f t="shared" si="53"/>
        <v>51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">
        <v>2038</v>
      </c>
      <c r="T854" t="s">
        <v>2053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76.010000000000005</v>
      </c>
      <c r="G855">
        <f t="shared" si="53"/>
        <v>652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">
        <v>2033</v>
      </c>
      <c r="T855" t="s">
        <v>2049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72.989999999999995</v>
      </c>
      <c r="G856">
        <f t="shared" si="53"/>
        <v>114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">
        <v>2037</v>
      </c>
      <c r="T856" t="s">
        <v>2055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53</v>
      </c>
      <c r="G857">
        <f t="shared" si="53"/>
        <v>102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">
        <v>2035</v>
      </c>
      <c r="T857" t="s">
        <v>2045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54.16</v>
      </c>
      <c r="G858">
        <f t="shared" si="53"/>
        <v>357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2041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32.950000000000003</v>
      </c>
      <c r="G859">
        <f t="shared" si="53"/>
        <v>140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">
        <v>2036</v>
      </c>
      <c r="T859" t="s">
        <v>2054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79.37</v>
      </c>
      <c r="G860">
        <f t="shared" si="53"/>
        <v>69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2041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41.17</v>
      </c>
      <c r="G861">
        <f t="shared" si="53"/>
        <v>36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">
        <v>2035</v>
      </c>
      <c r="T861" t="s">
        <v>2045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77.430000000000007</v>
      </c>
      <c r="G862">
        <f t="shared" si="53"/>
        <v>252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">
        <v>2034</v>
      </c>
      <c r="T862" t="s">
        <v>2050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57.16</v>
      </c>
      <c r="G863">
        <f t="shared" si="53"/>
        <v>106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">
        <v>2035</v>
      </c>
      <c r="T863" t="s">
        <v>2045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77.180000000000007</v>
      </c>
      <c r="G864">
        <f t="shared" si="53"/>
        <v>187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">
        <v>2035</v>
      </c>
      <c r="T864" t="s">
        <v>2045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24.95</v>
      </c>
      <c r="G865">
        <f t="shared" si="53"/>
        <v>387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">
        <v>2036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97.18</v>
      </c>
      <c r="G866">
        <f t="shared" si="53"/>
        <v>347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">
        <v>2036</v>
      </c>
      <c r="T866" t="s">
        <v>2054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46</v>
      </c>
      <c r="G867">
        <f t="shared" si="53"/>
        <v>186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">
        <v>2035</v>
      </c>
      <c r="T867" t="s">
        <v>2045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88.02</v>
      </c>
      <c r="G868">
        <f t="shared" si="53"/>
        <v>43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">
        <v>2039</v>
      </c>
      <c r="T868" t="s">
        <v>2042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25.99</v>
      </c>
      <c r="G869">
        <f t="shared" si="53"/>
        <v>162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2041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102.69</v>
      </c>
      <c r="G870">
        <f t="shared" si="53"/>
        <v>185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">
        <v>2035</v>
      </c>
      <c r="T870" t="s">
        <v>2045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72.959999999999994</v>
      </c>
      <c r="G871">
        <f t="shared" si="53"/>
        <v>24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">
        <v>2036</v>
      </c>
      <c r="T871" t="s">
        <v>2048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57.19</v>
      </c>
      <c r="G872">
        <f t="shared" si="53"/>
        <v>90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">
        <v>2035</v>
      </c>
      <c r="T872" t="s">
        <v>2045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84.01</v>
      </c>
      <c r="G873">
        <f t="shared" si="53"/>
        <v>273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">
        <v>2035</v>
      </c>
      <c r="T873" t="s">
        <v>2045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98.67</v>
      </c>
      <c r="G874">
        <f t="shared" si="53"/>
        <v>170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">
        <v>2036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42.01</v>
      </c>
      <c r="G875">
        <f t="shared" si="53"/>
        <v>188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">
        <v>2039</v>
      </c>
      <c r="T875" t="s">
        <v>2042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32</v>
      </c>
      <c r="G876">
        <f t="shared" si="53"/>
        <v>347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">
        <v>2039</v>
      </c>
      <c r="T876" t="s">
        <v>2042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81.569999999999993</v>
      </c>
      <c r="G877">
        <f t="shared" si="53"/>
        <v>69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">
        <v>2033</v>
      </c>
      <c r="T877" t="s">
        <v>2043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37.04</v>
      </c>
      <c r="G878">
        <f t="shared" si="53"/>
        <v>25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">
        <v>2039</v>
      </c>
      <c r="T878" t="s">
        <v>2042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103.03</v>
      </c>
      <c r="G879">
        <f t="shared" si="53"/>
        <v>77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2041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84.33</v>
      </c>
      <c r="G880">
        <f t="shared" si="53"/>
        <v>37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">
        <v>2033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102.6</v>
      </c>
      <c r="G881">
        <f t="shared" si="53"/>
        <v>544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">
        <v>2037</v>
      </c>
      <c r="T881" t="s">
        <v>2051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79.989999999999995</v>
      </c>
      <c r="G882">
        <f t="shared" si="53"/>
        <v>229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">
        <v>2033</v>
      </c>
      <c r="T882" t="s">
        <v>2047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70.06</v>
      </c>
      <c r="G883">
        <f t="shared" si="53"/>
        <v>39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">
        <v>2035</v>
      </c>
      <c r="T883" t="s">
        <v>2045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</v>
      </c>
      <c r="G884">
        <f t="shared" si="53"/>
        <v>370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">
        <v>2035</v>
      </c>
      <c r="T884" t="s">
        <v>2045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41.91</v>
      </c>
      <c r="G885">
        <f t="shared" si="53"/>
        <v>238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">
        <v>2036</v>
      </c>
      <c r="T885" t="s">
        <v>2054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57.99</v>
      </c>
      <c r="G886">
        <f t="shared" si="53"/>
        <v>64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">
        <v>2035</v>
      </c>
      <c r="T886" t="s">
        <v>2045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40.94</v>
      </c>
      <c r="G887">
        <f t="shared" si="53"/>
        <v>118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">
        <v>2035</v>
      </c>
      <c r="T887" t="s">
        <v>2045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70</v>
      </c>
      <c r="G888">
        <f t="shared" si="53"/>
        <v>85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t="s">
        <v>2049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73.84</v>
      </c>
      <c r="G889">
        <f t="shared" si="53"/>
        <v>29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">
        <v>2035</v>
      </c>
      <c r="T889" t="s">
        <v>2045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41.98</v>
      </c>
      <c r="G890">
        <f t="shared" si="53"/>
        <v>210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">
        <v>2035</v>
      </c>
      <c r="T890" t="s">
        <v>2045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77.930000000000007</v>
      </c>
      <c r="G891">
        <f t="shared" si="53"/>
        <v>170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">
        <v>2033</v>
      </c>
      <c r="T891" t="s">
        <v>2047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106.02</v>
      </c>
      <c r="G892">
        <f t="shared" si="53"/>
        <v>116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">
        <v>2033</v>
      </c>
      <c r="T892" t="s">
        <v>2049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47.02</v>
      </c>
      <c r="G893">
        <f t="shared" si="53"/>
        <v>259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">
        <v>2036</v>
      </c>
      <c r="T893" t="s">
        <v>2046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76.02</v>
      </c>
      <c r="G894">
        <f t="shared" si="53"/>
        <v>231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">
        <v>2037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54.12</v>
      </c>
      <c r="G895">
        <f t="shared" si="53"/>
        <v>128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">
        <v>2036</v>
      </c>
      <c r="T895" t="s">
        <v>2046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57.29</v>
      </c>
      <c r="G896">
        <f t="shared" si="53"/>
        <v>189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">
        <v>2036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103.81</v>
      </c>
      <c r="G897">
        <f t="shared" si="53"/>
        <v>7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">
        <v>2035</v>
      </c>
      <c r="T897" t="s">
        <v>2045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IF(E898=0,0,ROUND(E898/I898,2))</f>
        <v>105.03</v>
      </c>
      <c r="G898">
        <f t="shared" ref="G898:G961" si="57">ROUND((E898/D898)*100,0)</f>
        <v>774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 s="7">
        <f t="shared" ref="M898:M961" si="58">(((L898/60)/60)/24)+DATE(1970,1,1)</f>
        <v>40738.208333333336</v>
      </c>
      <c r="N898">
        <v>1310878800</v>
      </c>
      <c r="O898" s="7">
        <f t="shared" ref="O898:O961" si="59">(((N898/60)/60)/24)+DATE(1970,1,1)</f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2041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90.26</v>
      </c>
      <c r="G899">
        <f t="shared" si="57"/>
        <v>28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 s="7">
        <f t="shared" si="58"/>
        <v>43583.208333333328</v>
      </c>
      <c r="N899">
        <v>1556600400</v>
      </c>
      <c r="O899" s="7">
        <f t="shared" si="59"/>
        <v>43585.208333333328</v>
      </c>
      <c r="P899" t="b">
        <v>0</v>
      </c>
      <c r="Q899" t="b">
        <v>0</v>
      </c>
      <c r="R899" t="s">
        <v>33</v>
      </c>
      <c r="S899" t="s">
        <v>2035</v>
      </c>
      <c r="T899" t="s">
        <v>2045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76.98</v>
      </c>
      <c r="G900">
        <f t="shared" si="57"/>
        <v>52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">
        <v>2036</v>
      </c>
      <c r="T900" t="s">
        <v>2046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102.6</v>
      </c>
      <c r="G901">
        <f t="shared" si="57"/>
        <v>407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2033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>
        <f t="shared" si="57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">
        <v>2034</v>
      </c>
      <c r="T902" t="s">
        <v>2044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55.01</v>
      </c>
      <c r="G903">
        <f t="shared" si="57"/>
        <v>156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">
        <v>2033</v>
      </c>
      <c r="T903" t="s">
        <v>2043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32.130000000000003</v>
      </c>
      <c r="G904">
        <f t="shared" si="57"/>
        <v>252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">
        <v>2034</v>
      </c>
      <c r="T904" t="s">
        <v>2044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50.64</v>
      </c>
      <c r="G905">
        <f t="shared" si="57"/>
        <v>2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">
        <v>2037</v>
      </c>
      <c r="T905" t="s">
        <v>2051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49.69</v>
      </c>
      <c r="G906">
        <f t="shared" si="57"/>
        <v>12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">
        <v>2037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54.89</v>
      </c>
      <c r="G907">
        <f t="shared" si="57"/>
        <v>164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">
        <v>2035</v>
      </c>
      <c r="T907" t="s">
        <v>2045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46.93</v>
      </c>
      <c r="G908">
        <f t="shared" si="57"/>
        <v>163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">
        <v>2036</v>
      </c>
      <c r="T908" t="s">
        <v>2046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44.95</v>
      </c>
      <c r="G909">
        <f t="shared" si="57"/>
        <v>20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">
        <v>2035</v>
      </c>
      <c r="T909" t="s">
        <v>2045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</v>
      </c>
      <c r="G910">
        <f t="shared" si="57"/>
        <v>319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">
        <v>2038</v>
      </c>
      <c r="T910" t="s">
        <v>2053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107.76</v>
      </c>
      <c r="G911">
        <f t="shared" si="57"/>
        <v>479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">
        <v>2035</v>
      </c>
      <c r="T911" t="s">
        <v>2045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102.08</v>
      </c>
      <c r="G912">
        <f t="shared" si="57"/>
        <v>20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">
        <v>2035</v>
      </c>
      <c r="T912" t="s">
        <v>2045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24.98</v>
      </c>
      <c r="G913">
        <f t="shared" si="57"/>
        <v>199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">
        <v>2034</v>
      </c>
      <c r="T913" t="s">
        <v>2044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79.94</v>
      </c>
      <c r="G914">
        <f t="shared" si="57"/>
        <v>795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">
        <v>2036</v>
      </c>
      <c r="T914" t="s">
        <v>2048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67.95</v>
      </c>
      <c r="G915">
        <f t="shared" si="57"/>
        <v>51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">
        <v>2036</v>
      </c>
      <c r="T915" t="s">
        <v>2048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26.07</v>
      </c>
      <c r="G916">
        <f t="shared" si="57"/>
        <v>57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">
        <v>2035</v>
      </c>
      <c r="T916" t="s">
        <v>2045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105</v>
      </c>
      <c r="G917">
        <f t="shared" si="57"/>
        <v>156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">
        <v>2036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25.83</v>
      </c>
      <c r="G918">
        <f t="shared" si="57"/>
        <v>36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">
        <v>2039</v>
      </c>
      <c r="T918" t="s">
        <v>2042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77.67</v>
      </c>
      <c r="G919">
        <f t="shared" si="57"/>
        <v>58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">
        <v>2036</v>
      </c>
      <c r="T919" t="s">
        <v>2054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57.83</v>
      </c>
      <c r="G920">
        <f t="shared" si="57"/>
        <v>237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">
        <v>2037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92.96</v>
      </c>
      <c r="G921">
        <f t="shared" si="57"/>
        <v>59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">
        <v>2035</v>
      </c>
      <c r="T921" t="s">
        <v>2045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37.950000000000003</v>
      </c>
      <c r="G922">
        <f t="shared" si="57"/>
        <v>183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">
        <v>2036</v>
      </c>
      <c r="T922" t="s">
        <v>2052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31.84</v>
      </c>
      <c r="G923">
        <f t="shared" si="57"/>
        <v>1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">
        <v>2034</v>
      </c>
      <c r="T923" t="s">
        <v>2044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40</v>
      </c>
      <c r="G924">
        <f t="shared" si="57"/>
        <v>176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">
        <v>2033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101.1</v>
      </c>
      <c r="G925">
        <f t="shared" si="57"/>
        <v>238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">
        <v>2035</v>
      </c>
      <c r="T925" t="s">
        <v>2045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84.01</v>
      </c>
      <c r="G926">
        <f t="shared" si="57"/>
        <v>488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">
        <v>2035</v>
      </c>
      <c r="T926" t="s">
        <v>2045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103.42</v>
      </c>
      <c r="G927">
        <f t="shared" si="57"/>
        <v>224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">
        <v>2035</v>
      </c>
      <c r="T927" t="s">
        <v>2045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105.13</v>
      </c>
      <c r="G928">
        <f t="shared" si="57"/>
        <v>18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2041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89.22</v>
      </c>
      <c r="G929">
        <f t="shared" si="57"/>
        <v>46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">
        <v>2035</v>
      </c>
      <c r="T929" t="s">
        <v>2045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52</v>
      </c>
      <c r="G930">
        <f t="shared" si="57"/>
        <v>117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">
        <v>2034</v>
      </c>
      <c r="T930" t="s">
        <v>2044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64.959999999999994</v>
      </c>
      <c r="G931">
        <f t="shared" si="57"/>
        <v>217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">
        <v>2035</v>
      </c>
      <c r="T931" t="s">
        <v>2045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46.24</v>
      </c>
      <c r="G932">
        <f t="shared" si="57"/>
        <v>112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">
        <v>2035</v>
      </c>
      <c r="T932" t="s">
        <v>2045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51.15</v>
      </c>
      <c r="G933">
        <f t="shared" si="57"/>
        <v>73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">
        <v>2035</v>
      </c>
      <c r="T933" t="s">
        <v>2045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33.909999999999997</v>
      </c>
      <c r="G934">
        <f t="shared" si="57"/>
        <v>212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">
        <v>2033</v>
      </c>
      <c r="T934" t="s">
        <v>2043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92.02</v>
      </c>
      <c r="G935">
        <f t="shared" si="57"/>
        <v>240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">
        <v>2035</v>
      </c>
      <c r="T935" t="s">
        <v>2045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107.43</v>
      </c>
      <c r="G936">
        <f t="shared" si="57"/>
        <v>182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">
        <v>2035</v>
      </c>
      <c r="T936" t="s">
        <v>2045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75.849999999999994</v>
      </c>
      <c r="G937">
        <f t="shared" si="57"/>
        <v>164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">
        <v>2035</v>
      </c>
      <c r="T937" t="s">
        <v>2045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80.48</v>
      </c>
      <c r="G938">
        <f t="shared" si="57"/>
        <v>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">
        <v>2035</v>
      </c>
      <c r="T938" t="s">
        <v>2045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86.98</v>
      </c>
      <c r="G939">
        <f t="shared" si="57"/>
        <v>50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">
        <v>2036</v>
      </c>
      <c r="T939" t="s">
        <v>2046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105.14</v>
      </c>
      <c r="G940">
        <f t="shared" si="57"/>
        <v>110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">
        <v>2037</v>
      </c>
      <c r="T940" t="s">
        <v>2055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57.3</v>
      </c>
      <c r="G941">
        <f t="shared" si="57"/>
        <v>49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">
        <v>2038</v>
      </c>
      <c r="T941" t="s">
        <v>2053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93.35</v>
      </c>
      <c r="G942">
        <f t="shared" si="57"/>
        <v>62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">
        <v>2034</v>
      </c>
      <c r="T942" t="s">
        <v>2044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71.989999999999995</v>
      </c>
      <c r="G943">
        <f t="shared" si="57"/>
        <v>13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">
        <v>2035</v>
      </c>
      <c r="T943" t="s">
        <v>2045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92.61</v>
      </c>
      <c r="G944">
        <f t="shared" si="57"/>
        <v>65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">
        <v>2035</v>
      </c>
      <c r="T944" t="s">
        <v>2045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104.99</v>
      </c>
      <c r="G945">
        <f t="shared" si="57"/>
        <v>160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2041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30.96</v>
      </c>
      <c r="G946">
        <f t="shared" si="57"/>
        <v>81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">
        <v>2039</v>
      </c>
      <c r="T946" t="s">
        <v>2042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33</v>
      </c>
      <c r="G947">
        <f t="shared" si="57"/>
        <v>32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">
        <v>2039</v>
      </c>
      <c r="T947" t="s">
        <v>2042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84.19</v>
      </c>
      <c r="G948">
        <f t="shared" si="57"/>
        <v>10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">
        <v>2035</v>
      </c>
      <c r="T948" t="s">
        <v>2045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73.92</v>
      </c>
      <c r="G949">
        <f t="shared" si="57"/>
        <v>27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">
        <v>2035</v>
      </c>
      <c r="T949" t="s">
        <v>2045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36.99</v>
      </c>
      <c r="G950">
        <f t="shared" si="57"/>
        <v>63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">
        <v>2036</v>
      </c>
      <c r="T950" t="s">
        <v>2046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46.9</v>
      </c>
      <c r="G951">
        <f t="shared" si="57"/>
        <v>161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">
        <v>2034</v>
      </c>
      <c r="T951" t="s">
        <v>2044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>
        <f t="shared" si="57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">
        <v>2035</v>
      </c>
      <c r="T952" t="s">
        <v>2045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102.02</v>
      </c>
      <c r="G953">
        <f t="shared" si="57"/>
        <v>1097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">
        <v>2033</v>
      </c>
      <c r="T953" t="s">
        <v>2043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45.01</v>
      </c>
      <c r="G954">
        <f t="shared" si="57"/>
        <v>70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">
        <v>2036</v>
      </c>
      <c r="T954" t="s">
        <v>2046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94.29</v>
      </c>
      <c r="G955">
        <f t="shared" si="57"/>
        <v>60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">
        <v>2036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101.02</v>
      </c>
      <c r="G956">
        <f t="shared" si="57"/>
        <v>367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">
        <v>2034</v>
      </c>
      <c r="T956" t="s">
        <v>2044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97.04</v>
      </c>
      <c r="G957">
        <f t="shared" si="57"/>
        <v>1109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">
        <v>2035</v>
      </c>
      <c r="T957" t="s">
        <v>2045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43.01</v>
      </c>
      <c r="G958">
        <f t="shared" si="57"/>
        <v>19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">
        <v>2036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94.92</v>
      </c>
      <c r="G959">
        <f t="shared" si="57"/>
        <v>127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">
        <v>2035</v>
      </c>
      <c r="T959" t="s">
        <v>2045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72.150000000000006</v>
      </c>
      <c r="G960">
        <f t="shared" si="57"/>
        <v>735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">
        <v>2036</v>
      </c>
      <c r="T960" t="s">
        <v>2052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51.01</v>
      </c>
      <c r="G961">
        <f t="shared" si="57"/>
        <v>5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">
        <v>2037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60">IF(E962=0,0,ROUND(E962/I962,2))</f>
        <v>85.05</v>
      </c>
      <c r="G962">
        <f t="shared" ref="G962:G1001" si="61">ROUND((E962/D962)*100,0)</f>
        <v>85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 s="7">
        <f t="shared" ref="M962:M1001" si="62">(((L962/60)/60)/24)+DATE(1970,1,1)</f>
        <v>42408.25</v>
      </c>
      <c r="N962">
        <v>1458104400</v>
      </c>
      <c r="O962" s="7">
        <f t="shared" ref="O962:O1001" si="63">(((N962/60)/60)/24)+DATE(1970,1,1)</f>
        <v>42445.208333333328</v>
      </c>
      <c r="P962" t="b">
        <v>0</v>
      </c>
      <c r="Q962" t="b">
        <v>0</v>
      </c>
      <c r="R962" t="s">
        <v>28</v>
      </c>
      <c r="S962" t="s">
        <v>2034</v>
      </c>
      <c r="T962" t="s">
        <v>2044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43.87</v>
      </c>
      <c r="G963">
        <f t="shared" si="61"/>
        <v>119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 s="7">
        <f t="shared" si="62"/>
        <v>40591.25</v>
      </c>
      <c r="N963">
        <v>1298268000</v>
      </c>
      <c r="O963" s="7">
        <f t="shared" si="63"/>
        <v>40595.25</v>
      </c>
      <c r="P963" t="b">
        <v>0</v>
      </c>
      <c r="Q963" t="b">
        <v>0</v>
      </c>
      <c r="R963" t="s">
        <v>206</v>
      </c>
      <c r="S963" t="s">
        <v>2037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40.06</v>
      </c>
      <c r="G964">
        <f t="shared" si="61"/>
        <v>296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2041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43.83</v>
      </c>
      <c r="G965">
        <f t="shared" si="61"/>
        <v>85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">
        <v>2039</v>
      </c>
      <c r="T965" t="s">
        <v>2042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84.93</v>
      </c>
      <c r="G966">
        <f t="shared" si="61"/>
        <v>356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">
        <v>2035</v>
      </c>
      <c r="T966" t="s">
        <v>2045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41.07</v>
      </c>
      <c r="G967">
        <f t="shared" si="61"/>
        <v>386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">
        <v>2033</v>
      </c>
      <c r="T967" t="s">
        <v>2043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54.97</v>
      </c>
      <c r="G968">
        <f t="shared" si="61"/>
        <v>792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">
        <v>2035</v>
      </c>
      <c r="T968" t="s">
        <v>2045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77.010000000000005</v>
      </c>
      <c r="G969">
        <f t="shared" si="61"/>
        <v>137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2033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71.2</v>
      </c>
      <c r="G970">
        <f t="shared" si="61"/>
        <v>338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2041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91.94</v>
      </c>
      <c r="G971">
        <f t="shared" si="61"/>
        <v>108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">
        <v>2035</v>
      </c>
      <c r="T971" t="s">
        <v>2045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97.07</v>
      </c>
      <c r="G972">
        <f t="shared" si="61"/>
        <v>61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">
        <v>2035</v>
      </c>
      <c r="T972" t="s">
        <v>2045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58.92</v>
      </c>
      <c r="G973">
        <f t="shared" si="61"/>
        <v>28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">
        <v>2036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58.02</v>
      </c>
      <c r="G974">
        <f t="shared" si="61"/>
        <v>228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">
        <v>2034</v>
      </c>
      <c r="T974" t="s">
        <v>2044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103.87</v>
      </c>
      <c r="G975">
        <f t="shared" si="61"/>
        <v>22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">
        <v>2035</v>
      </c>
      <c r="T975" t="s">
        <v>2045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93.47</v>
      </c>
      <c r="G976">
        <f t="shared" si="61"/>
        <v>374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">
        <v>2033</v>
      </c>
      <c r="T976" t="s">
        <v>2049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61.97</v>
      </c>
      <c r="G977">
        <f t="shared" si="61"/>
        <v>155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">
        <v>2035</v>
      </c>
      <c r="T977" t="s">
        <v>2045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92.04</v>
      </c>
      <c r="G978">
        <f t="shared" si="61"/>
        <v>322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">
        <v>2035</v>
      </c>
      <c r="T978" t="s">
        <v>2045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77.27</v>
      </c>
      <c r="G979">
        <f t="shared" si="61"/>
        <v>74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2041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93.92</v>
      </c>
      <c r="G980">
        <f t="shared" si="61"/>
        <v>864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">
        <v>2038</v>
      </c>
      <c r="T980" t="s">
        <v>2053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84.97</v>
      </c>
      <c r="G981">
        <f t="shared" si="61"/>
        <v>143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">
        <v>2035</v>
      </c>
      <c r="T981" t="s">
        <v>2045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105.97</v>
      </c>
      <c r="G982">
        <f t="shared" si="61"/>
        <v>40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">
        <v>2037</v>
      </c>
      <c r="T982" t="s">
        <v>2051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36.97</v>
      </c>
      <c r="G983">
        <f t="shared" si="61"/>
        <v>178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">
        <v>2034</v>
      </c>
      <c r="T983" t="s">
        <v>2044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81.53</v>
      </c>
      <c r="G984">
        <f t="shared" si="61"/>
        <v>85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">
        <v>2036</v>
      </c>
      <c r="T984" t="s">
        <v>2046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81</v>
      </c>
      <c r="G985">
        <f t="shared" si="61"/>
        <v>146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">
        <v>2036</v>
      </c>
      <c r="T985" t="s">
        <v>2046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26.01</v>
      </c>
      <c r="G986">
        <f t="shared" si="61"/>
        <v>152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">
        <v>2035</v>
      </c>
      <c r="T986" t="s">
        <v>2045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26</v>
      </c>
      <c r="G987">
        <f t="shared" si="61"/>
        <v>67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">
        <v>2033</v>
      </c>
      <c r="T987" t="s">
        <v>2043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34.17</v>
      </c>
      <c r="G988">
        <f t="shared" si="61"/>
        <v>40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t="s">
        <v>2043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28</v>
      </c>
      <c r="G989">
        <f t="shared" si="61"/>
        <v>217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">
        <v>2036</v>
      </c>
      <c r="T989" t="s">
        <v>2046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76.55</v>
      </c>
      <c r="G990">
        <f t="shared" si="61"/>
        <v>52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">
        <v>2037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53.05</v>
      </c>
      <c r="G991">
        <f t="shared" si="61"/>
        <v>500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">
        <v>2037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106.86</v>
      </c>
      <c r="G992">
        <f t="shared" si="61"/>
        <v>88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">
        <v>2036</v>
      </c>
      <c r="T992" t="s">
        <v>2048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46.02</v>
      </c>
      <c r="G993">
        <f t="shared" si="61"/>
        <v>113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">
        <v>2033</v>
      </c>
      <c r="T993" t="s">
        <v>2043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100.17</v>
      </c>
      <c r="G994">
        <f t="shared" si="61"/>
        <v>427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">
        <v>2036</v>
      </c>
      <c r="T994" t="s">
        <v>2048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101.44</v>
      </c>
      <c r="G995">
        <f t="shared" si="61"/>
        <v>78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">
        <v>2039</v>
      </c>
      <c r="T995" t="s">
        <v>2042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87.97</v>
      </c>
      <c r="G996">
        <f t="shared" si="61"/>
        <v>52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">
        <v>2037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75</v>
      </c>
      <c r="G997">
        <f t="shared" si="61"/>
        <v>157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2041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42.98</v>
      </c>
      <c r="G998">
        <f t="shared" si="61"/>
        <v>73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">
        <v>2035</v>
      </c>
      <c r="T998" t="s">
        <v>2045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33.119999999999997</v>
      </c>
      <c r="G999">
        <f t="shared" si="61"/>
        <v>61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">
        <v>2035</v>
      </c>
      <c r="T999" t="s">
        <v>2045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101.13</v>
      </c>
      <c r="G1000">
        <f t="shared" si="61"/>
        <v>57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">
        <v>2033</v>
      </c>
      <c r="T1000" t="s">
        <v>2049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55.99</v>
      </c>
      <c r="G1001">
        <f t="shared" si="61"/>
        <v>57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2041</v>
      </c>
    </row>
  </sheetData>
  <sortState xmlns:xlrd2="http://schemas.microsoft.com/office/spreadsheetml/2017/richdata2" ref="A2:T1001">
    <sortCondition ref="A2:A1001"/>
  </sortState>
  <conditionalFormatting sqref="H2:H1001">
    <cfRule type="cellIs" dxfId="11" priority="2" operator="equal">
      <formula>"live"</formula>
    </cfRule>
    <cfRule type="cellIs" dxfId="10" priority="3" operator="equal">
      <formula>"failed"</formula>
    </cfRule>
    <cfRule type="cellIs" dxfId="9" priority="4" operator="equal">
      <formula>"canceled"</formula>
    </cfRule>
    <cfRule type="cellIs" dxfId="8" priority="5" operator="equal">
      <formula>"successful"</formula>
    </cfRule>
  </conditionalFormatting>
  <conditionalFormatting sqref="G2:G100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E0FC-F0EB-48EC-B059-18BE4076B7A5}">
  <dimension ref="A1:F14"/>
  <sheetViews>
    <sheetView workbookViewId="0">
      <selection activeCell="J19" sqref="J19"/>
    </sheetView>
  </sheetViews>
  <sheetFormatPr defaultRowHeight="15.75" x14ac:dyDescent="0.25"/>
  <cols>
    <col min="1" max="1" width="20.5" bestFit="1" customWidth="1"/>
    <col min="2" max="2" width="10.7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2067</v>
      </c>
    </row>
    <row r="3" spans="1:6" x14ac:dyDescent="0.25">
      <c r="A3" s="4" t="s">
        <v>2069</v>
      </c>
      <c r="B3" s="4" t="s">
        <v>2068</v>
      </c>
    </row>
    <row r="4" spans="1:6" x14ac:dyDescent="0.25">
      <c r="A4" s="4" t="s">
        <v>2070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25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2040</v>
      </c>
      <c r="E8">
        <v>4</v>
      </c>
      <c r="F8">
        <v>4</v>
      </c>
    </row>
    <row r="9" spans="1:6" x14ac:dyDescent="0.25">
      <c r="A9" s="5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2037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2034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2035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7C17-1390-448C-A3AB-7357AD48F462}">
  <dimension ref="A1:F30"/>
  <sheetViews>
    <sheetView workbookViewId="0">
      <selection activeCell="I22" sqref="I22"/>
    </sheetView>
  </sheetViews>
  <sheetFormatPr defaultRowHeight="15.75" x14ac:dyDescent="0.25"/>
  <cols>
    <col min="1" max="1" width="23.375" bestFit="1" customWidth="1"/>
    <col min="2" max="2" width="11.37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1" spans="1:6" x14ac:dyDescent="0.25">
      <c r="A1" s="4" t="s">
        <v>6</v>
      </c>
      <c r="B1" t="s">
        <v>2067</v>
      </c>
    </row>
    <row r="2" spans="1:6" x14ac:dyDescent="0.25">
      <c r="A2" s="4" t="s">
        <v>2065</v>
      </c>
      <c r="B2" t="s">
        <v>2067</v>
      </c>
    </row>
    <row r="4" spans="1:6" x14ac:dyDescent="0.25">
      <c r="A4" s="4" t="s">
        <v>2071</v>
      </c>
      <c r="B4" s="4" t="s">
        <v>2072</v>
      </c>
    </row>
    <row r="5" spans="1:6" x14ac:dyDescent="0.25">
      <c r="A5" s="4" t="s">
        <v>2073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5">
      <c r="A6" s="5" t="s">
        <v>2052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2064</v>
      </c>
      <c r="E7">
        <v>4</v>
      </c>
      <c r="F7">
        <v>4</v>
      </c>
    </row>
    <row r="8" spans="1:6" x14ac:dyDescent="0.25">
      <c r="A8" s="5" t="s">
        <v>2046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2047</v>
      </c>
      <c r="C10">
        <v>8</v>
      </c>
      <c r="E10">
        <v>10</v>
      </c>
      <c r="F10">
        <v>18</v>
      </c>
    </row>
    <row r="11" spans="1:6" x14ac:dyDescent="0.25">
      <c r="A11" s="5" t="s">
        <v>2055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2041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2049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2057</v>
      </c>
      <c r="C15">
        <v>3</v>
      </c>
      <c r="E15">
        <v>4</v>
      </c>
      <c r="F15">
        <v>7</v>
      </c>
    </row>
    <row r="16" spans="1:6" x14ac:dyDescent="0.25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2051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2042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2045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2056</v>
      </c>
      <c r="C20">
        <v>4</v>
      </c>
      <c r="E20">
        <v>4</v>
      </c>
      <c r="F20">
        <v>8</v>
      </c>
    </row>
    <row r="21" spans="1:6" x14ac:dyDescent="0.25">
      <c r="A21" s="5" t="s">
        <v>2043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2063</v>
      </c>
      <c r="C22">
        <v>9</v>
      </c>
      <c r="E22">
        <v>5</v>
      </c>
      <c r="F22">
        <v>14</v>
      </c>
    </row>
    <row r="23" spans="1:6" x14ac:dyDescent="0.25">
      <c r="A23" s="5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2059</v>
      </c>
      <c r="C25">
        <v>7</v>
      </c>
      <c r="E25">
        <v>14</v>
      </c>
      <c r="F25">
        <v>21</v>
      </c>
    </row>
    <row r="26" spans="1:6" x14ac:dyDescent="0.25">
      <c r="A26" s="5" t="s">
        <v>2053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2050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2044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2062</v>
      </c>
      <c r="E29">
        <v>3</v>
      </c>
      <c r="F29">
        <v>3</v>
      </c>
    </row>
    <row r="30" spans="1:6" x14ac:dyDescent="0.25">
      <c r="A30" s="5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B3DB-D23D-4132-8D22-BA4B8C8800E9}">
  <dimension ref="A1:E18"/>
  <sheetViews>
    <sheetView workbookViewId="0">
      <selection activeCell="G24" sqref="G24"/>
    </sheetView>
  </sheetViews>
  <sheetFormatPr defaultRowHeight="15.75" x14ac:dyDescent="0.25"/>
  <cols>
    <col min="1" max="1" width="24.875" bestFit="1" customWidth="1"/>
    <col min="2" max="2" width="11.5" bestFit="1" customWidth="1"/>
    <col min="3" max="3" width="5.625" bestFit="1" customWidth="1"/>
    <col min="4" max="4" width="9.25" bestFit="1" customWidth="1"/>
    <col min="5" max="5" width="11" bestFit="1" customWidth="1"/>
    <col min="6" max="6" width="10.875" bestFit="1" customWidth="1"/>
  </cols>
  <sheetData>
    <row r="1" spans="1:5" x14ac:dyDescent="0.25">
      <c r="A1" s="4" t="s">
        <v>2065</v>
      </c>
      <c r="B1" t="s">
        <v>2067</v>
      </c>
    </row>
    <row r="2" spans="1:5" x14ac:dyDescent="0.25">
      <c r="A2" s="4" t="s">
        <v>2088</v>
      </c>
      <c r="B2" t="s">
        <v>2067</v>
      </c>
    </row>
    <row r="4" spans="1:5" x14ac:dyDescent="0.25">
      <c r="A4" s="4" t="s">
        <v>2090</v>
      </c>
      <c r="B4" s="4" t="s">
        <v>2072</v>
      </c>
    </row>
    <row r="5" spans="1:5" x14ac:dyDescent="0.25">
      <c r="A5" s="4" t="s">
        <v>2089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25">
      <c r="A6" s="8" t="s">
        <v>2076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25">
      <c r="A7" s="8" t="s">
        <v>2077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25">
      <c r="A8" s="8" t="s">
        <v>2078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25">
      <c r="A9" s="8" t="s">
        <v>2079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25">
      <c r="A10" s="8" t="s">
        <v>2080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25">
      <c r="A11" s="8" t="s">
        <v>2081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25">
      <c r="A12" s="8" t="s">
        <v>2082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25">
      <c r="A13" s="8" t="s">
        <v>2083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25">
      <c r="A14" s="8" t="s">
        <v>2084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25">
      <c r="A15" s="8" t="s">
        <v>2085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25">
      <c r="A16" s="8" t="s">
        <v>2086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25">
      <c r="A17" s="8" t="s">
        <v>2087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25">
      <c r="A18" s="8" t="s">
        <v>2066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B248-B7E0-47B3-BD81-DCCF8FDA6F9A}">
  <dimension ref="A1:H13"/>
  <sheetViews>
    <sheetView workbookViewId="0">
      <selection activeCell="H3" sqref="H3"/>
    </sheetView>
  </sheetViews>
  <sheetFormatPr defaultRowHeight="15.75" x14ac:dyDescent="0.25"/>
  <cols>
    <col min="1" max="1" width="27.375" bestFit="1" customWidth="1"/>
    <col min="2" max="2" width="16.75" bestFit="1" customWidth="1"/>
    <col min="3" max="3" width="13.25" bestFit="1" customWidth="1"/>
    <col min="4" max="4" width="16.375" bestFit="1" customWidth="1"/>
    <col min="5" max="5" width="12.25" bestFit="1" customWidth="1"/>
    <col min="6" max="6" width="19.25" bestFit="1" customWidth="1"/>
    <col min="7" max="7" width="15.75" bestFit="1" customWidth="1"/>
    <col min="8" max="8" width="18.375" bestFit="1" customWidth="1"/>
  </cols>
  <sheetData>
    <row r="1" spans="1:8" x14ac:dyDescent="0.25">
      <c r="A1" s="6" t="s">
        <v>2091</v>
      </c>
      <c r="B1" s="6" t="s">
        <v>2092</v>
      </c>
      <c r="C1" s="6" t="s">
        <v>2093</v>
      </c>
      <c r="D1" s="6" t="s">
        <v>2110</v>
      </c>
      <c r="E1" s="6" t="s">
        <v>2094</v>
      </c>
      <c r="F1" s="6" t="s">
        <v>2095</v>
      </c>
      <c r="G1" s="6" t="s">
        <v>2096</v>
      </c>
      <c r="H1" s="6" t="s">
        <v>2097</v>
      </c>
    </row>
    <row r="2" spans="1:8" x14ac:dyDescent="0.25">
      <c r="A2" t="s">
        <v>2098</v>
      </c>
      <c r="B2">
        <f>COUNTIFS(Crowdfunding!D2:D1001,"&lt;1000",Crowdfunding!H2:H1001,"successful")</f>
        <v>30</v>
      </c>
      <c r="C2">
        <f>COUNTIFS(Crowdfunding!D2:D1001,"&lt;1000",Crowdfunding!H2:H1001,"failed")</f>
        <v>20</v>
      </c>
      <c r="D2">
        <f>COUNTIFS(Crowdfunding!D2:D1001,"&lt;1000",Crowdfunding!H2:H1001,"canceled")</f>
        <v>1</v>
      </c>
      <c r="E2">
        <f>SUM(B2:D2)</f>
        <v>51</v>
      </c>
      <c r="F2" s="9">
        <f>B2/E2*100%</f>
        <v>0.58823529411764708</v>
      </c>
      <c r="G2" s="9">
        <f>C2/E2*100%</f>
        <v>0.39215686274509803</v>
      </c>
      <c r="H2" s="9">
        <f>D2/E2*100%</f>
        <v>1.9607843137254902E-2</v>
      </c>
    </row>
    <row r="3" spans="1:8" x14ac:dyDescent="0.25">
      <c r="A3" t="s">
        <v>2099</v>
      </c>
      <c r="B3">
        <f>COUNTIFS(Crowdfunding!D2:D1001,"&gt;=1000",Crowdfunding!D2:D1001,"&lt;=4999",Crowdfunding!H2:H1001,"successful")</f>
        <v>191</v>
      </c>
      <c r="C3">
        <f>COUNTIFS(Crowdfunding!D2:D1001,"&gt;=1000",Crowdfunding!D2:D1001,"&lt;=4999",Crowdfunding!H2:H1001,"failed")</f>
        <v>38</v>
      </c>
      <c r="D3">
        <f>COUNTIFS(Crowdfunding!D2:D1001,"&gt;=1000",Crowdfunding!D2:D1001,"&lt;=4999",Crowdfunding!H2:H1001,"canceled")</f>
        <v>2</v>
      </c>
      <c r="E3">
        <f t="shared" ref="E3:E13" si="0">SUM(B3:D3)</f>
        <v>231</v>
      </c>
      <c r="F3" s="9">
        <f t="shared" ref="F3:F13" si="1">B3/E3*100%</f>
        <v>0.82683982683982682</v>
      </c>
      <c r="G3" s="9">
        <f t="shared" ref="G3:G13" si="2">C3/E3*100%</f>
        <v>0.16450216450216451</v>
      </c>
      <c r="H3" s="9">
        <f t="shared" ref="H3:H13" si="3">D3/E3*100%</f>
        <v>8.658008658008658E-3</v>
      </c>
    </row>
    <row r="4" spans="1:8" x14ac:dyDescent="0.25">
      <c r="A4" t="s">
        <v>2100</v>
      </c>
      <c r="B4">
        <f>COUNTIFS(Crowdfunding!D2:D1001,"&gt;=5000",Crowdfunding!D2:D1001,"&lt;=9999",Crowdfunding!H2:H1001,"successful")</f>
        <v>164</v>
      </c>
      <c r="C4">
        <f>COUNTIFS(Crowdfunding!D2:D1001,"&gt;=5000",Crowdfunding!D2:D1001,"&lt;=9999",Crowdfunding!H2:H1001,"failed")</f>
        <v>126</v>
      </c>
      <c r="D4">
        <f>COUNTIFS(Crowdfunding!D2:D1001,"&gt;=5000",Crowdfunding!D2:D1001,"&lt;=9999",Crowdfunding!H2:H1001,"canceled")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5">
      <c r="A5" t="s">
        <v>2101</v>
      </c>
      <c r="B5">
        <f>COUNTIFS(Crowdfunding!D2:D1001,"&gt;=10000",Crowdfunding!D2:D1001,"&lt;=14999",Crowdfunding!H2:H1001,"successful")</f>
        <v>4</v>
      </c>
      <c r="C5">
        <f>COUNTIFS(Crowdfunding!D2:D1001,"&gt;=10000",Crowdfunding!D2:D1001,"&lt;=14999",Crowdfunding!H2:H1001,"failed")</f>
        <v>5</v>
      </c>
      <c r="D5">
        <f>COUNTIFS(Crowdfunding!D2:D1001,"&gt;=10000",Crowdfunding!D2:D1001,"&lt;=14999",Crowdfunding!H2:H1001,"canceled")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2102</v>
      </c>
      <c r="B6">
        <f>COUNTIFS(Crowdfunding!D2:D1001,"&gt;=15000",Crowdfunding!D2:D1001,"&lt;=19999",Crowdfunding!H2:H1001,"successful")</f>
        <v>10</v>
      </c>
      <c r="C6">
        <f>COUNTIFS(Crowdfunding!D2:D1001,"&gt;=15000",Crowdfunding!D2:D1001,"&lt;=19999",Crowdfunding!H2:H1001,"failed")</f>
        <v>0</v>
      </c>
      <c r="D6">
        <f>COUNTIFS(Crowdfunding!D2:D1001,"&gt;=15000",Crowdfunding!D2:D1001,"&lt;=19999",Crowdfunding!H2:H1001,"canceled")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2103</v>
      </c>
      <c r="B7">
        <f>COUNTIFS(Crowdfunding!D2:D1001,"&gt;=20000",Crowdfunding!D2:D1001,"&lt;=24999",Crowdfunding!H2:H1001,"successful")</f>
        <v>7</v>
      </c>
      <c r="C7">
        <f>COUNTIFS(Crowdfunding!D2:D1001,"&gt;=20000",Crowdfunding!D2:D1001,"&lt;=24999",Crowdfunding!H2:H1001,"failed")</f>
        <v>0</v>
      </c>
      <c r="D7">
        <f>COUNTIFS(Crowdfunding!D2:D1001,"&gt;=20000",Crowdfunding!D2:D1001,"&lt;=24999",Crowdfunding!H2:H1001,"failed")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2104</v>
      </c>
      <c r="B8">
        <f>COUNTIFS(Crowdfunding!D2:D1001,"&gt;=25000",Crowdfunding!D2:D1001,"&lt;=29999",Crowdfunding!H2:H1001,"successful")</f>
        <v>11</v>
      </c>
      <c r="C8">
        <f>COUNTIFS(Crowdfunding!D2:D1001,"&gt;=25000",Crowdfunding!D2:D1001,"&lt;=29999",Crowdfunding!H2:H1001,"failed")</f>
        <v>3</v>
      </c>
      <c r="D8">
        <f>COUNTIFS(Crowdfunding!D2:D1001,"&gt;=25000",Crowdfunding!D2:D1001,"&lt;=29999",Crowdfunding!H2:H1001,"canceled")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2105</v>
      </c>
      <c r="B9">
        <f>COUNTIFS(Crowdfunding!D2:D1001,"&gt;=30000",Crowdfunding!D2:D1001,"&lt;=34999",Crowdfunding!H2:H1001,"successful")</f>
        <v>7</v>
      </c>
      <c r="C9">
        <f>COUNTIFS(Crowdfunding!D2:D1001,"&gt;=30000",Crowdfunding!D2:D1001,"&lt;=34999",Crowdfunding!H2:H1001,"failed")</f>
        <v>0</v>
      </c>
      <c r="D9">
        <f>COUNTIFS(Crowdfunding!D2:D1001,"&gt;=30000",Crowdfunding!D2:D1001,"&lt;=34999",Crowdfunding!H2:H1001,"canceled")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2106</v>
      </c>
      <c r="B10">
        <f>COUNTIFS(Crowdfunding!D2:D1001,"&gt;=35000",Crowdfunding!D2:D1001,"&lt;=39999",Crowdfunding!H2:H1001,"successful")</f>
        <v>8</v>
      </c>
      <c r="C10">
        <f>COUNTIFS(Crowdfunding!D2:D1001,"&gt;=35000",Crowdfunding!D2:D1001,"&lt;=39999",Crowdfunding!H2:H1001,"failed")</f>
        <v>3</v>
      </c>
      <c r="D10">
        <f>COUNTIFS(Crowdfunding!D2:D1001,"&gt;=35000",Crowdfunding!D2:D1001,"&lt;=39999",Crowdfunding!H2:H1001,"canceled")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2107</v>
      </c>
      <c r="B11">
        <f>COUNTIFS(Crowdfunding!D2:D1001,"&gt;=40000",Crowdfunding!D2:D1001,"&lt;=44999",Crowdfunding!H2:H1001,"successful")</f>
        <v>11</v>
      </c>
      <c r="C11">
        <f>COUNTIFS(Crowdfunding!D2:D1001,"&gt;=40000",Crowdfunding!D2:D1001,"&lt;=44999",Crowdfunding!H2:H1001,"failed")</f>
        <v>3</v>
      </c>
      <c r="D11">
        <f>COUNTIFS(Crowdfunding!D2:D1001,"&gt;=40000",Crowdfunding!D2:D1001,"&lt;=44999",Crowdfunding!H2:H1001,"canceled")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5">
      <c r="A12" t="s">
        <v>2108</v>
      </c>
      <c r="B12">
        <f>COUNTIFS(Crowdfunding!D2:D1001,"&gt;=45000",Crowdfunding!D2:D1001,"&lt;=49999",Crowdfunding!H2:H1001,"successful")</f>
        <v>8</v>
      </c>
      <c r="C12">
        <f>COUNTIFS(Crowdfunding!D2:D1001,"&gt;=45000",Crowdfunding!D2:D1001,"&lt;=49999",Crowdfunding!H2:H1001,"failed")</f>
        <v>3</v>
      </c>
      <c r="D12">
        <f>COUNTIFS(Crowdfunding!D2:D1001,"&gt;=45000",Crowdfunding!D2:D1001,"&lt;=49999",Crowdfunding!H2:H1001,"canceled")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2109</v>
      </c>
      <c r="B13">
        <f>COUNTIFS(Crowdfunding!D2:D1001,"&gt;=50000",Crowdfunding!H2:H1001,"successful")</f>
        <v>114</v>
      </c>
      <c r="C13">
        <f>COUNTIFS(Crowdfunding!D2:D1001,"&gt;=50000",Crowdfunding!H2:H1001,"failed")</f>
        <v>163</v>
      </c>
      <c r="D13">
        <f>COUNTIFS(Crowdfunding!D2:D1001,"&gt;=50000",Crowdfunding!H2:H1001,"canceled")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EBF9-633B-4532-9A23-20A886785D76}">
  <dimension ref="A1:N566"/>
  <sheetViews>
    <sheetView tabSelected="1" workbookViewId="0">
      <selection activeCell="F15" sqref="F15"/>
    </sheetView>
  </sheetViews>
  <sheetFormatPr defaultRowHeight="15.75" x14ac:dyDescent="0.25"/>
  <cols>
    <col min="1" max="1" width="8.25" bestFit="1" customWidth="1"/>
    <col min="2" max="2" width="13.25" bestFit="1" customWidth="1"/>
    <col min="4" max="4" width="8.25" bestFit="1" customWidth="1"/>
    <col min="5" max="5" width="13.25" bestFit="1" customWidth="1"/>
    <col min="8" max="8" width="30" bestFit="1" customWidth="1"/>
    <col min="9" max="9" width="19.25" bestFit="1" customWidth="1"/>
    <col min="10" max="10" width="15.75" bestFit="1" customWidth="1"/>
    <col min="12" max="12" width="18.125" bestFit="1" customWidth="1"/>
    <col min="13" max="13" width="19.125" bestFit="1" customWidth="1"/>
    <col min="14" max="14" width="15.375" bestFit="1" customWidth="1"/>
  </cols>
  <sheetData>
    <row r="1" spans="1:14" x14ac:dyDescent="0.25">
      <c r="A1" s="6" t="s">
        <v>4</v>
      </c>
      <c r="B1" s="6" t="s">
        <v>5</v>
      </c>
      <c r="C1" s="6"/>
      <c r="D1" s="6" t="s">
        <v>4</v>
      </c>
      <c r="E1" s="6" t="s">
        <v>5</v>
      </c>
      <c r="L1" s="6" t="s">
        <v>2119</v>
      </c>
      <c r="M1" s="6" t="s">
        <v>2120</v>
      </c>
      <c r="N1" s="6" t="s">
        <v>2121</v>
      </c>
    </row>
    <row r="2" spans="1:14" x14ac:dyDescent="0.25">
      <c r="A2" t="s">
        <v>20</v>
      </c>
      <c r="B2">
        <v>16</v>
      </c>
      <c r="D2" t="s">
        <v>14</v>
      </c>
      <c r="E2">
        <v>0</v>
      </c>
      <c r="I2" s="6" t="s">
        <v>2116</v>
      </c>
      <c r="J2" s="6" t="s">
        <v>2117</v>
      </c>
      <c r="L2">
        <v>100</v>
      </c>
      <c r="M2" s="11">
        <f t="array" ref="M2:M14">FREQUENCY(B2:B566,L2:L14)</f>
        <v>90</v>
      </c>
      <c r="N2">
        <f t="array" ref="N2:N14">FREQUENCY(E2:E365,L2:L14)</f>
        <v>169</v>
      </c>
    </row>
    <row r="3" spans="1:14" x14ac:dyDescent="0.25">
      <c r="A3" t="s">
        <v>20</v>
      </c>
      <c r="B3">
        <v>26</v>
      </c>
      <c r="D3" t="s">
        <v>14</v>
      </c>
      <c r="E3">
        <v>0</v>
      </c>
      <c r="H3" s="6" t="s">
        <v>2111</v>
      </c>
      <c r="I3">
        <f>ROUND(AVERAGE(B2:B566),0)</f>
        <v>851</v>
      </c>
      <c r="J3">
        <f>ROUND(AVERAGE(E2:E365),0)</f>
        <v>586</v>
      </c>
      <c r="L3">
        <v>200</v>
      </c>
      <c r="M3">
        <v>192</v>
      </c>
      <c r="N3">
        <v>44</v>
      </c>
    </row>
    <row r="4" spans="1:14" x14ac:dyDescent="0.25">
      <c r="A4" t="s">
        <v>20</v>
      </c>
      <c r="B4">
        <v>27</v>
      </c>
      <c r="D4" t="s">
        <v>14</v>
      </c>
      <c r="E4">
        <v>1</v>
      </c>
      <c r="H4" s="6" t="s">
        <v>2112</v>
      </c>
      <c r="I4">
        <f>ROUND(MEDIAN(B2:B566),0)</f>
        <v>201</v>
      </c>
      <c r="J4">
        <f>ROUND(MEDIAN(E2:E365),0)</f>
        <v>115</v>
      </c>
      <c r="L4">
        <v>400</v>
      </c>
      <c r="M4">
        <v>95</v>
      </c>
      <c r="N4">
        <v>23</v>
      </c>
    </row>
    <row r="5" spans="1:14" x14ac:dyDescent="0.25">
      <c r="A5" t="s">
        <v>20</v>
      </c>
      <c r="B5">
        <v>32</v>
      </c>
      <c r="D5" t="s">
        <v>14</v>
      </c>
      <c r="E5">
        <v>1</v>
      </c>
      <c r="H5" s="6" t="s">
        <v>2113</v>
      </c>
      <c r="I5">
        <f>MIN(B2:B566)</f>
        <v>16</v>
      </c>
      <c r="J5">
        <f>MIN(E2:E365)</f>
        <v>0</v>
      </c>
      <c r="L5">
        <v>800</v>
      </c>
      <c r="M5">
        <v>25</v>
      </c>
      <c r="N5">
        <v>38</v>
      </c>
    </row>
    <row r="6" spans="1:14" x14ac:dyDescent="0.25">
      <c r="A6" t="s">
        <v>20</v>
      </c>
      <c r="B6">
        <v>32</v>
      </c>
      <c r="D6" t="s">
        <v>14</v>
      </c>
      <c r="E6">
        <v>1</v>
      </c>
      <c r="H6" s="6" t="s">
        <v>2118</v>
      </c>
      <c r="I6">
        <f>MAX(B2:B566)</f>
        <v>7295</v>
      </c>
      <c r="J6">
        <f>MAX(E2:E365)</f>
        <v>6080</v>
      </c>
      <c r="L6">
        <v>1600</v>
      </c>
      <c r="M6">
        <v>41</v>
      </c>
      <c r="N6">
        <v>46</v>
      </c>
    </row>
    <row r="7" spans="1:14" x14ac:dyDescent="0.25">
      <c r="A7" t="s">
        <v>20</v>
      </c>
      <c r="B7">
        <v>34</v>
      </c>
      <c r="D7" t="s">
        <v>14</v>
      </c>
      <c r="E7">
        <v>1</v>
      </c>
      <c r="H7" s="6" t="s">
        <v>2114</v>
      </c>
      <c r="I7">
        <f>ROUND(_xlfn.VAR.P(B2:B566),0)</f>
        <v>1603374</v>
      </c>
      <c r="J7">
        <f>ROUND(_xlfn.VAR.P(E2:E365),0)</f>
        <v>921575</v>
      </c>
      <c r="L7">
        <v>2400</v>
      </c>
      <c r="M7">
        <v>54</v>
      </c>
      <c r="N7">
        <v>24</v>
      </c>
    </row>
    <row r="8" spans="1:14" x14ac:dyDescent="0.25">
      <c r="A8" t="s">
        <v>20</v>
      </c>
      <c r="B8">
        <v>40</v>
      </c>
      <c r="D8" t="s">
        <v>14</v>
      </c>
      <c r="E8">
        <v>1</v>
      </c>
      <c r="H8" s="6" t="s">
        <v>2115</v>
      </c>
      <c r="I8">
        <f>ROUND(_xlfn.STDEV.P(B2:B566),0)</f>
        <v>1266</v>
      </c>
      <c r="J8">
        <f>ROUND(_xlfn.STDEV.P(E2:E365),0)</f>
        <v>960</v>
      </c>
      <c r="L8">
        <v>3200</v>
      </c>
      <c r="M8">
        <v>33</v>
      </c>
      <c r="N8">
        <v>9</v>
      </c>
    </row>
    <row r="9" spans="1:14" x14ac:dyDescent="0.25">
      <c r="A9" t="s">
        <v>20</v>
      </c>
      <c r="B9">
        <v>41</v>
      </c>
      <c r="D9" t="s">
        <v>14</v>
      </c>
      <c r="E9">
        <v>1</v>
      </c>
      <c r="L9">
        <v>4000</v>
      </c>
      <c r="M9">
        <v>15</v>
      </c>
      <c r="N9">
        <v>5</v>
      </c>
    </row>
    <row r="10" spans="1:14" x14ac:dyDescent="0.25">
      <c r="A10" t="s">
        <v>20</v>
      </c>
      <c r="B10">
        <v>41</v>
      </c>
      <c r="D10" t="s">
        <v>14</v>
      </c>
      <c r="E10">
        <v>1</v>
      </c>
      <c r="H10" s="6"/>
      <c r="L10">
        <v>4800</v>
      </c>
      <c r="M10">
        <v>7</v>
      </c>
      <c r="N10">
        <v>3</v>
      </c>
    </row>
    <row r="11" spans="1:14" x14ac:dyDescent="0.25">
      <c r="A11" t="s">
        <v>20</v>
      </c>
      <c r="B11">
        <v>42</v>
      </c>
      <c r="D11" t="s">
        <v>14</v>
      </c>
      <c r="E11">
        <v>1</v>
      </c>
      <c r="L11">
        <v>5600</v>
      </c>
      <c r="M11">
        <v>6</v>
      </c>
      <c r="N11">
        <v>1</v>
      </c>
    </row>
    <row r="12" spans="1:14" x14ac:dyDescent="0.25">
      <c r="A12" t="s">
        <v>20</v>
      </c>
      <c r="B12">
        <v>43</v>
      </c>
      <c r="D12" t="s">
        <v>14</v>
      </c>
      <c r="E12">
        <v>1</v>
      </c>
      <c r="L12">
        <v>6400</v>
      </c>
      <c r="M12">
        <v>4</v>
      </c>
      <c r="N12">
        <v>2</v>
      </c>
    </row>
    <row r="13" spans="1:14" x14ac:dyDescent="0.25">
      <c r="A13" t="s">
        <v>20</v>
      </c>
      <c r="B13">
        <v>43</v>
      </c>
      <c r="D13" t="s">
        <v>14</v>
      </c>
      <c r="E13">
        <v>1</v>
      </c>
      <c r="L13">
        <v>7200</v>
      </c>
      <c r="M13">
        <v>2</v>
      </c>
      <c r="N13">
        <v>0</v>
      </c>
    </row>
    <row r="14" spans="1:14" x14ac:dyDescent="0.25">
      <c r="A14" t="s">
        <v>20</v>
      </c>
      <c r="B14">
        <v>48</v>
      </c>
      <c r="D14" t="s">
        <v>14</v>
      </c>
      <c r="E14">
        <v>1</v>
      </c>
      <c r="L14">
        <v>8000</v>
      </c>
      <c r="M14">
        <v>1</v>
      </c>
      <c r="N14">
        <v>0</v>
      </c>
    </row>
    <row r="15" spans="1:14" x14ac:dyDescent="0.25">
      <c r="A15" t="s">
        <v>20</v>
      </c>
      <c r="B15">
        <v>48</v>
      </c>
      <c r="D15" t="s">
        <v>14</v>
      </c>
      <c r="E15">
        <v>1</v>
      </c>
    </row>
    <row r="16" spans="1:14" x14ac:dyDescent="0.25">
      <c r="A16" t="s">
        <v>20</v>
      </c>
      <c r="B16">
        <v>48</v>
      </c>
      <c r="D16" t="s">
        <v>14</v>
      </c>
      <c r="E16">
        <v>1</v>
      </c>
    </row>
    <row r="17" spans="1:5" x14ac:dyDescent="0.25">
      <c r="A17" t="s">
        <v>20</v>
      </c>
      <c r="B17">
        <v>50</v>
      </c>
      <c r="D17" t="s">
        <v>14</v>
      </c>
      <c r="E17">
        <v>1</v>
      </c>
    </row>
    <row r="18" spans="1:5" x14ac:dyDescent="0.25">
      <c r="A18" t="s">
        <v>20</v>
      </c>
      <c r="B18">
        <v>50</v>
      </c>
      <c r="D18" t="s">
        <v>14</v>
      </c>
      <c r="E18">
        <v>1</v>
      </c>
    </row>
    <row r="19" spans="1:5" x14ac:dyDescent="0.25">
      <c r="A19" t="s">
        <v>20</v>
      </c>
      <c r="B19">
        <v>50</v>
      </c>
      <c r="D19" t="s">
        <v>14</v>
      </c>
      <c r="E19">
        <v>1</v>
      </c>
    </row>
    <row r="20" spans="1:5" x14ac:dyDescent="0.25">
      <c r="A20" t="s">
        <v>20</v>
      </c>
      <c r="B20">
        <v>52</v>
      </c>
      <c r="D20" t="s">
        <v>14</v>
      </c>
      <c r="E20">
        <v>1</v>
      </c>
    </row>
    <row r="21" spans="1:5" x14ac:dyDescent="0.25">
      <c r="A21" t="s">
        <v>20</v>
      </c>
      <c r="B21">
        <v>53</v>
      </c>
      <c r="D21" t="s">
        <v>14</v>
      </c>
      <c r="E21">
        <v>5</v>
      </c>
    </row>
    <row r="22" spans="1:5" x14ac:dyDescent="0.25">
      <c r="A22" t="s">
        <v>20</v>
      </c>
      <c r="B22">
        <v>53</v>
      </c>
      <c r="D22" t="s">
        <v>14</v>
      </c>
      <c r="E22">
        <v>5</v>
      </c>
    </row>
    <row r="23" spans="1:5" x14ac:dyDescent="0.25">
      <c r="A23" t="s">
        <v>20</v>
      </c>
      <c r="B23">
        <v>54</v>
      </c>
      <c r="D23" t="s">
        <v>14</v>
      </c>
      <c r="E23">
        <v>6</v>
      </c>
    </row>
    <row r="24" spans="1:5" x14ac:dyDescent="0.25">
      <c r="A24" t="s">
        <v>20</v>
      </c>
      <c r="B24">
        <v>55</v>
      </c>
      <c r="D24" t="s">
        <v>14</v>
      </c>
      <c r="E24">
        <v>7</v>
      </c>
    </row>
    <row r="25" spans="1:5" x14ac:dyDescent="0.25">
      <c r="A25" t="s">
        <v>20</v>
      </c>
      <c r="B25">
        <v>56</v>
      </c>
      <c r="D25" t="s">
        <v>14</v>
      </c>
      <c r="E25">
        <v>7</v>
      </c>
    </row>
    <row r="26" spans="1:5" x14ac:dyDescent="0.25">
      <c r="A26" t="s">
        <v>20</v>
      </c>
      <c r="B26">
        <v>59</v>
      </c>
      <c r="D26" t="s">
        <v>14</v>
      </c>
      <c r="E26">
        <v>9</v>
      </c>
    </row>
    <row r="27" spans="1:5" x14ac:dyDescent="0.25">
      <c r="A27" t="s">
        <v>20</v>
      </c>
      <c r="B27">
        <v>62</v>
      </c>
      <c r="D27" t="s">
        <v>14</v>
      </c>
      <c r="E27">
        <v>9</v>
      </c>
    </row>
    <row r="28" spans="1:5" x14ac:dyDescent="0.25">
      <c r="A28" t="s">
        <v>20</v>
      </c>
      <c r="B28">
        <v>64</v>
      </c>
      <c r="D28" t="s">
        <v>14</v>
      </c>
      <c r="E28">
        <v>10</v>
      </c>
    </row>
    <row r="29" spans="1:5" x14ac:dyDescent="0.25">
      <c r="A29" t="s">
        <v>20</v>
      </c>
      <c r="B29">
        <v>65</v>
      </c>
      <c r="D29" t="s">
        <v>14</v>
      </c>
      <c r="E29">
        <v>10</v>
      </c>
    </row>
    <row r="30" spans="1:5" x14ac:dyDescent="0.25">
      <c r="A30" t="s">
        <v>20</v>
      </c>
      <c r="B30">
        <v>65</v>
      </c>
      <c r="D30" t="s">
        <v>14</v>
      </c>
      <c r="E30">
        <v>10</v>
      </c>
    </row>
    <row r="31" spans="1:5" x14ac:dyDescent="0.25">
      <c r="A31" t="s">
        <v>20</v>
      </c>
      <c r="B31">
        <v>67</v>
      </c>
      <c r="D31" t="s">
        <v>14</v>
      </c>
      <c r="E31">
        <v>10</v>
      </c>
    </row>
    <row r="32" spans="1:5" x14ac:dyDescent="0.25">
      <c r="A32" t="s">
        <v>20</v>
      </c>
      <c r="B32">
        <v>68</v>
      </c>
      <c r="D32" t="s">
        <v>14</v>
      </c>
      <c r="E32">
        <v>12</v>
      </c>
    </row>
    <row r="33" spans="1:5" x14ac:dyDescent="0.25">
      <c r="A33" t="s">
        <v>20</v>
      </c>
      <c r="B33">
        <v>69</v>
      </c>
      <c r="D33" t="s">
        <v>14</v>
      </c>
      <c r="E33">
        <v>12</v>
      </c>
    </row>
    <row r="34" spans="1:5" x14ac:dyDescent="0.25">
      <c r="A34" t="s">
        <v>20</v>
      </c>
      <c r="B34">
        <v>69</v>
      </c>
      <c r="D34" t="s">
        <v>14</v>
      </c>
      <c r="E34">
        <v>13</v>
      </c>
    </row>
    <row r="35" spans="1:5" x14ac:dyDescent="0.25">
      <c r="A35" t="s">
        <v>20</v>
      </c>
      <c r="B35">
        <v>70</v>
      </c>
      <c r="D35" t="s">
        <v>14</v>
      </c>
      <c r="E35">
        <v>13</v>
      </c>
    </row>
    <row r="36" spans="1:5" x14ac:dyDescent="0.25">
      <c r="A36" t="s">
        <v>20</v>
      </c>
      <c r="B36">
        <v>71</v>
      </c>
      <c r="D36" t="s">
        <v>14</v>
      </c>
      <c r="E36">
        <v>14</v>
      </c>
    </row>
    <row r="37" spans="1:5" x14ac:dyDescent="0.25">
      <c r="A37" t="s">
        <v>20</v>
      </c>
      <c r="B37">
        <v>72</v>
      </c>
      <c r="D37" t="s">
        <v>14</v>
      </c>
      <c r="E37">
        <v>14</v>
      </c>
    </row>
    <row r="38" spans="1:5" x14ac:dyDescent="0.25">
      <c r="A38" t="s">
        <v>20</v>
      </c>
      <c r="B38">
        <v>76</v>
      </c>
      <c r="D38" t="s">
        <v>14</v>
      </c>
      <c r="E38">
        <v>15</v>
      </c>
    </row>
    <row r="39" spans="1:5" x14ac:dyDescent="0.25">
      <c r="A39" t="s">
        <v>20</v>
      </c>
      <c r="B39">
        <v>76</v>
      </c>
      <c r="D39" t="s">
        <v>14</v>
      </c>
      <c r="E39">
        <v>15</v>
      </c>
    </row>
    <row r="40" spans="1:5" x14ac:dyDescent="0.25">
      <c r="A40" t="s">
        <v>20</v>
      </c>
      <c r="B40">
        <v>78</v>
      </c>
      <c r="D40" t="s">
        <v>14</v>
      </c>
      <c r="E40">
        <v>15</v>
      </c>
    </row>
    <row r="41" spans="1:5" x14ac:dyDescent="0.25">
      <c r="A41" t="s">
        <v>20</v>
      </c>
      <c r="B41">
        <v>78</v>
      </c>
      <c r="D41" t="s">
        <v>14</v>
      </c>
      <c r="E41">
        <v>15</v>
      </c>
    </row>
    <row r="42" spans="1:5" x14ac:dyDescent="0.25">
      <c r="A42" t="s">
        <v>20</v>
      </c>
      <c r="B42">
        <v>80</v>
      </c>
      <c r="D42" t="s">
        <v>14</v>
      </c>
      <c r="E42">
        <v>15</v>
      </c>
    </row>
    <row r="43" spans="1:5" x14ac:dyDescent="0.25">
      <c r="A43" t="s">
        <v>20</v>
      </c>
      <c r="B43">
        <v>80</v>
      </c>
      <c r="D43" t="s">
        <v>14</v>
      </c>
      <c r="E43">
        <v>15</v>
      </c>
    </row>
    <row r="44" spans="1:5" x14ac:dyDescent="0.25">
      <c r="A44" t="s">
        <v>20</v>
      </c>
      <c r="B44">
        <v>80</v>
      </c>
      <c r="D44" t="s">
        <v>14</v>
      </c>
      <c r="E44">
        <v>16</v>
      </c>
    </row>
    <row r="45" spans="1:5" x14ac:dyDescent="0.25">
      <c r="A45" t="s">
        <v>20</v>
      </c>
      <c r="B45">
        <v>80</v>
      </c>
      <c r="D45" t="s">
        <v>14</v>
      </c>
      <c r="E45">
        <v>16</v>
      </c>
    </row>
    <row r="46" spans="1:5" x14ac:dyDescent="0.25">
      <c r="A46" t="s">
        <v>20</v>
      </c>
      <c r="B46">
        <v>80</v>
      </c>
      <c r="D46" t="s">
        <v>14</v>
      </c>
      <c r="E46">
        <v>16</v>
      </c>
    </row>
    <row r="47" spans="1:5" x14ac:dyDescent="0.25">
      <c r="A47" t="s">
        <v>20</v>
      </c>
      <c r="B47">
        <v>80</v>
      </c>
      <c r="D47" t="s">
        <v>14</v>
      </c>
      <c r="E47">
        <v>16</v>
      </c>
    </row>
    <row r="48" spans="1:5" x14ac:dyDescent="0.25">
      <c r="A48" t="s">
        <v>20</v>
      </c>
      <c r="B48">
        <v>81</v>
      </c>
      <c r="D48" t="s">
        <v>14</v>
      </c>
      <c r="E48">
        <v>17</v>
      </c>
    </row>
    <row r="49" spans="1:5" x14ac:dyDescent="0.25">
      <c r="A49" t="s">
        <v>20</v>
      </c>
      <c r="B49">
        <v>82</v>
      </c>
      <c r="D49" t="s">
        <v>14</v>
      </c>
      <c r="E49">
        <v>17</v>
      </c>
    </row>
    <row r="50" spans="1:5" x14ac:dyDescent="0.25">
      <c r="A50" t="s">
        <v>20</v>
      </c>
      <c r="B50">
        <v>82</v>
      </c>
      <c r="D50" t="s">
        <v>14</v>
      </c>
      <c r="E50">
        <v>17</v>
      </c>
    </row>
    <row r="51" spans="1:5" x14ac:dyDescent="0.25">
      <c r="A51" t="s">
        <v>20</v>
      </c>
      <c r="B51">
        <v>83</v>
      </c>
      <c r="D51" t="s">
        <v>14</v>
      </c>
      <c r="E51">
        <v>18</v>
      </c>
    </row>
    <row r="52" spans="1:5" x14ac:dyDescent="0.25">
      <c r="A52" t="s">
        <v>20</v>
      </c>
      <c r="B52">
        <v>83</v>
      </c>
      <c r="D52" t="s">
        <v>14</v>
      </c>
      <c r="E52">
        <v>18</v>
      </c>
    </row>
    <row r="53" spans="1:5" x14ac:dyDescent="0.25">
      <c r="A53" t="s">
        <v>20</v>
      </c>
      <c r="B53">
        <v>84</v>
      </c>
      <c r="D53" t="s">
        <v>14</v>
      </c>
      <c r="E53">
        <v>19</v>
      </c>
    </row>
    <row r="54" spans="1:5" x14ac:dyDescent="0.25">
      <c r="A54" t="s">
        <v>20</v>
      </c>
      <c r="B54">
        <v>84</v>
      </c>
      <c r="D54" t="s">
        <v>14</v>
      </c>
      <c r="E54">
        <v>19</v>
      </c>
    </row>
    <row r="55" spans="1:5" x14ac:dyDescent="0.25">
      <c r="A55" t="s">
        <v>20</v>
      </c>
      <c r="B55">
        <v>85</v>
      </c>
      <c r="D55" t="s">
        <v>14</v>
      </c>
      <c r="E55">
        <v>19</v>
      </c>
    </row>
    <row r="56" spans="1:5" x14ac:dyDescent="0.25">
      <c r="A56" t="s">
        <v>20</v>
      </c>
      <c r="B56">
        <v>85</v>
      </c>
      <c r="D56" t="s">
        <v>14</v>
      </c>
      <c r="E56">
        <v>21</v>
      </c>
    </row>
    <row r="57" spans="1:5" x14ac:dyDescent="0.25">
      <c r="A57" t="s">
        <v>20</v>
      </c>
      <c r="B57">
        <v>85</v>
      </c>
      <c r="D57" t="s">
        <v>14</v>
      </c>
      <c r="E57">
        <v>21</v>
      </c>
    </row>
    <row r="58" spans="1:5" x14ac:dyDescent="0.25">
      <c r="A58" t="s">
        <v>20</v>
      </c>
      <c r="B58">
        <v>85</v>
      </c>
      <c r="D58" t="s">
        <v>14</v>
      </c>
      <c r="E58">
        <v>21</v>
      </c>
    </row>
    <row r="59" spans="1:5" x14ac:dyDescent="0.25">
      <c r="A59" t="s">
        <v>20</v>
      </c>
      <c r="B59">
        <v>85</v>
      </c>
      <c r="D59" t="s">
        <v>14</v>
      </c>
      <c r="E59">
        <v>22</v>
      </c>
    </row>
    <row r="60" spans="1:5" x14ac:dyDescent="0.25">
      <c r="A60" t="s">
        <v>20</v>
      </c>
      <c r="B60">
        <v>85</v>
      </c>
      <c r="D60" t="s">
        <v>14</v>
      </c>
      <c r="E60">
        <v>23</v>
      </c>
    </row>
    <row r="61" spans="1:5" x14ac:dyDescent="0.25">
      <c r="A61" t="s">
        <v>20</v>
      </c>
      <c r="B61">
        <v>86</v>
      </c>
      <c r="D61" t="s">
        <v>14</v>
      </c>
      <c r="E61">
        <v>24</v>
      </c>
    </row>
    <row r="62" spans="1:5" x14ac:dyDescent="0.25">
      <c r="A62" t="s">
        <v>20</v>
      </c>
      <c r="B62">
        <v>86</v>
      </c>
      <c r="D62" t="s">
        <v>14</v>
      </c>
      <c r="E62">
        <v>24</v>
      </c>
    </row>
    <row r="63" spans="1:5" x14ac:dyDescent="0.25">
      <c r="A63" t="s">
        <v>20</v>
      </c>
      <c r="B63">
        <v>86</v>
      </c>
      <c r="D63" t="s">
        <v>14</v>
      </c>
      <c r="E63">
        <v>24</v>
      </c>
    </row>
    <row r="64" spans="1:5" x14ac:dyDescent="0.25">
      <c r="A64" t="s">
        <v>20</v>
      </c>
      <c r="B64">
        <v>87</v>
      </c>
      <c r="D64" t="s">
        <v>14</v>
      </c>
      <c r="E64">
        <v>25</v>
      </c>
    </row>
    <row r="65" spans="1:5" x14ac:dyDescent="0.25">
      <c r="A65" t="s">
        <v>20</v>
      </c>
      <c r="B65">
        <v>87</v>
      </c>
      <c r="D65" t="s">
        <v>14</v>
      </c>
      <c r="E65">
        <v>25</v>
      </c>
    </row>
    <row r="66" spans="1:5" x14ac:dyDescent="0.25">
      <c r="A66" t="s">
        <v>20</v>
      </c>
      <c r="B66">
        <v>87</v>
      </c>
      <c r="D66" t="s">
        <v>14</v>
      </c>
      <c r="E66">
        <v>26</v>
      </c>
    </row>
    <row r="67" spans="1:5" x14ac:dyDescent="0.25">
      <c r="A67" t="s">
        <v>20</v>
      </c>
      <c r="B67">
        <v>88</v>
      </c>
      <c r="D67" t="s">
        <v>14</v>
      </c>
      <c r="E67">
        <v>26</v>
      </c>
    </row>
    <row r="68" spans="1:5" x14ac:dyDescent="0.25">
      <c r="A68" t="s">
        <v>20</v>
      </c>
      <c r="B68">
        <v>88</v>
      </c>
      <c r="D68" t="s">
        <v>14</v>
      </c>
      <c r="E68">
        <v>26</v>
      </c>
    </row>
    <row r="69" spans="1:5" x14ac:dyDescent="0.25">
      <c r="A69" t="s">
        <v>20</v>
      </c>
      <c r="B69">
        <v>88</v>
      </c>
      <c r="D69" t="s">
        <v>14</v>
      </c>
      <c r="E69">
        <v>27</v>
      </c>
    </row>
    <row r="70" spans="1:5" x14ac:dyDescent="0.25">
      <c r="A70" t="s">
        <v>20</v>
      </c>
      <c r="B70">
        <v>88</v>
      </c>
      <c r="D70" t="s">
        <v>14</v>
      </c>
      <c r="E70">
        <v>27</v>
      </c>
    </row>
    <row r="71" spans="1:5" x14ac:dyDescent="0.25">
      <c r="A71" t="s">
        <v>20</v>
      </c>
      <c r="B71">
        <v>89</v>
      </c>
      <c r="D71" t="s">
        <v>14</v>
      </c>
      <c r="E71">
        <v>29</v>
      </c>
    </row>
    <row r="72" spans="1:5" x14ac:dyDescent="0.25">
      <c r="A72" t="s">
        <v>20</v>
      </c>
      <c r="B72">
        <v>89</v>
      </c>
      <c r="D72" t="s">
        <v>14</v>
      </c>
      <c r="E72">
        <v>30</v>
      </c>
    </row>
    <row r="73" spans="1:5" x14ac:dyDescent="0.25">
      <c r="A73" t="s">
        <v>20</v>
      </c>
      <c r="B73">
        <v>91</v>
      </c>
      <c r="D73" t="s">
        <v>14</v>
      </c>
      <c r="E73">
        <v>30</v>
      </c>
    </row>
    <row r="74" spans="1:5" x14ac:dyDescent="0.25">
      <c r="A74" t="s">
        <v>20</v>
      </c>
      <c r="B74">
        <v>92</v>
      </c>
      <c r="D74" t="s">
        <v>14</v>
      </c>
      <c r="E74">
        <v>31</v>
      </c>
    </row>
    <row r="75" spans="1:5" x14ac:dyDescent="0.25">
      <c r="A75" t="s">
        <v>20</v>
      </c>
      <c r="B75">
        <v>92</v>
      </c>
      <c r="D75" t="s">
        <v>14</v>
      </c>
      <c r="E75">
        <v>31</v>
      </c>
    </row>
    <row r="76" spans="1:5" x14ac:dyDescent="0.25">
      <c r="A76" t="s">
        <v>20</v>
      </c>
      <c r="B76">
        <v>92</v>
      </c>
      <c r="D76" t="s">
        <v>14</v>
      </c>
      <c r="E76">
        <v>31</v>
      </c>
    </row>
    <row r="77" spans="1:5" x14ac:dyDescent="0.25">
      <c r="A77" t="s">
        <v>20</v>
      </c>
      <c r="B77">
        <v>92</v>
      </c>
      <c r="D77" t="s">
        <v>14</v>
      </c>
      <c r="E77">
        <v>31</v>
      </c>
    </row>
    <row r="78" spans="1:5" x14ac:dyDescent="0.25">
      <c r="A78" t="s">
        <v>20</v>
      </c>
      <c r="B78">
        <v>92</v>
      </c>
      <c r="D78" t="s">
        <v>14</v>
      </c>
      <c r="E78">
        <v>31</v>
      </c>
    </row>
    <row r="79" spans="1:5" x14ac:dyDescent="0.25">
      <c r="A79" t="s">
        <v>20</v>
      </c>
      <c r="B79">
        <v>93</v>
      </c>
      <c r="D79" t="s">
        <v>14</v>
      </c>
      <c r="E79">
        <v>32</v>
      </c>
    </row>
    <row r="80" spans="1:5" x14ac:dyDescent="0.25">
      <c r="A80" t="s">
        <v>20</v>
      </c>
      <c r="B80">
        <v>94</v>
      </c>
      <c r="D80" t="s">
        <v>14</v>
      </c>
      <c r="E80">
        <v>32</v>
      </c>
    </row>
    <row r="81" spans="1:5" x14ac:dyDescent="0.25">
      <c r="A81" t="s">
        <v>20</v>
      </c>
      <c r="B81">
        <v>94</v>
      </c>
      <c r="D81" t="s">
        <v>14</v>
      </c>
      <c r="E81">
        <v>33</v>
      </c>
    </row>
    <row r="82" spans="1:5" x14ac:dyDescent="0.25">
      <c r="A82" t="s">
        <v>20</v>
      </c>
      <c r="B82">
        <v>94</v>
      </c>
      <c r="D82" t="s">
        <v>14</v>
      </c>
      <c r="E82">
        <v>33</v>
      </c>
    </row>
    <row r="83" spans="1:5" x14ac:dyDescent="0.25">
      <c r="A83" t="s">
        <v>20</v>
      </c>
      <c r="B83">
        <v>95</v>
      </c>
      <c r="D83" t="s">
        <v>14</v>
      </c>
      <c r="E83">
        <v>33</v>
      </c>
    </row>
    <row r="84" spans="1:5" x14ac:dyDescent="0.25">
      <c r="A84" t="s">
        <v>20</v>
      </c>
      <c r="B84">
        <v>96</v>
      </c>
      <c r="D84" t="s">
        <v>14</v>
      </c>
      <c r="E84">
        <v>34</v>
      </c>
    </row>
    <row r="85" spans="1:5" x14ac:dyDescent="0.25">
      <c r="A85" t="s">
        <v>20</v>
      </c>
      <c r="B85">
        <v>96</v>
      </c>
      <c r="D85" t="s">
        <v>14</v>
      </c>
      <c r="E85">
        <v>35</v>
      </c>
    </row>
    <row r="86" spans="1:5" x14ac:dyDescent="0.25">
      <c r="A86" t="s">
        <v>20</v>
      </c>
      <c r="B86">
        <v>96</v>
      </c>
      <c r="D86" t="s">
        <v>14</v>
      </c>
      <c r="E86">
        <v>35</v>
      </c>
    </row>
    <row r="87" spans="1:5" x14ac:dyDescent="0.25">
      <c r="A87" t="s">
        <v>20</v>
      </c>
      <c r="B87">
        <v>97</v>
      </c>
      <c r="D87" t="s">
        <v>14</v>
      </c>
      <c r="E87">
        <v>35</v>
      </c>
    </row>
    <row r="88" spans="1:5" x14ac:dyDescent="0.25">
      <c r="A88" t="s">
        <v>20</v>
      </c>
      <c r="B88">
        <v>98</v>
      </c>
      <c r="D88" t="s">
        <v>14</v>
      </c>
      <c r="E88">
        <v>36</v>
      </c>
    </row>
    <row r="89" spans="1:5" x14ac:dyDescent="0.25">
      <c r="A89" t="s">
        <v>20</v>
      </c>
      <c r="B89">
        <v>98</v>
      </c>
      <c r="D89" t="s">
        <v>14</v>
      </c>
      <c r="E89">
        <v>37</v>
      </c>
    </row>
    <row r="90" spans="1:5" x14ac:dyDescent="0.25">
      <c r="A90" t="s">
        <v>20</v>
      </c>
      <c r="B90">
        <v>100</v>
      </c>
      <c r="D90" t="s">
        <v>14</v>
      </c>
      <c r="E90">
        <v>37</v>
      </c>
    </row>
    <row r="91" spans="1:5" x14ac:dyDescent="0.25">
      <c r="A91" t="s">
        <v>20</v>
      </c>
      <c r="B91">
        <v>100</v>
      </c>
      <c r="D91" t="s">
        <v>14</v>
      </c>
      <c r="E91">
        <v>37</v>
      </c>
    </row>
    <row r="92" spans="1:5" x14ac:dyDescent="0.25">
      <c r="A92" t="s">
        <v>20</v>
      </c>
      <c r="B92">
        <v>101</v>
      </c>
      <c r="D92" t="s">
        <v>14</v>
      </c>
      <c r="E92">
        <v>38</v>
      </c>
    </row>
    <row r="93" spans="1:5" x14ac:dyDescent="0.25">
      <c r="A93" t="s">
        <v>20</v>
      </c>
      <c r="B93">
        <v>101</v>
      </c>
      <c r="D93" t="s">
        <v>14</v>
      </c>
      <c r="E93">
        <v>38</v>
      </c>
    </row>
    <row r="94" spans="1:5" x14ac:dyDescent="0.25">
      <c r="A94" t="s">
        <v>20</v>
      </c>
      <c r="B94">
        <v>102</v>
      </c>
      <c r="D94" t="s">
        <v>14</v>
      </c>
      <c r="E94">
        <v>38</v>
      </c>
    </row>
    <row r="95" spans="1:5" x14ac:dyDescent="0.25">
      <c r="A95" t="s">
        <v>20</v>
      </c>
      <c r="B95">
        <v>102</v>
      </c>
      <c r="D95" t="s">
        <v>14</v>
      </c>
      <c r="E95">
        <v>39</v>
      </c>
    </row>
    <row r="96" spans="1:5" x14ac:dyDescent="0.25">
      <c r="A96" t="s">
        <v>20</v>
      </c>
      <c r="B96">
        <v>103</v>
      </c>
      <c r="D96" t="s">
        <v>14</v>
      </c>
      <c r="E96">
        <v>40</v>
      </c>
    </row>
    <row r="97" spans="1:5" x14ac:dyDescent="0.25">
      <c r="A97" t="s">
        <v>20</v>
      </c>
      <c r="B97">
        <v>103</v>
      </c>
      <c r="D97" t="s">
        <v>14</v>
      </c>
      <c r="E97">
        <v>40</v>
      </c>
    </row>
    <row r="98" spans="1:5" x14ac:dyDescent="0.25">
      <c r="A98" t="s">
        <v>20</v>
      </c>
      <c r="B98">
        <v>105</v>
      </c>
      <c r="D98" t="s">
        <v>14</v>
      </c>
      <c r="E98">
        <v>40</v>
      </c>
    </row>
    <row r="99" spans="1:5" x14ac:dyDescent="0.25">
      <c r="A99" t="s">
        <v>20</v>
      </c>
      <c r="B99">
        <v>106</v>
      </c>
      <c r="D99" t="s">
        <v>14</v>
      </c>
      <c r="E99">
        <v>41</v>
      </c>
    </row>
    <row r="100" spans="1:5" x14ac:dyDescent="0.25">
      <c r="A100" t="s">
        <v>20</v>
      </c>
      <c r="B100">
        <v>106</v>
      </c>
      <c r="D100" t="s">
        <v>14</v>
      </c>
      <c r="E100">
        <v>41</v>
      </c>
    </row>
    <row r="101" spans="1:5" x14ac:dyDescent="0.25">
      <c r="A101" t="s">
        <v>20</v>
      </c>
      <c r="B101">
        <v>107</v>
      </c>
      <c r="D101" t="s">
        <v>14</v>
      </c>
      <c r="E101">
        <v>42</v>
      </c>
    </row>
    <row r="102" spans="1:5" x14ac:dyDescent="0.25">
      <c r="A102" t="s">
        <v>20</v>
      </c>
      <c r="B102">
        <v>107</v>
      </c>
      <c r="D102" t="s">
        <v>14</v>
      </c>
      <c r="E102">
        <v>44</v>
      </c>
    </row>
    <row r="103" spans="1:5" x14ac:dyDescent="0.25">
      <c r="A103" t="s">
        <v>20</v>
      </c>
      <c r="B103">
        <v>107</v>
      </c>
      <c r="D103" t="s">
        <v>14</v>
      </c>
      <c r="E103">
        <v>44</v>
      </c>
    </row>
    <row r="104" spans="1:5" x14ac:dyDescent="0.25">
      <c r="A104" t="s">
        <v>20</v>
      </c>
      <c r="B104">
        <v>107</v>
      </c>
      <c r="D104" t="s">
        <v>14</v>
      </c>
      <c r="E104">
        <v>45</v>
      </c>
    </row>
    <row r="105" spans="1:5" x14ac:dyDescent="0.25">
      <c r="A105" t="s">
        <v>20</v>
      </c>
      <c r="B105">
        <v>107</v>
      </c>
      <c r="D105" t="s">
        <v>14</v>
      </c>
      <c r="E105">
        <v>46</v>
      </c>
    </row>
    <row r="106" spans="1:5" x14ac:dyDescent="0.25">
      <c r="A106" t="s">
        <v>20</v>
      </c>
      <c r="B106">
        <v>110</v>
      </c>
      <c r="D106" t="s">
        <v>14</v>
      </c>
      <c r="E106">
        <v>47</v>
      </c>
    </row>
    <row r="107" spans="1:5" x14ac:dyDescent="0.25">
      <c r="A107" t="s">
        <v>20</v>
      </c>
      <c r="B107">
        <v>110</v>
      </c>
      <c r="D107" t="s">
        <v>14</v>
      </c>
      <c r="E107">
        <v>48</v>
      </c>
    </row>
    <row r="108" spans="1:5" x14ac:dyDescent="0.25">
      <c r="A108" t="s">
        <v>20</v>
      </c>
      <c r="B108">
        <v>110</v>
      </c>
      <c r="D108" t="s">
        <v>14</v>
      </c>
      <c r="E108">
        <v>49</v>
      </c>
    </row>
    <row r="109" spans="1:5" x14ac:dyDescent="0.25">
      <c r="A109" t="s">
        <v>20</v>
      </c>
      <c r="B109">
        <v>110</v>
      </c>
      <c r="D109" t="s">
        <v>14</v>
      </c>
      <c r="E109">
        <v>49</v>
      </c>
    </row>
    <row r="110" spans="1:5" x14ac:dyDescent="0.25">
      <c r="A110" t="s">
        <v>20</v>
      </c>
      <c r="B110">
        <v>111</v>
      </c>
      <c r="D110" t="s">
        <v>14</v>
      </c>
      <c r="E110">
        <v>52</v>
      </c>
    </row>
    <row r="111" spans="1:5" x14ac:dyDescent="0.25">
      <c r="A111" t="s">
        <v>20</v>
      </c>
      <c r="B111">
        <v>112</v>
      </c>
      <c r="D111" t="s">
        <v>14</v>
      </c>
      <c r="E111">
        <v>53</v>
      </c>
    </row>
    <row r="112" spans="1:5" x14ac:dyDescent="0.25">
      <c r="A112" t="s">
        <v>20</v>
      </c>
      <c r="B112">
        <v>112</v>
      </c>
      <c r="D112" t="s">
        <v>14</v>
      </c>
      <c r="E112">
        <v>54</v>
      </c>
    </row>
    <row r="113" spans="1:5" x14ac:dyDescent="0.25">
      <c r="A113" t="s">
        <v>20</v>
      </c>
      <c r="B113">
        <v>112</v>
      </c>
      <c r="D113" t="s">
        <v>14</v>
      </c>
      <c r="E113">
        <v>55</v>
      </c>
    </row>
    <row r="114" spans="1:5" x14ac:dyDescent="0.25">
      <c r="A114" t="s">
        <v>20</v>
      </c>
      <c r="B114">
        <v>113</v>
      </c>
      <c r="D114" t="s">
        <v>14</v>
      </c>
      <c r="E114">
        <v>55</v>
      </c>
    </row>
    <row r="115" spans="1:5" x14ac:dyDescent="0.25">
      <c r="A115" t="s">
        <v>20</v>
      </c>
      <c r="B115">
        <v>113</v>
      </c>
      <c r="D115" t="s">
        <v>14</v>
      </c>
      <c r="E115">
        <v>56</v>
      </c>
    </row>
    <row r="116" spans="1:5" x14ac:dyDescent="0.25">
      <c r="A116" t="s">
        <v>20</v>
      </c>
      <c r="B116">
        <v>114</v>
      </c>
      <c r="D116" t="s">
        <v>14</v>
      </c>
      <c r="E116">
        <v>56</v>
      </c>
    </row>
    <row r="117" spans="1:5" x14ac:dyDescent="0.25">
      <c r="A117" t="s">
        <v>20</v>
      </c>
      <c r="B117">
        <v>114</v>
      </c>
      <c r="D117" t="s">
        <v>14</v>
      </c>
      <c r="E117">
        <v>57</v>
      </c>
    </row>
    <row r="118" spans="1:5" x14ac:dyDescent="0.25">
      <c r="A118" t="s">
        <v>20</v>
      </c>
      <c r="B118">
        <v>114</v>
      </c>
      <c r="D118" t="s">
        <v>14</v>
      </c>
      <c r="E118">
        <v>57</v>
      </c>
    </row>
    <row r="119" spans="1:5" x14ac:dyDescent="0.25">
      <c r="A119" t="s">
        <v>20</v>
      </c>
      <c r="B119">
        <v>115</v>
      </c>
      <c r="D119" t="s">
        <v>14</v>
      </c>
      <c r="E119">
        <v>58</v>
      </c>
    </row>
    <row r="120" spans="1:5" x14ac:dyDescent="0.25">
      <c r="A120" t="s">
        <v>20</v>
      </c>
      <c r="B120">
        <v>116</v>
      </c>
      <c r="D120" t="s">
        <v>14</v>
      </c>
      <c r="E120">
        <v>60</v>
      </c>
    </row>
    <row r="121" spans="1:5" x14ac:dyDescent="0.25">
      <c r="A121" t="s">
        <v>20</v>
      </c>
      <c r="B121">
        <v>116</v>
      </c>
      <c r="D121" t="s">
        <v>14</v>
      </c>
      <c r="E121">
        <v>62</v>
      </c>
    </row>
    <row r="122" spans="1:5" x14ac:dyDescent="0.25">
      <c r="A122" t="s">
        <v>20</v>
      </c>
      <c r="B122">
        <v>117</v>
      </c>
      <c r="D122" t="s">
        <v>14</v>
      </c>
      <c r="E122">
        <v>62</v>
      </c>
    </row>
    <row r="123" spans="1:5" x14ac:dyDescent="0.25">
      <c r="A123" t="s">
        <v>20</v>
      </c>
      <c r="B123">
        <v>117</v>
      </c>
      <c r="D123" t="s">
        <v>14</v>
      </c>
      <c r="E123">
        <v>63</v>
      </c>
    </row>
    <row r="124" spans="1:5" x14ac:dyDescent="0.25">
      <c r="A124" t="s">
        <v>20</v>
      </c>
      <c r="B124">
        <v>119</v>
      </c>
      <c r="D124" t="s">
        <v>14</v>
      </c>
      <c r="E124">
        <v>63</v>
      </c>
    </row>
    <row r="125" spans="1:5" x14ac:dyDescent="0.25">
      <c r="A125" t="s">
        <v>20</v>
      </c>
      <c r="B125">
        <v>121</v>
      </c>
      <c r="D125" t="s">
        <v>14</v>
      </c>
      <c r="E125">
        <v>64</v>
      </c>
    </row>
    <row r="126" spans="1:5" x14ac:dyDescent="0.25">
      <c r="A126" t="s">
        <v>20</v>
      </c>
      <c r="B126">
        <v>121</v>
      </c>
      <c r="D126" t="s">
        <v>14</v>
      </c>
      <c r="E126">
        <v>64</v>
      </c>
    </row>
    <row r="127" spans="1:5" x14ac:dyDescent="0.25">
      <c r="A127" t="s">
        <v>20</v>
      </c>
      <c r="B127">
        <v>121</v>
      </c>
      <c r="D127" t="s">
        <v>14</v>
      </c>
      <c r="E127">
        <v>64</v>
      </c>
    </row>
    <row r="128" spans="1:5" x14ac:dyDescent="0.25">
      <c r="A128" t="s">
        <v>20</v>
      </c>
      <c r="B128">
        <v>122</v>
      </c>
      <c r="D128" t="s">
        <v>14</v>
      </c>
      <c r="E128">
        <v>64</v>
      </c>
    </row>
    <row r="129" spans="1:5" x14ac:dyDescent="0.25">
      <c r="A129" t="s">
        <v>20</v>
      </c>
      <c r="B129">
        <v>122</v>
      </c>
      <c r="D129" t="s">
        <v>14</v>
      </c>
      <c r="E129">
        <v>65</v>
      </c>
    </row>
    <row r="130" spans="1:5" x14ac:dyDescent="0.25">
      <c r="A130" t="s">
        <v>20</v>
      </c>
      <c r="B130">
        <v>122</v>
      </c>
      <c r="D130" t="s">
        <v>14</v>
      </c>
      <c r="E130">
        <v>65</v>
      </c>
    </row>
    <row r="131" spans="1:5" x14ac:dyDescent="0.25">
      <c r="A131" t="s">
        <v>20</v>
      </c>
      <c r="B131">
        <v>122</v>
      </c>
      <c r="D131" t="s">
        <v>14</v>
      </c>
      <c r="E131">
        <v>67</v>
      </c>
    </row>
    <row r="132" spans="1:5" x14ac:dyDescent="0.25">
      <c r="A132" t="s">
        <v>20</v>
      </c>
      <c r="B132">
        <v>123</v>
      </c>
      <c r="D132" t="s">
        <v>14</v>
      </c>
      <c r="E132">
        <v>67</v>
      </c>
    </row>
    <row r="133" spans="1:5" x14ac:dyDescent="0.25">
      <c r="A133" t="s">
        <v>20</v>
      </c>
      <c r="B133">
        <v>123</v>
      </c>
      <c r="D133" t="s">
        <v>14</v>
      </c>
      <c r="E133">
        <v>67</v>
      </c>
    </row>
    <row r="134" spans="1:5" x14ac:dyDescent="0.25">
      <c r="A134" t="s">
        <v>20</v>
      </c>
      <c r="B134">
        <v>123</v>
      </c>
      <c r="D134" t="s">
        <v>14</v>
      </c>
      <c r="E134">
        <v>67</v>
      </c>
    </row>
    <row r="135" spans="1:5" x14ac:dyDescent="0.25">
      <c r="A135" t="s">
        <v>20</v>
      </c>
      <c r="B135">
        <v>125</v>
      </c>
      <c r="D135" t="s">
        <v>14</v>
      </c>
      <c r="E135">
        <v>67</v>
      </c>
    </row>
    <row r="136" spans="1:5" x14ac:dyDescent="0.25">
      <c r="A136" t="s">
        <v>20</v>
      </c>
      <c r="B136">
        <v>126</v>
      </c>
      <c r="D136" t="s">
        <v>14</v>
      </c>
      <c r="E136">
        <v>67</v>
      </c>
    </row>
    <row r="137" spans="1:5" x14ac:dyDescent="0.25">
      <c r="A137" t="s">
        <v>20</v>
      </c>
      <c r="B137">
        <v>126</v>
      </c>
      <c r="D137" t="s">
        <v>14</v>
      </c>
      <c r="E137">
        <v>67</v>
      </c>
    </row>
    <row r="138" spans="1:5" x14ac:dyDescent="0.25">
      <c r="A138" t="s">
        <v>20</v>
      </c>
      <c r="B138">
        <v>126</v>
      </c>
      <c r="D138" t="s">
        <v>14</v>
      </c>
      <c r="E138">
        <v>70</v>
      </c>
    </row>
    <row r="139" spans="1:5" x14ac:dyDescent="0.25">
      <c r="A139" t="s">
        <v>20</v>
      </c>
      <c r="B139">
        <v>126</v>
      </c>
      <c r="D139" t="s">
        <v>14</v>
      </c>
      <c r="E139">
        <v>71</v>
      </c>
    </row>
    <row r="140" spans="1:5" x14ac:dyDescent="0.25">
      <c r="A140" t="s">
        <v>20</v>
      </c>
      <c r="B140">
        <v>126</v>
      </c>
      <c r="D140" t="s">
        <v>14</v>
      </c>
      <c r="E140">
        <v>73</v>
      </c>
    </row>
    <row r="141" spans="1:5" x14ac:dyDescent="0.25">
      <c r="A141" t="s">
        <v>20</v>
      </c>
      <c r="B141">
        <v>127</v>
      </c>
      <c r="D141" t="s">
        <v>14</v>
      </c>
      <c r="E141">
        <v>73</v>
      </c>
    </row>
    <row r="142" spans="1:5" x14ac:dyDescent="0.25">
      <c r="A142" t="s">
        <v>20</v>
      </c>
      <c r="B142">
        <v>127</v>
      </c>
      <c r="D142" t="s">
        <v>14</v>
      </c>
      <c r="E142">
        <v>75</v>
      </c>
    </row>
    <row r="143" spans="1:5" x14ac:dyDescent="0.25">
      <c r="A143" t="s">
        <v>20</v>
      </c>
      <c r="B143">
        <v>128</v>
      </c>
      <c r="D143" t="s">
        <v>14</v>
      </c>
      <c r="E143">
        <v>75</v>
      </c>
    </row>
    <row r="144" spans="1:5" x14ac:dyDescent="0.25">
      <c r="A144" t="s">
        <v>20</v>
      </c>
      <c r="B144">
        <v>128</v>
      </c>
      <c r="D144" t="s">
        <v>14</v>
      </c>
      <c r="E144">
        <v>75</v>
      </c>
    </row>
    <row r="145" spans="1:5" x14ac:dyDescent="0.25">
      <c r="A145" t="s">
        <v>20</v>
      </c>
      <c r="B145">
        <v>129</v>
      </c>
      <c r="D145" t="s">
        <v>14</v>
      </c>
      <c r="E145">
        <v>75</v>
      </c>
    </row>
    <row r="146" spans="1:5" x14ac:dyDescent="0.25">
      <c r="A146" t="s">
        <v>20</v>
      </c>
      <c r="B146">
        <v>129</v>
      </c>
      <c r="D146" t="s">
        <v>14</v>
      </c>
      <c r="E146">
        <v>76</v>
      </c>
    </row>
    <row r="147" spans="1:5" x14ac:dyDescent="0.25">
      <c r="A147" t="s">
        <v>20</v>
      </c>
      <c r="B147">
        <v>130</v>
      </c>
      <c r="D147" t="s">
        <v>14</v>
      </c>
      <c r="E147">
        <v>77</v>
      </c>
    </row>
    <row r="148" spans="1:5" x14ac:dyDescent="0.25">
      <c r="A148" t="s">
        <v>20</v>
      </c>
      <c r="B148">
        <v>130</v>
      </c>
      <c r="D148" t="s">
        <v>14</v>
      </c>
      <c r="E148">
        <v>77</v>
      </c>
    </row>
    <row r="149" spans="1:5" x14ac:dyDescent="0.25">
      <c r="A149" t="s">
        <v>20</v>
      </c>
      <c r="B149">
        <v>131</v>
      </c>
      <c r="D149" t="s">
        <v>14</v>
      </c>
      <c r="E149">
        <v>77</v>
      </c>
    </row>
    <row r="150" spans="1:5" x14ac:dyDescent="0.25">
      <c r="A150" t="s">
        <v>20</v>
      </c>
      <c r="B150">
        <v>131</v>
      </c>
      <c r="D150" t="s">
        <v>14</v>
      </c>
      <c r="E150">
        <v>78</v>
      </c>
    </row>
    <row r="151" spans="1:5" x14ac:dyDescent="0.25">
      <c r="A151" t="s">
        <v>20</v>
      </c>
      <c r="B151">
        <v>131</v>
      </c>
      <c r="D151" t="s">
        <v>14</v>
      </c>
      <c r="E151">
        <v>78</v>
      </c>
    </row>
    <row r="152" spans="1:5" x14ac:dyDescent="0.25">
      <c r="A152" t="s">
        <v>20</v>
      </c>
      <c r="B152">
        <v>131</v>
      </c>
      <c r="D152" t="s">
        <v>14</v>
      </c>
      <c r="E152">
        <v>79</v>
      </c>
    </row>
    <row r="153" spans="1:5" x14ac:dyDescent="0.25">
      <c r="A153" t="s">
        <v>20</v>
      </c>
      <c r="B153">
        <v>131</v>
      </c>
      <c r="D153" t="s">
        <v>14</v>
      </c>
      <c r="E153">
        <v>80</v>
      </c>
    </row>
    <row r="154" spans="1:5" x14ac:dyDescent="0.25">
      <c r="A154" t="s">
        <v>20</v>
      </c>
      <c r="B154">
        <v>132</v>
      </c>
      <c r="D154" t="s">
        <v>14</v>
      </c>
      <c r="E154">
        <v>80</v>
      </c>
    </row>
    <row r="155" spans="1:5" x14ac:dyDescent="0.25">
      <c r="A155" t="s">
        <v>20</v>
      </c>
      <c r="B155">
        <v>132</v>
      </c>
      <c r="D155" t="s">
        <v>14</v>
      </c>
      <c r="E155">
        <v>82</v>
      </c>
    </row>
    <row r="156" spans="1:5" x14ac:dyDescent="0.25">
      <c r="A156" t="s">
        <v>20</v>
      </c>
      <c r="B156">
        <v>132</v>
      </c>
      <c r="D156" t="s">
        <v>14</v>
      </c>
      <c r="E156">
        <v>83</v>
      </c>
    </row>
    <row r="157" spans="1:5" x14ac:dyDescent="0.25">
      <c r="A157" t="s">
        <v>20</v>
      </c>
      <c r="B157">
        <v>133</v>
      </c>
      <c r="D157" t="s">
        <v>14</v>
      </c>
      <c r="E157">
        <v>83</v>
      </c>
    </row>
    <row r="158" spans="1:5" x14ac:dyDescent="0.25">
      <c r="A158" t="s">
        <v>20</v>
      </c>
      <c r="B158">
        <v>133</v>
      </c>
      <c r="D158" t="s">
        <v>14</v>
      </c>
      <c r="E158">
        <v>84</v>
      </c>
    </row>
    <row r="159" spans="1:5" x14ac:dyDescent="0.25">
      <c r="A159" t="s">
        <v>20</v>
      </c>
      <c r="B159">
        <v>133</v>
      </c>
      <c r="D159" t="s">
        <v>14</v>
      </c>
      <c r="E159">
        <v>86</v>
      </c>
    </row>
    <row r="160" spans="1:5" x14ac:dyDescent="0.25">
      <c r="A160" t="s">
        <v>20</v>
      </c>
      <c r="B160">
        <v>134</v>
      </c>
      <c r="D160" t="s">
        <v>14</v>
      </c>
      <c r="E160">
        <v>86</v>
      </c>
    </row>
    <row r="161" spans="1:5" x14ac:dyDescent="0.25">
      <c r="A161" t="s">
        <v>20</v>
      </c>
      <c r="B161">
        <v>134</v>
      </c>
      <c r="D161" t="s">
        <v>14</v>
      </c>
      <c r="E161">
        <v>86</v>
      </c>
    </row>
    <row r="162" spans="1:5" x14ac:dyDescent="0.25">
      <c r="A162" t="s">
        <v>20</v>
      </c>
      <c r="B162">
        <v>134</v>
      </c>
      <c r="D162" t="s">
        <v>14</v>
      </c>
      <c r="E162">
        <v>87</v>
      </c>
    </row>
    <row r="163" spans="1:5" x14ac:dyDescent="0.25">
      <c r="A163" t="s">
        <v>20</v>
      </c>
      <c r="B163">
        <v>135</v>
      </c>
      <c r="D163" t="s">
        <v>14</v>
      </c>
      <c r="E163">
        <v>88</v>
      </c>
    </row>
    <row r="164" spans="1:5" x14ac:dyDescent="0.25">
      <c r="A164" t="s">
        <v>20</v>
      </c>
      <c r="B164">
        <v>135</v>
      </c>
      <c r="D164" t="s">
        <v>14</v>
      </c>
      <c r="E164">
        <v>91</v>
      </c>
    </row>
    <row r="165" spans="1:5" x14ac:dyDescent="0.25">
      <c r="A165" t="s">
        <v>20</v>
      </c>
      <c r="B165">
        <v>135</v>
      </c>
      <c r="D165" t="s">
        <v>14</v>
      </c>
      <c r="E165">
        <v>92</v>
      </c>
    </row>
    <row r="166" spans="1:5" x14ac:dyDescent="0.25">
      <c r="A166" t="s">
        <v>20</v>
      </c>
      <c r="B166">
        <v>136</v>
      </c>
      <c r="D166" t="s">
        <v>14</v>
      </c>
      <c r="E166">
        <v>92</v>
      </c>
    </row>
    <row r="167" spans="1:5" x14ac:dyDescent="0.25">
      <c r="A167" t="s">
        <v>20</v>
      </c>
      <c r="B167">
        <v>137</v>
      </c>
      <c r="D167" t="s">
        <v>14</v>
      </c>
      <c r="E167">
        <v>92</v>
      </c>
    </row>
    <row r="168" spans="1:5" x14ac:dyDescent="0.25">
      <c r="A168" t="s">
        <v>20</v>
      </c>
      <c r="B168">
        <v>137</v>
      </c>
      <c r="D168" t="s">
        <v>14</v>
      </c>
      <c r="E168">
        <v>94</v>
      </c>
    </row>
    <row r="169" spans="1:5" x14ac:dyDescent="0.25">
      <c r="A169" t="s">
        <v>20</v>
      </c>
      <c r="B169">
        <v>138</v>
      </c>
      <c r="D169" t="s">
        <v>14</v>
      </c>
      <c r="E169">
        <v>94</v>
      </c>
    </row>
    <row r="170" spans="1:5" x14ac:dyDescent="0.25">
      <c r="A170" t="s">
        <v>20</v>
      </c>
      <c r="B170">
        <v>138</v>
      </c>
      <c r="D170" t="s">
        <v>14</v>
      </c>
      <c r="E170">
        <v>100</v>
      </c>
    </row>
    <row r="171" spans="1:5" x14ac:dyDescent="0.25">
      <c r="A171" t="s">
        <v>20</v>
      </c>
      <c r="B171">
        <v>138</v>
      </c>
      <c r="D171" t="s">
        <v>14</v>
      </c>
      <c r="E171">
        <v>101</v>
      </c>
    </row>
    <row r="172" spans="1:5" x14ac:dyDescent="0.25">
      <c r="A172" t="s">
        <v>20</v>
      </c>
      <c r="B172">
        <v>139</v>
      </c>
      <c r="D172" t="s">
        <v>14</v>
      </c>
      <c r="E172">
        <v>102</v>
      </c>
    </row>
    <row r="173" spans="1:5" x14ac:dyDescent="0.25">
      <c r="A173" t="s">
        <v>20</v>
      </c>
      <c r="B173">
        <v>139</v>
      </c>
      <c r="D173" t="s">
        <v>14</v>
      </c>
      <c r="E173">
        <v>104</v>
      </c>
    </row>
    <row r="174" spans="1:5" x14ac:dyDescent="0.25">
      <c r="A174" t="s">
        <v>20</v>
      </c>
      <c r="B174">
        <v>140</v>
      </c>
      <c r="D174" t="s">
        <v>14</v>
      </c>
      <c r="E174">
        <v>105</v>
      </c>
    </row>
    <row r="175" spans="1:5" x14ac:dyDescent="0.25">
      <c r="A175" t="s">
        <v>20</v>
      </c>
      <c r="B175">
        <v>140</v>
      </c>
      <c r="D175" t="s">
        <v>14</v>
      </c>
      <c r="E175">
        <v>105</v>
      </c>
    </row>
    <row r="176" spans="1:5" x14ac:dyDescent="0.25">
      <c r="A176" t="s">
        <v>20</v>
      </c>
      <c r="B176">
        <v>140</v>
      </c>
      <c r="D176" t="s">
        <v>14</v>
      </c>
      <c r="E176">
        <v>106</v>
      </c>
    </row>
    <row r="177" spans="1:5" x14ac:dyDescent="0.25">
      <c r="A177" t="s">
        <v>20</v>
      </c>
      <c r="B177">
        <v>142</v>
      </c>
      <c r="D177" t="s">
        <v>14</v>
      </c>
      <c r="E177">
        <v>107</v>
      </c>
    </row>
    <row r="178" spans="1:5" x14ac:dyDescent="0.25">
      <c r="A178" t="s">
        <v>20</v>
      </c>
      <c r="B178">
        <v>142</v>
      </c>
      <c r="D178" t="s">
        <v>14</v>
      </c>
      <c r="E178">
        <v>108</v>
      </c>
    </row>
    <row r="179" spans="1:5" x14ac:dyDescent="0.25">
      <c r="A179" t="s">
        <v>20</v>
      </c>
      <c r="B179">
        <v>142</v>
      </c>
      <c r="D179" t="s">
        <v>14</v>
      </c>
      <c r="E179">
        <v>111</v>
      </c>
    </row>
    <row r="180" spans="1:5" x14ac:dyDescent="0.25">
      <c r="A180" t="s">
        <v>20</v>
      </c>
      <c r="B180">
        <v>142</v>
      </c>
      <c r="D180" t="s">
        <v>14</v>
      </c>
      <c r="E180">
        <v>112</v>
      </c>
    </row>
    <row r="181" spans="1:5" x14ac:dyDescent="0.25">
      <c r="A181" t="s">
        <v>20</v>
      </c>
      <c r="B181">
        <v>143</v>
      </c>
      <c r="D181" t="s">
        <v>14</v>
      </c>
      <c r="E181">
        <v>112</v>
      </c>
    </row>
    <row r="182" spans="1:5" x14ac:dyDescent="0.25">
      <c r="A182" t="s">
        <v>20</v>
      </c>
      <c r="B182">
        <v>144</v>
      </c>
      <c r="D182" t="s">
        <v>14</v>
      </c>
      <c r="E182">
        <v>113</v>
      </c>
    </row>
    <row r="183" spans="1:5" x14ac:dyDescent="0.25">
      <c r="A183" t="s">
        <v>20</v>
      </c>
      <c r="B183">
        <v>144</v>
      </c>
      <c r="D183" t="s">
        <v>14</v>
      </c>
      <c r="E183">
        <v>114</v>
      </c>
    </row>
    <row r="184" spans="1:5" x14ac:dyDescent="0.25">
      <c r="A184" t="s">
        <v>20</v>
      </c>
      <c r="B184">
        <v>144</v>
      </c>
      <c r="D184" t="s">
        <v>14</v>
      </c>
      <c r="E184">
        <v>115</v>
      </c>
    </row>
    <row r="185" spans="1:5" x14ac:dyDescent="0.25">
      <c r="A185" t="s">
        <v>20</v>
      </c>
      <c r="B185">
        <v>144</v>
      </c>
      <c r="D185" t="s">
        <v>14</v>
      </c>
      <c r="E185">
        <v>117</v>
      </c>
    </row>
    <row r="186" spans="1:5" x14ac:dyDescent="0.25">
      <c r="A186" t="s">
        <v>20</v>
      </c>
      <c r="B186">
        <v>146</v>
      </c>
      <c r="D186" t="s">
        <v>14</v>
      </c>
      <c r="E186">
        <v>118</v>
      </c>
    </row>
    <row r="187" spans="1:5" x14ac:dyDescent="0.25">
      <c r="A187" t="s">
        <v>20</v>
      </c>
      <c r="B187">
        <v>147</v>
      </c>
      <c r="D187" t="s">
        <v>14</v>
      </c>
      <c r="E187">
        <v>120</v>
      </c>
    </row>
    <row r="188" spans="1:5" x14ac:dyDescent="0.25">
      <c r="A188" t="s">
        <v>20</v>
      </c>
      <c r="B188">
        <v>147</v>
      </c>
      <c r="D188" t="s">
        <v>14</v>
      </c>
      <c r="E188">
        <v>120</v>
      </c>
    </row>
    <row r="189" spans="1:5" x14ac:dyDescent="0.25">
      <c r="A189" t="s">
        <v>20</v>
      </c>
      <c r="B189">
        <v>147</v>
      </c>
      <c r="D189" t="s">
        <v>14</v>
      </c>
      <c r="E189">
        <v>121</v>
      </c>
    </row>
    <row r="190" spans="1:5" x14ac:dyDescent="0.25">
      <c r="A190" t="s">
        <v>20</v>
      </c>
      <c r="B190">
        <v>148</v>
      </c>
      <c r="D190" t="s">
        <v>14</v>
      </c>
      <c r="E190">
        <v>127</v>
      </c>
    </row>
    <row r="191" spans="1:5" x14ac:dyDescent="0.25">
      <c r="A191" t="s">
        <v>20</v>
      </c>
      <c r="B191">
        <v>148</v>
      </c>
      <c r="D191" t="s">
        <v>14</v>
      </c>
      <c r="E191">
        <v>128</v>
      </c>
    </row>
    <row r="192" spans="1:5" x14ac:dyDescent="0.25">
      <c r="A192" t="s">
        <v>20</v>
      </c>
      <c r="B192">
        <v>149</v>
      </c>
      <c r="D192" t="s">
        <v>14</v>
      </c>
      <c r="E192">
        <v>130</v>
      </c>
    </row>
    <row r="193" spans="1:5" x14ac:dyDescent="0.25">
      <c r="A193" t="s">
        <v>20</v>
      </c>
      <c r="B193">
        <v>149</v>
      </c>
      <c r="D193" t="s">
        <v>14</v>
      </c>
      <c r="E193">
        <v>131</v>
      </c>
    </row>
    <row r="194" spans="1:5" x14ac:dyDescent="0.25">
      <c r="A194" t="s">
        <v>20</v>
      </c>
      <c r="B194">
        <v>150</v>
      </c>
      <c r="D194" t="s">
        <v>14</v>
      </c>
      <c r="E194">
        <v>132</v>
      </c>
    </row>
    <row r="195" spans="1:5" x14ac:dyDescent="0.25">
      <c r="A195" t="s">
        <v>20</v>
      </c>
      <c r="B195">
        <v>150</v>
      </c>
      <c r="D195" t="s">
        <v>14</v>
      </c>
      <c r="E195">
        <v>133</v>
      </c>
    </row>
    <row r="196" spans="1:5" x14ac:dyDescent="0.25">
      <c r="A196" t="s">
        <v>20</v>
      </c>
      <c r="B196">
        <v>154</v>
      </c>
      <c r="D196" t="s">
        <v>14</v>
      </c>
      <c r="E196">
        <v>133</v>
      </c>
    </row>
    <row r="197" spans="1:5" x14ac:dyDescent="0.25">
      <c r="A197" t="s">
        <v>20</v>
      </c>
      <c r="B197">
        <v>154</v>
      </c>
      <c r="D197" t="s">
        <v>14</v>
      </c>
      <c r="E197">
        <v>136</v>
      </c>
    </row>
    <row r="198" spans="1:5" x14ac:dyDescent="0.25">
      <c r="A198" t="s">
        <v>20</v>
      </c>
      <c r="B198">
        <v>154</v>
      </c>
      <c r="D198" t="s">
        <v>14</v>
      </c>
      <c r="E198">
        <v>137</v>
      </c>
    </row>
    <row r="199" spans="1:5" x14ac:dyDescent="0.25">
      <c r="A199" t="s">
        <v>20</v>
      </c>
      <c r="B199">
        <v>154</v>
      </c>
      <c r="D199" t="s">
        <v>14</v>
      </c>
      <c r="E199">
        <v>141</v>
      </c>
    </row>
    <row r="200" spans="1:5" x14ac:dyDescent="0.25">
      <c r="A200" t="s">
        <v>20</v>
      </c>
      <c r="B200">
        <v>155</v>
      </c>
      <c r="D200" t="s">
        <v>14</v>
      </c>
      <c r="E200">
        <v>143</v>
      </c>
    </row>
    <row r="201" spans="1:5" x14ac:dyDescent="0.25">
      <c r="A201" t="s">
        <v>20</v>
      </c>
      <c r="B201">
        <v>155</v>
      </c>
      <c r="D201" t="s">
        <v>14</v>
      </c>
      <c r="E201">
        <v>147</v>
      </c>
    </row>
    <row r="202" spans="1:5" x14ac:dyDescent="0.25">
      <c r="A202" t="s">
        <v>20</v>
      </c>
      <c r="B202">
        <v>155</v>
      </c>
      <c r="D202" t="s">
        <v>14</v>
      </c>
      <c r="E202">
        <v>151</v>
      </c>
    </row>
    <row r="203" spans="1:5" x14ac:dyDescent="0.25">
      <c r="A203" t="s">
        <v>20</v>
      </c>
      <c r="B203">
        <v>155</v>
      </c>
      <c r="D203" t="s">
        <v>14</v>
      </c>
      <c r="E203">
        <v>154</v>
      </c>
    </row>
    <row r="204" spans="1:5" x14ac:dyDescent="0.25">
      <c r="A204" t="s">
        <v>20</v>
      </c>
      <c r="B204">
        <v>156</v>
      </c>
      <c r="D204" t="s">
        <v>14</v>
      </c>
      <c r="E204">
        <v>156</v>
      </c>
    </row>
    <row r="205" spans="1:5" x14ac:dyDescent="0.25">
      <c r="A205" t="s">
        <v>20</v>
      </c>
      <c r="B205">
        <v>156</v>
      </c>
      <c r="D205" t="s">
        <v>14</v>
      </c>
      <c r="E205">
        <v>157</v>
      </c>
    </row>
    <row r="206" spans="1:5" x14ac:dyDescent="0.25">
      <c r="A206" t="s">
        <v>20</v>
      </c>
      <c r="B206">
        <v>157</v>
      </c>
      <c r="D206" t="s">
        <v>14</v>
      </c>
      <c r="E206">
        <v>162</v>
      </c>
    </row>
    <row r="207" spans="1:5" x14ac:dyDescent="0.25">
      <c r="A207" t="s">
        <v>20</v>
      </c>
      <c r="B207">
        <v>157</v>
      </c>
      <c r="D207" t="s">
        <v>14</v>
      </c>
      <c r="E207">
        <v>168</v>
      </c>
    </row>
    <row r="208" spans="1:5" x14ac:dyDescent="0.25">
      <c r="A208" t="s">
        <v>20</v>
      </c>
      <c r="B208">
        <v>157</v>
      </c>
      <c r="D208" t="s">
        <v>14</v>
      </c>
      <c r="E208">
        <v>180</v>
      </c>
    </row>
    <row r="209" spans="1:5" x14ac:dyDescent="0.25">
      <c r="A209" t="s">
        <v>20</v>
      </c>
      <c r="B209">
        <v>157</v>
      </c>
      <c r="D209" t="s">
        <v>14</v>
      </c>
      <c r="E209">
        <v>181</v>
      </c>
    </row>
    <row r="210" spans="1:5" x14ac:dyDescent="0.25">
      <c r="A210" t="s">
        <v>20</v>
      </c>
      <c r="B210">
        <v>157</v>
      </c>
      <c r="D210" t="s">
        <v>14</v>
      </c>
      <c r="E210">
        <v>183</v>
      </c>
    </row>
    <row r="211" spans="1:5" x14ac:dyDescent="0.25">
      <c r="A211" t="s">
        <v>20</v>
      </c>
      <c r="B211">
        <v>158</v>
      </c>
      <c r="D211" t="s">
        <v>14</v>
      </c>
      <c r="E211">
        <v>186</v>
      </c>
    </row>
    <row r="212" spans="1:5" x14ac:dyDescent="0.25">
      <c r="A212" t="s">
        <v>20</v>
      </c>
      <c r="B212">
        <v>158</v>
      </c>
      <c r="D212" t="s">
        <v>14</v>
      </c>
      <c r="E212">
        <v>191</v>
      </c>
    </row>
    <row r="213" spans="1:5" x14ac:dyDescent="0.25">
      <c r="A213" t="s">
        <v>20</v>
      </c>
      <c r="B213">
        <v>159</v>
      </c>
      <c r="D213" t="s">
        <v>14</v>
      </c>
      <c r="E213">
        <v>191</v>
      </c>
    </row>
    <row r="214" spans="1:5" x14ac:dyDescent="0.25">
      <c r="A214" t="s">
        <v>20</v>
      </c>
      <c r="B214">
        <v>159</v>
      </c>
      <c r="D214" t="s">
        <v>14</v>
      </c>
      <c r="E214">
        <v>200</v>
      </c>
    </row>
    <row r="215" spans="1:5" x14ac:dyDescent="0.25">
      <c r="A215" t="s">
        <v>20</v>
      </c>
      <c r="B215">
        <v>159</v>
      </c>
      <c r="D215" t="s">
        <v>14</v>
      </c>
      <c r="E215">
        <v>210</v>
      </c>
    </row>
    <row r="216" spans="1:5" x14ac:dyDescent="0.25">
      <c r="A216" t="s">
        <v>20</v>
      </c>
      <c r="B216">
        <v>160</v>
      </c>
      <c r="D216" t="s">
        <v>14</v>
      </c>
      <c r="E216">
        <v>210</v>
      </c>
    </row>
    <row r="217" spans="1:5" x14ac:dyDescent="0.25">
      <c r="A217" t="s">
        <v>20</v>
      </c>
      <c r="B217">
        <v>160</v>
      </c>
      <c r="D217" t="s">
        <v>14</v>
      </c>
      <c r="E217">
        <v>225</v>
      </c>
    </row>
    <row r="218" spans="1:5" x14ac:dyDescent="0.25">
      <c r="A218" t="s">
        <v>20</v>
      </c>
      <c r="B218">
        <v>161</v>
      </c>
      <c r="D218" t="s">
        <v>14</v>
      </c>
      <c r="E218">
        <v>226</v>
      </c>
    </row>
    <row r="219" spans="1:5" x14ac:dyDescent="0.25">
      <c r="A219" t="s">
        <v>20</v>
      </c>
      <c r="B219">
        <v>163</v>
      </c>
      <c r="D219" t="s">
        <v>14</v>
      </c>
      <c r="E219">
        <v>243</v>
      </c>
    </row>
    <row r="220" spans="1:5" x14ac:dyDescent="0.25">
      <c r="A220" t="s">
        <v>20</v>
      </c>
      <c r="B220">
        <v>163</v>
      </c>
      <c r="D220" t="s">
        <v>14</v>
      </c>
      <c r="E220">
        <v>243</v>
      </c>
    </row>
    <row r="221" spans="1:5" x14ac:dyDescent="0.25">
      <c r="A221" t="s">
        <v>20</v>
      </c>
      <c r="B221">
        <v>164</v>
      </c>
      <c r="D221" t="s">
        <v>14</v>
      </c>
      <c r="E221">
        <v>245</v>
      </c>
    </row>
    <row r="222" spans="1:5" x14ac:dyDescent="0.25">
      <c r="A222" t="s">
        <v>20</v>
      </c>
      <c r="B222">
        <v>164</v>
      </c>
      <c r="D222" t="s">
        <v>14</v>
      </c>
      <c r="E222">
        <v>245</v>
      </c>
    </row>
    <row r="223" spans="1:5" x14ac:dyDescent="0.25">
      <c r="A223" t="s">
        <v>20</v>
      </c>
      <c r="B223">
        <v>164</v>
      </c>
      <c r="D223" t="s">
        <v>14</v>
      </c>
      <c r="E223">
        <v>248</v>
      </c>
    </row>
    <row r="224" spans="1:5" x14ac:dyDescent="0.25">
      <c r="A224" t="s">
        <v>20</v>
      </c>
      <c r="B224">
        <v>164</v>
      </c>
      <c r="D224" t="s">
        <v>14</v>
      </c>
      <c r="E224">
        <v>252</v>
      </c>
    </row>
    <row r="225" spans="1:5" x14ac:dyDescent="0.25">
      <c r="A225" t="s">
        <v>20</v>
      </c>
      <c r="B225">
        <v>164</v>
      </c>
      <c r="D225" t="s">
        <v>14</v>
      </c>
      <c r="E225">
        <v>253</v>
      </c>
    </row>
    <row r="226" spans="1:5" x14ac:dyDescent="0.25">
      <c r="A226" t="s">
        <v>20</v>
      </c>
      <c r="B226">
        <v>165</v>
      </c>
      <c r="D226" t="s">
        <v>14</v>
      </c>
      <c r="E226">
        <v>257</v>
      </c>
    </row>
    <row r="227" spans="1:5" x14ac:dyDescent="0.25">
      <c r="A227" t="s">
        <v>20</v>
      </c>
      <c r="B227">
        <v>165</v>
      </c>
      <c r="D227" t="s">
        <v>14</v>
      </c>
      <c r="E227">
        <v>263</v>
      </c>
    </row>
    <row r="228" spans="1:5" x14ac:dyDescent="0.25">
      <c r="A228" t="s">
        <v>20</v>
      </c>
      <c r="B228">
        <v>165</v>
      </c>
      <c r="D228" t="s">
        <v>14</v>
      </c>
      <c r="E228">
        <v>296</v>
      </c>
    </row>
    <row r="229" spans="1:5" x14ac:dyDescent="0.25">
      <c r="A229" t="s">
        <v>20</v>
      </c>
      <c r="B229">
        <v>165</v>
      </c>
      <c r="D229" t="s">
        <v>14</v>
      </c>
      <c r="E229">
        <v>326</v>
      </c>
    </row>
    <row r="230" spans="1:5" x14ac:dyDescent="0.25">
      <c r="A230" t="s">
        <v>20</v>
      </c>
      <c r="B230">
        <v>166</v>
      </c>
      <c r="D230" t="s">
        <v>14</v>
      </c>
      <c r="E230">
        <v>328</v>
      </c>
    </row>
    <row r="231" spans="1:5" x14ac:dyDescent="0.25">
      <c r="A231" t="s">
        <v>20</v>
      </c>
      <c r="B231">
        <v>168</v>
      </c>
      <c r="D231" t="s">
        <v>14</v>
      </c>
      <c r="E231">
        <v>331</v>
      </c>
    </row>
    <row r="232" spans="1:5" x14ac:dyDescent="0.25">
      <c r="A232" t="s">
        <v>20</v>
      </c>
      <c r="B232">
        <v>168</v>
      </c>
      <c r="D232" t="s">
        <v>14</v>
      </c>
      <c r="E232">
        <v>347</v>
      </c>
    </row>
    <row r="233" spans="1:5" x14ac:dyDescent="0.25">
      <c r="A233" t="s">
        <v>20</v>
      </c>
      <c r="B233">
        <v>169</v>
      </c>
      <c r="D233" t="s">
        <v>14</v>
      </c>
      <c r="E233">
        <v>355</v>
      </c>
    </row>
    <row r="234" spans="1:5" x14ac:dyDescent="0.25">
      <c r="A234" t="s">
        <v>20</v>
      </c>
      <c r="B234">
        <v>170</v>
      </c>
      <c r="D234" t="s">
        <v>14</v>
      </c>
      <c r="E234">
        <v>362</v>
      </c>
    </row>
    <row r="235" spans="1:5" x14ac:dyDescent="0.25">
      <c r="A235" t="s">
        <v>20</v>
      </c>
      <c r="B235">
        <v>170</v>
      </c>
      <c r="D235" t="s">
        <v>14</v>
      </c>
      <c r="E235">
        <v>374</v>
      </c>
    </row>
    <row r="236" spans="1:5" x14ac:dyDescent="0.25">
      <c r="A236" t="s">
        <v>20</v>
      </c>
      <c r="B236">
        <v>170</v>
      </c>
      <c r="D236" t="s">
        <v>14</v>
      </c>
      <c r="E236">
        <v>393</v>
      </c>
    </row>
    <row r="237" spans="1:5" x14ac:dyDescent="0.25">
      <c r="A237" t="s">
        <v>20</v>
      </c>
      <c r="B237">
        <v>172</v>
      </c>
      <c r="D237" t="s">
        <v>14</v>
      </c>
      <c r="E237">
        <v>395</v>
      </c>
    </row>
    <row r="238" spans="1:5" x14ac:dyDescent="0.25">
      <c r="A238" t="s">
        <v>20</v>
      </c>
      <c r="B238">
        <v>173</v>
      </c>
      <c r="D238" t="s">
        <v>14</v>
      </c>
      <c r="E238">
        <v>418</v>
      </c>
    </row>
    <row r="239" spans="1:5" x14ac:dyDescent="0.25">
      <c r="A239" t="s">
        <v>20</v>
      </c>
      <c r="B239">
        <v>174</v>
      </c>
      <c r="D239" t="s">
        <v>14</v>
      </c>
      <c r="E239">
        <v>424</v>
      </c>
    </row>
    <row r="240" spans="1:5" x14ac:dyDescent="0.25">
      <c r="A240" t="s">
        <v>20</v>
      </c>
      <c r="B240">
        <v>174</v>
      </c>
      <c r="D240" t="s">
        <v>14</v>
      </c>
      <c r="E240">
        <v>435</v>
      </c>
    </row>
    <row r="241" spans="1:5" x14ac:dyDescent="0.25">
      <c r="A241" t="s">
        <v>20</v>
      </c>
      <c r="B241">
        <v>175</v>
      </c>
      <c r="D241" t="s">
        <v>14</v>
      </c>
      <c r="E241">
        <v>441</v>
      </c>
    </row>
    <row r="242" spans="1:5" x14ac:dyDescent="0.25">
      <c r="A242" t="s">
        <v>20</v>
      </c>
      <c r="B242">
        <v>176</v>
      </c>
      <c r="D242" t="s">
        <v>14</v>
      </c>
      <c r="E242">
        <v>452</v>
      </c>
    </row>
    <row r="243" spans="1:5" x14ac:dyDescent="0.25">
      <c r="A243" t="s">
        <v>20</v>
      </c>
      <c r="B243">
        <v>179</v>
      </c>
      <c r="D243" t="s">
        <v>14</v>
      </c>
      <c r="E243">
        <v>452</v>
      </c>
    </row>
    <row r="244" spans="1:5" x14ac:dyDescent="0.25">
      <c r="A244" t="s">
        <v>20</v>
      </c>
      <c r="B244">
        <v>180</v>
      </c>
      <c r="D244" t="s">
        <v>14</v>
      </c>
      <c r="E244">
        <v>454</v>
      </c>
    </row>
    <row r="245" spans="1:5" x14ac:dyDescent="0.25">
      <c r="A245" t="s">
        <v>20</v>
      </c>
      <c r="B245">
        <v>180</v>
      </c>
      <c r="D245" t="s">
        <v>14</v>
      </c>
      <c r="E245">
        <v>504</v>
      </c>
    </row>
    <row r="246" spans="1:5" x14ac:dyDescent="0.25">
      <c r="A246" t="s">
        <v>20</v>
      </c>
      <c r="B246">
        <v>180</v>
      </c>
      <c r="D246" t="s">
        <v>14</v>
      </c>
      <c r="E246">
        <v>513</v>
      </c>
    </row>
    <row r="247" spans="1:5" x14ac:dyDescent="0.25">
      <c r="A247" t="s">
        <v>20</v>
      </c>
      <c r="B247">
        <v>180</v>
      </c>
      <c r="D247" t="s">
        <v>14</v>
      </c>
      <c r="E247">
        <v>523</v>
      </c>
    </row>
    <row r="248" spans="1:5" x14ac:dyDescent="0.25">
      <c r="A248" t="s">
        <v>20</v>
      </c>
      <c r="B248">
        <v>181</v>
      </c>
      <c r="D248" t="s">
        <v>14</v>
      </c>
      <c r="E248">
        <v>526</v>
      </c>
    </row>
    <row r="249" spans="1:5" x14ac:dyDescent="0.25">
      <c r="A249" t="s">
        <v>20</v>
      </c>
      <c r="B249">
        <v>181</v>
      </c>
      <c r="D249" t="s">
        <v>14</v>
      </c>
      <c r="E249">
        <v>535</v>
      </c>
    </row>
    <row r="250" spans="1:5" x14ac:dyDescent="0.25">
      <c r="A250" t="s">
        <v>20</v>
      </c>
      <c r="B250">
        <v>182</v>
      </c>
      <c r="D250" t="s">
        <v>14</v>
      </c>
      <c r="E250">
        <v>554</v>
      </c>
    </row>
    <row r="251" spans="1:5" x14ac:dyDescent="0.25">
      <c r="A251" t="s">
        <v>20</v>
      </c>
      <c r="B251">
        <v>183</v>
      </c>
      <c r="D251" t="s">
        <v>14</v>
      </c>
      <c r="E251">
        <v>558</v>
      </c>
    </row>
    <row r="252" spans="1:5" x14ac:dyDescent="0.25">
      <c r="A252" t="s">
        <v>20</v>
      </c>
      <c r="B252">
        <v>183</v>
      </c>
      <c r="D252" t="s">
        <v>14</v>
      </c>
      <c r="E252">
        <v>558</v>
      </c>
    </row>
    <row r="253" spans="1:5" x14ac:dyDescent="0.25">
      <c r="A253" t="s">
        <v>20</v>
      </c>
      <c r="B253">
        <v>184</v>
      </c>
      <c r="D253" t="s">
        <v>14</v>
      </c>
      <c r="E253">
        <v>575</v>
      </c>
    </row>
    <row r="254" spans="1:5" x14ac:dyDescent="0.25">
      <c r="A254" t="s">
        <v>20</v>
      </c>
      <c r="B254">
        <v>185</v>
      </c>
      <c r="D254" t="s">
        <v>14</v>
      </c>
      <c r="E254">
        <v>579</v>
      </c>
    </row>
    <row r="255" spans="1:5" x14ac:dyDescent="0.25">
      <c r="A255" t="s">
        <v>20</v>
      </c>
      <c r="B255">
        <v>186</v>
      </c>
      <c r="D255" t="s">
        <v>14</v>
      </c>
      <c r="E255">
        <v>594</v>
      </c>
    </row>
    <row r="256" spans="1:5" x14ac:dyDescent="0.25">
      <c r="A256" t="s">
        <v>20</v>
      </c>
      <c r="B256">
        <v>186</v>
      </c>
      <c r="D256" t="s">
        <v>14</v>
      </c>
      <c r="E256">
        <v>602</v>
      </c>
    </row>
    <row r="257" spans="1:5" x14ac:dyDescent="0.25">
      <c r="A257" t="s">
        <v>20</v>
      </c>
      <c r="B257">
        <v>186</v>
      </c>
      <c r="D257" t="s">
        <v>14</v>
      </c>
      <c r="E257">
        <v>605</v>
      </c>
    </row>
    <row r="258" spans="1:5" x14ac:dyDescent="0.25">
      <c r="A258" t="s">
        <v>20</v>
      </c>
      <c r="B258">
        <v>186</v>
      </c>
      <c r="D258" t="s">
        <v>14</v>
      </c>
      <c r="E258">
        <v>648</v>
      </c>
    </row>
    <row r="259" spans="1:5" x14ac:dyDescent="0.25">
      <c r="A259" t="s">
        <v>20</v>
      </c>
      <c r="B259">
        <v>186</v>
      </c>
      <c r="D259" t="s">
        <v>14</v>
      </c>
      <c r="E259">
        <v>648</v>
      </c>
    </row>
    <row r="260" spans="1:5" x14ac:dyDescent="0.25">
      <c r="A260" t="s">
        <v>20</v>
      </c>
      <c r="B260">
        <v>187</v>
      </c>
      <c r="D260" t="s">
        <v>14</v>
      </c>
      <c r="E260">
        <v>656</v>
      </c>
    </row>
    <row r="261" spans="1:5" x14ac:dyDescent="0.25">
      <c r="A261" t="s">
        <v>20</v>
      </c>
      <c r="B261">
        <v>189</v>
      </c>
      <c r="D261" t="s">
        <v>14</v>
      </c>
      <c r="E261">
        <v>662</v>
      </c>
    </row>
    <row r="262" spans="1:5" x14ac:dyDescent="0.25">
      <c r="A262" t="s">
        <v>20</v>
      </c>
      <c r="B262">
        <v>189</v>
      </c>
      <c r="D262" t="s">
        <v>14</v>
      </c>
      <c r="E262">
        <v>672</v>
      </c>
    </row>
    <row r="263" spans="1:5" x14ac:dyDescent="0.25">
      <c r="A263" t="s">
        <v>20</v>
      </c>
      <c r="B263">
        <v>190</v>
      </c>
      <c r="D263" t="s">
        <v>14</v>
      </c>
      <c r="E263">
        <v>674</v>
      </c>
    </row>
    <row r="264" spans="1:5" x14ac:dyDescent="0.25">
      <c r="A264" t="s">
        <v>20</v>
      </c>
      <c r="B264">
        <v>190</v>
      </c>
      <c r="D264" t="s">
        <v>14</v>
      </c>
      <c r="E264">
        <v>676</v>
      </c>
    </row>
    <row r="265" spans="1:5" x14ac:dyDescent="0.25">
      <c r="A265" t="s">
        <v>20</v>
      </c>
      <c r="B265">
        <v>191</v>
      </c>
      <c r="D265" t="s">
        <v>14</v>
      </c>
      <c r="E265">
        <v>679</v>
      </c>
    </row>
    <row r="266" spans="1:5" x14ac:dyDescent="0.25">
      <c r="A266" t="s">
        <v>20</v>
      </c>
      <c r="B266">
        <v>191</v>
      </c>
      <c r="D266" t="s">
        <v>14</v>
      </c>
      <c r="E266">
        <v>679</v>
      </c>
    </row>
    <row r="267" spans="1:5" x14ac:dyDescent="0.25">
      <c r="A267" t="s">
        <v>20</v>
      </c>
      <c r="B267">
        <v>191</v>
      </c>
      <c r="D267" t="s">
        <v>14</v>
      </c>
      <c r="E267">
        <v>714</v>
      </c>
    </row>
    <row r="268" spans="1:5" x14ac:dyDescent="0.25">
      <c r="A268" t="s">
        <v>20</v>
      </c>
      <c r="B268">
        <v>192</v>
      </c>
      <c r="D268" t="s">
        <v>14</v>
      </c>
      <c r="E268">
        <v>742</v>
      </c>
    </row>
    <row r="269" spans="1:5" x14ac:dyDescent="0.25">
      <c r="A269" t="s">
        <v>20</v>
      </c>
      <c r="B269">
        <v>192</v>
      </c>
      <c r="D269" t="s">
        <v>14</v>
      </c>
      <c r="E269">
        <v>747</v>
      </c>
    </row>
    <row r="270" spans="1:5" x14ac:dyDescent="0.25">
      <c r="A270" t="s">
        <v>20</v>
      </c>
      <c r="B270">
        <v>193</v>
      </c>
      <c r="D270" t="s">
        <v>14</v>
      </c>
      <c r="E270">
        <v>750</v>
      </c>
    </row>
    <row r="271" spans="1:5" x14ac:dyDescent="0.25">
      <c r="A271" t="s">
        <v>20</v>
      </c>
      <c r="B271">
        <v>194</v>
      </c>
      <c r="D271" t="s">
        <v>14</v>
      </c>
      <c r="E271">
        <v>750</v>
      </c>
    </row>
    <row r="272" spans="1:5" x14ac:dyDescent="0.25">
      <c r="A272" t="s">
        <v>20</v>
      </c>
      <c r="B272">
        <v>194</v>
      </c>
      <c r="D272" t="s">
        <v>14</v>
      </c>
      <c r="E272">
        <v>752</v>
      </c>
    </row>
    <row r="273" spans="1:5" x14ac:dyDescent="0.25">
      <c r="A273" t="s">
        <v>20</v>
      </c>
      <c r="B273">
        <v>194</v>
      </c>
      <c r="D273" t="s">
        <v>14</v>
      </c>
      <c r="E273">
        <v>774</v>
      </c>
    </row>
    <row r="274" spans="1:5" x14ac:dyDescent="0.25">
      <c r="A274" t="s">
        <v>20</v>
      </c>
      <c r="B274">
        <v>194</v>
      </c>
      <c r="D274" t="s">
        <v>14</v>
      </c>
      <c r="E274">
        <v>782</v>
      </c>
    </row>
    <row r="275" spans="1:5" x14ac:dyDescent="0.25">
      <c r="A275" t="s">
        <v>20</v>
      </c>
      <c r="B275">
        <v>195</v>
      </c>
      <c r="D275" t="s">
        <v>14</v>
      </c>
      <c r="E275">
        <v>792</v>
      </c>
    </row>
    <row r="276" spans="1:5" x14ac:dyDescent="0.25">
      <c r="A276" t="s">
        <v>20</v>
      </c>
      <c r="B276">
        <v>195</v>
      </c>
      <c r="D276" t="s">
        <v>14</v>
      </c>
      <c r="E276">
        <v>803</v>
      </c>
    </row>
    <row r="277" spans="1:5" x14ac:dyDescent="0.25">
      <c r="A277" t="s">
        <v>20</v>
      </c>
      <c r="B277">
        <v>196</v>
      </c>
      <c r="D277" t="s">
        <v>14</v>
      </c>
      <c r="E277">
        <v>830</v>
      </c>
    </row>
    <row r="278" spans="1:5" x14ac:dyDescent="0.25">
      <c r="A278" t="s">
        <v>20</v>
      </c>
      <c r="B278">
        <v>198</v>
      </c>
      <c r="D278" t="s">
        <v>14</v>
      </c>
      <c r="E278">
        <v>830</v>
      </c>
    </row>
    <row r="279" spans="1:5" x14ac:dyDescent="0.25">
      <c r="A279" t="s">
        <v>20</v>
      </c>
      <c r="B279">
        <v>198</v>
      </c>
      <c r="D279" t="s">
        <v>14</v>
      </c>
      <c r="E279">
        <v>831</v>
      </c>
    </row>
    <row r="280" spans="1:5" x14ac:dyDescent="0.25">
      <c r="A280" t="s">
        <v>20</v>
      </c>
      <c r="B280">
        <v>198</v>
      </c>
      <c r="D280" t="s">
        <v>14</v>
      </c>
      <c r="E280">
        <v>838</v>
      </c>
    </row>
    <row r="281" spans="1:5" x14ac:dyDescent="0.25">
      <c r="A281" t="s">
        <v>20</v>
      </c>
      <c r="B281">
        <v>199</v>
      </c>
      <c r="D281" t="s">
        <v>14</v>
      </c>
      <c r="E281">
        <v>842</v>
      </c>
    </row>
    <row r="282" spans="1:5" x14ac:dyDescent="0.25">
      <c r="A282" t="s">
        <v>20</v>
      </c>
      <c r="B282">
        <v>199</v>
      </c>
      <c r="D282" t="s">
        <v>14</v>
      </c>
      <c r="E282">
        <v>846</v>
      </c>
    </row>
    <row r="283" spans="1:5" x14ac:dyDescent="0.25">
      <c r="A283" t="s">
        <v>20</v>
      </c>
      <c r="B283">
        <v>199</v>
      </c>
      <c r="D283" t="s">
        <v>14</v>
      </c>
      <c r="E283">
        <v>859</v>
      </c>
    </row>
    <row r="284" spans="1:5" x14ac:dyDescent="0.25">
      <c r="A284" t="s">
        <v>20</v>
      </c>
      <c r="B284">
        <v>201</v>
      </c>
      <c r="D284" t="s">
        <v>14</v>
      </c>
      <c r="E284">
        <v>886</v>
      </c>
    </row>
    <row r="285" spans="1:5" x14ac:dyDescent="0.25">
      <c r="A285" t="s">
        <v>20</v>
      </c>
      <c r="B285">
        <v>202</v>
      </c>
      <c r="D285" t="s">
        <v>14</v>
      </c>
      <c r="E285">
        <v>889</v>
      </c>
    </row>
    <row r="286" spans="1:5" x14ac:dyDescent="0.25">
      <c r="A286" t="s">
        <v>20</v>
      </c>
      <c r="B286">
        <v>202</v>
      </c>
      <c r="D286" t="s">
        <v>14</v>
      </c>
      <c r="E286">
        <v>908</v>
      </c>
    </row>
    <row r="287" spans="1:5" x14ac:dyDescent="0.25">
      <c r="A287" t="s">
        <v>20</v>
      </c>
      <c r="B287">
        <v>203</v>
      </c>
      <c r="D287" t="s">
        <v>14</v>
      </c>
      <c r="E287">
        <v>923</v>
      </c>
    </row>
    <row r="288" spans="1:5" x14ac:dyDescent="0.25">
      <c r="A288" t="s">
        <v>20</v>
      </c>
      <c r="B288">
        <v>203</v>
      </c>
      <c r="D288" t="s">
        <v>14</v>
      </c>
      <c r="E288">
        <v>926</v>
      </c>
    </row>
    <row r="289" spans="1:5" x14ac:dyDescent="0.25">
      <c r="A289" t="s">
        <v>20</v>
      </c>
      <c r="B289">
        <v>205</v>
      </c>
      <c r="D289" t="s">
        <v>14</v>
      </c>
      <c r="E289">
        <v>931</v>
      </c>
    </row>
    <row r="290" spans="1:5" x14ac:dyDescent="0.25">
      <c r="A290" t="s">
        <v>20</v>
      </c>
      <c r="B290">
        <v>206</v>
      </c>
      <c r="D290" t="s">
        <v>14</v>
      </c>
      <c r="E290">
        <v>934</v>
      </c>
    </row>
    <row r="291" spans="1:5" x14ac:dyDescent="0.25">
      <c r="A291" t="s">
        <v>20</v>
      </c>
      <c r="B291">
        <v>207</v>
      </c>
      <c r="D291" t="s">
        <v>14</v>
      </c>
      <c r="E291">
        <v>940</v>
      </c>
    </row>
    <row r="292" spans="1:5" x14ac:dyDescent="0.25">
      <c r="A292" t="s">
        <v>20</v>
      </c>
      <c r="B292">
        <v>207</v>
      </c>
      <c r="D292" t="s">
        <v>14</v>
      </c>
      <c r="E292">
        <v>941</v>
      </c>
    </row>
    <row r="293" spans="1:5" x14ac:dyDescent="0.25">
      <c r="A293" t="s">
        <v>20</v>
      </c>
      <c r="B293">
        <v>209</v>
      </c>
      <c r="D293" t="s">
        <v>14</v>
      </c>
      <c r="E293">
        <v>955</v>
      </c>
    </row>
    <row r="294" spans="1:5" x14ac:dyDescent="0.25">
      <c r="A294" t="s">
        <v>20</v>
      </c>
      <c r="B294">
        <v>210</v>
      </c>
      <c r="D294" t="s">
        <v>14</v>
      </c>
      <c r="E294">
        <v>1000</v>
      </c>
    </row>
    <row r="295" spans="1:5" x14ac:dyDescent="0.25">
      <c r="A295" t="s">
        <v>20</v>
      </c>
      <c r="B295">
        <v>211</v>
      </c>
      <c r="D295" t="s">
        <v>14</v>
      </c>
      <c r="E295">
        <v>1028</v>
      </c>
    </row>
    <row r="296" spans="1:5" x14ac:dyDescent="0.25">
      <c r="A296" t="s">
        <v>20</v>
      </c>
      <c r="B296">
        <v>211</v>
      </c>
      <c r="D296" t="s">
        <v>14</v>
      </c>
      <c r="E296">
        <v>1059</v>
      </c>
    </row>
    <row r="297" spans="1:5" x14ac:dyDescent="0.25">
      <c r="A297" t="s">
        <v>20</v>
      </c>
      <c r="B297">
        <v>214</v>
      </c>
      <c r="D297" t="s">
        <v>14</v>
      </c>
      <c r="E297">
        <v>1063</v>
      </c>
    </row>
    <row r="298" spans="1:5" x14ac:dyDescent="0.25">
      <c r="A298" t="s">
        <v>20</v>
      </c>
      <c r="B298">
        <v>216</v>
      </c>
      <c r="D298" t="s">
        <v>14</v>
      </c>
      <c r="E298">
        <v>1068</v>
      </c>
    </row>
    <row r="299" spans="1:5" x14ac:dyDescent="0.25">
      <c r="A299" t="s">
        <v>20</v>
      </c>
      <c r="B299">
        <v>217</v>
      </c>
      <c r="D299" t="s">
        <v>14</v>
      </c>
      <c r="E299">
        <v>1072</v>
      </c>
    </row>
    <row r="300" spans="1:5" x14ac:dyDescent="0.25">
      <c r="A300" t="s">
        <v>20</v>
      </c>
      <c r="B300">
        <v>218</v>
      </c>
      <c r="D300" t="s">
        <v>14</v>
      </c>
      <c r="E300">
        <v>1120</v>
      </c>
    </row>
    <row r="301" spans="1:5" x14ac:dyDescent="0.25">
      <c r="A301" t="s">
        <v>20</v>
      </c>
      <c r="B301">
        <v>218</v>
      </c>
      <c r="D301" t="s">
        <v>14</v>
      </c>
      <c r="E301">
        <v>1121</v>
      </c>
    </row>
    <row r="302" spans="1:5" x14ac:dyDescent="0.25">
      <c r="A302" t="s">
        <v>20</v>
      </c>
      <c r="B302">
        <v>219</v>
      </c>
      <c r="D302" t="s">
        <v>14</v>
      </c>
      <c r="E302">
        <v>1130</v>
      </c>
    </row>
    <row r="303" spans="1:5" x14ac:dyDescent="0.25">
      <c r="A303" t="s">
        <v>20</v>
      </c>
      <c r="B303">
        <v>220</v>
      </c>
      <c r="D303" t="s">
        <v>14</v>
      </c>
      <c r="E303">
        <v>1181</v>
      </c>
    </row>
    <row r="304" spans="1:5" x14ac:dyDescent="0.25">
      <c r="A304" t="s">
        <v>20</v>
      </c>
      <c r="B304">
        <v>220</v>
      </c>
      <c r="D304" t="s">
        <v>14</v>
      </c>
      <c r="E304">
        <v>1194</v>
      </c>
    </row>
    <row r="305" spans="1:5" x14ac:dyDescent="0.25">
      <c r="A305" t="s">
        <v>20</v>
      </c>
      <c r="B305">
        <v>221</v>
      </c>
      <c r="D305" t="s">
        <v>14</v>
      </c>
      <c r="E305">
        <v>1198</v>
      </c>
    </row>
    <row r="306" spans="1:5" x14ac:dyDescent="0.25">
      <c r="A306" t="s">
        <v>20</v>
      </c>
      <c r="B306">
        <v>221</v>
      </c>
      <c r="D306" t="s">
        <v>14</v>
      </c>
      <c r="E306">
        <v>1220</v>
      </c>
    </row>
    <row r="307" spans="1:5" x14ac:dyDescent="0.25">
      <c r="A307" t="s">
        <v>20</v>
      </c>
      <c r="B307">
        <v>222</v>
      </c>
      <c r="D307" t="s">
        <v>14</v>
      </c>
      <c r="E307">
        <v>1221</v>
      </c>
    </row>
    <row r="308" spans="1:5" x14ac:dyDescent="0.25">
      <c r="A308" t="s">
        <v>20</v>
      </c>
      <c r="B308">
        <v>222</v>
      </c>
      <c r="D308" t="s">
        <v>14</v>
      </c>
      <c r="E308">
        <v>1225</v>
      </c>
    </row>
    <row r="309" spans="1:5" x14ac:dyDescent="0.25">
      <c r="A309" t="s">
        <v>20</v>
      </c>
      <c r="B309">
        <v>223</v>
      </c>
      <c r="D309" t="s">
        <v>14</v>
      </c>
      <c r="E309">
        <v>1229</v>
      </c>
    </row>
    <row r="310" spans="1:5" x14ac:dyDescent="0.25">
      <c r="A310" t="s">
        <v>20</v>
      </c>
      <c r="B310">
        <v>225</v>
      </c>
      <c r="D310" t="s">
        <v>14</v>
      </c>
      <c r="E310">
        <v>1257</v>
      </c>
    </row>
    <row r="311" spans="1:5" x14ac:dyDescent="0.25">
      <c r="A311" t="s">
        <v>20</v>
      </c>
      <c r="B311">
        <v>226</v>
      </c>
      <c r="D311" t="s">
        <v>14</v>
      </c>
      <c r="E311">
        <v>1258</v>
      </c>
    </row>
    <row r="312" spans="1:5" x14ac:dyDescent="0.25">
      <c r="A312" t="s">
        <v>20</v>
      </c>
      <c r="B312">
        <v>226</v>
      </c>
      <c r="D312" t="s">
        <v>14</v>
      </c>
      <c r="E312">
        <v>1274</v>
      </c>
    </row>
    <row r="313" spans="1:5" x14ac:dyDescent="0.25">
      <c r="A313" t="s">
        <v>20</v>
      </c>
      <c r="B313">
        <v>227</v>
      </c>
      <c r="D313" t="s">
        <v>14</v>
      </c>
      <c r="E313">
        <v>1296</v>
      </c>
    </row>
    <row r="314" spans="1:5" x14ac:dyDescent="0.25">
      <c r="A314" t="s">
        <v>20</v>
      </c>
      <c r="B314">
        <v>233</v>
      </c>
      <c r="D314" t="s">
        <v>14</v>
      </c>
      <c r="E314">
        <v>1335</v>
      </c>
    </row>
    <row r="315" spans="1:5" x14ac:dyDescent="0.25">
      <c r="A315" t="s">
        <v>20</v>
      </c>
      <c r="B315">
        <v>234</v>
      </c>
      <c r="D315" t="s">
        <v>14</v>
      </c>
      <c r="E315">
        <v>1368</v>
      </c>
    </row>
    <row r="316" spans="1:5" x14ac:dyDescent="0.25">
      <c r="A316" t="s">
        <v>20</v>
      </c>
      <c r="B316">
        <v>235</v>
      </c>
      <c r="D316" t="s">
        <v>14</v>
      </c>
      <c r="E316">
        <v>1439</v>
      </c>
    </row>
    <row r="317" spans="1:5" x14ac:dyDescent="0.25">
      <c r="A317" t="s">
        <v>20</v>
      </c>
      <c r="B317">
        <v>236</v>
      </c>
      <c r="D317" t="s">
        <v>14</v>
      </c>
      <c r="E317">
        <v>1467</v>
      </c>
    </row>
    <row r="318" spans="1:5" x14ac:dyDescent="0.25">
      <c r="A318" t="s">
        <v>20</v>
      </c>
      <c r="B318">
        <v>236</v>
      </c>
      <c r="D318" t="s">
        <v>14</v>
      </c>
      <c r="E318">
        <v>1467</v>
      </c>
    </row>
    <row r="319" spans="1:5" x14ac:dyDescent="0.25">
      <c r="A319" t="s">
        <v>20</v>
      </c>
      <c r="B319">
        <v>237</v>
      </c>
      <c r="D319" t="s">
        <v>14</v>
      </c>
      <c r="E319">
        <v>1482</v>
      </c>
    </row>
    <row r="320" spans="1:5" x14ac:dyDescent="0.25">
      <c r="A320" t="s">
        <v>20</v>
      </c>
      <c r="B320">
        <v>238</v>
      </c>
      <c r="D320" t="s">
        <v>14</v>
      </c>
      <c r="E320">
        <v>1538</v>
      </c>
    </row>
    <row r="321" spans="1:5" x14ac:dyDescent="0.25">
      <c r="A321" t="s">
        <v>20</v>
      </c>
      <c r="B321">
        <v>238</v>
      </c>
      <c r="D321" t="s">
        <v>14</v>
      </c>
      <c r="E321">
        <v>1596</v>
      </c>
    </row>
    <row r="322" spans="1:5" x14ac:dyDescent="0.25">
      <c r="A322" t="s">
        <v>20</v>
      </c>
      <c r="B322">
        <v>239</v>
      </c>
      <c r="D322" t="s">
        <v>14</v>
      </c>
      <c r="E322">
        <v>1608</v>
      </c>
    </row>
    <row r="323" spans="1:5" x14ac:dyDescent="0.25">
      <c r="A323" t="s">
        <v>20</v>
      </c>
      <c r="B323">
        <v>241</v>
      </c>
      <c r="D323" t="s">
        <v>14</v>
      </c>
      <c r="E323">
        <v>1625</v>
      </c>
    </row>
    <row r="324" spans="1:5" x14ac:dyDescent="0.25">
      <c r="A324" t="s">
        <v>20</v>
      </c>
      <c r="B324">
        <v>244</v>
      </c>
      <c r="D324" t="s">
        <v>14</v>
      </c>
      <c r="E324">
        <v>1657</v>
      </c>
    </row>
    <row r="325" spans="1:5" x14ac:dyDescent="0.25">
      <c r="A325" t="s">
        <v>20</v>
      </c>
      <c r="B325">
        <v>244</v>
      </c>
      <c r="D325" t="s">
        <v>14</v>
      </c>
      <c r="E325">
        <v>1684</v>
      </c>
    </row>
    <row r="326" spans="1:5" x14ac:dyDescent="0.25">
      <c r="A326" t="s">
        <v>20</v>
      </c>
      <c r="B326">
        <v>245</v>
      </c>
      <c r="D326" t="s">
        <v>14</v>
      </c>
      <c r="E326">
        <v>1691</v>
      </c>
    </row>
    <row r="327" spans="1:5" x14ac:dyDescent="0.25">
      <c r="A327" t="s">
        <v>20</v>
      </c>
      <c r="B327">
        <v>246</v>
      </c>
      <c r="D327" t="s">
        <v>14</v>
      </c>
      <c r="E327">
        <v>1748</v>
      </c>
    </row>
    <row r="328" spans="1:5" x14ac:dyDescent="0.25">
      <c r="A328" t="s">
        <v>20</v>
      </c>
      <c r="B328">
        <v>246</v>
      </c>
      <c r="D328" t="s">
        <v>14</v>
      </c>
      <c r="E328">
        <v>1758</v>
      </c>
    </row>
    <row r="329" spans="1:5" x14ac:dyDescent="0.25">
      <c r="A329" t="s">
        <v>20</v>
      </c>
      <c r="B329">
        <v>247</v>
      </c>
      <c r="D329" t="s">
        <v>14</v>
      </c>
      <c r="E329">
        <v>1784</v>
      </c>
    </row>
    <row r="330" spans="1:5" x14ac:dyDescent="0.25">
      <c r="A330" t="s">
        <v>20</v>
      </c>
      <c r="B330">
        <v>247</v>
      </c>
      <c r="D330" t="s">
        <v>14</v>
      </c>
      <c r="E330">
        <v>1790</v>
      </c>
    </row>
    <row r="331" spans="1:5" x14ac:dyDescent="0.25">
      <c r="A331" t="s">
        <v>20</v>
      </c>
      <c r="B331">
        <v>249</v>
      </c>
      <c r="D331" t="s">
        <v>14</v>
      </c>
      <c r="E331">
        <v>1796</v>
      </c>
    </row>
    <row r="332" spans="1:5" x14ac:dyDescent="0.25">
      <c r="A332" t="s">
        <v>20</v>
      </c>
      <c r="B332">
        <v>249</v>
      </c>
      <c r="D332" t="s">
        <v>14</v>
      </c>
      <c r="E332">
        <v>1825</v>
      </c>
    </row>
    <row r="333" spans="1:5" x14ac:dyDescent="0.25">
      <c r="A333" t="s">
        <v>20</v>
      </c>
      <c r="B333">
        <v>250</v>
      </c>
      <c r="D333" t="s">
        <v>14</v>
      </c>
      <c r="E333">
        <v>1886</v>
      </c>
    </row>
    <row r="334" spans="1:5" x14ac:dyDescent="0.25">
      <c r="A334" t="s">
        <v>20</v>
      </c>
      <c r="B334">
        <v>252</v>
      </c>
      <c r="D334" t="s">
        <v>14</v>
      </c>
      <c r="E334">
        <v>1910</v>
      </c>
    </row>
    <row r="335" spans="1:5" x14ac:dyDescent="0.25">
      <c r="A335" t="s">
        <v>20</v>
      </c>
      <c r="B335">
        <v>253</v>
      </c>
      <c r="D335" t="s">
        <v>14</v>
      </c>
      <c r="E335">
        <v>1979</v>
      </c>
    </row>
    <row r="336" spans="1:5" x14ac:dyDescent="0.25">
      <c r="A336" t="s">
        <v>20</v>
      </c>
      <c r="B336">
        <v>254</v>
      </c>
      <c r="D336" t="s">
        <v>14</v>
      </c>
      <c r="E336">
        <v>1999</v>
      </c>
    </row>
    <row r="337" spans="1:5" x14ac:dyDescent="0.25">
      <c r="A337" t="s">
        <v>20</v>
      </c>
      <c r="B337">
        <v>255</v>
      </c>
      <c r="D337" t="s">
        <v>14</v>
      </c>
      <c r="E337">
        <v>2025</v>
      </c>
    </row>
    <row r="338" spans="1:5" x14ac:dyDescent="0.25">
      <c r="A338" t="s">
        <v>20</v>
      </c>
      <c r="B338">
        <v>261</v>
      </c>
      <c r="D338" t="s">
        <v>14</v>
      </c>
      <c r="E338">
        <v>2062</v>
      </c>
    </row>
    <row r="339" spans="1:5" x14ac:dyDescent="0.25">
      <c r="A339" t="s">
        <v>20</v>
      </c>
      <c r="B339">
        <v>261</v>
      </c>
      <c r="D339" t="s">
        <v>14</v>
      </c>
      <c r="E339">
        <v>2072</v>
      </c>
    </row>
    <row r="340" spans="1:5" x14ac:dyDescent="0.25">
      <c r="A340" t="s">
        <v>20</v>
      </c>
      <c r="B340">
        <v>264</v>
      </c>
      <c r="D340" t="s">
        <v>14</v>
      </c>
      <c r="E340">
        <v>2108</v>
      </c>
    </row>
    <row r="341" spans="1:5" x14ac:dyDescent="0.25">
      <c r="A341" t="s">
        <v>20</v>
      </c>
      <c r="B341">
        <v>266</v>
      </c>
      <c r="D341" t="s">
        <v>14</v>
      </c>
      <c r="E341">
        <v>2176</v>
      </c>
    </row>
    <row r="342" spans="1:5" x14ac:dyDescent="0.25">
      <c r="A342" t="s">
        <v>20</v>
      </c>
      <c r="B342">
        <v>268</v>
      </c>
      <c r="D342" t="s">
        <v>14</v>
      </c>
      <c r="E342">
        <v>2179</v>
      </c>
    </row>
    <row r="343" spans="1:5" x14ac:dyDescent="0.25">
      <c r="A343" t="s">
        <v>20</v>
      </c>
      <c r="B343">
        <v>269</v>
      </c>
      <c r="D343" t="s">
        <v>14</v>
      </c>
      <c r="E343">
        <v>2201</v>
      </c>
    </row>
    <row r="344" spans="1:5" x14ac:dyDescent="0.25">
      <c r="A344" t="s">
        <v>20</v>
      </c>
      <c r="B344">
        <v>270</v>
      </c>
      <c r="D344" t="s">
        <v>14</v>
      </c>
      <c r="E344">
        <v>2253</v>
      </c>
    </row>
    <row r="345" spans="1:5" x14ac:dyDescent="0.25">
      <c r="A345" t="s">
        <v>20</v>
      </c>
      <c r="B345">
        <v>272</v>
      </c>
      <c r="D345" t="s">
        <v>14</v>
      </c>
      <c r="E345">
        <v>2307</v>
      </c>
    </row>
    <row r="346" spans="1:5" x14ac:dyDescent="0.25">
      <c r="A346" t="s">
        <v>20</v>
      </c>
      <c r="B346">
        <v>275</v>
      </c>
      <c r="D346" t="s">
        <v>14</v>
      </c>
      <c r="E346">
        <v>2468</v>
      </c>
    </row>
    <row r="347" spans="1:5" x14ac:dyDescent="0.25">
      <c r="A347" t="s">
        <v>20</v>
      </c>
      <c r="B347">
        <v>279</v>
      </c>
      <c r="D347" t="s">
        <v>14</v>
      </c>
      <c r="E347">
        <v>2604</v>
      </c>
    </row>
    <row r="348" spans="1:5" x14ac:dyDescent="0.25">
      <c r="A348" t="s">
        <v>20</v>
      </c>
      <c r="B348">
        <v>280</v>
      </c>
      <c r="D348" t="s">
        <v>14</v>
      </c>
      <c r="E348">
        <v>2690</v>
      </c>
    </row>
    <row r="349" spans="1:5" x14ac:dyDescent="0.25">
      <c r="A349" t="s">
        <v>20</v>
      </c>
      <c r="B349">
        <v>282</v>
      </c>
      <c r="D349" t="s">
        <v>14</v>
      </c>
      <c r="E349">
        <v>2779</v>
      </c>
    </row>
    <row r="350" spans="1:5" x14ac:dyDescent="0.25">
      <c r="A350" t="s">
        <v>20</v>
      </c>
      <c r="B350">
        <v>288</v>
      </c>
      <c r="D350" t="s">
        <v>14</v>
      </c>
      <c r="E350">
        <v>2915</v>
      </c>
    </row>
    <row r="351" spans="1:5" x14ac:dyDescent="0.25">
      <c r="A351" t="s">
        <v>20</v>
      </c>
      <c r="B351">
        <v>290</v>
      </c>
      <c r="D351" t="s">
        <v>14</v>
      </c>
      <c r="E351">
        <v>2928</v>
      </c>
    </row>
    <row r="352" spans="1:5" x14ac:dyDescent="0.25">
      <c r="A352" t="s">
        <v>20</v>
      </c>
      <c r="B352">
        <v>295</v>
      </c>
      <c r="D352" t="s">
        <v>14</v>
      </c>
      <c r="E352">
        <v>2955</v>
      </c>
    </row>
    <row r="353" spans="1:5" x14ac:dyDescent="0.25">
      <c r="A353" t="s">
        <v>20</v>
      </c>
      <c r="B353">
        <v>296</v>
      </c>
      <c r="D353" t="s">
        <v>14</v>
      </c>
      <c r="E353">
        <v>3015</v>
      </c>
    </row>
    <row r="354" spans="1:5" x14ac:dyDescent="0.25">
      <c r="A354" t="s">
        <v>20</v>
      </c>
      <c r="B354">
        <v>297</v>
      </c>
      <c r="D354" t="s">
        <v>14</v>
      </c>
      <c r="E354">
        <v>3182</v>
      </c>
    </row>
    <row r="355" spans="1:5" x14ac:dyDescent="0.25">
      <c r="A355" t="s">
        <v>20</v>
      </c>
      <c r="B355">
        <v>299</v>
      </c>
      <c r="D355" t="s">
        <v>14</v>
      </c>
      <c r="E355">
        <v>3304</v>
      </c>
    </row>
    <row r="356" spans="1:5" x14ac:dyDescent="0.25">
      <c r="A356" t="s">
        <v>20</v>
      </c>
      <c r="B356">
        <v>300</v>
      </c>
      <c r="D356" t="s">
        <v>14</v>
      </c>
      <c r="E356">
        <v>3387</v>
      </c>
    </row>
    <row r="357" spans="1:5" x14ac:dyDescent="0.25">
      <c r="A357" t="s">
        <v>20</v>
      </c>
      <c r="B357">
        <v>300</v>
      </c>
      <c r="D357" t="s">
        <v>14</v>
      </c>
      <c r="E357">
        <v>3410</v>
      </c>
    </row>
    <row r="358" spans="1:5" x14ac:dyDescent="0.25">
      <c r="A358" t="s">
        <v>20</v>
      </c>
      <c r="B358">
        <v>303</v>
      </c>
      <c r="D358" t="s">
        <v>14</v>
      </c>
      <c r="E358">
        <v>3483</v>
      </c>
    </row>
    <row r="359" spans="1:5" x14ac:dyDescent="0.25">
      <c r="A359" t="s">
        <v>20</v>
      </c>
      <c r="B359">
        <v>307</v>
      </c>
      <c r="D359" t="s">
        <v>14</v>
      </c>
      <c r="E359">
        <v>3868</v>
      </c>
    </row>
    <row r="360" spans="1:5" x14ac:dyDescent="0.25">
      <c r="A360" t="s">
        <v>20</v>
      </c>
      <c r="B360">
        <v>307</v>
      </c>
      <c r="D360" t="s">
        <v>14</v>
      </c>
      <c r="E360">
        <v>4405</v>
      </c>
    </row>
    <row r="361" spans="1:5" x14ac:dyDescent="0.25">
      <c r="A361" t="s">
        <v>20</v>
      </c>
      <c r="B361">
        <v>316</v>
      </c>
      <c r="D361" t="s">
        <v>14</v>
      </c>
      <c r="E361">
        <v>4428</v>
      </c>
    </row>
    <row r="362" spans="1:5" x14ac:dyDescent="0.25">
      <c r="A362" t="s">
        <v>20</v>
      </c>
      <c r="B362">
        <v>323</v>
      </c>
      <c r="D362" t="s">
        <v>14</v>
      </c>
      <c r="E362">
        <v>4697</v>
      </c>
    </row>
    <row r="363" spans="1:5" x14ac:dyDescent="0.25">
      <c r="A363" t="s">
        <v>20</v>
      </c>
      <c r="B363">
        <v>329</v>
      </c>
      <c r="D363" t="s">
        <v>14</v>
      </c>
      <c r="E363">
        <v>5497</v>
      </c>
    </row>
    <row r="364" spans="1:5" x14ac:dyDescent="0.25">
      <c r="A364" t="s">
        <v>20</v>
      </c>
      <c r="B364">
        <v>330</v>
      </c>
      <c r="D364" t="s">
        <v>14</v>
      </c>
      <c r="E364">
        <v>5681</v>
      </c>
    </row>
    <row r="365" spans="1:5" x14ac:dyDescent="0.25">
      <c r="A365" t="s">
        <v>20</v>
      </c>
      <c r="B365">
        <v>331</v>
      </c>
      <c r="D365" t="s">
        <v>14</v>
      </c>
      <c r="E365">
        <v>6080</v>
      </c>
    </row>
    <row r="366" spans="1:5" x14ac:dyDescent="0.25">
      <c r="A366" t="s">
        <v>20</v>
      </c>
      <c r="B366">
        <v>336</v>
      </c>
    </row>
    <row r="367" spans="1:5" x14ac:dyDescent="0.25">
      <c r="A367" t="s">
        <v>20</v>
      </c>
      <c r="B367">
        <v>337</v>
      </c>
    </row>
    <row r="368" spans="1:5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sortState xmlns:xlrd2="http://schemas.microsoft.com/office/spreadsheetml/2017/richdata2" ref="D2:E567">
    <sortCondition ref="E2:E567"/>
  </sortState>
  <conditionalFormatting sqref="D2:D365">
    <cfRule type="cellIs" dxfId="7" priority="5" operator="equal">
      <formula>"live"</formula>
    </cfRule>
    <cfRule type="cellIs" dxfId="6" priority="6" operator="equal">
      <formula>"failed"</formula>
    </cfRule>
    <cfRule type="cellIs" dxfId="5" priority="7" operator="equal">
      <formula>"canceled"</formula>
    </cfRule>
    <cfRule type="cellIs" dxfId="4" priority="8" operator="equal">
      <formula>"successful"</formula>
    </cfRule>
  </conditionalFormatting>
  <conditionalFormatting sqref="A2:A566">
    <cfRule type="cellIs" dxfId="3" priority="1" operator="equal">
      <formula>"live"</formula>
    </cfRule>
    <cfRule type="cellIs" dxfId="2" priority="2" operator="equal">
      <formula>"failed"</formula>
    </cfRule>
    <cfRule type="cellIs" dxfId="1" priority="3" operator="equal">
      <formula>"canceled"</formula>
    </cfRule>
    <cfRule type="cellIs" dxfId="0" priority="4" operator="equal">
      <formula>"successful"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Pivot Table1</vt:lpstr>
      <vt:lpstr>Pivot Table2</vt:lpstr>
      <vt:lpstr>Pivot Table3</vt:lpstr>
      <vt:lpstr>Crowdfunding Goal Analysis</vt:lpstr>
      <vt:lpstr>Statistical Analysis</vt:lpstr>
      <vt:lpstr>date_pivot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Joanna Santana</cp:lastModifiedBy>
  <dcterms:created xsi:type="dcterms:W3CDTF">2021-09-29T18:52:28Z</dcterms:created>
  <dcterms:modified xsi:type="dcterms:W3CDTF">2023-04-03T02:04:42Z</dcterms:modified>
</cp:coreProperties>
</file>