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hidePivotFieldList="1" defaultThemeVersion="124226"/>
  <bookViews>
    <workbookView xWindow="0" yWindow="60" windowWidth="12120" windowHeight="9120" tabRatio="642" activeTab="4"/>
  </bookViews>
  <sheets>
    <sheet name="Historial de Revisiones" sheetId="14" r:id="rId1"/>
    <sheet name="Instructivo" sheetId="13" r:id="rId2"/>
    <sheet name="Planificación" sheetId="5" r:id="rId3"/>
    <sheet name="Seguimiento de NC" sheetId="11" r:id="rId4"/>
    <sheet name="Informe de Revisión" sheetId="7" r:id="rId5"/>
    <sheet name="Tablas" sheetId="15" r:id="rId6"/>
  </sheets>
  <externalReferences>
    <externalReference r:id="rId7"/>
  </externalReferences>
  <definedNames>
    <definedName name="_xlnm._FilterDatabase" localSheetId="2" hidden="1">Planificación!$A$12:$Y$46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_atis">Tablas!$K$24:$K$30</definedName>
    <definedName name="e_depar">Tablas!$K$14:$K$23</definedName>
    <definedName name="e_fast">Tablas!$K$3:$K$6</definedName>
    <definedName name="e_inci">Tablas!$K$36:$K$42</definedName>
    <definedName name="e_req">Tablas!$K$31:$K$35</definedName>
    <definedName name="e_tipo">Tablas!$K$7:$K$13</definedName>
    <definedName name="Estado_Harvest" localSheetId="0">#REF!</definedName>
    <definedName name="Etapa">Tablas!#REF!</definedName>
    <definedName name="f_atis">Tablas!#REF!</definedName>
    <definedName name="f_depar">Tablas!$B$4:$B$12</definedName>
    <definedName name="f_fast">Tablas!#REF!</definedName>
    <definedName name="f_inci">Tablas!#REF!</definedName>
    <definedName name="f_req">Tablas!#REF!</definedName>
    <definedName name="f_tipo">Tablas!#REF!</definedName>
    <definedName name="Fase" localSheetId="0">#REF!</definedName>
    <definedName name="LineaProduccion" localSheetId="0">#REF!</definedName>
    <definedName name="Obligatorios" localSheetId="0">#REF!</definedName>
    <definedName name="Origen">Tablas!$D$3:$D$5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Tablas!$H$3:$H$8</definedName>
    <definedName name="TiposCausa" localSheetId="0">[1]Instructivo!$B$38:$B$46</definedName>
    <definedName name="TipoServicio" localSheetId="0">#REF!</definedName>
    <definedName name="TiposNC">Tablas!$F$3:$F$8</definedName>
  </definedNames>
  <calcPr calcId="124519"/>
</workbook>
</file>

<file path=xl/calcChain.xml><?xml version="1.0" encoding="utf-8"?>
<calcChain xmlns="http://schemas.openxmlformats.org/spreadsheetml/2006/main">
  <c r="C11" i="11"/>
  <c r="C12"/>
  <c r="C13"/>
  <c r="C14"/>
  <c r="C15"/>
  <c r="D28" i="7"/>
  <c r="D29"/>
  <c r="D30"/>
  <c r="D31"/>
  <c r="D32"/>
  <c r="D59"/>
  <c r="D60"/>
  <c r="D58"/>
  <c r="D61" s="1"/>
  <c r="F6" i="11"/>
  <c r="F7"/>
  <c r="F8"/>
  <c r="F9"/>
  <c r="F10"/>
  <c r="F11"/>
  <c r="F12"/>
  <c r="F13"/>
  <c r="F14"/>
  <c r="F15"/>
  <c r="F5"/>
  <c r="E5"/>
  <c r="J47" i="5"/>
  <c r="D40" i="7" s="1"/>
  <c r="M47" i="5"/>
  <c r="D41" i="7" s="1"/>
  <c r="D16"/>
  <c r="D14"/>
  <c r="C6" i="11"/>
  <c r="I7" i="7"/>
  <c r="C5" i="11"/>
  <c r="E6"/>
  <c r="E7"/>
  <c r="E8"/>
  <c r="E9"/>
  <c r="E10"/>
  <c r="E11"/>
  <c r="E12"/>
  <c r="E13"/>
  <c r="E14"/>
  <c r="E15"/>
  <c r="D6"/>
  <c r="D7"/>
  <c r="D8"/>
  <c r="D9"/>
  <c r="D10"/>
  <c r="D11"/>
  <c r="D12"/>
  <c r="D13"/>
  <c r="D14"/>
  <c r="D15"/>
  <c r="C7"/>
  <c r="C8"/>
  <c r="C9"/>
  <c r="C10"/>
  <c r="D5"/>
  <c r="C5" i="7"/>
  <c r="E8"/>
  <c r="E6"/>
  <c r="E5"/>
  <c r="E4"/>
  <c r="E7"/>
  <c r="N15" i="11"/>
  <c r="N14"/>
  <c r="N13"/>
  <c r="N12"/>
  <c r="N11"/>
  <c r="N10"/>
  <c r="N6"/>
  <c r="N7"/>
  <c r="N8"/>
  <c r="N9"/>
  <c r="N5"/>
  <c r="D33" i="7" l="1"/>
  <c r="D42"/>
  <c r="D15"/>
  <c r="D17"/>
  <c r="D18" s="1"/>
</calcChain>
</file>

<file path=xl/comments1.xml><?xml version="1.0" encoding="utf-8"?>
<comments xmlns="http://schemas.openxmlformats.org/spreadsheetml/2006/main">
  <authors>
    <author>kmelendez</author>
  </authors>
  <commentList>
    <comment ref="B8" authorId="0">
      <text>
        <r>
          <rPr>
            <sz val="8"/>
            <color indexed="81"/>
            <rFont val="Tahoma"/>
            <family val="2"/>
          </rPr>
          <t>Nombre del o los revisores separados por comas.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u16075</author>
    <author>GMD</author>
  </authors>
  <commentList>
    <comment ref="J4" authorId="0">
      <text>
        <r>
          <rPr>
            <sz val="10"/>
            <color indexed="81"/>
            <rFont val="Arial"/>
            <family val="2"/>
          </rPr>
          <t>Ingresar el nombre del responsable de levantar la no conformidad</t>
        </r>
      </text>
    </comment>
    <comment ref="K4" authorId="0">
      <text>
        <r>
          <rPr>
            <sz val="8"/>
            <color indexed="81"/>
            <rFont val="Tahoma"/>
          </rPr>
          <t>Las acciones realizadas para solucionar la no conformidad
ó
El Nro. De Oportunidad de Mejora generada</t>
        </r>
      </text>
    </comment>
    <comment ref="L4" authorId="0">
      <text>
        <r>
          <rPr>
            <sz val="10"/>
            <color indexed="81"/>
            <rFont val="Arial"/>
            <family val="2"/>
          </rPr>
          <t>Es la fecha final de ejecución del tratamiento acordada entre el Revisor de QA y el Responsable 
(dd/mm/yyyy)</t>
        </r>
      </text>
    </comment>
    <comment ref="M4" authorId="1">
      <text>
        <r>
          <rPr>
            <b/>
            <sz val="8"/>
            <color indexed="81"/>
            <rFont val="Tahoma"/>
          </rPr>
          <t>GMD:</t>
        </r>
        <r>
          <rPr>
            <sz val="8"/>
            <color indexed="81"/>
            <rFont val="Tahoma"/>
          </rPr>
          <t xml:space="preserve">
(dd/mm/yyyy)</t>
        </r>
      </text>
    </comment>
  </commentList>
</comments>
</file>

<file path=xl/sharedStrings.xml><?xml version="1.0" encoding="utf-8"?>
<sst xmlns="http://schemas.openxmlformats.org/spreadsheetml/2006/main" count="302" uniqueCount="188">
  <si>
    <t>Analista Responsable</t>
  </si>
  <si>
    <t>Periodo de Medición:</t>
  </si>
  <si>
    <t>ASEGURAMIENTO DE LA CALIDAD - INFORME</t>
  </si>
  <si>
    <t>Seguimiento de NC</t>
  </si>
  <si>
    <t>Recurso Asignado</t>
  </si>
  <si>
    <t>Color</t>
  </si>
  <si>
    <t>Descripción</t>
  </si>
  <si>
    <t>Informe de Revisión</t>
  </si>
  <si>
    <t>Resultado de la revisión de Aseguramiento de la Calidad</t>
  </si>
  <si>
    <t>Revisor (es) de QA:</t>
  </si>
  <si>
    <t>Fecha Inicio
Estimada</t>
  </si>
  <si>
    <t>Fecha Fin
Estimada</t>
  </si>
  <si>
    <t>Fecha Inicio
Real</t>
  </si>
  <si>
    <t>Fecha Fin
Real</t>
  </si>
  <si>
    <t>Duración Planificada (Hras)</t>
  </si>
  <si>
    <t>Duración Real (Hras)</t>
  </si>
  <si>
    <t>Total</t>
  </si>
  <si>
    <t>Planificación</t>
  </si>
  <si>
    <t>Planificación de las actividades de Aseguramiento de la Calidad de los artefactos</t>
  </si>
  <si>
    <t>Revisiones ejecutadas (%):</t>
  </si>
  <si>
    <t>Desviación (%):</t>
  </si>
  <si>
    <t>Fecha de Inicio de la Revisión:</t>
  </si>
  <si>
    <t>Fecha de Fin de la Revisión:</t>
  </si>
  <si>
    <t>Revisor</t>
  </si>
  <si>
    <t>Nro. De revisiones no Ejecutadas</t>
  </si>
  <si>
    <t>Nº</t>
  </si>
  <si>
    <t>Descripción de la No conformidad</t>
  </si>
  <si>
    <t>Fecha Cierre Prop.</t>
  </si>
  <si>
    <t>Fecha de Cierre Real</t>
  </si>
  <si>
    <t>Indicador Cierre</t>
  </si>
  <si>
    <t>SEGUIMIENTO DE NO CONFORMIDADES</t>
  </si>
  <si>
    <t>A. Resumen de Revisiones</t>
  </si>
  <si>
    <t>Nro. Revisión</t>
  </si>
  <si>
    <t>Origen</t>
  </si>
  <si>
    <t>Acciones Realizadas / Nro. De OM</t>
  </si>
  <si>
    <t>Tipo de No Conformidad</t>
  </si>
  <si>
    <t>Control de Configuración</t>
  </si>
  <si>
    <t>Estándares</t>
  </si>
  <si>
    <t>Proyecto Interno</t>
  </si>
  <si>
    <t>B. Resumen por Tipo de No Conformidad</t>
  </si>
  <si>
    <t>Nro de revisiones de Planificadas:</t>
  </si>
  <si>
    <t>Nro de revisiones Ejecutadas:</t>
  </si>
  <si>
    <t xml:space="preserve"> REVISIÓN DE ASEGURAMIENTO DE LA CALIDAD - PRODUCTO</t>
  </si>
  <si>
    <t>Objetivo</t>
  </si>
  <si>
    <t>Las celdas con este color de fondo, son celdas en las que se debe ingresar información</t>
  </si>
  <si>
    <t>Las celdas con este color de fondo o con fondo color blanco, son celdas de contenido fijo</t>
  </si>
  <si>
    <t>Títulos de los campos.</t>
  </si>
  <si>
    <t>Hojas</t>
  </si>
  <si>
    <t>Columna</t>
  </si>
  <si>
    <t>Instructivo</t>
  </si>
  <si>
    <t>Esta hoja</t>
  </si>
  <si>
    <t>Cabecera</t>
  </si>
  <si>
    <t>Detalle</t>
  </si>
  <si>
    <t>Hoja "Planificación"</t>
  </si>
  <si>
    <t xml:space="preserve">Nombre del o los revisores separados por comas.
</t>
  </si>
  <si>
    <t>Hoja "Seguimiento de NC"</t>
  </si>
  <si>
    <t>Responsable(s)</t>
  </si>
  <si>
    <t>Es la fecha final de ejecución del tratamiento acordada entre el Revisor de QA y el Responsable 
(dd/mm/yyyy)</t>
  </si>
  <si>
    <t>Fecha Inicio Estimada</t>
  </si>
  <si>
    <t>Fecha Fin Estimada</t>
  </si>
  <si>
    <t>Fecha Inicio Real</t>
  </si>
  <si>
    <t xml:space="preserve">Fecha Fin Real </t>
  </si>
  <si>
    <t>(dd/mm/yyyy)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</si>
  <si>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</si>
  <si>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</si>
  <si>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</si>
  <si>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</si>
  <si>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</si>
  <si>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</si>
  <si>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</si>
  <si>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Luis Pérez Godoy</t>
  </si>
  <si>
    <t>En Revisión</t>
  </si>
  <si>
    <t>Documentar la revisión de Aseguramiento de la Calidad realizada sobre los productos generados a lo largo del ciclo de vida del desarrollo de sistemas.</t>
  </si>
  <si>
    <t>Nombre</t>
  </si>
  <si>
    <t>Fecha en que se inicia la revisión del mes</t>
  </si>
  <si>
    <t>Mes que se está revisando</t>
  </si>
  <si>
    <t>Fecha en que se finaliza la revisión del mes</t>
  </si>
  <si>
    <t>Correlativo de revisión realizada</t>
  </si>
  <si>
    <t>Tiempo Estimado en horas que durará la revisión</t>
  </si>
  <si>
    <t>Detalle adicional</t>
  </si>
  <si>
    <t>Fecha Estimada de Inicio para la revisión del artefacto (dd/mm/yyyy)</t>
  </si>
  <si>
    <t>Fecha Estimada de Fin para la revisión del artefacto (dd/mm/yyyy)</t>
  </si>
  <si>
    <t>Tiempo Real en horas que duró la revisión</t>
  </si>
  <si>
    <t>Fecha Real de inicio de la revisión del artefacto (dd/mm/yyyy)</t>
  </si>
  <si>
    <t>Fecha Real de fin de la revisión del artefacto (dd/mm/yyyy)</t>
  </si>
  <si>
    <t>Detalle de la observación encontrada</t>
  </si>
  <si>
    <t>Valor calculado que indica que la NC fue resuelta.</t>
  </si>
  <si>
    <t>Entregable revisado</t>
  </si>
  <si>
    <t>Nombre / código del proyecto</t>
  </si>
  <si>
    <t>Nombre / código del proyecto, según hoja "Planificación"</t>
  </si>
  <si>
    <t>Código y nombre del artefacto revisado, según hoja "Planificación"</t>
  </si>
  <si>
    <t>Descripción de No Conformidad</t>
  </si>
  <si>
    <t>Nro. de revisión</t>
  </si>
  <si>
    <t>Nombre del responsable que levantará la no conformidad</t>
  </si>
  <si>
    <t>Persona que realizó la revisión de QA</t>
  </si>
  <si>
    <t>Sssss</t>
  </si>
  <si>
    <t>Versión: 1.0</t>
  </si>
  <si>
    <t>Aseguramiento de Calidad</t>
  </si>
  <si>
    <t>TiposNC</t>
  </si>
  <si>
    <t>Verificación</t>
  </si>
  <si>
    <t>Validación</t>
  </si>
  <si>
    <t>Comentario</t>
  </si>
  <si>
    <t>Las celdas con este color de letra, son celdas que se obtienen mediante fórmula.</t>
  </si>
  <si>
    <t>Listado de las No Conformidades encontradas</t>
  </si>
  <si>
    <t>Fase</t>
  </si>
  <si>
    <t>Periodo dentro del ciclo de desarrollo al momento de la revisión (ver tabla "Fases")</t>
  </si>
  <si>
    <t>Analista de procesos encargado de la elaboración o actualización del artefacto</t>
  </si>
  <si>
    <t>Analista de procesos a cargo de la supervisión del artefacto</t>
  </si>
  <si>
    <t>Analista de procesos responsable del artefacto, según hoja "Planificación"</t>
  </si>
  <si>
    <t>Clasificación de la disconformidad.
Estandar: No cumple con el estandar.
Control de Configuración: No Cumple con la nomenclatura  ni con la ruta en la lista de Items de configuración.</t>
  </si>
  <si>
    <t>C. Esfuerzo invertido en revisiones de QA.</t>
  </si>
  <si>
    <t>Duración Planificada</t>
  </si>
  <si>
    <t>Duración Real</t>
  </si>
  <si>
    <t>Revisado / Analista Responsable</t>
  </si>
  <si>
    <t>Revisado Analista responsable</t>
  </si>
  <si>
    <t>7.0.1.29.02.R06 Herramienta de Gestión QA-Producto</t>
  </si>
  <si>
    <t>Fecha Efectiva: 12/02/2009</t>
  </si>
  <si>
    <t>Sergio Bustamante</t>
  </si>
  <si>
    <t>Adecuación de Software Factory Unidad Mantenimiento Evolutivo Front End.</t>
  </si>
  <si>
    <t>Jefe de Fábrica:</t>
  </si>
  <si>
    <t>Nombre del Jefe de Fábrica</t>
  </si>
  <si>
    <t>Gestor de Calidad</t>
  </si>
  <si>
    <t>Nombre del Gestor de Calidad</t>
  </si>
  <si>
    <t>Fast Track</t>
  </si>
  <si>
    <t>Configuraciones Tipo o Nuevas</t>
  </si>
  <si>
    <t>Desarrollos Departamentales</t>
  </si>
  <si>
    <t>Desarrollos Adicionales ATIS</t>
  </si>
  <si>
    <t>Definición de Requerimientos</t>
  </si>
  <si>
    <t>Atención de Incidencias</t>
  </si>
  <si>
    <t>Tipo Proyecto</t>
  </si>
  <si>
    <t>Tipo de Proyecto</t>
  </si>
  <si>
    <t xml:space="preserve">Fase </t>
  </si>
  <si>
    <t>Configuraciones Tipo o  Nuevas</t>
  </si>
  <si>
    <t>Entregables</t>
  </si>
  <si>
    <t>Excel de Configuración</t>
  </si>
  <si>
    <t>Entregable de Configuración</t>
  </si>
  <si>
    <t>Ficha de Tickets</t>
  </si>
  <si>
    <t>Entregable de implantación</t>
  </si>
  <si>
    <t>Plan de Pruebas</t>
  </si>
  <si>
    <t>Informe de Pruebas</t>
  </si>
  <si>
    <t>PPT Transferencia a Correctivo</t>
  </si>
  <si>
    <t>Diseño Externo</t>
  </si>
  <si>
    <t>Plan de pruebas</t>
  </si>
  <si>
    <t>Diseño de Procesos y Archivos Físicos</t>
  </si>
  <si>
    <t xml:space="preserve">Ficha de Base de Datos </t>
  </si>
  <si>
    <t>Casos de Prueba</t>
  </si>
  <si>
    <t>Ficha de Componentes</t>
  </si>
  <si>
    <t>Manual de Usuario (actualizar o crear)</t>
  </si>
  <si>
    <t>Manual de instalación y configuración</t>
  </si>
  <si>
    <t>DT</t>
  </si>
  <si>
    <t>PTF</t>
  </si>
  <si>
    <t>EAN</t>
  </si>
  <si>
    <t>DF</t>
  </si>
  <si>
    <t>Cronograma</t>
  </si>
  <si>
    <t>Entregable</t>
  </si>
  <si>
    <t>Nombre del entregable revisado</t>
  </si>
  <si>
    <t>Comentarios</t>
  </si>
  <si>
    <t>Nro. de Revisión</t>
  </si>
  <si>
    <t>D. Resumen por Origen de NC</t>
  </si>
  <si>
    <t>Documento</t>
  </si>
  <si>
    <t>Funcionalidad</t>
  </si>
  <si>
    <t>Base de Datos</t>
  </si>
  <si>
    <t>Analisis</t>
  </si>
  <si>
    <t>Diseño</t>
  </si>
  <si>
    <t>Desarrollo Iteración 1</t>
  </si>
  <si>
    <t>Desarrollo Iteración 2</t>
  </si>
  <si>
    <t>Pruebas</t>
  </si>
  <si>
    <t>Implementación</t>
  </si>
  <si>
    <t>Desarrollo de Sistemas</t>
  </si>
  <si>
    <t>Diagrama de casos de uso</t>
  </si>
  <si>
    <t>AM</t>
  </si>
  <si>
    <t>EV</t>
  </si>
  <si>
    <t>Diagrama no cumple los estándares</t>
  </si>
  <si>
    <t>Revisado / Auditado</t>
  </si>
  <si>
    <t>SM</t>
  </si>
  <si>
    <t>Responsable (s) de levantar no conformidad</t>
  </si>
  <si>
    <t>Diagrama de Clases</t>
  </si>
  <si>
    <t>No habia disponibilidad de repositorio bitbucket</t>
  </si>
  <si>
    <t>Entregable / Proceso revisado</t>
  </si>
  <si>
    <t>Entregable / Proceso</t>
  </si>
  <si>
    <t>Proceso de gestion de proyecto</t>
  </si>
  <si>
    <t>No se actualiza los documentos en el repositorio</t>
  </si>
  <si>
    <t>Proceso</t>
  </si>
  <si>
    <t>Documento está con defectos de fondo</t>
  </si>
  <si>
    <t>La aplicación no cubre el requerimiento 1.1</t>
  </si>
  <si>
    <t>Los datos no guardan integridad. (Data basura)</t>
  </si>
  <si>
    <t>El código no guarda los estándares.  El doc. De análisis no guarda estándares definidos</t>
  </si>
  <si>
    <t>La nomneclatura /  la carpeta donde se guarda el entregable no es correcta  /  no está correcta la información de historial de revisiones.</t>
  </si>
</sst>
</file>

<file path=xl/styles.xml><?xml version="1.0" encoding="utf-8"?>
<styleSheet xmlns="http://schemas.openxmlformats.org/spreadsheetml/2006/main">
  <numFmts count="3">
    <numFmt numFmtId="184" formatCode="0.0"/>
    <numFmt numFmtId="185" formatCode="0.0%"/>
    <numFmt numFmtId="186" formatCode="_([$€-2]\ * #,##0.00_);_([$€-2]\ * \(#,##0.00\);_([$€-2]\ * &quot;-&quot;??_)"/>
  </numFmts>
  <fonts count="60">
    <font>
      <sz val="10"/>
      <name val="Arial"/>
    </font>
    <font>
      <sz val="10"/>
      <name val="Arial"/>
    </font>
    <font>
      <sz val="9"/>
      <color indexed="10"/>
      <name val="Geneva"/>
    </font>
    <font>
      <sz val="8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9"/>
      <color indexed="9"/>
      <name val="Geneva"/>
    </font>
    <font>
      <sz val="10"/>
      <name val="Arial"/>
      <family val="2"/>
    </font>
    <font>
      <sz val="9"/>
      <name val="Arial"/>
      <family val="2"/>
    </font>
    <font>
      <b/>
      <sz val="10"/>
      <color indexed="18"/>
      <name val="Arial"/>
      <family val="2"/>
    </font>
    <font>
      <sz val="9"/>
      <color indexed="9"/>
      <name val="Arial"/>
      <family val="2"/>
    </font>
    <font>
      <sz val="8"/>
      <color indexed="81"/>
      <name val="Tahoma"/>
      <family val="2"/>
    </font>
    <font>
      <sz val="8"/>
      <color indexed="81"/>
      <name val="Tahoma"/>
    </font>
    <font>
      <b/>
      <sz val="10"/>
      <color indexed="9"/>
      <name val="Arial"/>
      <family val="2"/>
    </font>
    <font>
      <sz val="7"/>
      <name val="Arial"/>
    </font>
    <font>
      <b/>
      <sz val="7"/>
      <name val="Arial"/>
    </font>
    <font>
      <b/>
      <sz val="11"/>
      <color indexed="9"/>
      <name val="Geneva"/>
    </font>
    <font>
      <b/>
      <sz val="9"/>
      <color indexed="8"/>
      <name val="Geneva"/>
    </font>
    <font>
      <b/>
      <sz val="8"/>
      <color indexed="81"/>
      <name val="Tahoma"/>
    </font>
    <font>
      <sz val="8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2"/>
      <name val="Arial"/>
      <family val="2"/>
    </font>
    <font>
      <b/>
      <sz val="9"/>
      <name val="Arial"/>
      <family val="2"/>
    </font>
    <font>
      <sz val="10"/>
      <color indexed="81"/>
      <name val="Arial"/>
      <family val="2"/>
    </font>
    <font>
      <sz val="10"/>
      <color indexed="12"/>
      <name val="Times New Roman"/>
      <family val="1"/>
    </font>
    <font>
      <sz val="10"/>
      <color indexed="18"/>
      <name val="Arial"/>
    </font>
    <font>
      <sz val="9"/>
      <color indexed="18"/>
      <name val="Arial"/>
      <family val="2"/>
    </font>
    <font>
      <b/>
      <sz val="8"/>
      <name val="Arial"/>
      <family val="2"/>
    </font>
    <font>
      <sz val="8"/>
      <color indexed="18"/>
      <name val="Arial"/>
      <family val="2"/>
    </font>
    <font>
      <b/>
      <sz val="11"/>
      <name val="Geneva"/>
    </font>
    <font>
      <b/>
      <sz val="9"/>
      <name val="Geneva"/>
    </font>
    <font>
      <sz val="9"/>
      <color indexed="18"/>
      <name val="Geneva"/>
    </font>
    <font>
      <b/>
      <sz val="9"/>
      <color indexed="18"/>
      <name val="Geneva"/>
    </font>
    <font>
      <b/>
      <sz val="11"/>
      <name val="Arial"/>
      <family val="2"/>
    </font>
    <font>
      <b/>
      <sz val="9"/>
      <color indexed="18"/>
      <name val="Arial"/>
      <family val="2"/>
    </font>
    <font>
      <sz val="9"/>
      <name val="Geneva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9"/>
        <bgColor indexed="19"/>
      </patternFill>
    </fill>
  </fills>
  <borders count="4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3">
    <xf numFmtId="0" fontId="0" fillId="0" borderId="0"/>
    <xf numFmtId="0" fontId="28" fillId="2" borderId="0" applyNumberFormat="0" applyBorder="0" applyAlignment="0" applyProtection="0"/>
    <xf numFmtId="0" fontId="28" fillId="3" borderId="0" applyNumberFormat="0" applyBorder="0" applyAlignment="0" applyProtection="0"/>
    <xf numFmtId="0" fontId="28" fillId="4" borderId="0" applyNumberFormat="0" applyBorder="0" applyAlignment="0" applyProtection="0"/>
    <xf numFmtId="0" fontId="28" fillId="5" borderId="0" applyNumberFormat="0" applyBorder="0" applyAlignment="0" applyProtection="0"/>
    <xf numFmtId="0" fontId="28" fillId="6" borderId="0" applyNumberFormat="0" applyBorder="0" applyAlignment="0" applyProtection="0"/>
    <xf numFmtId="0" fontId="28" fillId="7" borderId="0" applyNumberFormat="0" applyBorder="0" applyAlignment="0" applyProtection="0"/>
    <xf numFmtId="0" fontId="28" fillId="8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5" borderId="0" applyNumberFormat="0" applyBorder="0" applyAlignment="0" applyProtection="0"/>
    <xf numFmtId="0" fontId="28" fillId="8" borderId="0" applyNumberFormat="0" applyBorder="0" applyAlignment="0" applyProtection="0"/>
    <xf numFmtId="0" fontId="28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9" borderId="0" applyNumberFormat="0" applyBorder="0" applyAlignment="0" applyProtection="0"/>
    <xf numFmtId="0" fontId="29" fillId="10" borderId="0" applyNumberFormat="0" applyBorder="0" applyAlignment="0" applyProtection="0"/>
    <xf numFmtId="0" fontId="29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15" borderId="0" applyNumberFormat="0" applyBorder="0" applyAlignment="0" applyProtection="0"/>
    <xf numFmtId="0" fontId="30" fillId="4" borderId="0" applyNumberFormat="0" applyBorder="0" applyAlignment="0" applyProtection="0"/>
    <xf numFmtId="0" fontId="31" fillId="16" borderId="1" applyNumberFormat="0" applyAlignment="0" applyProtection="0"/>
    <xf numFmtId="0" fontId="2" fillId="0" borderId="0"/>
    <xf numFmtId="0" fontId="32" fillId="17" borderId="2" applyNumberFormat="0" applyAlignment="0" applyProtection="0"/>
    <xf numFmtId="0" fontId="33" fillId="0" borderId="3" applyNumberFormat="0" applyFill="0" applyAlignment="0" applyProtection="0"/>
    <xf numFmtId="0" fontId="34" fillId="0" borderId="0" applyNumberFormat="0" applyFill="0" applyBorder="0" applyAlignment="0" applyProtection="0"/>
    <xf numFmtId="0" fontId="29" fillId="18" borderId="0" applyNumberFormat="0" applyBorder="0" applyAlignment="0" applyProtection="0"/>
    <xf numFmtId="0" fontId="29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21" borderId="0" applyNumberFormat="0" applyBorder="0" applyAlignment="0" applyProtection="0"/>
    <xf numFmtId="0" fontId="35" fillId="7" borderId="1" applyNumberFormat="0" applyAlignment="0" applyProtection="0"/>
    <xf numFmtId="0" fontId="2" fillId="0" borderId="0"/>
    <xf numFmtId="186" fontId="1" fillId="0" borderId="0" applyFont="0" applyFill="0" applyBorder="0" applyAlignment="0" applyProtection="0"/>
    <xf numFmtId="0" fontId="36" fillId="3" borderId="0" applyNumberFormat="0" applyBorder="0" applyAlignment="0" applyProtection="0"/>
    <xf numFmtId="0" fontId="37" fillId="2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23" borderId="4" applyNumberFormat="0" applyFont="0" applyAlignment="0" applyProtection="0"/>
    <xf numFmtId="0" fontId="38" fillId="16" borderId="5" applyNumberFormat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6" applyNumberFormat="0" applyFill="0" applyAlignment="0" applyProtection="0"/>
    <xf numFmtId="0" fontId="43" fillId="0" borderId="7" applyNumberFormat="0" applyFill="0" applyAlignment="0" applyProtection="0"/>
    <xf numFmtId="0" fontId="34" fillId="0" borderId="8" applyNumberFormat="0" applyFill="0" applyAlignment="0" applyProtection="0"/>
    <xf numFmtId="0" fontId="44" fillId="0" borderId="9" applyNumberFormat="0" applyFill="0" applyAlignment="0" applyProtection="0"/>
  </cellStyleXfs>
  <cellXfs count="207">
    <xf numFmtId="0" fontId="0" fillId="0" borderId="0" xfId="0"/>
    <xf numFmtId="0" fontId="7" fillId="0" borderId="0" xfId="32" applyFont="1" applyProtection="1">
      <protection locked="0"/>
    </xf>
    <xf numFmtId="0" fontId="9" fillId="0" borderId="0" xfId="32" applyFont="1" applyProtection="1">
      <protection locked="0"/>
    </xf>
    <xf numFmtId="0" fontId="1" fillId="0" borderId="0" xfId="39" applyFont="1" applyProtection="1">
      <protection locked="0"/>
    </xf>
    <xf numFmtId="0" fontId="9" fillId="0" borderId="0" xfId="39" applyFont="1" applyProtection="1">
      <protection locked="0"/>
    </xf>
    <xf numFmtId="0" fontId="1" fillId="0" borderId="0" xfId="39" applyFont="1" applyAlignment="1" applyProtection="1">
      <alignment wrapText="1"/>
      <protection locked="0"/>
    </xf>
    <xf numFmtId="0" fontId="4" fillId="25" borderId="10" xfId="39" applyFont="1" applyFill="1" applyBorder="1" applyAlignment="1" applyProtection="1">
      <alignment vertical="top" wrapText="1"/>
      <protection locked="0"/>
    </xf>
    <xf numFmtId="0" fontId="4" fillId="25" borderId="10" xfId="39" applyFont="1" applyFill="1" applyBorder="1" applyAlignment="1" applyProtection="1">
      <alignment horizontal="center" vertical="top" wrapText="1"/>
      <protection locked="0"/>
    </xf>
    <xf numFmtId="1" fontId="1" fillId="0" borderId="0" xfId="39" applyNumberFormat="1" applyFont="1" applyBorder="1" applyProtection="1">
      <protection locked="0"/>
    </xf>
    <xf numFmtId="14" fontId="1" fillId="0" borderId="0" xfId="39" applyNumberFormat="1" applyFont="1" applyBorder="1" applyProtection="1">
      <protection locked="0"/>
    </xf>
    <xf numFmtId="0" fontId="8" fillId="0" borderId="0" xfId="39" applyFont="1" applyAlignment="1" applyProtection="1">
      <alignment wrapText="1"/>
      <protection locked="0"/>
    </xf>
    <xf numFmtId="0" fontId="4" fillId="25" borderId="11" xfId="39" applyFont="1" applyFill="1" applyBorder="1" applyAlignment="1" applyProtection="1">
      <alignment horizontal="center" vertical="top" wrapText="1"/>
      <protection locked="0"/>
    </xf>
    <xf numFmtId="0" fontId="0" fillId="0" borderId="0" xfId="0" applyFill="1"/>
    <xf numFmtId="0" fontId="14" fillId="0" borderId="0" xfId="32" applyFont="1" applyProtection="1"/>
    <xf numFmtId="0" fontId="15" fillId="0" borderId="0" xfId="32" applyFont="1" applyProtection="1"/>
    <xf numFmtId="0" fontId="16" fillId="0" borderId="0" xfId="32" applyFont="1" applyFill="1" applyBorder="1" applyAlignment="1" applyProtection="1">
      <protection locked="0"/>
    </xf>
    <xf numFmtId="0" fontId="19" fillId="0" borderId="0" xfId="40" applyFont="1" applyAlignment="1">
      <alignment horizontal="left" vertical="center" wrapText="1"/>
    </xf>
    <xf numFmtId="15" fontId="19" fillId="0" borderId="0" xfId="40" applyNumberFormat="1" applyFont="1" applyAlignment="1">
      <alignment horizontal="center" vertical="center" wrapText="1"/>
    </xf>
    <xf numFmtId="0" fontId="19" fillId="0" borderId="0" xfId="40" applyFont="1" applyAlignment="1">
      <alignment horizontal="center" vertical="center" wrapText="1"/>
    </xf>
    <xf numFmtId="0" fontId="19" fillId="0" borderId="0" xfId="40" applyFont="1" applyAlignment="1">
      <alignment vertical="center" wrapText="1"/>
    </xf>
    <xf numFmtId="0" fontId="1" fillId="0" borderId="0" xfId="39" applyFont="1" applyFill="1" applyAlignment="1" applyProtection="1">
      <alignment wrapText="1"/>
      <protection locked="0"/>
    </xf>
    <xf numFmtId="0" fontId="10" fillId="0" borderId="0" xfId="32" applyFont="1" applyFill="1" applyBorder="1" applyAlignment="1" applyProtection="1">
      <alignment horizontal="left" vertical="top" wrapText="1"/>
      <protection locked="0"/>
    </xf>
    <xf numFmtId="0" fontId="10" fillId="0" borderId="0" xfId="32" applyFont="1" applyFill="1" applyBorder="1" applyAlignment="1" applyProtection="1">
      <alignment horizontal="left" vertical="center" wrapText="1"/>
      <protection locked="0"/>
    </xf>
    <xf numFmtId="0" fontId="1" fillId="0" borderId="0" xfId="39" applyFont="1" applyFill="1" applyProtection="1">
      <protection locked="0"/>
    </xf>
    <xf numFmtId="0" fontId="2" fillId="0" borderId="0" xfId="32" applyProtection="1">
      <protection locked="0"/>
    </xf>
    <xf numFmtId="0" fontId="6" fillId="0" borderId="0" xfId="32" applyFont="1" applyFill="1" applyBorder="1" applyAlignment="1" applyProtection="1">
      <protection locked="0"/>
    </xf>
    <xf numFmtId="185" fontId="17" fillId="0" borderId="0" xfId="32" applyNumberFormat="1" applyFont="1" applyFill="1" applyBorder="1" applyProtection="1">
      <protection locked="0"/>
    </xf>
    <xf numFmtId="0" fontId="4" fillId="25" borderId="12" xfId="32" applyFont="1" applyFill="1" applyBorder="1" applyAlignment="1" applyProtection="1">
      <alignment horizontal="center" vertical="center" wrapText="1"/>
      <protection locked="0"/>
    </xf>
    <xf numFmtId="0" fontId="20" fillId="0" borderId="0" xfId="32" applyFont="1" applyAlignment="1" applyProtection="1">
      <alignment vertical="center" wrapText="1"/>
      <protection locked="0"/>
    </xf>
    <xf numFmtId="0" fontId="2" fillId="0" borderId="0" xfId="32" applyFill="1" applyAlignment="1" applyProtection="1">
      <protection locked="0"/>
    </xf>
    <xf numFmtId="0" fontId="2" fillId="0" borderId="0" xfId="32" applyFill="1" applyAlignment="1" applyProtection="1">
      <alignment horizontal="center"/>
      <protection locked="0"/>
    </xf>
    <xf numFmtId="0" fontId="13" fillId="0" borderId="0" xfId="32" applyFont="1" applyFill="1" applyAlignment="1" applyProtection="1">
      <alignment horizontal="center"/>
      <protection locked="0"/>
    </xf>
    <xf numFmtId="0" fontId="2" fillId="0" borderId="0" xfId="32" applyAlignment="1" applyProtection="1">
      <alignment horizontal="center"/>
      <protection locked="0"/>
    </xf>
    <xf numFmtId="0" fontId="4" fillId="25" borderId="12" xfId="32" applyFont="1" applyFill="1" applyBorder="1" applyAlignment="1" applyProtection="1">
      <alignment horizontal="center" vertical="top" wrapText="1"/>
      <protection locked="0"/>
    </xf>
    <xf numFmtId="0" fontId="4" fillId="25" borderId="13" xfId="32" applyFont="1" applyFill="1" applyBorder="1" applyAlignment="1" applyProtection="1">
      <alignment vertical="top" wrapText="1"/>
      <protection locked="0"/>
    </xf>
    <xf numFmtId="0" fontId="2" fillId="0" borderId="0" xfId="32" applyFont="1" applyAlignment="1" applyProtection="1">
      <alignment horizontal="center"/>
      <protection locked="0"/>
    </xf>
    <xf numFmtId="0" fontId="4" fillId="25" borderId="10" xfId="32" applyFont="1" applyFill="1" applyBorder="1" applyAlignment="1" applyProtection="1">
      <alignment vertical="top" wrapText="1"/>
      <protection locked="0"/>
    </xf>
    <xf numFmtId="0" fontId="4" fillId="25" borderId="10" xfId="32" applyFont="1" applyFill="1" applyBorder="1" applyAlignment="1" applyProtection="1">
      <alignment horizontal="center" vertical="top" wrapText="1"/>
      <protection locked="0"/>
    </xf>
    <xf numFmtId="0" fontId="4" fillId="0" borderId="0" xfId="36" applyFont="1" applyAlignment="1">
      <alignment horizontal="center"/>
    </xf>
    <xf numFmtId="0" fontId="7" fillId="0" borderId="0" xfId="36" applyFont="1"/>
    <xf numFmtId="0" fontId="4" fillId="0" borderId="0" xfId="36" applyFont="1"/>
    <xf numFmtId="0" fontId="4" fillId="25" borderId="10" xfId="38" applyFont="1" applyFill="1" applyBorder="1" applyAlignment="1">
      <alignment horizontal="center" vertical="center"/>
    </xf>
    <xf numFmtId="0" fontId="22" fillId="0" borderId="0" xfId="36" applyFont="1"/>
    <xf numFmtId="0" fontId="4" fillId="0" borderId="0" xfId="36" applyFont="1" applyFill="1" applyAlignment="1">
      <alignment horizontal="center"/>
    </xf>
    <xf numFmtId="0" fontId="4" fillId="0" borderId="0" xfId="37" applyFont="1" applyFill="1" applyBorder="1" applyAlignment="1">
      <alignment horizontal="left" vertical="center" wrapText="1"/>
    </xf>
    <xf numFmtId="0" fontId="22" fillId="0" borderId="0" xfId="36" applyFont="1" applyFill="1"/>
    <xf numFmtId="0" fontId="13" fillId="26" borderId="10" xfId="32" applyFont="1" applyFill="1" applyBorder="1" applyAlignment="1">
      <alignment horizontal="center" vertical="center" wrapText="1"/>
    </xf>
    <xf numFmtId="0" fontId="7" fillId="0" borderId="10" xfId="36" applyFont="1" applyBorder="1" applyAlignment="1">
      <alignment horizontal="left" vertical="top"/>
    </xf>
    <xf numFmtId="0" fontId="7" fillId="0" borderId="0" xfId="36" applyFont="1" applyAlignment="1">
      <alignment horizontal="left" vertical="top" indent="3"/>
    </xf>
    <xf numFmtId="0" fontId="7" fillId="0" borderId="10" xfId="36" applyFont="1" applyBorder="1" applyAlignment="1">
      <alignment horizontal="left" vertical="center"/>
    </xf>
    <xf numFmtId="0" fontId="7" fillId="0" borderId="10" xfId="36" applyFont="1" applyBorder="1" applyAlignment="1">
      <alignment horizontal="left" vertical="top" wrapText="1"/>
    </xf>
    <xf numFmtId="0" fontId="7" fillId="0" borderId="0" xfId="36" applyFont="1" applyAlignment="1">
      <alignment vertical="top" wrapText="1"/>
    </xf>
    <xf numFmtId="0" fontId="21" fillId="0" borderId="0" xfId="36" applyFont="1" applyAlignment="1">
      <alignment horizontal="left" vertical="top"/>
    </xf>
    <xf numFmtId="0" fontId="7" fillId="0" borderId="0" xfId="36" applyFont="1" applyBorder="1" applyAlignment="1">
      <alignment horizontal="left" vertical="center" wrapText="1"/>
    </xf>
    <xf numFmtId="0" fontId="7" fillId="0" borderId="0" xfId="36" applyFont="1" applyFill="1"/>
    <xf numFmtId="0" fontId="7" fillId="0" borderId="0" xfId="36" applyFont="1" applyFill="1" applyAlignment="1">
      <alignment horizontal="left" wrapText="1"/>
    </xf>
    <xf numFmtId="0" fontId="7" fillId="0" borderId="0" xfId="36" applyFont="1" applyAlignment="1">
      <alignment horizontal="left" vertical="top" indent="2"/>
    </xf>
    <xf numFmtId="0" fontId="7" fillId="0" borderId="0" xfId="32" applyFont="1" applyAlignment="1"/>
    <xf numFmtId="0" fontId="7" fillId="0" borderId="0" xfId="41" applyFont="1"/>
    <xf numFmtId="0" fontId="24" fillId="0" borderId="0" xfId="32" applyFont="1"/>
    <xf numFmtId="0" fontId="7" fillId="0" borderId="1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wrapText="1" indent="1"/>
    </xf>
    <xf numFmtId="0" fontId="1" fillId="0" borderId="0" xfId="36" applyFont="1"/>
    <xf numFmtId="0" fontId="25" fillId="0" borderId="10" xfId="36" applyFont="1" applyBorder="1" applyAlignment="1">
      <alignment vertical="top" wrapText="1"/>
    </xf>
    <xf numFmtId="0" fontId="7" fillId="0" borderId="10" xfId="36" applyFont="1" applyBorder="1" applyAlignment="1">
      <alignment vertical="top" wrapText="1"/>
    </xf>
    <xf numFmtId="0" fontId="26" fillId="0" borderId="0" xfId="36" applyFont="1" applyAlignment="1">
      <alignment horizontal="left"/>
    </xf>
    <xf numFmtId="0" fontId="27" fillId="0" borderId="0" xfId="36" applyFont="1" applyAlignment="1">
      <alignment vertical="top" wrapText="1"/>
    </xf>
    <xf numFmtId="0" fontId="2" fillId="24" borderId="0" xfId="43" applyFill="1"/>
    <xf numFmtId="0" fontId="1" fillId="24" borderId="0" xfId="43" applyFont="1" applyFill="1"/>
    <xf numFmtId="0" fontId="46" fillId="27" borderId="14" xfId="42" applyFont="1" applyFill="1" applyBorder="1" applyAlignment="1">
      <alignment horizontal="center" vertical="center" wrapText="1"/>
    </xf>
    <xf numFmtId="0" fontId="46" fillId="27" borderId="15" xfId="42" applyFont="1" applyFill="1" applyBorder="1" applyAlignment="1">
      <alignment horizontal="center" vertical="center" wrapText="1"/>
    </xf>
    <xf numFmtId="0" fontId="46" fillId="27" borderId="16" xfId="42" applyFont="1" applyFill="1" applyBorder="1" applyAlignment="1">
      <alignment horizontal="center" vertical="center" wrapText="1"/>
    </xf>
    <xf numFmtId="0" fontId="8" fillId="0" borderId="17" xfId="43" applyFont="1" applyBorder="1" applyAlignment="1" applyProtection="1">
      <alignment horizontal="center" vertical="top" wrapText="1"/>
      <protection locked="0"/>
    </xf>
    <xf numFmtId="49" fontId="8" fillId="0" borderId="18" xfId="43" applyNumberFormat="1" applyFont="1" applyBorder="1" applyAlignment="1" applyProtection="1">
      <alignment horizontal="center" vertical="top" wrapText="1"/>
      <protection locked="0"/>
    </xf>
    <xf numFmtId="14" fontId="8" fillId="0" borderId="18" xfId="43" applyNumberFormat="1" applyFont="1" applyBorder="1" applyAlignment="1" applyProtection="1">
      <alignment horizontal="center" vertical="top" wrapText="1"/>
      <protection locked="0"/>
    </xf>
    <xf numFmtId="0" fontId="8" fillId="0" borderId="18" xfId="43" applyFont="1" applyBorder="1" applyAlignment="1" applyProtection="1">
      <alignment horizontal="center" vertical="top" wrapText="1"/>
      <protection locked="0"/>
    </xf>
    <xf numFmtId="0" fontId="8" fillId="0" borderId="19" xfId="43" applyFont="1" applyBorder="1" applyAlignment="1" applyProtection="1">
      <alignment horizontal="center" vertical="top" wrapText="1"/>
      <protection locked="0"/>
    </xf>
    <xf numFmtId="0" fontId="8" fillId="0" borderId="20" xfId="43" applyFont="1" applyBorder="1" applyAlignment="1" applyProtection="1">
      <alignment horizontal="center" vertical="top" wrapText="1"/>
      <protection locked="0"/>
    </xf>
    <xf numFmtId="0" fontId="8" fillId="0" borderId="21" xfId="43" applyFont="1" applyBorder="1" applyAlignment="1" applyProtection="1">
      <alignment horizontal="center" vertical="top" wrapText="1"/>
      <protection locked="0"/>
    </xf>
    <xf numFmtId="14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Font="1" applyBorder="1" applyAlignment="1" applyProtection="1">
      <alignment horizontal="center" vertical="top" wrapText="1"/>
      <protection locked="0"/>
    </xf>
    <xf numFmtId="0" fontId="8" fillId="0" borderId="10" xfId="21" applyFont="1" applyBorder="1" applyAlignment="1" applyProtection="1">
      <alignment horizontal="left" vertical="top" wrapText="1"/>
      <protection locked="0"/>
    </xf>
    <xf numFmtId="0" fontId="8" fillId="0" borderId="22" xfId="43" applyFont="1" applyBorder="1" applyAlignment="1" applyProtection="1">
      <alignment horizontal="center" vertical="top" wrapText="1"/>
      <protection locked="0"/>
    </xf>
    <xf numFmtId="14" fontId="8" fillId="0" borderId="23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Font="1" applyBorder="1" applyAlignment="1" applyProtection="1">
      <alignment horizontal="center" vertical="top" wrapText="1"/>
      <protection locked="0"/>
    </xf>
    <xf numFmtId="0" fontId="8" fillId="0" borderId="24" xfId="43" applyFont="1" applyBorder="1" applyAlignment="1" applyProtection="1">
      <alignment horizontal="center" vertical="top" wrapText="1"/>
      <protection locked="0"/>
    </xf>
    <xf numFmtId="0" fontId="8" fillId="0" borderId="25" xfId="43" applyFont="1" applyBorder="1" applyAlignment="1" applyProtection="1">
      <alignment horizontal="center" vertical="top" wrapText="1"/>
      <protection locked="0"/>
    </xf>
    <xf numFmtId="49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26" xfId="43" applyFont="1" applyBorder="1" applyAlignment="1" applyProtection="1">
      <alignment horizontal="center" vertical="top" wrapText="1"/>
      <protection locked="0"/>
    </xf>
    <xf numFmtId="0" fontId="8" fillId="0" borderId="27" xfId="43" applyFont="1" applyBorder="1" applyAlignment="1" applyProtection="1">
      <alignment horizontal="center" vertical="top" wrapText="1"/>
      <protection locked="0"/>
    </xf>
    <xf numFmtId="0" fontId="7" fillId="0" borderId="28" xfId="36" applyFont="1" applyBorder="1" applyAlignment="1">
      <alignment horizontal="left" vertical="top" wrapText="1"/>
    </xf>
    <xf numFmtId="0" fontId="4" fillId="25" borderId="10" xfId="32" applyFont="1" applyFill="1" applyBorder="1" applyAlignment="1" applyProtection="1">
      <alignment horizontal="center" vertical="center" wrapText="1"/>
      <protection locked="0"/>
    </xf>
    <xf numFmtId="0" fontId="27" fillId="0" borderId="0" xfId="36" applyFont="1" applyAlignment="1">
      <alignment vertical="center" wrapText="1"/>
    </xf>
    <xf numFmtId="0" fontId="1" fillId="0" borderId="0" xfId="36" applyFont="1" applyAlignment="1">
      <alignment vertical="center"/>
    </xf>
    <xf numFmtId="0" fontId="1" fillId="0" borderId="0" xfId="36" applyFont="1" applyAlignment="1">
      <alignment horizontal="center"/>
    </xf>
    <xf numFmtId="0" fontId="7" fillId="24" borderId="10" xfId="36" applyFont="1" applyFill="1" applyBorder="1" applyAlignment="1">
      <alignment horizontal="center"/>
    </xf>
    <xf numFmtId="0" fontId="1" fillId="0" borderId="0" xfId="36" applyFont="1" applyAlignment="1">
      <alignment horizontal="left"/>
    </xf>
    <xf numFmtId="0" fontId="48" fillId="0" borderId="0" xfId="36" applyFont="1"/>
    <xf numFmtId="0" fontId="1" fillId="0" borderId="0" xfId="36" applyFont="1" applyAlignment="1"/>
    <xf numFmtId="0" fontId="1" fillId="25" borderId="10" xfId="36" applyFont="1" applyFill="1" applyBorder="1" applyAlignment="1">
      <alignment horizontal="center"/>
    </xf>
    <xf numFmtId="0" fontId="49" fillId="28" borderId="10" xfId="36" applyFont="1" applyFill="1" applyBorder="1" applyAlignment="1">
      <alignment horizontal="center"/>
    </xf>
    <xf numFmtId="0" fontId="4" fillId="24" borderId="10" xfId="37" applyFont="1" applyFill="1" applyBorder="1" applyAlignment="1">
      <alignment horizontal="center" vertical="center" wrapText="1"/>
    </xf>
    <xf numFmtId="0" fontId="8" fillId="24" borderId="11" xfId="39" applyNumberFormat="1" applyFont="1" applyFill="1" applyBorder="1" applyAlignment="1" applyProtection="1">
      <alignment horizontal="left" vertical="top" wrapText="1"/>
      <protection locked="0"/>
    </xf>
    <xf numFmtId="0" fontId="8" fillId="24" borderId="11" xfId="39" applyFont="1" applyFill="1" applyBorder="1" applyAlignment="1" applyProtection="1">
      <alignment horizontal="left" vertical="top" wrapText="1"/>
      <protection locked="0"/>
    </xf>
    <xf numFmtId="14" fontId="8" fillId="24" borderId="10" xfId="39" applyNumberFormat="1" applyFont="1" applyFill="1" applyBorder="1" applyAlignment="1" applyProtection="1">
      <alignment vertical="top" wrapText="1"/>
      <protection locked="0"/>
    </xf>
    <xf numFmtId="184" fontId="8" fillId="24" borderId="10" xfId="39" applyNumberFormat="1" applyFont="1" applyFill="1" applyBorder="1" applyAlignment="1" applyProtection="1">
      <alignment vertical="top" wrapText="1"/>
      <protection locked="0"/>
    </xf>
    <xf numFmtId="184" fontId="50" fillId="24" borderId="10" xfId="39" applyNumberFormat="1" applyFont="1" applyFill="1" applyBorder="1" applyProtection="1"/>
    <xf numFmtId="0" fontId="8" fillId="24" borderId="10" xfId="39" applyFont="1" applyFill="1" applyBorder="1" applyAlignment="1" applyProtection="1">
      <alignment horizontal="left" vertical="center" wrapText="1"/>
      <protection locked="0"/>
    </xf>
    <xf numFmtId="14" fontId="8" fillId="24" borderId="11" xfId="39" applyNumberFormat="1" applyFont="1" applyFill="1" applyBorder="1" applyAlignment="1" applyProtection="1">
      <alignment vertical="top" wrapText="1"/>
      <protection locked="0"/>
    </xf>
    <xf numFmtId="0" fontId="46" fillId="25" borderId="10" xfId="32" applyFont="1" applyFill="1" applyBorder="1" applyAlignment="1" applyProtection="1">
      <alignment vertical="center" wrapText="1"/>
      <protection locked="0"/>
    </xf>
    <xf numFmtId="0" fontId="51" fillId="25" borderId="10" xfId="40" applyFont="1" applyFill="1" applyBorder="1" applyAlignment="1">
      <alignment horizontal="center" vertical="center" wrapText="1"/>
    </xf>
    <xf numFmtId="0" fontId="8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50" fillId="24" borderId="10" xfId="40" applyFont="1" applyFill="1" applyBorder="1" applyAlignment="1">
      <alignment horizontal="center" vertical="center" wrapText="1"/>
    </xf>
    <xf numFmtId="1" fontId="50" fillId="24" borderId="10" xfId="40" applyNumberFormat="1" applyFont="1" applyFill="1" applyBorder="1" applyAlignment="1">
      <alignment horizontal="center" vertical="center" wrapText="1"/>
    </xf>
    <xf numFmtId="0" fontId="8" fillId="24" borderId="10" xfId="40" applyFont="1" applyFill="1" applyBorder="1" applyAlignment="1" applyProtection="1">
      <alignment horizontal="center" vertical="center" wrapText="1"/>
      <protection locked="0"/>
    </xf>
    <xf numFmtId="0" fontId="8" fillId="24" borderId="10" xfId="40" applyFont="1" applyFill="1" applyBorder="1" applyAlignment="1" applyProtection="1">
      <alignment horizontal="left" vertical="center" wrapText="1"/>
      <protection locked="0"/>
    </xf>
    <xf numFmtId="0" fontId="8" fillId="24" borderId="10" xfId="40" applyFont="1" applyFill="1" applyBorder="1" applyAlignment="1" applyProtection="1">
      <alignment vertical="center" wrapText="1"/>
      <protection locked="0"/>
    </xf>
    <xf numFmtId="15" fontId="8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52" fillId="24" borderId="10" xfId="0" applyFont="1" applyFill="1" applyBorder="1" applyAlignment="1" applyProtection="1">
      <alignment horizontal="center" vertical="center" wrapText="1"/>
    </xf>
    <xf numFmtId="14" fontId="50" fillId="24" borderId="10" xfId="32" applyNumberFormat="1" applyFont="1" applyFill="1" applyBorder="1" applyAlignment="1" applyProtection="1">
      <alignment vertical="top" wrapText="1"/>
      <protection locked="0"/>
    </xf>
    <xf numFmtId="0" fontId="55" fillId="24" borderId="10" xfId="32" applyFont="1" applyFill="1" applyBorder="1" applyProtection="1">
      <protection locked="0"/>
    </xf>
    <xf numFmtId="185" fontId="56" fillId="24" borderId="10" xfId="32" applyNumberFormat="1" applyFont="1" applyFill="1" applyBorder="1" applyProtection="1">
      <protection locked="0"/>
    </xf>
    <xf numFmtId="0" fontId="54" fillId="25" borderId="11" xfId="32" applyFont="1" applyFill="1" applyBorder="1" applyAlignment="1" applyProtection="1">
      <protection locked="0"/>
    </xf>
    <xf numFmtId="1" fontId="50" fillId="24" borderId="10" xfId="32" applyNumberFormat="1" applyFont="1" applyFill="1" applyBorder="1" applyAlignment="1" applyProtection="1">
      <alignment horizontal="center" vertical="top" wrapText="1"/>
      <protection locked="0"/>
    </xf>
    <xf numFmtId="2" fontId="8" fillId="24" borderId="11" xfId="32" applyNumberFormat="1" applyFont="1" applyFill="1" applyBorder="1" applyAlignment="1" applyProtection="1">
      <alignment vertical="top" wrapText="1"/>
      <protection locked="0"/>
    </xf>
    <xf numFmtId="2" fontId="46" fillId="25" borderId="11" xfId="32" applyNumberFormat="1" applyFont="1" applyFill="1" applyBorder="1" applyAlignment="1" applyProtection="1">
      <alignment vertical="top" wrapText="1"/>
      <protection locked="0"/>
    </xf>
    <xf numFmtId="1" fontId="58" fillId="24" borderId="10" xfId="32" applyNumberFormat="1" applyFont="1" applyFill="1" applyBorder="1" applyAlignment="1" applyProtection="1">
      <alignment horizontal="center" vertical="top" wrapText="1"/>
      <protection locked="0"/>
    </xf>
    <xf numFmtId="0" fontId="4" fillId="25" borderId="11" xfId="36" applyFont="1" applyFill="1" applyBorder="1" applyAlignment="1">
      <alignment horizontal="center" vertical="top"/>
    </xf>
    <xf numFmtId="16" fontId="8" fillId="24" borderId="29" xfId="39" applyNumberFormat="1" applyFont="1" applyFill="1" applyBorder="1" applyAlignment="1" applyProtection="1">
      <alignment vertical="top" wrapText="1"/>
      <protection locked="0"/>
    </xf>
    <xf numFmtId="0" fontId="0" fillId="0" borderId="10" xfId="0" applyBorder="1"/>
    <xf numFmtId="2" fontId="8" fillId="24" borderId="10" xfId="39" applyNumberFormat="1" applyFont="1" applyFill="1" applyBorder="1" applyAlignment="1" applyProtection="1">
      <alignment vertical="top" wrapText="1"/>
      <protection locked="0"/>
    </xf>
    <xf numFmtId="14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NumberFormat="1" applyFont="1" applyBorder="1" applyAlignment="1" applyProtection="1">
      <alignment horizontal="center" vertical="top" wrapText="1"/>
      <protection locked="0"/>
    </xf>
    <xf numFmtId="0" fontId="19" fillId="0" borderId="10" xfId="40" applyFont="1" applyBorder="1" applyAlignment="1">
      <alignment vertical="center" wrapText="1"/>
    </xf>
    <xf numFmtId="0" fontId="0" fillId="0" borderId="0" xfId="0" applyBorder="1"/>
    <xf numFmtId="0" fontId="59" fillId="0" borderId="0" xfId="32" applyFont="1" applyFill="1" applyBorder="1" applyAlignment="1" applyProtection="1">
      <protection locked="0"/>
    </xf>
    <xf numFmtId="49" fontId="8" fillId="0" borderId="10" xfId="43" applyNumberFormat="1" applyFont="1" applyBorder="1" applyAlignment="1" applyProtection="1">
      <alignment horizontal="center" vertical="top" wrapText="1"/>
      <protection locked="0"/>
    </xf>
    <xf numFmtId="0" fontId="2" fillId="0" borderId="0" xfId="32"/>
    <xf numFmtId="0" fontId="5" fillId="0" borderId="30" xfId="32" applyFont="1" applyBorder="1" applyAlignment="1">
      <alignment vertical="top" wrapText="1"/>
    </xf>
    <xf numFmtId="0" fontId="5" fillId="0" borderId="31" xfId="32" applyFont="1" applyBorder="1" applyAlignment="1">
      <alignment vertical="top" wrapText="1"/>
    </xf>
    <xf numFmtId="0" fontId="5" fillId="0" borderId="32" xfId="32" applyFont="1" applyBorder="1" applyAlignment="1">
      <alignment vertical="top" wrapText="1"/>
    </xf>
    <xf numFmtId="0" fontId="5" fillId="0" borderId="10" xfId="32" applyFont="1" applyBorder="1" applyAlignment="1">
      <alignment vertical="top" wrapText="1"/>
    </xf>
    <xf numFmtId="0" fontId="45" fillId="24" borderId="0" xfId="43" applyFont="1" applyFill="1" applyAlignment="1">
      <alignment horizontal="center"/>
    </xf>
    <xf numFmtId="0" fontId="23" fillId="0" borderId="11" xfId="36" applyFont="1" applyBorder="1" applyAlignment="1">
      <alignment horizontal="left" vertical="top" wrapText="1"/>
    </xf>
    <xf numFmtId="0" fontId="23" fillId="0" borderId="33" xfId="36" applyFont="1" applyBorder="1" applyAlignment="1">
      <alignment horizontal="left" vertical="top" wrapText="1"/>
    </xf>
    <xf numFmtId="0" fontId="23" fillId="0" borderId="29" xfId="36" applyFont="1" applyBorder="1" applyAlignment="1">
      <alignment horizontal="left" vertical="top" wrapText="1"/>
    </xf>
    <xf numFmtId="0" fontId="23" fillId="0" borderId="11" xfId="36" applyFont="1" applyBorder="1" applyAlignment="1">
      <alignment horizontal="left" vertical="top"/>
    </xf>
    <xf numFmtId="0" fontId="23" fillId="0" borderId="33" xfId="36" applyFont="1" applyBorder="1" applyAlignment="1">
      <alignment horizontal="left" vertical="top"/>
    </xf>
    <xf numFmtId="0" fontId="23" fillId="0" borderId="29" xfId="36" applyFont="1" applyBorder="1" applyAlignment="1">
      <alignment horizontal="left" vertical="top"/>
    </xf>
    <xf numFmtId="0" fontId="5" fillId="24" borderId="0" xfId="39" applyFont="1" applyFill="1" applyBorder="1" applyAlignment="1" applyProtection="1">
      <alignment horizontal="left"/>
      <protection locked="0"/>
    </xf>
    <xf numFmtId="0" fontId="4" fillId="0" borderId="11" xfId="36" applyFont="1" applyBorder="1" applyAlignment="1">
      <alignment horizontal="center" vertical="center" wrapText="1"/>
    </xf>
    <xf numFmtId="0" fontId="4" fillId="0" borderId="33" xfId="36" applyFont="1" applyBorder="1" applyAlignment="1">
      <alignment horizontal="center" vertical="center" wrapText="1"/>
    </xf>
    <xf numFmtId="0" fontId="4" fillId="0" borderId="29" xfId="36" applyFont="1" applyBorder="1" applyAlignment="1">
      <alignment horizontal="center" vertical="center" wrapText="1"/>
    </xf>
    <xf numFmtId="0" fontId="3" fillId="0" borderId="11" xfId="36" applyFont="1" applyBorder="1" applyAlignment="1">
      <alignment horizontal="left" vertical="center" wrapText="1"/>
    </xf>
    <xf numFmtId="0" fontId="3" fillId="0" borderId="33" xfId="36" applyFont="1" applyBorder="1" applyAlignment="1">
      <alignment horizontal="left" vertical="center" wrapText="1"/>
    </xf>
    <xf numFmtId="0" fontId="3" fillId="0" borderId="29" xfId="36" applyFont="1" applyBorder="1" applyAlignment="1">
      <alignment horizontal="left" vertical="center" wrapText="1"/>
    </xf>
    <xf numFmtId="0" fontId="4" fillId="25" borderId="11" xfId="38" applyFont="1" applyFill="1" applyBorder="1" applyAlignment="1">
      <alignment horizontal="center" vertical="center"/>
    </xf>
    <xf numFmtId="0" fontId="4" fillId="25" borderId="29" xfId="38" applyFont="1" applyFill="1" applyBorder="1" applyAlignment="1">
      <alignment horizontal="center" vertical="center"/>
    </xf>
    <xf numFmtId="0" fontId="7" fillId="0" borderId="11" xfId="36" applyFont="1" applyBorder="1" applyAlignment="1">
      <alignment horizontal="center" vertical="top"/>
    </xf>
    <xf numFmtId="0" fontId="2" fillId="0" borderId="33" xfId="32" applyBorder="1" applyAlignment="1">
      <alignment horizontal="center"/>
    </xf>
    <xf numFmtId="0" fontId="2" fillId="0" borderId="29" xfId="32" applyBorder="1" applyAlignment="1">
      <alignment horizontal="center"/>
    </xf>
    <xf numFmtId="0" fontId="7" fillId="0" borderId="11" xfId="32" applyFont="1" applyBorder="1" applyAlignment="1">
      <alignment horizontal="left" wrapText="1" indent="1"/>
    </xf>
    <xf numFmtId="0" fontId="7" fillId="0" borderId="33" xfId="32" applyFont="1" applyBorder="1" applyAlignment="1">
      <alignment horizontal="left" wrapText="1" indent="1"/>
    </xf>
    <xf numFmtId="0" fontId="7" fillId="0" borderId="29" xfId="32" applyFont="1" applyBorder="1" applyAlignment="1">
      <alignment horizontal="left" wrapText="1" indent="1"/>
    </xf>
    <xf numFmtId="0" fontId="13" fillId="26" borderId="11" xfId="32" applyFont="1" applyFill="1" applyBorder="1" applyAlignment="1">
      <alignment horizontal="center" vertical="center" wrapText="1"/>
    </xf>
    <xf numFmtId="0" fontId="13" fillId="26" borderId="33" xfId="32" applyFont="1" applyFill="1" applyBorder="1" applyAlignment="1">
      <alignment horizontal="center" vertical="center" wrapText="1"/>
    </xf>
    <xf numFmtId="0" fontId="13" fillId="26" borderId="29" xfId="32" applyFont="1" applyFill="1" applyBorder="1" applyAlignment="1">
      <alignment horizontal="center" vertical="center" wrapText="1"/>
    </xf>
    <xf numFmtId="0" fontId="4" fillId="25" borderId="11" xfId="32" applyFont="1" applyFill="1" applyBorder="1" applyAlignment="1">
      <alignment horizontal="center" vertical="center" wrapText="1"/>
    </xf>
    <xf numFmtId="0" fontId="4" fillId="25" borderId="33" xfId="32" applyFont="1" applyFill="1" applyBorder="1" applyAlignment="1">
      <alignment horizontal="center" vertical="center" wrapText="1"/>
    </xf>
    <xf numFmtId="0" fontId="4" fillId="25" borderId="29" xfId="32" applyFont="1" applyFill="1" applyBorder="1" applyAlignment="1">
      <alignment horizontal="center" vertical="center" wrapText="1"/>
    </xf>
    <xf numFmtId="0" fontId="4" fillId="0" borderId="11" xfId="36" applyFont="1" applyBorder="1" applyAlignment="1">
      <alignment horizontal="center" vertical="top"/>
    </xf>
    <xf numFmtId="0" fontId="4" fillId="0" borderId="33" xfId="36" applyFont="1" applyBorder="1" applyAlignment="1">
      <alignment horizontal="center" vertical="top"/>
    </xf>
    <xf numFmtId="0" fontId="4" fillId="0" borderId="29" xfId="36" applyFont="1" applyBorder="1" applyAlignment="1">
      <alignment horizontal="center" vertical="top"/>
    </xf>
    <xf numFmtId="0" fontId="4" fillId="24" borderId="0" xfId="36" applyFont="1" applyFill="1" applyBorder="1" applyAlignment="1">
      <alignment horizontal="center" vertical="top"/>
    </xf>
    <xf numFmtId="0" fontId="45" fillId="24" borderId="0" xfId="39" applyFont="1" applyFill="1" applyBorder="1" applyAlignment="1" applyProtection="1">
      <alignment horizontal="center" vertical="center"/>
      <protection locked="0"/>
    </xf>
    <xf numFmtId="0" fontId="8" fillId="24" borderId="0" xfId="39" applyFont="1" applyFill="1" applyBorder="1" applyAlignment="1" applyProtection="1">
      <alignment horizontal="center" vertical="top" wrapText="1"/>
      <protection locked="0"/>
    </xf>
    <xf numFmtId="0" fontId="4" fillId="25" borderId="11" xfId="32" applyFont="1" applyFill="1" applyBorder="1" applyAlignment="1" applyProtection="1">
      <alignment horizontal="center" vertical="top" wrapText="1"/>
      <protection locked="0"/>
    </xf>
    <xf numFmtId="0" fontId="4" fillId="25" borderId="29" xfId="32" applyFont="1" applyFill="1" applyBorder="1" applyAlignment="1" applyProtection="1">
      <alignment horizontal="center" vertical="top" wrapText="1"/>
      <protection locked="0"/>
    </xf>
    <xf numFmtId="0" fontId="8" fillId="24" borderId="11" xfId="39" applyFont="1" applyFill="1" applyBorder="1" applyAlignment="1" applyProtection="1">
      <alignment horizontal="center" vertical="top" wrapText="1"/>
      <protection locked="0"/>
    </xf>
    <xf numFmtId="0" fontId="8" fillId="24" borderId="33" xfId="39" applyFont="1" applyFill="1" applyBorder="1" applyAlignment="1" applyProtection="1">
      <alignment horizontal="center" vertical="top" wrapText="1"/>
      <protection locked="0"/>
    </xf>
    <xf numFmtId="0" fontId="8" fillId="24" borderId="29" xfId="39" applyFont="1" applyFill="1" applyBorder="1" applyAlignment="1" applyProtection="1">
      <alignment horizontal="center" vertical="top" wrapText="1"/>
      <protection locked="0"/>
    </xf>
    <xf numFmtId="0" fontId="45" fillId="24" borderId="34" xfId="32" applyFont="1" applyFill="1" applyBorder="1" applyAlignment="1" applyProtection="1">
      <alignment horizontal="center" vertical="center"/>
      <protection locked="0"/>
    </xf>
    <xf numFmtId="0" fontId="45" fillId="24" borderId="35" xfId="32" applyFont="1" applyFill="1" applyBorder="1" applyAlignment="1" applyProtection="1">
      <alignment horizontal="center" vertical="center"/>
      <protection locked="0"/>
    </xf>
    <xf numFmtId="0" fontId="45" fillId="24" borderId="36" xfId="32" applyFont="1" applyFill="1" applyBorder="1" applyAlignment="1" applyProtection="1">
      <alignment horizontal="center" vertical="center"/>
      <protection locked="0"/>
    </xf>
    <xf numFmtId="49" fontId="57" fillId="25" borderId="10" xfId="32" applyNumberFormat="1" applyFont="1" applyFill="1" applyBorder="1" applyAlignment="1" applyProtection="1">
      <alignment horizontal="left" vertical="center" wrapText="1"/>
    </xf>
    <xf numFmtId="0" fontId="46" fillId="25" borderId="13" xfId="39" applyFont="1" applyFill="1" applyBorder="1" applyAlignment="1" applyProtection="1">
      <alignment horizontal="left" vertical="top" wrapText="1"/>
      <protection locked="0"/>
    </xf>
    <xf numFmtId="0" fontId="46" fillId="25" borderId="37" xfId="39" applyFont="1" applyFill="1" applyBorder="1" applyAlignment="1" applyProtection="1">
      <alignment horizontal="left" vertical="top" wrapText="1"/>
      <protection locked="0"/>
    </xf>
    <xf numFmtId="0" fontId="50" fillId="24" borderId="11" xfId="39" applyFont="1" applyFill="1" applyBorder="1" applyAlignment="1" applyProtection="1">
      <alignment horizontal="left" vertical="top" wrapText="1"/>
      <protection locked="0"/>
    </xf>
    <xf numFmtId="0" fontId="50" fillId="24" borderId="33" xfId="39" applyFont="1" applyFill="1" applyBorder="1" applyAlignment="1" applyProtection="1">
      <alignment horizontal="left" vertical="top" wrapText="1"/>
      <protection locked="0"/>
    </xf>
    <xf numFmtId="0" fontId="50" fillId="24" borderId="29" xfId="39" applyFont="1" applyFill="1" applyBorder="1" applyAlignment="1" applyProtection="1">
      <alignment horizontal="left" vertical="top" wrapText="1"/>
      <protection locked="0"/>
    </xf>
    <xf numFmtId="0" fontId="53" fillId="25" borderId="10" xfId="32" applyFont="1" applyFill="1" applyBorder="1" applyAlignment="1" applyProtection="1">
      <alignment horizontal="left"/>
      <protection locked="0"/>
    </xf>
    <xf numFmtId="0" fontId="46" fillId="25" borderId="10" xfId="32" applyFont="1" applyFill="1" applyBorder="1" applyAlignment="1" applyProtection="1">
      <alignment horizontal="left" vertical="top" wrapText="1"/>
      <protection locked="0"/>
    </xf>
    <xf numFmtId="14" fontId="50" fillId="24" borderId="13" xfId="32" applyNumberFormat="1" applyFont="1" applyFill="1" applyBorder="1" applyAlignment="1" applyProtection="1">
      <alignment horizontal="left" vertical="top" wrapText="1"/>
      <protection locked="0"/>
    </xf>
    <xf numFmtId="14" fontId="50" fillId="24" borderId="37" xfId="32" applyNumberFormat="1" applyFont="1" applyFill="1" applyBorder="1" applyAlignment="1" applyProtection="1">
      <alignment horizontal="left" vertical="top" wrapText="1"/>
      <protection locked="0"/>
    </xf>
    <xf numFmtId="0" fontId="46" fillId="25" borderId="13" xfId="32" applyFont="1" applyFill="1" applyBorder="1" applyAlignment="1" applyProtection="1">
      <alignment horizontal="left" vertical="center" wrapText="1"/>
      <protection locked="0"/>
    </xf>
    <xf numFmtId="0" fontId="46" fillId="25" borderId="37" xfId="32" applyFont="1" applyFill="1" applyBorder="1" applyAlignment="1" applyProtection="1">
      <alignment horizontal="left" vertical="center" wrapText="1"/>
      <protection locked="0"/>
    </xf>
    <xf numFmtId="0" fontId="46" fillId="25" borderId="11" xfId="32" applyFont="1" applyFill="1" applyBorder="1" applyAlignment="1" applyProtection="1">
      <alignment horizontal="left" vertical="top" wrapText="1"/>
      <protection locked="0"/>
    </xf>
    <xf numFmtId="0" fontId="45" fillId="24" borderId="0" xfId="32" applyFont="1" applyFill="1" applyAlignment="1" applyProtection="1">
      <alignment horizontal="center" vertical="center"/>
      <protection locked="0"/>
    </xf>
    <xf numFmtId="0" fontId="46" fillId="25" borderId="10" xfId="39" applyFont="1" applyFill="1" applyBorder="1" applyAlignment="1" applyProtection="1">
      <alignment horizontal="left" vertical="top" wrapText="1"/>
      <protection locked="0"/>
    </xf>
    <xf numFmtId="0" fontId="46" fillId="25" borderId="11" xfId="39" applyFont="1" applyFill="1" applyBorder="1" applyAlignment="1" applyProtection="1">
      <alignment horizontal="left" vertical="top" wrapText="1"/>
      <protection locked="0"/>
    </xf>
    <xf numFmtId="0" fontId="46" fillId="25" borderId="29" xfId="39" applyFont="1" applyFill="1" applyBorder="1" applyAlignment="1" applyProtection="1">
      <alignment horizontal="left" vertical="top" wrapText="1"/>
      <protection locked="0"/>
    </xf>
    <xf numFmtId="0" fontId="59" fillId="0" borderId="38" xfId="32" applyFont="1" applyBorder="1" applyAlignment="1">
      <alignment horizontal="left" vertical="center" wrapText="1"/>
    </xf>
    <xf numFmtId="0" fontId="59" fillId="0" borderId="39" xfId="32" applyFont="1" applyBorder="1" applyAlignment="1">
      <alignment horizontal="left" vertical="center" wrapText="1"/>
    </xf>
    <xf numFmtId="0" fontId="59" fillId="0" borderId="40" xfId="32" applyFont="1" applyBorder="1" applyAlignment="1">
      <alignment horizontal="left" vertical="center" wrapText="1"/>
    </xf>
    <xf numFmtId="0" fontId="59" fillId="0" borderId="10" xfId="32" applyFont="1" applyBorder="1" applyAlignment="1">
      <alignment horizontal="left" vertical="center"/>
    </xf>
  </cellXfs>
  <cellStyles count="5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ancel" xfId="21"/>
    <cellStyle name="Celda de comprobación" xfId="22" builtinId="23" customBuiltin="1"/>
    <cellStyle name="Celda vinculada" xfId="23" builtinId="24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Estilo 1" xfId="32"/>
    <cellStyle name="Euro" xfId="33"/>
    <cellStyle name="Incorrecto" xfId="34" builtinId="27" customBuiltin="1"/>
    <cellStyle name="Neutral" xfId="35" builtinId="28" customBuiltin="1"/>
    <cellStyle name="Normal" xfId="0" builtinId="0"/>
    <cellStyle name="Normal_7 1 2R21 Modelo de Estimación Desarrollo a Medida CASCADA" xfId="36"/>
    <cellStyle name="Normal_7 7 5 R03 Solicitud de cambios a requerimientos" xfId="37"/>
    <cellStyle name="Normal_7.3.02.R02 Plantilla WBS" xfId="38"/>
    <cellStyle name="Normal_8 6 01 R01 Herramienta de Revision QA-Proceso-INTEGRADO" xfId="39"/>
    <cellStyle name="Normal_8.6.01.R02 Herramienta de Revision QA-Producto-ME" xfId="40"/>
    <cellStyle name="Normal_Copy of 7.7.2.R01 Lista de items de configuracion_Generico2" xfId="41"/>
    <cellStyle name="Normal_Sheet1" xfId="42"/>
    <cellStyle name="Normal_sstD4" xfId="43"/>
    <cellStyle name="Notas" xfId="44" builtinId="10" customBuiltin="1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1" xfId="49" builtinId="16" customBuiltin="1"/>
    <cellStyle name="Título 2" xfId="50" builtinId="17" customBuiltin="1"/>
    <cellStyle name="Título 3" xfId="51" builtinId="18" customBuiltin="1"/>
    <cellStyle name="Total" xfId="52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de Revisiones</a:t>
            </a:r>
          </a:p>
        </c:rich>
      </c:tx>
      <c:layout>
        <c:manualLayout>
          <c:xMode val="edge"/>
          <c:yMode val="edge"/>
          <c:x val="0.30687900123595663"/>
          <c:y val="4.4982698961937712E-2"/>
        </c:manualLayout>
      </c:layout>
      <c:spPr>
        <a:noFill/>
        <a:ln w="25400">
          <a:noFill/>
        </a:ln>
      </c:spPr>
    </c:title>
    <c:view3D>
      <c:perspective val="0"/>
    </c:view3D>
    <c:plotArea>
      <c:layout>
        <c:manualLayout>
          <c:layoutTarget val="inner"/>
          <c:xMode val="edge"/>
          <c:yMode val="edge"/>
          <c:x val="0.29638041791176684"/>
          <c:y val="0.35682819383259912"/>
          <c:w val="0.40724026888639714"/>
          <c:h val="0.31718061674008813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Percent val="1"/>
            <c:showLeaderLines val="1"/>
          </c:dLbls>
          <c:cat>
            <c:strRef>
              <c:f>'Informe de Revisión'!$C$15:$C$16</c:f>
              <c:strCache>
                <c:ptCount val="2"/>
                <c:pt idx="0">
                  <c:v>Nro. De revisiones no Ejecutadas</c:v>
                </c:pt>
                <c:pt idx="1">
                  <c:v>Nro de revisiones Ejecutadas:</c:v>
                </c:pt>
              </c:strCache>
            </c:strRef>
          </c:cat>
          <c:val>
            <c:numRef>
              <c:f>'Informe de Revisión'!$D$15:$D$16</c:f>
              <c:numCache>
                <c:formatCode>General</c:formatCode>
                <c:ptCount val="2"/>
                <c:pt idx="0">
                  <c:v>4</c:v>
                </c:pt>
                <c:pt idx="1">
                  <c:v>3</c:v>
                </c:pt>
              </c:numCache>
            </c:numRef>
          </c:val>
        </c:ser>
        <c:dLbls>
          <c:showPercent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538474285114586"/>
          <c:y val="0.79295154185022021"/>
          <c:w val="0.79864341620499002"/>
          <c:h val="9.6916299559471369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por Tipo de No Conformidad</a:t>
            </a:r>
          </a:p>
        </c:rich>
      </c:tx>
      <c:layout>
        <c:manualLayout>
          <c:xMode val="edge"/>
          <c:yMode val="edge"/>
          <c:x val="0.28496549382376157"/>
          <c:y val="5.4727021062665672E-2"/>
        </c:manualLayout>
      </c:layout>
      <c:spPr>
        <a:noFill/>
        <a:ln w="25400">
          <a:noFill/>
        </a:ln>
      </c:spPr>
    </c:title>
    <c:view3D>
      <c:perspective val="0"/>
    </c:view3D>
    <c:plotArea>
      <c:layout>
        <c:manualLayout>
          <c:layoutTarget val="inner"/>
          <c:xMode val="edge"/>
          <c:yMode val="edge"/>
          <c:x val="0.3986019089943314"/>
          <c:y val="0.39303816764222527"/>
          <c:w val="0.20279746247080019"/>
          <c:h val="0.22885766723471346"/>
        </c:manualLayout>
      </c:layout>
      <c:pie3DChart>
        <c:varyColors val="1"/>
        <c:ser>
          <c:idx val="0"/>
          <c:order val="0"/>
          <c:tx>
            <c:strRef>
              <c:f>'Informe de Revisión'!$D$27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808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2"/>
              <c:layout>
                <c:manualLayout>
                  <c:x val="-6.8328551530876577E-3"/>
                  <c:y val="3.9269553691714185E-2"/>
                </c:manualLayout>
              </c:layout>
              <c:dLblPos val="bestFit"/>
              <c:showLegendKey val="1"/>
              <c:showPercent val="1"/>
            </c:dLbl>
            <c:dLbl>
              <c:idx val="3"/>
              <c:layout>
                <c:manualLayout>
                  <c:x val="3.071855602849544E-2"/>
                  <c:y val="1.9369539879113822E-2"/>
                </c:manualLayout>
              </c:layout>
              <c:dLblPos val="bestFit"/>
              <c:showLegendKey val="1"/>
              <c:showPercent val="1"/>
            </c:dLbl>
            <c:dLbl>
              <c:idx val="4"/>
              <c:layout>
                <c:manualLayout>
                  <c:x val="7.5132877704156761E-2"/>
                  <c:y val="-9.967640264610729E-2"/>
                </c:manualLayout>
              </c:layout>
              <c:dLblPos val="bestFit"/>
              <c:showLegendKey val="1"/>
              <c:showPercent val="1"/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1"/>
            <c:showPercent val="1"/>
          </c:dLbls>
          <c:cat>
            <c:strRef>
              <c:f>'Informe de Revisión'!$C$28:$C$32</c:f>
              <c:strCache>
                <c:ptCount val="5"/>
                <c:pt idx="0">
                  <c:v>Documento</c:v>
                </c:pt>
                <c:pt idx="1">
                  <c:v>Funcionalidad</c:v>
                </c:pt>
                <c:pt idx="2">
                  <c:v>Base de Datos</c:v>
                </c:pt>
                <c:pt idx="3">
                  <c:v>Estándares</c:v>
                </c:pt>
                <c:pt idx="4">
                  <c:v>Control de Configuración</c:v>
                </c:pt>
              </c:strCache>
            </c:strRef>
          </c:cat>
          <c:val>
            <c:numRef>
              <c:f>'Informe de Revisión'!$D$28:$D$32</c:f>
              <c:numCache>
                <c:formatCode>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</c:ser>
        <c:dLbls>
          <c:showLegendKey val="1"/>
          <c:showPercent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2.4663677130044841E-2"/>
          <c:y val="0.83974884658482685"/>
          <c:w val="0.94843049327354256"/>
          <c:h val="0.1282059307763094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Esfuerzo Invertido en revisiones de QA</a:t>
            </a:r>
          </a:p>
        </c:rich>
      </c:tx>
      <c:layout>
        <c:manualLayout>
          <c:xMode val="edge"/>
          <c:yMode val="edge"/>
          <c:x val="0.2832172420755098"/>
          <c:y val="4.049885119500249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66444535404491E-2"/>
          <c:y val="0.21183913404912802"/>
          <c:w val="0.88112000935589063"/>
          <c:h val="0.58878818140125289"/>
        </c:manualLayout>
      </c:layout>
      <c:barChart>
        <c:barDir val="col"/>
        <c:grouping val="clustered"/>
        <c:ser>
          <c:idx val="0"/>
          <c:order val="0"/>
          <c:tx>
            <c:strRef>
              <c:f>'Informe de Revisión'!$C$42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0">
              <a:gsLst>
                <a:gs pos="0">
                  <a:srgbClr val="339966">
                    <a:gamma/>
                    <a:shade val="47451"/>
                    <a:invGamma/>
                  </a:srgbClr>
                </a:gs>
                <a:gs pos="50000">
                  <a:srgbClr val="339966"/>
                </a:gs>
                <a:gs pos="100000">
                  <a:srgbClr val="339966">
                    <a:gamma/>
                    <a:shade val="47451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gradFill rotWithShape="0">
                <a:gsLst>
                  <a:gs pos="0">
                    <a:srgbClr val="993366">
                      <a:gamma/>
                      <a:shade val="46275"/>
                      <a:invGamma/>
                    </a:srgbClr>
                  </a:gs>
                  <a:gs pos="50000">
                    <a:srgbClr val="993366"/>
                  </a:gs>
                  <a:gs pos="100000">
                    <a:srgbClr val="993366">
                      <a:gamma/>
                      <a:shade val="46275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dLblPos val="ctr"/>
            <c:showVal val="1"/>
          </c:dLbls>
          <c:cat>
            <c:strRef>
              <c:f>'Informe de Revisión'!$C$40:$C$41</c:f>
              <c:strCache>
                <c:ptCount val="2"/>
                <c:pt idx="0">
                  <c:v>Duración Planificada</c:v>
                </c:pt>
                <c:pt idx="1">
                  <c:v>Duración Real</c:v>
                </c:pt>
              </c:strCache>
            </c:strRef>
          </c:cat>
          <c:val>
            <c:numRef>
              <c:f>'Informe de Revisión'!$D$40:$D$41</c:f>
              <c:numCache>
                <c:formatCode>0</c:formatCode>
                <c:ptCount val="2"/>
                <c:pt idx="0">
                  <c:v>5</c:v>
                </c:pt>
                <c:pt idx="1">
                  <c:v>11</c:v>
                </c:pt>
              </c:numCache>
            </c:numRef>
          </c:val>
        </c:ser>
        <c:dLbls>
          <c:showVal val="1"/>
        </c:dLbls>
        <c:axId val="162280576"/>
        <c:axId val="162282112"/>
      </c:barChart>
      <c:catAx>
        <c:axId val="162280576"/>
        <c:scaling>
          <c:orientation val="minMax"/>
        </c:scaling>
        <c:axPos val="b"/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62282112"/>
        <c:crosses val="autoZero"/>
        <c:auto val="1"/>
        <c:lblAlgn val="ctr"/>
        <c:lblOffset val="100"/>
        <c:tickLblSkip val="1"/>
        <c:tickMarkSkip val="1"/>
      </c:catAx>
      <c:valAx>
        <c:axId val="1622821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622805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0179372197309417"/>
          <c:y val="0.82800161719065857"/>
          <c:w val="0.6300448430493274"/>
          <c:h val="6.400012500024414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2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por Origen de NC</a:t>
            </a:r>
          </a:p>
        </c:rich>
      </c:tx>
      <c:layout>
        <c:manualLayout>
          <c:xMode val="edge"/>
          <c:yMode val="edge"/>
          <c:x val="0.34622144112478037"/>
          <c:y val="4.4776609080581342E-2"/>
        </c:manualLayout>
      </c:layout>
      <c:spPr>
        <a:noFill/>
        <a:ln w="25400">
          <a:noFill/>
        </a:ln>
      </c:spPr>
    </c:title>
    <c:view3D>
      <c:hPercent val="48"/>
      <c:depthPercent val="100"/>
      <c:rAngAx val="1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2829525483304044"/>
          <c:y val="0.18656826890973713"/>
          <c:w val="0.63796133567662561"/>
          <c:h val="0.61194392202393777"/>
        </c:manualLayout>
      </c:layout>
      <c:bar3DChart>
        <c:barDir val="col"/>
        <c:grouping val="clustered"/>
        <c:ser>
          <c:idx val="0"/>
          <c:order val="0"/>
          <c:tx>
            <c:strRef>
              <c:f>'Informe de Revisión'!$C$58</c:f>
              <c:strCache>
                <c:ptCount val="1"/>
                <c:pt idx="0">
                  <c:v>Aseguramiento de Calidad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Val val="1"/>
          </c:dLbls>
          <c:val>
            <c:numRef>
              <c:f>'Informe de Revisión'!$D$58</c:f>
              <c:numCache>
                <c:formatCode>0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'Informe de Revisión'!$C$59</c:f>
              <c:strCache>
                <c:ptCount val="1"/>
                <c:pt idx="0">
                  <c:v>Verificación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Val val="1"/>
          </c:dLbls>
          <c:val>
            <c:numRef>
              <c:f>'Informe de Revisión'!$D$59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'Informe de Revisión'!$C$60</c:f>
              <c:strCache>
                <c:ptCount val="1"/>
                <c:pt idx="0">
                  <c:v>Validación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Val val="1"/>
          </c:dLbls>
          <c:val>
            <c:numRef>
              <c:f>'Informe de Revisión'!$D$60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hape val="box"/>
        <c:axId val="162309632"/>
        <c:axId val="162311552"/>
        <c:axId val="0"/>
      </c:bar3DChart>
      <c:catAx>
        <c:axId val="1623096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Origen</a:t>
                </a:r>
              </a:p>
            </c:rich>
          </c:tx>
          <c:layout>
            <c:manualLayout>
              <c:xMode val="edge"/>
              <c:yMode val="edge"/>
              <c:x val="0.37434094903339193"/>
              <c:y val="0.8619451952834252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62311552"/>
        <c:crosses val="autoZero"/>
        <c:auto val="1"/>
        <c:lblAlgn val="ctr"/>
        <c:lblOffset val="100"/>
        <c:tickLblSkip val="1"/>
        <c:tickMarkSkip val="1"/>
      </c:catAx>
      <c:valAx>
        <c:axId val="1623115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Valores</a:t>
                </a:r>
              </a:p>
            </c:rich>
          </c:tx>
          <c:layout>
            <c:manualLayout>
              <c:xMode val="edge"/>
              <c:yMode val="edge"/>
              <c:x val="7.9086115992970135E-2"/>
              <c:y val="0.53358502761781645"/>
            </c:manualLayout>
          </c:layout>
          <c:spPr>
            <a:noFill/>
            <a:ln w="25400">
              <a:noFill/>
            </a:ln>
          </c:spPr>
        </c:title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623096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860377648986594"/>
          <c:y val="0.48803827751196172"/>
          <c:w val="0.19819863412917488"/>
          <c:h val="0.1531100478468899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542925</xdr:colOff>
      <xdr:row>0</xdr:row>
      <xdr:rowOff>0</xdr:rowOff>
    </xdr:to>
    <xdr:pic>
      <xdr:nvPicPr>
        <xdr:cNvPr id="524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" y="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9</xdr:row>
      <xdr:rowOff>66675</xdr:rowOff>
    </xdr:from>
    <xdr:to>
      <xdr:col>11</xdr:col>
      <xdr:colOff>180975</xdr:colOff>
      <xdr:row>22</xdr:row>
      <xdr:rowOff>76200</xdr:rowOff>
    </xdr:to>
    <xdr:graphicFrame macro="">
      <xdr:nvGraphicFramePr>
        <xdr:cNvPr id="820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24</xdr:row>
      <xdr:rowOff>38100</xdr:rowOff>
    </xdr:from>
    <xdr:to>
      <xdr:col>11</xdr:col>
      <xdr:colOff>228600</xdr:colOff>
      <xdr:row>33</xdr:row>
      <xdr:rowOff>38100</xdr:rowOff>
    </xdr:to>
    <xdr:graphicFrame macro="">
      <xdr:nvGraphicFramePr>
        <xdr:cNvPr id="820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66675</xdr:colOff>
      <xdr:row>37</xdr:row>
      <xdr:rowOff>0</xdr:rowOff>
    </xdr:from>
    <xdr:to>
      <xdr:col>11</xdr:col>
      <xdr:colOff>209550</xdr:colOff>
      <xdr:row>51</xdr:row>
      <xdr:rowOff>85725</xdr:rowOff>
    </xdr:to>
    <xdr:graphicFrame macro="">
      <xdr:nvGraphicFramePr>
        <xdr:cNvPr id="8205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95250</xdr:colOff>
      <xdr:row>53</xdr:row>
      <xdr:rowOff>95250</xdr:rowOff>
    </xdr:from>
    <xdr:to>
      <xdr:col>11</xdr:col>
      <xdr:colOff>219075</xdr:colOff>
      <xdr:row>65</xdr:row>
      <xdr:rowOff>114300</xdr:rowOff>
    </xdr:to>
    <xdr:graphicFrame macro="">
      <xdr:nvGraphicFramePr>
        <xdr:cNvPr id="82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I10"/>
  <sheetViews>
    <sheetView workbookViewId="0">
      <selection activeCell="F32" sqref="F32"/>
    </sheetView>
  </sheetViews>
  <sheetFormatPr baseColWidth="10" defaultColWidth="9.140625" defaultRowHeight="12.75"/>
  <cols>
    <col min="1" max="1" width="9" style="69" customWidth="1"/>
    <col min="2" max="2" width="7.42578125" style="69" customWidth="1"/>
    <col min="3" max="3" width="9" style="69" customWidth="1"/>
    <col min="4" max="4" width="12.85546875" style="69" customWidth="1"/>
    <col min="5" max="5" width="15.5703125" style="69" customWidth="1"/>
    <col min="6" max="6" width="26.140625" style="69" customWidth="1"/>
    <col min="7" max="7" width="13.5703125" style="69" customWidth="1"/>
    <col min="8" max="8" width="15" style="69" customWidth="1"/>
    <col min="9" max="16384" width="9.140625" style="69"/>
  </cols>
  <sheetData>
    <row r="1" spans="1:9">
      <c r="A1" s="68"/>
      <c r="B1" s="68"/>
      <c r="C1" s="68"/>
      <c r="D1" s="68"/>
      <c r="E1" s="68"/>
      <c r="F1" s="68"/>
      <c r="G1" s="68"/>
      <c r="H1" s="68"/>
      <c r="I1" s="68"/>
    </row>
    <row r="2" spans="1:9" ht="15.75">
      <c r="A2" s="68"/>
      <c r="B2" s="144" t="s">
        <v>63</v>
      </c>
      <c r="C2" s="144"/>
      <c r="D2" s="144"/>
      <c r="E2" s="144"/>
      <c r="F2" s="144"/>
      <c r="G2" s="144"/>
      <c r="H2" s="144"/>
      <c r="I2" s="68"/>
    </row>
    <row r="3" spans="1:9" ht="13.5" thickBot="1">
      <c r="A3" s="68"/>
      <c r="B3" s="68"/>
      <c r="C3" s="68"/>
      <c r="D3" s="68"/>
      <c r="E3" s="68"/>
      <c r="F3" s="68"/>
      <c r="G3" s="68"/>
      <c r="H3" s="68"/>
      <c r="I3" s="68"/>
    </row>
    <row r="4" spans="1:9" ht="36.75" customHeight="1" thickBot="1">
      <c r="A4" s="68"/>
      <c r="B4" s="70" t="s">
        <v>64</v>
      </c>
      <c r="C4" s="71" t="s">
        <v>65</v>
      </c>
      <c r="D4" s="71" t="s">
        <v>66</v>
      </c>
      <c r="E4" s="71" t="s">
        <v>67</v>
      </c>
      <c r="F4" s="71" t="s">
        <v>6</v>
      </c>
      <c r="G4" s="71" t="s">
        <v>68</v>
      </c>
      <c r="H4" s="72" t="s">
        <v>69</v>
      </c>
      <c r="I4" s="68"/>
    </row>
    <row r="5" spans="1:9" ht="36">
      <c r="A5" s="68"/>
      <c r="B5" s="73">
        <v>1</v>
      </c>
      <c r="C5" s="74">
        <v>0.1</v>
      </c>
      <c r="D5" s="75">
        <v>39856</v>
      </c>
      <c r="E5" s="76" t="s">
        <v>117</v>
      </c>
      <c r="F5" s="76" t="s">
        <v>118</v>
      </c>
      <c r="G5" s="77" t="s">
        <v>71</v>
      </c>
      <c r="H5" s="78" t="s">
        <v>70</v>
      </c>
      <c r="I5" s="68"/>
    </row>
    <row r="6" spans="1:9">
      <c r="A6" s="68"/>
      <c r="B6" s="79"/>
      <c r="C6" s="133"/>
      <c r="D6" s="80"/>
      <c r="E6" s="81"/>
      <c r="F6" s="82"/>
      <c r="G6" s="81"/>
      <c r="H6" s="83"/>
      <c r="I6" s="68"/>
    </row>
    <row r="7" spans="1:9">
      <c r="A7" s="68"/>
      <c r="B7" s="79"/>
      <c r="C7" s="134"/>
      <c r="D7" s="84"/>
      <c r="E7" s="81"/>
      <c r="F7" s="85"/>
      <c r="G7" s="85"/>
      <c r="H7" s="86"/>
      <c r="I7" s="68"/>
    </row>
    <row r="8" spans="1:9">
      <c r="A8" s="68"/>
      <c r="B8" s="73"/>
      <c r="C8" s="74"/>
      <c r="D8" s="75"/>
      <c r="E8" s="76"/>
      <c r="F8" s="76"/>
      <c r="G8" s="76"/>
      <c r="H8" s="78"/>
      <c r="I8" s="68"/>
    </row>
    <row r="9" spans="1:9">
      <c r="A9" s="68"/>
      <c r="B9" s="79"/>
      <c r="C9" s="138"/>
      <c r="D9" s="80"/>
      <c r="E9" s="81"/>
      <c r="F9" s="81"/>
      <c r="G9" s="81"/>
      <c r="H9" s="83"/>
      <c r="I9" s="68"/>
    </row>
    <row r="10" spans="1:9" ht="13.5" thickBot="1">
      <c r="B10" s="87"/>
      <c r="C10" s="88"/>
      <c r="D10" s="132"/>
      <c r="E10" s="89"/>
      <c r="F10" s="89"/>
      <c r="G10" s="89"/>
      <c r="H10" s="90"/>
    </row>
  </sheetData>
  <mergeCells count="1">
    <mergeCell ref="B2:H2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M87"/>
  <sheetViews>
    <sheetView showGridLines="0" workbookViewId="0">
      <selection activeCell="B54" sqref="B54"/>
    </sheetView>
  </sheetViews>
  <sheetFormatPr baseColWidth="10" defaultColWidth="9.140625" defaultRowHeight="12.75"/>
  <cols>
    <col min="1" max="1" width="3" style="39" customWidth="1"/>
    <col min="2" max="2" width="27.85546875" style="39" customWidth="1"/>
    <col min="3" max="3" width="11.5703125" style="39" customWidth="1"/>
    <col min="4" max="4" width="12.42578125" style="39" customWidth="1"/>
    <col min="5" max="5" width="60.28515625" style="39" customWidth="1"/>
    <col min="6" max="16384" width="9.140625" style="39"/>
  </cols>
  <sheetData>
    <row r="1" spans="1:8" s="63" customFormat="1" ht="12" customHeight="1"/>
    <row r="2" spans="1:8" s="63" customFormat="1" ht="48.75" customHeight="1">
      <c r="A2" s="40"/>
      <c r="B2" s="64"/>
      <c r="C2" s="152" t="s">
        <v>115</v>
      </c>
      <c r="D2" s="153"/>
      <c r="E2" s="154"/>
    </row>
    <row r="3" spans="1:8" s="63" customFormat="1">
      <c r="A3" s="40"/>
      <c r="B3" s="65" t="s">
        <v>96</v>
      </c>
      <c r="C3" s="160" t="s">
        <v>116</v>
      </c>
      <c r="D3" s="161"/>
      <c r="E3" s="162"/>
    </row>
    <row r="4" spans="1:8" s="63" customFormat="1" ht="21.75" customHeight="1">
      <c r="A4" s="40"/>
      <c r="B4" s="66" t="s">
        <v>43</v>
      </c>
      <c r="C4" s="67"/>
      <c r="D4" s="67"/>
    </row>
    <row r="5" spans="1:8" ht="24.75" customHeight="1">
      <c r="A5" s="40"/>
      <c r="B5" s="155" t="s">
        <v>72</v>
      </c>
      <c r="C5" s="156"/>
      <c r="D5" s="156"/>
      <c r="E5" s="157"/>
    </row>
    <row r="6" spans="1:8">
      <c r="A6" s="40"/>
      <c r="B6" s="53"/>
      <c r="C6" s="53"/>
      <c r="D6" s="53"/>
      <c r="E6" s="53"/>
    </row>
    <row r="7" spans="1:8">
      <c r="A7" s="40"/>
      <c r="B7" s="52" t="s">
        <v>5</v>
      </c>
      <c r="C7" s="51"/>
      <c r="D7" s="51"/>
    </row>
    <row r="8" spans="1:8">
      <c r="A8" s="40"/>
      <c r="B8" s="41" t="s">
        <v>5</v>
      </c>
      <c r="C8" s="93"/>
      <c r="D8" s="158" t="s">
        <v>6</v>
      </c>
      <c r="E8" s="159"/>
    </row>
    <row r="9" spans="1:8">
      <c r="A9" s="40"/>
      <c r="B9" s="94"/>
      <c r="C9" s="67"/>
      <c r="D9" s="95"/>
      <c r="E9" s="95"/>
    </row>
    <row r="10" spans="1:8" ht="12" customHeight="1">
      <c r="A10" s="40"/>
      <c r="B10" s="96" t="s">
        <v>95</v>
      </c>
      <c r="C10" s="63"/>
      <c r="D10" s="97" t="s">
        <v>44</v>
      </c>
      <c r="E10" s="97"/>
    </row>
    <row r="11" spans="1:8" ht="9.9499999999999993" customHeight="1">
      <c r="A11" s="40"/>
      <c r="B11" s="98"/>
      <c r="C11" s="63"/>
      <c r="D11" s="99"/>
      <c r="E11" s="99"/>
    </row>
    <row r="12" spans="1:8" ht="12" customHeight="1">
      <c r="A12" s="40"/>
      <c r="B12" s="100" t="s">
        <v>95</v>
      </c>
      <c r="C12" s="63"/>
      <c r="D12" s="97" t="s">
        <v>45</v>
      </c>
      <c r="E12" s="97"/>
    </row>
    <row r="13" spans="1:8" ht="9.9499999999999993" customHeight="1">
      <c r="A13" s="40"/>
      <c r="B13" s="63"/>
      <c r="C13" s="63"/>
      <c r="D13" s="99"/>
      <c r="E13" s="99"/>
    </row>
    <row r="14" spans="1:8" ht="12" customHeight="1">
      <c r="A14" s="38"/>
      <c r="B14" s="101" t="s">
        <v>95</v>
      </c>
      <c r="C14" s="63"/>
      <c r="D14" s="97" t="s">
        <v>102</v>
      </c>
      <c r="E14" s="97"/>
    </row>
    <row r="15" spans="1:8">
      <c r="A15" s="38"/>
      <c r="B15" s="63"/>
      <c r="C15" s="63"/>
      <c r="D15" s="99"/>
      <c r="E15" s="99"/>
    </row>
    <row r="16" spans="1:8" ht="12" customHeight="1">
      <c r="A16" s="38"/>
      <c r="B16" s="102" t="s">
        <v>95</v>
      </c>
      <c r="C16" s="63"/>
      <c r="D16" s="97" t="s">
        <v>46</v>
      </c>
      <c r="E16" s="97"/>
      <c r="H16" s="42"/>
    </row>
    <row r="17" spans="1:8" s="54" customFormat="1" ht="12" customHeight="1">
      <c r="A17" s="43"/>
      <c r="B17" s="44"/>
      <c r="D17" s="55"/>
      <c r="E17" s="55"/>
      <c r="H17" s="45"/>
    </row>
    <row r="18" spans="1:8">
      <c r="A18" s="38"/>
    </row>
    <row r="19" spans="1:8" s="59" customFormat="1" ht="16.5" customHeight="1">
      <c r="B19" s="169" t="s">
        <v>47</v>
      </c>
      <c r="C19" s="170"/>
      <c r="D19" s="170"/>
      <c r="E19" s="171"/>
    </row>
    <row r="20" spans="1:8" s="59" customFormat="1" ht="13.5" customHeight="1">
      <c r="B20" s="46" t="s">
        <v>73</v>
      </c>
      <c r="C20" s="166" t="s">
        <v>6</v>
      </c>
      <c r="D20" s="167"/>
      <c r="E20" s="168"/>
    </row>
    <row r="21" spans="1:8" s="59" customFormat="1" ht="12.75" customHeight="1">
      <c r="B21" s="60" t="s">
        <v>49</v>
      </c>
      <c r="C21" s="163" t="s">
        <v>50</v>
      </c>
      <c r="D21" s="164"/>
      <c r="E21" s="165"/>
    </row>
    <row r="22" spans="1:8" s="59" customFormat="1" ht="12.75" customHeight="1">
      <c r="B22" s="60" t="s">
        <v>17</v>
      </c>
      <c r="C22" s="163" t="s">
        <v>18</v>
      </c>
      <c r="D22" s="164"/>
      <c r="E22" s="165"/>
    </row>
    <row r="23" spans="1:8" s="59" customFormat="1" ht="12.75" customHeight="1">
      <c r="B23" s="60" t="s">
        <v>3</v>
      </c>
      <c r="C23" s="163" t="s">
        <v>103</v>
      </c>
      <c r="D23" s="164"/>
      <c r="E23" s="165"/>
    </row>
    <row r="24" spans="1:8" s="59" customFormat="1" ht="13.5" customHeight="1">
      <c r="B24" s="60" t="s">
        <v>7</v>
      </c>
      <c r="C24" s="163" t="s">
        <v>8</v>
      </c>
      <c r="D24" s="164"/>
      <c r="E24" s="165"/>
    </row>
    <row r="25" spans="1:8" s="59" customFormat="1" ht="13.5" customHeight="1">
      <c r="B25" s="61"/>
      <c r="C25" s="62"/>
      <c r="D25" s="62"/>
      <c r="E25" s="62"/>
    </row>
    <row r="26" spans="1:8">
      <c r="A26" s="38"/>
      <c r="B26" s="52"/>
    </row>
    <row r="27" spans="1:8" s="59" customFormat="1" ht="16.5" customHeight="1">
      <c r="B27" s="169" t="s">
        <v>53</v>
      </c>
      <c r="C27" s="170"/>
      <c r="D27" s="170"/>
      <c r="E27" s="171"/>
    </row>
    <row r="28" spans="1:8" s="59" customFormat="1" ht="13.5" customHeight="1">
      <c r="B28" s="46" t="s">
        <v>73</v>
      </c>
      <c r="C28" s="166" t="s">
        <v>6</v>
      </c>
      <c r="D28" s="167"/>
      <c r="E28" s="168"/>
    </row>
    <row r="29" spans="1:8" ht="12.75" customHeight="1">
      <c r="A29" s="38"/>
      <c r="B29" s="172" t="s">
        <v>51</v>
      </c>
      <c r="C29" s="173"/>
      <c r="D29" s="173"/>
      <c r="E29" s="174"/>
      <c r="F29" s="59"/>
      <c r="G29" s="59"/>
    </row>
    <row r="30" spans="1:8" ht="16.5" customHeight="1">
      <c r="A30" s="38"/>
      <c r="B30" s="49" t="s">
        <v>119</v>
      </c>
      <c r="C30" s="145" t="s">
        <v>120</v>
      </c>
      <c r="D30" s="146"/>
      <c r="E30" s="147"/>
      <c r="F30" s="59"/>
      <c r="G30" s="59"/>
    </row>
    <row r="31" spans="1:8" ht="16.5" customHeight="1">
      <c r="A31" s="38"/>
      <c r="B31" s="47" t="s">
        <v>121</v>
      </c>
      <c r="C31" s="145" t="s">
        <v>122</v>
      </c>
      <c r="D31" s="146"/>
      <c r="E31" s="147"/>
      <c r="F31" s="59"/>
      <c r="G31" s="59"/>
    </row>
    <row r="32" spans="1:8" ht="16.5" customHeight="1">
      <c r="A32" s="38"/>
      <c r="B32" s="47" t="s">
        <v>9</v>
      </c>
      <c r="C32" s="145" t="s">
        <v>54</v>
      </c>
      <c r="D32" s="146"/>
      <c r="E32" s="147"/>
      <c r="F32" s="59"/>
      <c r="G32" s="59"/>
    </row>
    <row r="33" spans="1:7" ht="16.5" customHeight="1">
      <c r="A33" s="38"/>
      <c r="B33" s="47" t="s">
        <v>21</v>
      </c>
      <c r="C33" s="145" t="s">
        <v>74</v>
      </c>
      <c r="D33" s="146"/>
      <c r="E33" s="147"/>
      <c r="F33" s="59"/>
      <c r="G33" s="59"/>
    </row>
    <row r="34" spans="1:7" ht="16.5" customHeight="1">
      <c r="A34" s="38"/>
      <c r="B34" s="47" t="s">
        <v>1</v>
      </c>
      <c r="C34" s="145" t="s">
        <v>75</v>
      </c>
      <c r="D34" s="146"/>
      <c r="E34" s="147"/>
    </row>
    <row r="35" spans="1:7" ht="16.5" customHeight="1">
      <c r="A35" s="38"/>
      <c r="B35" s="47" t="s">
        <v>22</v>
      </c>
      <c r="C35" s="145" t="s">
        <v>76</v>
      </c>
      <c r="D35" s="146"/>
      <c r="E35" s="147"/>
    </row>
    <row r="36" spans="1:7" ht="16.5" customHeight="1">
      <c r="A36" s="38"/>
      <c r="B36" s="172" t="s">
        <v>52</v>
      </c>
      <c r="C36" s="173"/>
      <c r="D36" s="173"/>
      <c r="E36" s="174"/>
    </row>
    <row r="37" spans="1:7" ht="16.5" customHeight="1">
      <c r="A37" s="38"/>
      <c r="B37" s="47" t="s">
        <v>32</v>
      </c>
      <c r="C37" s="145" t="s">
        <v>77</v>
      </c>
      <c r="D37" s="146"/>
      <c r="E37" s="147"/>
    </row>
    <row r="38" spans="1:7" ht="16.5" customHeight="1">
      <c r="A38" s="38"/>
      <c r="B38" s="47" t="s">
        <v>38</v>
      </c>
      <c r="C38" s="145" t="s">
        <v>88</v>
      </c>
      <c r="D38" s="146"/>
      <c r="E38" s="147"/>
    </row>
    <row r="39" spans="1:7" ht="17.25" customHeight="1">
      <c r="A39" s="38"/>
      <c r="B39" s="47" t="s">
        <v>104</v>
      </c>
      <c r="C39" s="145" t="s">
        <v>105</v>
      </c>
      <c r="D39" s="146"/>
      <c r="E39" s="147"/>
    </row>
    <row r="40" spans="1:7" ht="16.5" customHeight="1">
      <c r="A40" s="38"/>
      <c r="B40" s="47" t="s">
        <v>154</v>
      </c>
      <c r="C40" s="145" t="s">
        <v>155</v>
      </c>
      <c r="D40" s="146"/>
      <c r="E40" s="147"/>
    </row>
    <row r="41" spans="1:7" ht="16.5" customHeight="1">
      <c r="A41" s="38"/>
      <c r="B41" s="47" t="s">
        <v>0</v>
      </c>
      <c r="C41" s="145" t="s">
        <v>107</v>
      </c>
      <c r="D41" s="146"/>
      <c r="E41" s="147"/>
    </row>
    <row r="42" spans="1:7" ht="16.5" customHeight="1">
      <c r="A42" s="38"/>
      <c r="B42" s="47" t="s">
        <v>4</v>
      </c>
      <c r="C42" s="145" t="s">
        <v>106</v>
      </c>
      <c r="D42" s="146"/>
      <c r="E42" s="147"/>
    </row>
    <row r="43" spans="1:7" ht="16.5" customHeight="1">
      <c r="A43" s="38"/>
      <c r="B43" s="50" t="s">
        <v>58</v>
      </c>
      <c r="C43" s="145" t="s">
        <v>80</v>
      </c>
      <c r="D43" s="146"/>
      <c r="E43" s="147"/>
    </row>
    <row r="44" spans="1:7" ht="16.5" customHeight="1">
      <c r="A44" s="38"/>
      <c r="B44" s="50" t="s">
        <v>59</v>
      </c>
      <c r="C44" s="145" t="s">
        <v>81</v>
      </c>
      <c r="D44" s="146"/>
      <c r="E44" s="147"/>
    </row>
    <row r="45" spans="1:7" ht="16.5" customHeight="1">
      <c r="A45" s="38"/>
      <c r="B45" s="47" t="s">
        <v>14</v>
      </c>
      <c r="C45" s="145" t="s">
        <v>78</v>
      </c>
      <c r="D45" s="146"/>
      <c r="E45" s="147"/>
    </row>
    <row r="46" spans="1:7" ht="16.5" customHeight="1">
      <c r="A46" s="38"/>
      <c r="B46" s="50" t="s">
        <v>60</v>
      </c>
      <c r="C46" s="145" t="s">
        <v>83</v>
      </c>
      <c r="D46" s="146"/>
      <c r="E46" s="147"/>
    </row>
    <row r="47" spans="1:7" ht="16.5" customHeight="1">
      <c r="A47" s="38"/>
      <c r="B47" s="50" t="s">
        <v>61</v>
      </c>
      <c r="C47" s="145" t="s">
        <v>84</v>
      </c>
      <c r="D47" s="146"/>
      <c r="E47" s="147"/>
    </row>
    <row r="48" spans="1:7" ht="16.5" customHeight="1">
      <c r="A48" s="38"/>
      <c r="B48" s="47" t="s">
        <v>15</v>
      </c>
      <c r="C48" s="145" t="s">
        <v>82</v>
      </c>
      <c r="D48" s="146"/>
      <c r="E48" s="147"/>
    </row>
    <row r="49" spans="1:13" ht="16.5" customHeight="1">
      <c r="A49" s="38"/>
      <c r="B49" s="47" t="s">
        <v>156</v>
      </c>
      <c r="C49" s="145" t="s">
        <v>79</v>
      </c>
      <c r="D49" s="146"/>
      <c r="E49" s="147"/>
    </row>
    <row r="50" spans="1:13" ht="16.5" customHeight="1">
      <c r="A50" s="59"/>
      <c r="B50" s="91"/>
      <c r="C50" s="62"/>
      <c r="D50" s="62"/>
      <c r="E50" s="62"/>
      <c r="F50" s="59"/>
      <c r="G50" s="59"/>
      <c r="H50" s="59"/>
      <c r="I50" s="59"/>
      <c r="J50" s="59"/>
      <c r="K50" s="59"/>
      <c r="L50" s="59"/>
      <c r="M50" s="59"/>
    </row>
    <row r="51" spans="1:13" s="59" customFormat="1" ht="16.5" customHeight="1">
      <c r="A51" s="38"/>
      <c r="B51" s="52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</row>
    <row r="52" spans="1:13" s="59" customFormat="1" ht="16.5" customHeight="1">
      <c r="B52" s="169" t="s">
        <v>55</v>
      </c>
      <c r="C52" s="170"/>
      <c r="D52" s="170"/>
      <c r="E52" s="171"/>
    </row>
    <row r="53" spans="1:13" ht="16.5" customHeight="1">
      <c r="A53" s="59"/>
      <c r="B53" s="46" t="s">
        <v>48</v>
      </c>
      <c r="C53" s="166" t="s">
        <v>6</v>
      </c>
      <c r="D53" s="167"/>
      <c r="E53" s="168"/>
      <c r="F53" s="59"/>
      <c r="G53" s="59"/>
      <c r="H53" s="59"/>
      <c r="I53" s="59"/>
      <c r="J53" s="59"/>
      <c r="K53" s="59"/>
      <c r="L53" s="59"/>
      <c r="M53" s="59"/>
    </row>
    <row r="54" spans="1:13" ht="16.5" customHeight="1">
      <c r="A54" s="38"/>
      <c r="B54" s="47" t="s">
        <v>157</v>
      </c>
      <c r="C54" s="145" t="s">
        <v>77</v>
      </c>
      <c r="D54" s="146"/>
      <c r="E54" s="147"/>
    </row>
    <row r="55" spans="1:13" ht="16.5" customHeight="1">
      <c r="A55" s="38"/>
      <c r="B55" s="47" t="s">
        <v>130</v>
      </c>
      <c r="C55" s="145" t="s">
        <v>89</v>
      </c>
      <c r="D55" s="146"/>
      <c r="E55" s="147"/>
    </row>
    <row r="56" spans="1:13" ht="16.5" customHeight="1">
      <c r="A56" s="38"/>
      <c r="B56" s="47" t="s">
        <v>87</v>
      </c>
      <c r="C56" s="145" t="s">
        <v>90</v>
      </c>
      <c r="D56" s="146"/>
      <c r="E56" s="147"/>
    </row>
    <row r="57" spans="1:13" ht="16.5" customHeight="1">
      <c r="A57" s="38"/>
      <c r="B57" s="47" t="s">
        <v>114</v>
      </c>
      <c r="C57" s="145" t="s">
        <v>108</v>
      </c>
      <c r="D57" s="149"/>
      <c r="E57" s="150"/>
    </row>
    <row r="58" spans="1:13" ht="16.5" customHeight="1">
      <c r="A58" s="38"/>
      <c r="B58" s="47" t="s">
        <v>23</v>
      </c>
      <c r="C58" s="145" t="s">
        <v>94</v>
      </c>
      <c r="D58" s="149"/>
      <c r="E58" s="150"/>
    </row>
    <row r="59" spans="1:13" ht="16.5" customHeight="1">
      <c r="A59" s="38"/>
      <c r="B59" s="47" t="s">
        <v>91</v>
      </c>
      <c r="C59" s="145" t="s">
        <v>85</v>
      </c>
      <c r="D59" s="149"/>
      <c r="E59" s="150"/>
    </row>
    <row r="60" spans="1:13" ht="54" customHeight="1">
      <c r="A60" s="38"/>
      <c r="B60" s="47" t="s">
        <v>35</v>
      </c>
      <c r="C60" s="145" t="s">
        <v>109</v>
      </c>
      <c r="D60" s="149"/>
      <c r="E60" s="150"/>
    </row>
    <row r="61" spans="1:13" ht="16.5" customHeight="1">
      <c r="A61" s="38"/>
      <c r="B61" s="47" t="s">
        <v>56</v>
      </c>
      <c r="C61" s="148" t="s">
        <v>93</v>
      </c>
      <c r="D61" s="149"/>
      <c r="E61" s="150"/>
    </row>
    <row r="62" spans="1:13" ht="30" customHeight="1">
      <c r="A62" s="38"/>
      <c r="B62" s="47" t="s">
        <v>27</v>
      </c>
      <c r="C62" s="145" t="s">
        <v>57</v>
      </c>
      <c r="D62" s="149"/>
      <c r="E62" s="150"/>
    </row>
    <row r="63" spans="1:13" ht="16.5" customHeight="1">
      <c r="A63" s="38"/>
      <c r="B63" s="47" t="s">
        <v>28</v>
      </c>
      <c r="C63" s="148" t="s">
        <v>62</v>
      </c>
      <c r="D63" s="149"/>
      <c r="E63" s="150"/>
    </row>
    <row r="64" spans="1:13" ht="16.5" customHeight="1">
      <c r="A64" s="38"/>
      <c r="B64" s="47" t="s">
        <v>29</v>
      </c>
      <c r="C64" s="148" t="s">
        <v>86</v>
      </c>
      <c r="D64" s="149"/>
      <c r="E64" s="150"/>
    </row>
    <row r="65" spans="1:8" ht="16.5" customHeight="1">
      <c r="A65" s="38"/>
      <c r="B65" s="47" t="s">
        <v>101</v>
      </c>
      <c r="C65" s="145" t="s">
        <v>79</v>
      </c>
      <c r="D65" s="146"/>
      <c r="E65" s="147"/>
    </row>
    <row r="66" spans="1:8" ht="16.5" customHeight="1">
      <c r="A66" s="38"/>
      <c r="B66" s="48"/>
      <c r="C66" s="56"/>
      <c r="D66" s="57"/>
      <c r="E66" s="57"/>
    </row>
    <row r="67" spans="1:8" ht="16.5" customHeight="1">
      <c r="A67" s="38"/>
      <c r="B67" s="175"/>
      <c r="C67" s="175"/>
      <c r="D67" s="175"/>
      <c r="E67" s="175"/>
      <c r="F67" s="58"/>
      <c r="G67" s="58"/>
      <c r="H67" s="58"/>
    </row>
    <row r="68" spans="1:8" ht="16.5" customHeight="1">
      <c r="A68" s="38"/>
      <c r="B68" s="151"/>
      <c r="C68" s="151"/>
      <c r="D68" s="151"/>
      <c r="E68" s="151"/>
      <c r="F68" s="58"/>
      <c r="G68" s="58"/>
      <c r="H68" s="58"/>
    </row>
    <row r="69" spans="1:8" ht="16.5" customHeight="1">
      <c r="A69" s="38"/>
      <c r="B69" s="151"/>
      <c r="C69" s="151"/>
      <c r="D69" s="151"/>
      <c r="E69" s="151"/>
      <c r="F69" s="58"/>
      <c r="G69" s="58"/>
      <c r="H69" s="58"/>
    </row>
    <row r="70" spans="1:8" ht="16.5" customHeight="1">
      <c r="A70" s="38"/>
      <c r="B70" s="151"/>
      <c r="C70" s="151"/>
      <c r="D70" s="151"/>
      <c r="E70" s="151"/>
      <c r="F70" s="58"/>
      <c r="G70" s="58"/>
      <c r="H70" s="58"/>
    </row>
    <row r="71" spans="1:8" ht="16.5" customHeight="1">
      <c r="A71" s="38"/>
      <c r="B71" s="151"/>
      <c r="C71" s="151"/>
      <c r="D71" s="151"/>
      <c r="E71" s="151"/>
      <c r="F71" s="58"/>
      <c r="G71" s="58"/>
      <c r="H71" s="58"/>
    </row>
    <row r="72" spans="1:8" ht="16.5" customHeight="1">
      <c r="A72" s="38"/>
      <c r="B72" s="151"/>
      <c r="C72" s="151"/>
      <c r="D72" s="151"/>
      <c r="E72" s="151"/>
      <c r="F72" s="58"/>
      <c r="G72" s="58"/>
      <c r="H72" s="58"/>
    </row>
    <row r="73" spans="1:8" ht="16.5" customHeight="1">
      <c r="A73" s="43"/>
      <c r="B73" s="151"/>
      <c r="C73" s="151"/>
      <c r="D73" s="151"/>
      <c r="E73" s="151"/>
      <c r="F73" s="58"/>
      <c r="G73" s="58"/>
      <c r="H73" s="58"/>
    </row>
    <row r="74" spans="1:8" ht="16.5" customHeight="1">
      <c r="A74" s="38"/>
      <c r="B74" s="151"/>
      <c r="C74" s="151"/>
      <c r="D74" s="151"/>
      <c r="E74" s="151"/>
      <c r="F74" s="58"/>
      <c r="G74" s="58"/>
      <c r="H74" s="58"/>
    </row>
    <row r="75" spans="1:8" ht="16.5" customHeight="1">
      <c r="A75" s="38"/>
      <c r="B75" s="151"/>
      <c r="C75" s="151"/>
      <c r="D75" s="151"/>
      <c r="E75" s="151"/>
      <c r="F75" s="58"/>
      <c r="G75" s="58"/>
      <c r="H75" s="58"/>
    </row>
    <row r="76" spans="1:8" ht="16.5" customHeight="1">
      <c r="A76" s="38"/>
      <c r="B76" s="151"/>
      <c r="C76" s="151"/>
      <c r="D76" s="151"/>
      <c r="E76" s="151"/>
      <c r="F76" s="58"/>
      <c r="G76" s="58"/>
      <c r="H76" s="58"/>
    </row>
    <row r="77" spans="1:8" ht="16.5" customHeight="1">
      <c r="A77" s="38"/>
      <c r="B77" s="151"/>
      <c r="C77" s="151"/>
      <c r="D77" s="151"/>
      <c r="E77" s="151"/>
      <c r="F77" s="58"/>
      <c r="G77" s="58"/>
      <c r="H77" s="58"/>
    </row>
    <row r="78" spans="1:8" ht="16.5" customHeight="1">
      <c r="A78" s="38"/>
      <c r="B78" s="151"/>
      <c r="C78" s="151"/>
      <c r="D78" s="151"/>
      <c r="E78" s="151"/>
      <c r="F78" s="58"/>
      <c r="G78" s="58"/>
      <c r="H78" s="58"/>
    </row>
    <row r="79" spans="1:8" ht="16.5" customHeight="1">
      <c r="A79" s="43"/>
      <c r="B79" s="151"/>
      <c r="C79" s="151"/>
      <c r="D79" s="151"/>
      <c r="E79" s="151"/>
      <c r="F79" s="58"/>
      <c r="G79" s="58"/>
      <c r="H79" s="58"/>
    </row>
    <row r="80" spans="1:8" ht="16.5" customHeight="1">
      <c r="A80" s="43"/>
      <c r="B80" s="151"/>
      <c r="C80" s="151"/>
      <c r="D80" s="151"/>
      <c r="E80" s="151"/>
      <c r="F80" s="58"/>
      <c r="G80" s="58"/>
      <c r="H80" s="58"/>
    </row>
    <row r="81" spans="1:8" ht="16.5" customHeight="1">
      <c r="A81" s="43"/>
      <c r="B81" s="151"/>
      <c r="C81" s="151"/>
      <c r="D81" s="151"/>
      <c r="E81" s="151"/>
      <c r="F81" s="58"/>
      <c r="G81" s="58"/>
      <c r="H81" s="58"/>
    </row>
    <row r="82" spans="1:8" ht="16.5" customHeight="1">
      <c r="A82" s="43"/>
      <c r="B82" s="151"/>
      <c r="C82" s="151"/>
      <c r="D82" s="151"/>
      <c r="E82" s="151"/>
      <c r="F82" s="58"/>
      <c r="G82" s="58"/>
      <c r="H82" s="58"/>
    </row>
    <row r="83" spans="1:8" ht="16.5" customHeight="1">
      <c r="A83" s="43"/>
      <c r="B83" s="151"/>
      <c r="C83" s="151"/>
      <c r="D83" s="151"/>
      <c r="E83" s="151"/>
      <c r="F83" s="58"/>
      <c r="G83" s="58"/>
      <c r="H83" s="58"/>
    </row>
    <row r="84" spans="1:8" ht="16.5" customHeight="1">
      <c r="A84" s="43"/>
      <c r="B84" s="151"/>
      <c r="C84" s="151"/>
      <c r="D84" s="151"/>
      <c r="E84" s="151"/>
      <c r="F84" s="58"/>
      <c r="G84" s="58"/>
      <c r="H84" s="58"/>
    </row>
    <row r="85" spans="1:8" ht="16.5" customHeight="1">
      <c r="A85" s="43"/>
      <c r="B85" s="151"/>
      <c r="C85" s="151"/>
      <c r="D85" s="151"/>
      <c r="E85" s="151"/>
      <c r="F85" s="58"/>
      <c r="G85" s="58"/>
      <c r="H85" s="58"/>
    </row>
    <row r="86" spans="1:8" ht="16.5" customHeight="1">
      <c r="A86" s="43"/>
      <c r="B86" s="151"/>
      <c r="C86" s="151"/>
      <c r="D86" s="151"/>
      <c r="E86" s="151"/>
      <c r="F86" s="58"/>
      <c r="G86" s="58"/>
      <c r="H86" s="58"/>
    </row>
    <row r="87" spans="1:8" ht="16.5" customHeight="1">
      <c r="A87" s="43"/>
      <c r="F87" s="58"/>
      <c r="G87" s="58"/>
      <c r="H87" s="58"/>
    </row>
  </sheetData>
  <mergeCells count="67">
    <mergeCell ref="B77:E77"/>
    <mergeCell ref="B86:E86"/>
    <mergeCell ref="B73:E73"/>
    <mergeCell ref="B74:E74"/>
    <mergeCell ref="B75:E75"/>
    <mergeCell ref="B76:E76"/>
    <mergeCell ref="B80:E80"/>
    <mergeCell ref="B81:E81"/>
    <mergeCell ref="B82:E82"/>
    <mergeCell ref="B78:E78"/>
    <mergeCell ref="B70:E70"/>
    <mergeCell ref="C65:E65"/>
    <mergeCell ref="B71:E71"/>
    <mergeCell ref="B72:E72"/>
    <mergeCell ref="B67:E67"/>
    <mergeCell ref="B68:E68"/>
    <mergeCell ref="B69:E69"/>
    <mergeCell ref="C60:E60"/>
    <mergeCell ref="C61:E61"/>
    <mergeCell ref="C62:E62"/>
    <mergeCell ref="C63:E63"/>
    <mergeCell ref="C48:E48"/>
    <mergeCell ref="C49:E49"/>
    <mergeCell ref="C54:E54"/>
    <mergeCell ref="C58:E58"/>
    <mergeCell ref="B52:E52"/>
    <mergeCell ref="C53:E53"/>
    <mergeCell ref="B79:E79"/>
    <mergeCell ref="C59:E59"/>
    <mergeCell ref="C34:E34"/>
    <mergeCell ref="C35:E35"/>
    <mergeCell ref="B36:E36"/>
    <mergeCell ref="C37:E37"/>
    <mergeCell ref="C38:E38"/>
    <mergeCell ref="C42:E42"/>
    <mergeCell ref="C43:E43"/>
    <mergeCell ref="C47:E47"/>
    <mergeCell ref="B19:E19"/>
    <mergeCell ref="B85:E85"/>
    <mergeCell ref="C21:E21"/>
    <mergeCell ref="C32:E32"/>
    <mergeCell ref="C33:E33"/>
    <mergeCell ref="B27:E27"/>
    <mergeCell ref="C28:E28"/>
    <mergeCell ref="B29:E29"/>
    <mergeCell ref="C22:E22"/>
    <mergeCell ref="C31:E31"/>
    <mergeCell ref="B83:E83"/>
    <mergeCell ref="B84:E84"/>
    <mergeCell ref="C2:E2"/>
    <mergeCell ref="B5:E5"/>
    <mergeCell ref="D8:E8"/>
    <mergeCell ref="C3:E3"/>
    <mergeCell ref="C23:E23"/>
    <mergeCell ref="C24:E24"/>
    <mergeCell ref="C39:E39"/>
    <mergeCell ref="C20:E20"/>
    <mergeCell ref="C30:E30"/>
    <mergeCell ref="C64:E64"/>
    <mergeCell ref="C57:E57"/>
    <mergeCell ref="C55:E55"/>
    <mergeCell ref="C56:E56"/>
    <mergeCell ref="C44:E44"/>
    <mergeCell ref="C40:E40"/>
    <mergeCell ref="C41:E41"/>
    <mergeCell ref="C45:E45"/>
    <mergeCell ref="C46:E46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2">
    <pageSetUpPr autoPageBreaks="0"/>
  </sheetPr>
  <dimension ref="A3:Y48"/>
  <sheetViews>
    <sheetView showGridLines="0" topLeftCell="A9" zoomScale="115" zoomScaleNormal="115" workbookViewId="0">
      <selection activeCell="G18" sqref="G18"/>
    </sheetView>
  </sheetViews>
  <sheetFormatPr baseColWidth="10" defaultRowHeight="12.75"/>
  <cols>
    <col min="1" max="1" width="3.5703125" style="3" customWidth="1"/>
    <col min="2" max="2" width="11.42578125" style="3"/>
    <col min="3" max="3" width="16.85546875" style="3" customWidth="1"/>
    <col min="4" max="4" width="21.42578125" style="3" customWidth="1"/>
    <col min="5" max="5" width="31.42578125" style="3" customWidth="1"/>
    <col min="6" max="7" width="16.5703125" style="3" customWidth="1"/>
    <col min="8" max="8" width="11.140625" style="3" bestFit="1" customWidth="1"/>
    <col min="9" max="9" width="15.42578125" style="3" bestFit="1" customWidth="1"/>
    <col min="10" max="13" width="11.42578125" style="3"/>
    <col min="14" max="14" width="23.5703125" style="3" customWidth="1"/>
    <col min="15" max="24" width="11.42578125" style="3"/>
    <col min="25" max="25" width="15" style="3" bestFit="1" customWidth="1"/>
    <col min="26" max="16384" width="11.42578125" style="3"/>
  </cols>
  <sheetData>
    <row r="3" spans="2:25" ht="18" customHeight="1">
      <c r="B3" s="176" t="s">
        <v>42</v>
      </c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</row>
    <row r="4" spans="2:25" ht="11.25" customHeight="1">
      <c r="B4" s="4"/>
    </row>
    <row r="5" spans="2:25" ht="15" customHeight="1"/>
    <row r="6" spans="2:25" s="5" customFormat="1" ht="15" customHeight="1">
      <c r="B6" s="178" t="s">
        <v>119</v>
      </c>
      <c r="C6" s="179"/>
      <c r="D6" s="180"/>
      <c r="E6" s="181"/>
      <c r="F6" s="182"/>
      <c r="G6" s="177"/>
      <c r="H6" s="177"/>
      <c r="Y6" s="3"/>
    </row>
    <row r="7" spans="2:25" s="5" customFormat="1" ht="15" customHeight="1">
      <c r="B7" s="178" t="s">
        <v>121</v>
      </c>
      <c r="C7" s="179"/>
      <c r="D7" s="180"/>
      <c r="E7" s="181"/>
      <c r="F7" s="182"/>
      <c r="Y7" s="3"/>
    </row>
    <row r="8" spans="2:25" s="5" customFormat="1" ht="15" customHeight="1">
      <c r="B8" s="178" t="s">
        <v>9</v>
      </c>
      <c r="C8" s="179"/>
      <c r="D8" s="180"/>
      <c r="E8" s="181"/>
      <c r="F8" s="182"/>
      <c r="Y8" s="3"/>
    </row>
    <row r="9" spans="2:25" s="5" customFormat="1" ht="16.5" customHeight="1">
      <c r="B9" s="178" t="s">
        <v>21</v>
      </c>
      <c r="C9" s="179"/>
      <c r="D9" s="109"/>
      <c r="E9" s="110" t="s">
        <v>22</v>
      </c>
      <c r="F9" s="129"/>
      <c r="Y9" s="3"/>
    </row>
    <row r="10" spans="2:25" s="5" customFormat="1" ht="15" customHeight="1">
      <c r="B10" s="178" t="s">
        <v>1</v>
      </c>
      <c r="C10" s="179"/>
      <c r="D10" s="180"/>
      <c r="E10" s="181"/>
      <c r="F10" s="182"/>
      <c r="Y10" s="3"/>
    </row>
    <row r="11" spans="2:25" s="20" customFormat="1" ht="15" customHeight="1">
      <c r="B11" s="21"/>
      <c r="C11" s="21"/>
      <c r="D11" s="22"/>
      <c r="E11" s="22"/>
      <c r="Y11" s="23"/>
    </row>
    <row r="12" spans="2:25" ht="38.25">
      <c r="B12" s="6" t="s">
        <v>32</v>
      </c>
      <c r="C12" s="37" t="s">
        <v>130</v>
      </c>
      <c r="D12" s="11" t="s">
        <v>104</v>
      </c>
      <c r="E12" s="36" t="s">
        <v>179</v>
      </c>
      <c r="F12" s="11" t="s">
        <v>173</v>
      </c>
      <c r="G12" s="11" t="s">
        <v>23</v>
      </c>
      <c r="H12" s="7" t="s">
        <v>10</v>
      </c>
      <c r="I12" s="7" t="s">
        <v>11</v>
      </c>
      <c r="J12" s="7" t="s">
        <v>14</v>
      </c>
      <c r="K12" s="7" t="s">
        <v>12</v>
      </c>
      <c r="L12" s="7" t="s">
        <v>13</v>
      </c>
      <c r="M12" s="7" t="s">
        <v>15</v>
      </c>
      <c r="N12" s="7" t="s">
        <v>156</v>
      </c>
    </row>
    <row r="13" spans="2:25" ht="24">
      <c r="B13" s="37">
        <v>1</v>
      </c>
      <c r="C13" s="103" t="s">
        <v>168</v>
      </c>
      <c r="D13" s="103" t="s">
        <v>162</v>
      </c>
      <c r="E13" s="104" t="s">
        <v>169</v>
      </c>
      <c r="F13" s="104" t="s">
        <v>174</v>
      </c>
      <c r="G13" s="104" t="s">
        <v>171</v>
      </c>
      <c r="H13" s="105">
        <v>40787</v>
      </c>
      <c r="I13" s="105">
        <v>40787</v>
      </c>
      <c r="J13" s="131">
        <v>1</v>
      </c>
      <c r="K13" s="105">
        <v>40788</v>
      </c>
      <c r="L13" s="105">
        <v>40788</v>
      </c>
      <c r="M13" s="106">
        <v>3</v>
      </c>
      <c r="N13" s="106" t="s">
        <v>177</v>
      </c>
    </row>
    <row r="14" spans="2:25" ht="24">
      <c r="B14" s="37">
        <v>2</v>
      </c>
      <c r="C14" s="103" t="s">
        <v>168</v>
      </c>
      <c r="D14" s="103" t="s">
        <v>163</v>
      </c>
      <c r="E14" s="104" t="s">
        <v>176</v>
      </c>
      <c r="F14" s="104" t="s">
        <v>170</v>
      </c>
      <c r="G14" s="104" t="s">
        <v>171</v>
      </c>
      <c r="H14" s="105">
        <v>40789</v>
      </c>
      <c r="I14" s="105">
        <v>40790</v>
      </c>
      <c r="J14" s="131">
        <v>2</v>
      </c>
      <c r="K14" s="105">
        <v>40788</v>
      </c>
      <c r="L14" s="105">
        <v>40788</v>
      </c>
      <c r="M14" s="106">
        <v>4</v>
      </c>
      <c r="N14" s="106"/>
    </row>
    <row r="15" spans="2:25" ht="24">
      <c r="B15" s="37">
        <v>3</v>
      </c>
      <c r="C15" s="103" t="s">
        <v>168</v>
      </c>
      <c r="D15" s="103" t="s">
        <v>162</v>
      </c>
      <c r="E15" s="104" t="s">
        <v>169</v>
      </c>
      <c r="F15" s="104" t="s">
        <v>174</v>
      </c>
      <c r="G15" s="104" t="s">
        <v>171</v>
      </c>
      <c r="H15" s="105"/>
      <c r="I15" s="105"/>
      <c r="J15" s="131"/>
      <c r="K15" s="105"/>
      <c r="L15" s="105"/>
      <c r="M15" s="106"/>
      <c r="N15" s="106"/>
    </row>
    <row r="16" spans="2:25" ht="24">
      <c r="B16" s="37">
        <v>4</v>
      </c>
      <c r="C16" s="103" t="s">
        <v>168</v>
      </c>
      <c r="D16" s="103" t="s">
        <v>162</v>
      </c>
      <c r="E16" s="104" t="s">
        <v>169</v>
      </c>
      <c r="F16" s="104" t="s">
        <v>170</v>
      </c>
      <c r="G16" s="104" t="s">
        <v>171</v>
      </c>
      <c r="H16" s="105"/>
      <c r="I16" s="105"/>
      <c r="J16" s="131"/>
      <c r="K16" s="105"/>
      <c r="L16" s="105"/>
      <c r="M16" s="106"/>
      <c r="N16" s="106"/>
    </row>
    <row r="17" spans="2:14" ht="24">
      <c r="B17" s="37">
        <v>5</v>
      </c>
      <c r="C17" s="103" t="s">
        <v>168</v>
      </c>
      <c r="D17" s="103" t="s">
        <v>162</v>
      </c>
      <c r="E17" s="104" t="s">
        <v>169</v>
      </c>
      <c r="F17" s="104" t="s">
        <v>174</v>
      </c>
      <c r="G17" s="104" t="s">
        <v>171</v>
      </c>
      <c r="H17" s="105"/>
      <c r="I17" s="105"/>
      <c r="J17" s="131"/>
      <c r="K17" s="105"/>
      <c r="L17" s="105"/>
      <c r="M17" s="106"/>
      <c r="N17" s="106"/>
    </row>
    <row r="18" spans="2:14" ht="24">
      <c r="B18" s="37">
        <v>6</v>
      </c>
      <c r="C18" s="103" t="s">
        <v>168</v>
      </c>
      <c r="D18" s="103" t="s">
        <v>162</v>
      </c>
      <c r="E18" s="104" t="s">
        <v>169</v>
      </c>
      <c r="F18" s="104" t="s">
        <v>170</v>
      </c>
      <c r="G18" s="104" t="s">
        <v>171</v>
      </c>
      <c r="H18" s="105"/>
      <c r="I18" s="105"/>
      <c r="J18" s="131"/>
      <c r="K18" s="105"/>
      <c r="L18" s="105"/>
      <c r="M18" s="106"/>
      <c r="N18" s="106"/>
    </row>
    <row r="19" spans="2:14" ht="24">
      <c r="B19" s="37">
        <v>7</v>
      </c>
      <c r="C19" s="103" t="s">
        <v>168</v>
      </c>
      <c r="D19" s="103" t="s">
        <v>162</v>
      </c>
      <c r="E19" s="104" t="s">
        <v>180</v>
      </c>
      <c r="F19" s="104" t="s">
        <v>174</v>
      </c>
      <c r="G19" s="104" t="s">
        <v>171</v>
      </c>
      <c r="H19" s="105">
        <v>40796</v>
      </c>
      <c r="I19" s="105">
        <v>40796</v>
      </c>
      <c r="J19" s="131">
        <v>2</v>
      </c>
      <c r="K19" s="105">
        <v>40788</v>
      </c>
      <c r="L19" s="105">
        <v>40788</v>
      </c>
      <c r="M19" s="106">
        <v>4</v>
      </c>
      <c r="N19" s="106"/>
    </row>
    <row r="20" spans="2:14">
      <c r="B20" s="37">
        <v>8</v>
      </c>
      <c r="C20" s="103"/>
      <c r="D20" s="103"/>
      <c r="E20" s="104"/>
      <c r="F20" s="104"/>
      <c r="G20" s="104"/>
      <c r="H20" s="105"/>
      <c r="I20" s="105"/>
      <c r="J20" s="131"/>
      <c r="K20" s="105"/>
      <c r="L20" s="105"/>
      <c r="M20" s="106"/>
      <c r="N20" s="106"/>
    </row>
    <row r="21" spans="2:14">
      <c r="B21" s="37">
        <v>9</v>
      </c>
      <c r="C21" s="103"/>
      <c r="D21" s="103"/>
      <c r="E21" s="104"/>
      <c r="F21" s="104"/>
      <c r="G21" s="104"/>
      <c r="H21" s="105"/>
      <c r="I21" s="105"/>
      <c r="J21" s="131"/>
      <c r="K21" s="105"/>
      <c r="L21" s="105"/>
      <c r="M21" s="106"/>
      <c r="N21" s="106"/>
    </row>
    <row r="22" spans="2:14">
      <c r="B22" s="37">
        <v>10</v>
      </c>
      <c r="C22" s="103"/>
      <c r="D22" s="103"/>
      <c r="E22" s="104"/>
      <c r="F22" s="104"/>
      <c r="G22" s="104"/>
      <c r="H22" s="105"/>
      <c r="I22" s="105"/>
      <c r="J22" s="131"/>
      <c r="K22" s="105"/>
      <c r="L22" s="105"/>
      <c r="M22" s="106"/>
      <c r="N22" s="106"/>
    </row>
    <row r="23" spans="2:14">
      <c r="B23" s="37">
        <v>11</v>
      </c>
      <c r="C23" s="103"/>
      <c r="D23" s="103"/>
      <c r="E23" s="104"/>
      <c r="F23" s="104"/>
      <c r="G23" s="104"/>
      <c r="H23" s="105"/>
      <c r="I23" s="105"/>
      <c r="J23" s="131"/>
      <c r="K23" s="105"/>
      <c r="L23" s="105"/>
      <c r="M23" s="106"/>
      <c r="N23" s="106"/>
    </row>
    <row r="24" spans="2:14">
      <c r="B24" s="37">
        <v>12</v>
      </c>
      <c r="C24" s="103"/>
      <c r="D24" s="103"/>
      <c r="E24" s="104"/>
      <c r="F24" s="104"/>
      <c r="G24" s="104"/>
      <c r="H24" s="105"/>
      <c r="I24" s="105"/>
      <c r="J24" s="131"/>
      <c r="K24" s="105"/>
      <c r="L24" s="105"/>
      <c r="M24" s="106"/>
      <c r="N24" s="106"/>
    </row>
    <row r="25" spans="2:14">
      <c r="B25" s="37">
        <v>13</v>
      </c>
      <c r="C25" s="103"/>
      <c r="D25" s="103"/>
      <c r="E25" s="104"/>
      <c r="F25" s="104"/>
      <c r="G25" s="104"/>
      <c r="H25" s="105"/>
      <c r="I25" s="105"/>
      <c r="J25" s="131"/>
      <c r="K25" s="105"/>
      <c r="L25" s="105"/>
      <c r="M25" s="106"/>
      <c r="N25" s="106"/>
    </row>
    <row r="26" spans="2:14">
      <c r="B26" s="37">
        <v>14</v>
      </c>
      <c r="C26" s="103"/>
      <c r="D26" s="103"/>
      <c r="E26" s="104"/>
      <c r="F26" s="104"/>
      <c r="G26" s="104"/>
      <c r="H26" s="105"/>
      <c r="I26" s="105"/>
      <c r="J26" s="131"/>
      <c r="K26" s="105"/>
      <c r="L26" s="105"/>
      <c r="M26" s="106"/>
      <c r="N26" s="106"/>
    </row>
    <row r="27" spans="2:14">
      <c r="B27" s="37">
        <v>15</v>
      </c>
      <c r="C27" s="103"/>
      <c r="D27" s="103"/>
      <c r="E27" s="104"/>
      <c r="F27" s="104"/>
      <c r="G27" s="104"/>
      <c r="H27" s="105"/>
      <c r="I27" s="105"/>
      <c r="J27" s="131"/>
      <c r="K27" s="105"/>
      <c r="L27" s="105"/>
      <c r="M27" s="106"/>
      <c r="N27" s="106"/>
    </row>
    <row r="28" spans="2:14">
      <c r="B28" s="37">
        <v>16</v>
      </c>
      <c r="C28" s="103"/>
      <c r="D28" s="103"/>
      <c r="E28" s="104"/>
      <c r="F28" s="104"/>
      <c r="G28" s="104"/>
      <c r="H28" s="105"/>
      <c r="I28" s="105"/>
      <c r="J28" s="131"/>
      <c r="K28" s="105"/>
      <c r="L28" s="105"/>
      <c r="M28" s="106"/>
      <c r="N28" s="106"/>
    </row>
    <row r="29" spans="2:14">
      <c r="B29" s="37">
        <v>17</v>
      </c>
      <c r="C29" s="103"/>
      <c r="D29" s="103"/>
      <c r="E29" s="104"/>
      <c r="F29" s="104"/>
      <c r="G29" s="104"/>
      <c r="H29" s="105"/>
      <c r="I29" s="105"/>
      <c r="J29" s="131"/>
      <c r="K29" s="105"/>
      <c r="L29" s="105"/>
      <c r="M29" s="106"/>
      <c r="N29" s="106"/>
    </row>
    <row r="30" spans="2:14">
      <c r="B30" s="37">
        <v>18</v>
      </c>
      <c r="C30" s="103"/>
      <c r="D30" s="103"/>
      <c r="E30" s="104"/>
      <c r="F30" s="104"/>
      <c r="G30" s="104"/>
      <c r="H30" s="105"/>
      <c r="I30" s="105"/>
      <c r="J30" s="131"/>
      <c r="K30" s="105"/>
      <c r="L30" s="105"/>
      <c r="M30" s="106"/>
      <c r="N30" s="106"/>
    </row>
    <row r="31" spans="2:14">
      <c r="B31" s="37">
        <v>19</v>
      </c>
      <c r="C31" s="103"/>
      <c r="D31" s="103"/>
      <c r="E31" s="104"/>
      <c r="F31" s="104"/>
      <c r="G31" s="104"/>
      <c r="H31" s="105"/>
      <c r="I31" s="105"/>
      <c r="J31" s="131"/>
      <c r="K31" s="105"/>
      <c r="L31" s="105"/>
      <c r="M31" s="106"/>
      <c r="N31" s="106"/>
    </row>
    <row r="32" spans="2:14">
      <c r="B32" s="37">
        <v>20</v>
      </c>
      <c r="C32" s="103"/>
      <c r="D32" s="103"/>
      <c r="E32" s="104"/>
      <c r="F32" s="104"/>
      <c r="G32" s="104"/>
      <c r="H32" s="105"/>
      <c r="I32" s="105"/>
      <c r="J32" s="131"/>
      <c r="K32" s="105"/>
      <c r="L32" s="105"/>
      <c r="M32" s="106"/>
      <c r="N32" s="106"/>
    </row>
    <row r="33" spans="1:14">
      <c r="B33" s="37">
        <v>21</v>
      </c>
      <c r="C33" s="103"/>
      <c r="D33" s="103"/>
      <c r="E33" s="104"/>
      <c r="F33" s="104"/>
      <c r="G33" s="104"/>
      <c r="H33" s="105"/>
      <c r="I33" s="105"/>
      <c r="J33" s="131"/>
      <c r="K33" s="105"/>
      <c r="L33" s="105"/>
      <c r="M33" s="106"/>
      <c r="N33" s="106"/>
    </row>
    <row r="34" spans="1:14">
      <c r="A34" s="10"/>
      <c r="B34" s="37">
        <v>33</v>
      </c>
      <c r="C34" s="103"/>
      <c r="D34" s="103"/>
      <c r="E34" s="104"/>
      <c r="F34" s="104"/>
      <c r="G34" s="104"/>
      <c r="H34" s="105"/>
      <c r="I34" s="105"/>
      <c r="J34" s="131"/>
      <c r="K34" s="105"/>
      <c r="L34" s="105"/>
      <c r="M34" s="106"/>
      <c r="N34" s="106"/>
    </row>
    <row r="35" spans="1:14">
      <c r="A35" s="10"/>
      <c r="B35" s="37">
        <v>34</v>
      </c>
      <c r="C35" s="103"/>
      <c r="D35" s="103"/>
      <c r="E35" s="104"/>
      <c r="F35" s="104"/>
      <c r="G35" s="104"/>
      <c r="H35" s="105"/>
      <c r="I35" s="105"/>
      <c r="J35" s="131"/>
      <c r="K35" s="105"/>
      <c r="L35" s="105"/>
      <c r="M35" s="106"/>
      <c r="N35" s="106"/>
    </row>
    <row r="36" spans="1:14">
      <c r="B36" s="37">
        <v>22</v>
      </c>
      <c r="C36" s="103"/>
      <c r="D36" s="103"/>
      <c r="E36" s="104"/>
      <c r="F36" s="104"/>
      <c r="G36" s="104"/>
      <c r="H36" s="105"/>
      <c r="I36" s="105"/>
      <c r="J36" s="131"/>
      <c r="K36" s="105"/>
      <c r="L36" s="105"/>
      <c r="M36" s="106"/>
      <c r="N36" s="106"/>
    </row>
    <row r="37" spans="1:14">
      <c r="B37" s="37">
        <v>23</v>
      </c>
      <c r="C37" s="103"/>
      <c r="D37" s="103"/>
      <c r="E37" s="104"/>
      <c r="F37" s="104"/>
      <c r="G37" s="104"/>
      <c r="H37" s="105"/>
      <c r="I37" s="105"/>
      <c r="J37" s="131"/>
      <c r="K37" s="105"/>
      <c r="L37" s="105"/>
      <c r="M37" s="106"/>
      <c r="N37" s="106"/>
    </row>
    <row r="38" spans="1:14">
      <c r="B38" s="37">
        <v>24</v>
      </c>
      <c r="C38" s="103"/>
      <c r="D38" s="103"/>
      <c r="E38" s="104"/>
      <c r="F38" s="104"/>
      <c r="G38" s="104"/>
      <c r="H38" s="105"/>
      <c r="I38" s="105"/>
      <c r="J38" s="131"/>
      <c r="K38" s="105"/>
      <c r="L38" s="105"/>
      <c r="M38" s="106"/>
      <c r="N38" s="106"/>
    </row>
    <row r="39" spans="1:14">
      <c r="B39" s="37">
        <v>25</v>
      </c>
      <c r="C39" s="103"/>
      <c r="D39" s="103"/>
      <c r="E39" s="104"/>
      <c r="F39" s="104"/>
      <c r="G39" s="104"/>
      <c r="H39" s="105"/>
      <c r="I39" s="105"/>
      <c r="J39" s="131"/>
      <c r="K39" s="105"/>
      <c r="L39" s="105"/>
      <c r="M39" s="106"/>
      <c r="N39" s="106"/>
    </row>
    <row r="40" spans="1:14">
      <c r="B40" s="37">
        <v>26</v>
      </c>
      <c r="C40" s="103"/>
      <c r="D40" s="103"/>
      <c r="E40" s="104"/>
      <c r="F40" s="104"/>
      <c r="G40" s="104"/>
      <c r="H40" s="105"/>
      <c r="I40" s="105"/>
      <c r="J40" s="131"/>
      <c r="K40" s="105"/>
      <c r="L40" s="105"/>
      <c r="M40" s="106"/>
      <c r="N40" s="106"/>
    </row>
    <row r="41" spans="1:14">
      <c r="B41" s="37">
        <v>27</v>
      </c>
      <c r="C41" s="103"/>
      <c r="D41" s="103"/>
      <c r="E41" s="104"/>
      <c r="F41" s="104"/>
      <c r="G41" s="104"/>
      <c r="H41" s="105"/>
      <c r="I41" s="105"/>
      <c r="J41" s="131"/>
      <c r="K41" s="105"/>
      <c r="L41" s="105"/>
      <c r="M41" s="106"/>
      <c r="N41" s="106"/>
    </row>
    <row r="42" spans="1:14">
      <c r="B42" s="37">
        <v>28</v>
      </c>
      <c r="C42" s="103"/>
      <c r="D42" s="103"/>
      <c r="E42" s="104"/>
      <c r="F42" s="104"/>
      <c r="G42" s="104"/>
      <c r="H42" s="105"/>
      <c r="I42" s="105"/>
      <c r="J42" s="131"/>
      <c r="K42" s="105"/>
      <c r="L42" s="105"/>
      <c r="M42" s="106"/>
      <c r="N42" s="106"/>
    </row>
    <row r="43" spans="1:14" ht="12.75" customHeight="1">
      <c r="B43" s="37">
        <v>29</v>
      </c>
      <c r="C43" s="103"/>
      <c r="D43" s="103"/>
      <c r="E43" s="104"/>
      <c r="F43" s="104"/>
      <c r="G43" s="104"/>
      <c r="H43" s="105"/>
      <c r="I43" s="105"/>
      <c r="J43" s="131"/>
      <c r="K43" s="105"/>
      <c r="L43" s="105"/>
      <c r="M43" s="106"/>
      <c r="N43" s="106"/>
    </row>
    <row r="44" spans="1:14">
      <c r="A44" s="10"/>
      <c r="B44" s="37">
        <v>30</v>
      </c>
      <c r="C44" s="103"/>
      <c r="D44" s="103"/>
      <c r="E44" s="104"/>
      <c r="F44" s="104"/>
      <c r="G44" s="104"/>
      <c r="H44" s="105"/>
      <c r="I44" s="105"/>
      <c r="J44" s="131"/>
      <c r="K44" s="105"/>
      <c r="L44" s="105"/>
      <c r="M44" s="106"/>
      <c r="N44" s="106"/>
    </row>
    <row r="45" spans="1:14">
      <c r="A45" s="10"/>
      <c r="B45" s="37">
        <v>31</v>
      </c>
      <c r="C45" s="103"/>
      <c r="D45" s="103"/>
      <c r="E45" s="104"/>
      <c r="F45" s="104"/>
      <c r="G45" s="104"/>
      <c r="H45" s="105"/>
      <c r="I45" s="105"/>
      <c r="J45" s="131"/>
      <c r="K45" s="105"/>
      <c r="L45" s="105"/>
      <c r="M45" s="106"/>
      <c r="N45" s="106"/>
    </row>
    <row r="46" spans="1:14">
      <c r="A46" s="10"/>
      <c r="B46" s="37">
        <v>32</v>
      </c>
      <c r="C46" s="103"/>
      <c r="D46" s="103"/>
      <c r="E46" s="104"/>
      <c r="F46" s="104"/>
      <c r="G46" s="104"/>
      <c r="H46" s="105"/>
      <c r="I46" s="105"/>
      <c r="J46" s="131"/>
      <c r="K46" s="105"/>
      <c r="L46" s="105"/>
      <c r="M46" s="106"/>
      <c r="N46" s="106"/>
    </row>
    <row r="47" spans="1:14" ht="12.75" customHeight="1">
      <c r="B47" s="8"/>
      <c r="J47" s="107">
        <f>SUM(J13:J46)</f>
        <v>5</v>
      </c>
      <c r="L47" s="108" t="s">
        <v>16</v>
      </c>
      <c r="M47" s="107">
        <f>SUM(M13:M46)</f>
        <v>11</v>
      </c>
    </row>
    <row r="48" spans="1:14">
      <c r="B48" s="8"/>
      <c r="D48" s="9"/>
      <c r="E48" s="9"/>
    </row>
  </sheetData>
  <mergeCells count="11">
    <mergeCell ref="D7:F7"/>
    <mergeCell ref="B3:N3"/>
    <mergeCell ref="G6:H6"/>
    <mergeCell ref="B6:C6"/>
    <mergeCell ref="B7:C7"/>
    <mergeCell ref="B10:C10"/>
    <mergeCell ref="B8:C8"/>
    <mergeCell ref="B9:C9"/>
    <mergeCell ref="D8:F8"/>
    <mergeCell ref="D10:F10"/>
    <mergeCell ref="D6:F6"/>
  </mergeCells>
  <phoneticPr fontId="3" type="noConversion"/>
  <dataValidations count="4">
    <dataValidation type="list" allowBlank="1" showInputMessage="1" showErrorMessage="1" sqref="D20:D46">
      <formula1>IF(C20="Fast Track",f_fast,IF(C20="Configuraciones Tipo o Nuevas",f_tipo,IF(C20="Desarrollos Departamentales",f_depar,IF(C20="Desarrollos Adicionales ATIS",f_atis,IF(C20="Definición de Requerimientos",f_req,f_inci)))))</formula1>
    </dataValidation>
    <dataValidation type="list" allowBlank="1" showInputMessage="1" showErrorMessage="1" sqref="C13:C46">
      <formula1>TipoProy</formula1>
    </dataValidation>
    <dataValidation type="list" allowBlank="1" showInputMessage="1" showErrorMessage="1" sqref="E19:E46">
      <formula1>IF(C19="Fast Track",e_fast,IF(C19="Configuraciones Tipo o Nuevas",e_tipo,IF(C19="Desarrollos Departamentales",e_depar,IF(C19="Desarrollos Adicionales ATIS",e_atis,IF(C19="Definición de Requerimientos",e_req,e_inci)))))</formula1>
    </dataValidation>
    <dataValidation type="list" allowBlank="1" showInputMessage="1" showErrorMessage="1" sqref="D13:D19">
      <formula1>f_depar</formula1>
    </dataValidation>
  </dataValidations>
  <pageMargins left="0.75" right="0.75" top="1" bottom="1" header="0.5" footer="0.5"/>
  <pageSetup orientation="landscape" r:id="rId1"/>
  <headerFooter alignWithMargins="0">
    <oddFooter xml:space="preserve">&amp;LRev. 1.0&amp;CFecha Efectiva: 16/06/2008&amp;RPágina &amp;P de &amp;N 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4"/>
  <dimension ref="A1:O15"/>
  <sheetViews>
    <sheetView showGridLines="0" workbookViewId="0">
      <pane xSplit="5" ySplit="4" topLeftCell="F5" activePane="bottomRight" state="frozen"/>
      <selection pane="topRight" activeCell="F1" sqref="F1"/>
      <selection pane="bottomLeft" activeCell="A5" sqref="A5"/>
      <selection pane="bottomRight" sqref="A1:N1"/>
    </sheetView>
  </sheetViews>
  <sheetFormatPr baseColWidth="10" defaultColWidth="9.140625" defaultRowHeight="11.25"/>
  <cols>
    <col min="1" max="1" width="4.5703125" style="16" customWidth="1"/>
    <col min="2" max="2" width="8.140625" style="17" customWidth="1"/>
    <col min="3" max="3" width="24.7109375" style="19" bestFit="1" customWidth="1"/>
    <col min="4" max="4" width="19.5703125" style="19" bestFit="1" customWidth="1"/>
    <col min="5" max="5" width="13.140625" style="19" bestFit="1" customWidth="1"/>
    <col min="6" max="6" width="13" style="18" customWidth="1"/>
    <col min="7" max="7" width="52.7109375" style="18" customWidth="1"/>
    <col min="8" max="9" width="16.5703125" style="19" customWidth="1"/>
    <col min="10" max="10" width="19.85546875" style="19" customWidth="1"/>
    <col min="11" max="11" width="31.7109375" style="19" hidden="1" customWidth="1"/>
    <col min="12" max="14" width="12" style="17" customWidth="1"/>
    <col min="15" max="15" width="13.7109375" style="19" customWidth="1"/>
    <col min="16" max="16384" width="9.140625" style="19"/>
  </cols>
  <sheetData>
    <row r="1" spans="1:15" s="29" customFormat="1" ht="15.75" customHeight="1" thickBot="1">
      <c r="A1" s="183" t="s">
        <v>30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5"/>
    </row>
    <row r="2" spans="1:15" s="29" customFormat="1" ht="11.45" customHeight="1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</row>
    <row r="3" spans="1:15" s="24" customFormat="1" ht="12.75" customHeight="1">
      <c r="A3" s="32"/>
      <c r="B3" s="35"/>
      <c r="C3" s="32"/>
      <c r="M3" s="32"/>
    </row>
    <row r="4" spans="1:15" s="28" customFormat="1" ht="60" customHeight="1">
      <c r="A4" s="27" t="s">
        <v>25</v>
      </c>
      <c r="B4" s="27" t="s">
        <v>92</v>
      </c>
      <c r="C4" s="92" t="s">
        <v>130</v>
      </c>
      <c r="D4" s="92" t="s">
        <v>178</v>
      </c>
      <c r="E4" s="27" t="s">
        <v>113</v>
      </c>
      <c r="F4" s="27" t="s">
        <v>23</v>
      </c>
      <c r="G4" s="27" t="s">
        <v>26</v>
      </c>
      <c r="H4" s="92" t="s">
        <v>35</v>
      </c>
      <c r="I4" s="27" t="s">
        <v>33</v>
      </c>
      <c r="J4" s="27" t="s">
        <v>175</v>
      </c>
      <c r="K4" s="27" t="s">
        <v>34</v>
      </c>
      <c r="L4" s="27" t="s">
        <v>27</v>
      </c>
      <c r="M4" s="27" t="s">
        <v>28</v>
      </c>
      <c r="N4" s="27" t="s">
        <v>29</v>
      </c>
      <c r="O4" s="27" t="s">
        <v>101</v>
      </c>
    </row>
    <row r="5" spans="1:15" ht="24">
      <c r="A5" s="111">
        <v>1</v>
      </c>
      <c r="B5" s="112">
        <v>1</v>
      </c>
      <c r="C5" s="113" t="str">
        <f>VLOOKUP(B5,Planificación!$B$13:$E$93,2,FALSE)</f>
        <v>Desarrollo de Sistemas</v>
      </c>
      <c r="D5" s="114" t="str">
        <f>VLOOKUP(B5,Planificación!$B$13:$E$93,4,FALSE)</f>
        <v>Diagrama de casos de uso</v>
      </c>
      <c r="E5" s="113" t="str">
        <f>VLOOKUP(B5,Planificación!$B$13:$G$93,5,FALSE)</f>
        <v>SM</v>
      </c>
      <c r="F5" s="113" t="str">
        <f>VLOOKUP(B5,Planificación!$B$13:$G$93,6,FALSE)</f>
        <v>EV</v>
      </c>
      <c r="G5" s="116" t="s">
        <v>172</v>
      </c>
      <c r="H5" s="115" t="s">
        <v>37</v>
      </c>
      <c r="I5" s="115" t="s">
        <v>97</v>
      </c>
      <c r="J5" s="115" t="s">
        <v>174</v>
      </c>
      <c r="K5" s="117"/>
      <c r="L5" s="118">
        <v>40788</v>
      </c>
      <c r="M5" s="118">
        <v>40788</v>
      </c>
      <c r="N5" s="119">
        <f>IF(M5&gt;0,1,0)</f>
        <v>1</v>
      </c>
      <c r="O5" s="135"/>
    </row>
    <row r="6" spans="1:15" ht="12">
      <c r="A6" s="111">
        <v>2</v>
      </c>
      <c r="B6" s="112">
        <v>2</v>
      </c>
      <c r="C6" s="113" t="str">
        <f>VLOOKUP(B6,Planificación!$B$13:$E$93,2,FALSE)</f>
        <v>Desarrollo de Sistemas</v>
      </c>
      <c r="D6" s="114" t="str">
        <f>VLOOKUP(B6,Planificación!$B$13:$E$93,4,FALSE)</f>
        <v>Diagrama de Clases</v>
      </c>
      <c r="E6" s="113" t="str">
        <f>VLOOKUP(B6,Planificación!$B$13:$F$93,5,FALSE)</f>
        <v>AM</v>
      </c>
      <c r="F6" s="113" t="str">
        <f>VLOOKUP(B6,Planificación!$B$13:$G$93,6,FALSE)</f>
        <v>EV</v>
      </c>
      <c r="G6" s="116" t="s">
        <v>183</v>
      </c>
      <c r="H6" s="115" t="s">
        <v>159</v>
      </c>
      <c r="I6" s="115"/>
      <c r="J6" s="115"/>
      <c r="K6" s="117"/>
      <c r="L6" s="118">
        <v>40788</v>
      </c>
      <c r="M6" s="118">
        <v>40788</v>
      </c>
      <c r="N6" s="119">
        <f>IF(M6&gt;0,1,0)</f>
        <v>1</v>
      </c>
      <c r="O6" s="135"/>
    </row>
    <row r="7" spans="1:15" ht="24">
      <c r="A7" s="111">
        <v>3</v>
      </c>
      <c r="B7" s="112">
        <v>3</v>
      </c>
      <c r="C7" s="113" t="str">
        <f>VLOOKUP(B7,Planificación!$B$13:$E$93,2,FALSE)</f>
        <v>Desarrollo de Sistemas</v>
      </c>
      <c r="D7" s="114" t="str">
        <f>VLOOKUP(B7,Planificación!$B$13:$E$93,4,FALSE)</f>
        <v>Diagrama de casos de uso</v>
      </c>
      <c r="E7" s="113" t="str">
        <f>VLOOKUP(B7,Planificación!$B$13:$F$93,5,FALSE)</f>
        <v>SM</v>
      </c>
      <c r="F7" s="113" t="str">
        <f>VLOOKUP(B7,Planificación!$B$13:$G$93,6,FALSE)</f>
        <v>EV</v>
      </c>
      <c r="G7" s="116" t="s">
        <v>184</v>
      </c>
      <c r="H7" s="115" t="s">
        <v>160</v>
      </c>
      <c r="I7" s="115"/>
      <c r="J7" s="115"/>
      <c r="K7" s="117"/>
      <c r="L7" s="118">
        <v>40788</v>
      </c>
      <c r="M7" s="118">
        <v>40788</v>
      </c>
      <c r="N7" s="119">
        <f>IF(M7&gt;0,1,0)</f>
        <v>1</v>
      </c>
      <c r="O7" s="135"/>
    </row>
    <row r="8" spans="1:15" ht="24">
      <c r="A8" s="111">
        <v>4</v>
      </c>
      <c r="B8" s="112">
        <v>4</v>
      </c>
      <c r="C8" s="113" t="str">
        <f>VLOOKUP(B8,Planificación!$B$13:$E$93,2,FALSE)</f>
        <v>Desarrollo de Sistemas</v>
      </c>
      <c r="D8" s="114" t="str">
        <f>VLOOKUP(B8,Planificación!$B$13:$E$93,4,FALSE)</f>
        <v>Diagrama de casos de uso</v>
      </c>
      <c r="E8" s="113" t="str">
        <f>VLOOKUP(B8,Planificación!$B$13:$F$93,5,FALSE)</f>
        <v>AM</v>
      </c>
      <c r="F8" s="113" t="str">
        <f>VLOOKUP(B8,Planificación!$B$13:$G$93,6,FALSE)</f>
        <v>EV</v>
      </c>
      <c r="G8" s="116" t="s">
        <v>185</v>
      </c>
      <c r="H8" s="115" t="s">
        <v>161</v>
      </c>
      <c r="I8" s="115"/>
      <c r="J8" s="115"/>
      <c r="K8" s="117"/>
      <c r="L8" s="118">
        <v>40788</v>
      </c>
      <c r="M8" s="118">
        <v>40788</v>
      </c>
      <c r="N8" s="119">
        <f>IF(M8&gt;0,1,0)</f>
        <v>1</v>
      </c>
      <c r="O8" s="135"/>
    </row>
    <row r="9" spans="1:15" ht="24">
      <c r="A9" s="111">
        <v>5</v>
      </c>
      <c r="B9" s="112">
        <v>5</v>
      </c>
      <c r="C9" s="113" t="str">
        <f>VLOOKUP(B9,Planificación!$B$13:$E$93,2,FALSE)</f>
        <v>Desarrollo de Sistemas</v>
      </c>
      <c r="D9" s="114" t="str">
        <f>VLOOKUP(B9,Planificación!$B$13:$E$93,4,FALSE)</f>
        <v>Diagrama de casos de uso</v>
      </c>
      <c r="E9" s="113" t="str">
        <f>VLOOKUP(B9,Planificación!$B$13:$F$93,5,FALSE)</f>
        <v>SM</v>
      </c>
      <c r="F9" s="113" t="str">
        <f>VLOOKUP(B9,Planificación!$B$13:$G$93,6,FALSE)</f>
        <v>EV</v>
      </c>
      <c r="G9" s="116" t="s">
        <v>186</v>
      </c>
      <c r="H9" s="115" t="s">
        <v>37</v>
      </c>
      <c r="I9" s="115"/>
      <c r="J9" s="115"/>
      <c r="K9" s="117"/>
      <c r="L9" s="118">
        <v>40788</v>
      </c>
      <c r="M9" s="118">
        <v>40788</v>
      </c>
      <c r="N9" s="119">
        <f>IF(M9&gt;0,1,0)</f>
        <v>1</v>
      </c>
      <c r="O9" s="135"/>
    </row>
    <row r="10" spans="1:15" ht="36">
      <c r="A10" s="111">
        <v>6</v>
      </c>
      <c r="B10" s="112">
        <v>6</v>
      </c>
      <c r="C10" s="113" t="str">
        <f>VLOOKUP(B10,Planificación!$B$13:$E$93,2,FALSE)</f>
        <v>Desarrollo de Sistemas</v>
      </c>
      <c r="D10" s="114" t="str">
        <f>VLOOKUP(B10,Planificación!$B$13:$E$93,4,FALSE)</f>
        <v>Diagrama de casos de uso</v>
      </c>
      <c r="E10" s="113" t="str">
        <f>VLOOKUP(B10,Planificación!$B$13:$F$93,5,FALSE)</f>
        <v>AM</v>
      </c>
      <c r="F10" s="113" t="str">
        <f>VLOOKUP(B10,Planificación!$B$13:$G$93,6,FALSE)</f>
        <v>EV</v>
      </c>
      <c r="G10" s="116" t="s">
        <v>187</v>
      </c>
      <c r="H10" s="115" t="s">
        <v>36</v>
      </c>
      <c r="I10" s="115"/>
      <c r="J10" s="115"/>
      <c r="K10" s="117"/>
      <c r="L10" s="118">
        <v>40788</v>
      </c>
      <c r="M10" s="118">
        <v>40788</v>
      </c>
      <c r="N10" s="119">
        <f t="shared" ref="N10:N15" si="0">IF(M10&gt;0,1,0)</f>
        <v>1</v>
      </c>
      <c r="O10" s="135"/>
    </row>
    <row r="11" spans="1:15" ht="24">
      <c r="A11" s="111">
        <v>7</v>
      </c>
      <c r="B11" s="112">
        <v>7</v>
      </c>
      <c r="C11" s="113" t="str">
        <f>VLOOKUP(B11,Planificación!$B$13:$E$93,2,FALSE)</f>
        <v>Desarrollo de Sistemas</v>
      </c>
      <c r="D11" s="114" t="str">
        <f>VLOOKUP(B11,Planificación!$B$13:$E$93,4,FALSE)</f>
        <v>Proceso de gestion de proyecto</v>
      </c>
      <c r="E11" s="113" t="str">
        <f>VLOOKUP(B11,Planificación!$B$13:$F$93,5,FALSE)</f>
        <v>SM</v>
      </c>
      <c r="F11" s="113" t="str">
        <f>VLOOKUP(B11,Planificación!$B$13:$G$93,6,FALSE)</f>
        <v>EV</v>
      </c>
      <c r="G11" s="116" t="s">
        <v>181</v>
      </c>
      <c r="H11" s="115" t="s">
        <v>182</v>
      </c>
      <c r="I11" s="115"/>
      <c r="J11" s="115"/>
      <c r="K11" s="117"/>
      <c r="L11" s="118">
        <v>40788</v>
      </c>
      <c r="M11" s="118">
        <v>40788</v>
      </c>
      <c r="N11" s="119">
        <f t="shared" si="0"/>
        <v>1</v>
      </c>
      <c r="O11" s="135"/>
    </row>
    <row r="12" spans="1:15" ht="12">
      <c r="A12" s="111">
        <v>8</v>
      </c>
      <c r="B12" s="112">
        <v>8</v>
      </c>
      <c r="C12" s="113">
        <f>VLOOKUP(B12,Planificación!$B$13:$E$93,2,FALSE)</f>
        <v>0</v>
      </c>
      <c r="D12" s="114">
        <f>VLOOKUP(B12,Planificación!$B$13:$E$93,4,FALSE)</f>
        <v>0</v>
      </c>
      <c r="E12" s="113">
        <f>VLOOKUP(B12,Planificación!$B$13:$F$93,5,FALSE)</f>
        <v>0</v>
      </c>
      <c r="F12" s="113">
        <f>VLOOKUP(B12,Planificación!$B$13:$G$93,6,FALSE)</f>
        <v>0</v>
      </c>
      <c r="G12" s="116"/>
      <c r="H12" s="115"/>
      <c r="I12" s="115"/>
      <c r="J12" s="115"/>
      <c r="K12" s="117"/>
      <c r="L12" s="118"/>
      <c r="M12" s="118"/>
      <c r="N12" s="119">
        <f t="shared" si="0"/>
        <v>0</v>
      </c>
      <c r="O12" s="135"/>
    </row>
    <row r="13" spans="1:15" ht="12">
      <c r="A13" s="111">
        <v>9</v>
      </c>
      <c r="B13" s="112">
        <v>9</v>
      </c>
      <c r="C13" s="113">
        <f>VLOOKUP(B13,Planificación!$B$13:$E$93,2,FALSE)</f>
        <v>0</v>
      </c>
      <c r="D13" s="114">
        <f>VLOOKUP(B13,Planificación!$B$13:$E$93,4,FALSE)</f>
        <v>0</v>
      </c>
      <c r="E13" s="113">
        <f>VLOOKUP(B13,Planificación!$B$13:$F$93,5,FALSE)</f>
        <v>0</v>
      </c>
      <c r="F13" s="113">
        <f>VLOOKUP(B13,Planificación!$B$13:$G$93,6,FALSE)</f>
        <v>0</v>
      </c>
      <c r="G13" s="116"/>
      <c r="H13" s="115"/>
      <c r="I13" s="115"/>
      <c r="J13" s="115"/>
      <c r="K13" s="117"/>
      <c r="L13" s="118"/>
      <c r="M13" s="118"/>
      <c r="N13" s="119">
        <f t="shared" si="0"/>
        <v>0</v>
      </c>
      <c r="O13" s="135"/>
    </row>
    <row r="14" spans="1:15" ht="12">
      <c r="A14" s="111">
        <v>10</v>
      </c>
      <c r="B14" s="112">
        <v>10</v>
      </c>
      <c r="C14" s="113">
        <f>VLOOKUP(B14,Planificación!$B$13:$E$93,2,FALSE)</f>
        <v>0</v>
      </c>
      <c r="D14" s="114">
        <f>VLOOKUP(B14,Planificación!$B$13:$E$93,4,FALSE)</f>
        <v>0</v>
      </c>
      <c r="E14" s="113">
        <f>VLOOKUP(B14,Planificación!$B$13:$F$93,5,FALSE)</f>
        <v>0</v>
      </c>
      <c r="F14" s="113">
        <f>VLOOKUP(B14,Planificación!$B$13:$G$93,6,FALSE)</f>
        <v>0</v>
      </c>
      <c r="G14" s="116"/>
      <c r="H14" s="115"/>
      <c r="I14" s="115"/>
      <c r="J14" s="115"/>
      <c r="K14" s="117"/>
      <c r="L14" s="118"/>
      <c r="M14" s="118"/>
      <c r="N14" s="119">
        <f t="shared" si="0"/>
        <v>0</v>
      </c>
      <c r="O14" s="135"/>
    </row>
    <row r="15" spans="1:15" ht="12">
      <c r="A15" s="111">
        <v>11</v>
      </c>
      <c r="B15" s="112">
        <v>11</v>
      </c>
      <c r="C15" s="113">
        <f>VLOOKUP(B15,Planificación!$B$13:$E$93,2,FALSE)</f>
        <v>0</v>
      </c>
      <c r="D15" s="114">
        <f>VLOOKUP(B15,Planificación!$B$13:$E$93,4,FALSE)</f>
        <v>0</v>
      </c>
      <c r="E15" s="113">
        <f>VLOOKUP(B15,Planificación!$B$13:$F$93,5,FALSE)</f>
        <v>0</v>
      </c>
      <c r="F15" s="113">
        <f>VLOOKUP(B15,Planificación!$B$13:$G$93,6,FALSE)</f>
        <v>0</v>
      </c>
      <c r="G15" s="116"/>
      <c r="H15" s="115"/>
      <c r="I15" s="115"/>
      <c r="J15" s="115"/>
      <c r="K15" s="117"/>
      <c r="L15" s="118"/>
      <c r="M15" s="118"/>
      <c r="N15" s="119">
        <f t="shared" si="0"/>
        <v>0</v>
      </c>
      <c r="O15" s="135"/>
    </row>
  </sheetData>
  <mergeCells count="1">
    <mergeCell ref="A1:N1"/>
  </mergeCells>
  <phoneticPr fontId="3" type="noConversion"/>
  <dataValidations count="2">
    <dataValidation type="list" allowBlank="1" showInputMessage="1" showErrorMessage="1" sqref="H5:H15">
      <formula1>TiposNC</formula1>
    </dataValidation>
    <dataValidation type="list" allowBlank="1" showInputMessage="1" showErrorMessage="1" sqref="I5:I15">
      <formula1>Origen</formula1>
    </dataValidation>
  </dataValidations>
  <printOptions horizontalCentered="1"/>
  <pageMargins left="0.74803149606299202" right="0.74803149606299202" top="0.98425196850393704" bottom="0.98425196850393704" header="0.511811023622047" footer="0.511811023622047"/>
  <pageSetup paperSize="9" scale="50"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/>
  <dimension ref="A2:K61"/>
  <sheetViews>
    <sheetView showGridLines="0" tabSelected="1" workbookViewId="0">
      <selection activeCell="M13" sqref="M13"/>
    </sheetView>
  </sheetViews>
  <sheetFormatPr baseColWidth="10" defaultColWidth="9.140625" defaultRowHeight="12.75"/>
  <cols>
    <col min="1" max="2" width="2.28515625" customWidth="1"/>
    <col min="3" max="3" width="31.140625" customWidth="1"/>
    <col min="4" max="4" width="14.7109375" customWidth="1"/>
    <col min="5" max="5" width="8.28515625" customWidth="1"/>
    <col min="6" max="8" width="9.140625" customWidth="1"/>
    <col min="9" max="9" width="15.85546875" customWidth="1"/>
  </cols>
  <sheetData>
    <row r="2" spans="1:11" s="1" customFormat="1" ht="13.5" customHeight="1">
      <c r="A2" s="13"/>
      <c r="C2" s="199" t="s">
        <v>2</v>
      </c>
      <c r="D2" s="199"/>
      <c r="E2" s="199"/>
      <c r="F2" s="199"/>
      <c r="G2" s="199"/>
      <c r="H2" s="199"/>
      <c r="I2" s="199"/>
      <c r="J2" s="199"/>
      <c r="K2" s="199"/>
    </row>
    <row r="3" spans="1:11" s="2" customFormat="1" ht="16.5" customHeight="1">
      <c r="A3" s="14"/>
    </row>
    <row r="4" spans="1:11" s="2" customFormat="1">
      <c r="A4" s="14"/>
      <c r="C4" s="200" t="s">
        <v>119</v>
      </c>
      <c r="D4" s="200"/>
      <c r="E4" s="189" t="str">
        <f>IF(Planificación!D6&lt;&gt;"",Planificación!D6,"")</f>
        <v/>
      </c>
      <c r="F4" s="190"/>
      <c r="G4" s="190"/>
      <c r="H4" s="190"/>
      <c r="I4" s="191"/>
    </row>
    <row r="5" spans="1:11" s="2" customFormat="1">
      <c r="A5" s="14"/>
      <c r="C5" s="201" t="str">
        <f>Planificación!B7</f>
        <v>Gestor de Calidad</v>
      </c>
      <c r="D5" s="202"/>
      <c r="E5" s="189" t="str">
        <f>IF(Planificación!D7&lt;&gt;"",Planificación!D7,"")</f>
        <v/>
      </c>
      <c r="F5" s="190"/>
      <c r="G5" s="190"/>
      <c r="H5" s="190"/>
      <c r="I5" s="191"/>
    </row>
    <row r="6" spans="1:11" s="2" customFormat="1">
      <c r="A6" s="14"/>
      <c r="C6" s="187" t="s">
        <v>9</v>
      </c>
      <c r="D6" s="188"/>
      <c r="E6" s="189" t="str">
        <f>IF(Planificación!D8&lt;&gt;"",Planificación!D8,"")</f>
        <v/>
      </c>
      <c r="F6" s="190"/>
      <c r="G6" s="190"/>
      <c r="H6" s="190"/>
      <c r="I6" s="191"/>
    </row>
    <row r="7" spans="1:11" s="2" customFormat="1" ht="24" customHeight="1">
      <c r="A7" s="14"/>
      <c r="C7" s="193" t="s">
        <v>21</v>
      </c>
      <c r="D7" s="193"/>
      <c r="E7" s="194" t="str">
        <f>IF(Planificación!D9&lt;&gt;"",Planificación!D9,"")</f>
        <v/>
      </c>
      <c r="F7" s="195"/>
      <c r="G7" s="196" t="s">
        <v>22</v>
      </c>
      <c r="H7" s="197"/>
      <c r="I7" s="120" t="str">
        <f>IF(Planificación!F9&lt;&gt;"",Planificación!F9,"")</f>
        <v/>
      </c>
    </row>
    <row r="8" spans="1:11" s="2" customFormat="1">
      <c r="A8" s="14"/>
      <c r="C8" s="193" t="s">
        <v>1</v>
      </c>
      <c r="D8" s="198"/>
      <c r="E8" s="189" t="str">
        <f>IF(Planificación!D10&lt;&gt;"",Planificación!D10,"")</f>
        <v/>
      </c>
      <c r="F8" s="190"/>
      <c r="G8" s="190"/>
      <c r="H8" s="190"/>
      <c r="I8" s="191"/>
    </row>
    <row r="13" spans="1:11" ht="15">
      <c r="C13" s="192" t="s">
        <v>31</v>
      </c>
      <c r="D13" s="192"/>
      <c r="E13" s="15"/>
      <c r="F13" s="15"/>
      <c r="G13" s="15"/>
      <c r="H13" s="15"/>
      <c r="I13" s="15"/>
      <c r="J13" s="12"/>
    </row>
    <row r="14" spans="1:11">
      <c r="C14" s="123" t="s">
        <v>40</v>
      </c>
      <c r="D14" s="121">
        <f>COUNTA(Planificación!C13:C46)</f>
        <v>7</v>
      </c>
    </row>
    <row r="15" spans="1:11" ht="14.25" customHeight="1">
      <c r="C15" s="123" t="s">
        <v>24</v>
      </c>
      <c r="D15" s="121">
        <f>D14-D16</f>
        <v>4</v>
      </c>
    </row>
    <row r="16" spans="1:11">
      <c r="C16" s="123" t="s">
        <v>41</v>
      </c>
      <c r="D16" s="121">
        <f>COUNT(Planificación!L13:L46)</f>
        <v>3</v>
      </c>
    </row>
    <row r="17" spans="3:5">
      <c r="C17" s="123" t="s">
        <v>19</v>
      </c>
      <c r="D17" s="122">
        <f>(D16/(IF(D14=0,1,D14)))</f>
        <v>0.42857142857142855</v>
      </c>
    </row>
    <row r="18" spans="3:5">
      <c r="C18" s="123" t="s">
        <v>20</v>
      </c>
      <c r="D18" s="122">
        <f>1-D17</f>
        <v>0.5714285714285714</v>
      </c>
    </row>
    <row r="19" spans="3:5">
      <c r="C19" s="25"/>
      <c r="D19" s="26"/>
      <c r="E19" s="12"/>
    </row>
    <row r="20" spans="3:5">
      <c r="C20" s="137"/>
      <c r="D20" s="26"/>
      <c r="E20" s="12"/>
    </row>
    <row r="21" spans="3:5">
      <c r="C21" s="137"/>
      <c r="D21" s="26"/>
      <c r="E21" s="12"/>
    </row>
    <row r="22" spans="3:5">
      <c r="C22" s="137"/>
      <c r="D22" s="26"/>
      <c r="E22" s="12"/>
    </row>
    <row r="23" spans="3:5">
      <c r="C23" s="137"/>
      <c r="D23" s="26"/>
      <c r="E23" s="12"/>
    </row>
    <row r="24" spans="3:5">
      <c r="C24" s="137"/>
      <c r="D24" s="26"/>
      <c r="E24" s="12"/>
    </row>
    <row r="26" spans="3:5" ht="15" customHeight="1">
      <c r="C26" s="186" t="s">
        <v>39</v>
      </c>
      <c r="D26" s="186"/>
    </row>
    <row r="27" spans="3:5">
      <c r="C27" s="34" t="s">
        <v>35</v>
      </c>
      <c r="D27" s="33" t="s">
        <v>16</v>
      </c>
    </row>
    <row r="28" spans="3:5">
      <c r="C28" s="125" t="s">
        <v>159</v>
      </c>
      <c r="D28" s="124">
        <f>COUNTIF('Seguimiento de NC'!$H$5:$H$150,C28)</f>
        <v>1</v>
      </c>
    </row>
    <row r="29" spans="3:5">
      <c r="C29" s="125" t="s">
        <v>160</v>
      </c>
      <c r="D29" s="124">
        <f>COUNTIF('Seguimiento de NC'!$H$5:$H$150,C29)</f>
        <v>1</v>
      </c>
    </row>
    <row r="30" spans="3:5">
      <c r="C30" s="125" t="s">
        <v>161</v>
      </c>
      <c r="D30" s="124">
        <f>COUNTIF('Seguimiento de NC'!$H$5:$H$150,C30)</f>
        <v>1</v>
      </c>
    </row>
    <row r="31" spans="3:5">
      <c r="C31" s="125" t="s">
        <v>37</v>
      </c>
      <c r="D31" s="124">
        <f>COUNTIF('Seguimiento de NC'!$H$5:$H$150,C31)</f>
        <v>2</v>
      </c>
    </row>
    <row r="32" spans="3:5">
      <c r="C32" s="125" t="s">
        <v>36</v>
      </c>
      <c r="D32" s="124">
        <f>COUNTIF('Seguimiento de NC'!$H$5:$H$150,C32)</f>
        <v>1</v>
      </c>
    </row>
    <row r="33" spans="3:4">
      <c r="C33" s="126" t="s">
        <v>16</v>
      </c>
      <c r="D33" s="127">
        <f>SUM(D28:D32)</f>
        <v>6</v>
      </c>
    </row>
    <row r="39" spans="3:4" ht="15">
      <c r="C39" s="186" t="s">
        <v>110</v>
      </c>
      <c r="D39" s="186"/>
    </row>
    <row r="40" spans="3:4">
      <c r="C40" s="126" t="s">
        <v>111</v>
      </c>
      <c r="D40" s="124">
        <f>Planificación!J47</f>
        <v>5</v>
      </c>
    </row>
    <row r="41" spans="3:4">
      <c r="C41" s="126" t="s">
        <v>112</v>
      </c>
      <c r="D41" s="124">
        <f>Planificación!M47</f>
        <v>11</v>
      </c>
    </row>
    <row r="42" spans="3:4">
      <c r="C42" s="126" t="s">
        <v>16</v>
      </c>
      <c r="D42" s="124">
        <f>D40-D41</f>
        <v>-6</v>
      </c>
    </row>
    <row r="56" spans="3:4" ht="15">
      <c r="C56" s="186" t="s">
        <v>158</v>
      </c>
      <c r="D56" s="186"/>
    </row>
    <row r="57" spans="3:4">
      <c r="C57" s="34" t="s">
        <v>35</v>
      </c>
      <c r="D57" s="33" t="s">
        <v>16</v>
      </c>
    </row>
    <row r="58" spans="3:4">
      <c r="C58" s="130" t="s">
        <v>97</v>
      </c>
      <c r="D58" s="124">
        <f>COUNTIF('Seguimiento de NC'!$I$5:$I$150,C58)</f>
        <v>1</v>
      </c>
    </row>
    <row r="59" spans="3:4">
      <c r="C59" s="130" t="s">
        <v>99</v>
      </c>
      <c r="D59" s="124">
        <f>COUNTIF('Seguimiento de NC'!$I$5:$I$150,C59)</f>
        <v>0</v>
      </c>
    </row>
    <row r="60" spans="3:4">
      <c r="C60" s="130" t="s">
        <v>100</v>
      </c>
      <c r="D60" s="124">
        <f>COUNTIF('Seguimiento de NC'!$I$5:$I$150,C60)</f>
        <v>0</v>
      </c>
    </row>
    <row r="61" spans="3:4">
      <c r="C61" s="126" t="s">
        <v>16</v>
      </c>
      <c r="D61" s="127">
        <f>SUM(D58:D60)</f>
        <v>1</v>
      </c>
    </row>
  </sheetData>
  <mergeCells count="16">
    <mergeCell ref="C26:D26"/>
    <mergeCell ref="C2:K2"/>
    <mergeCell ref="C4:D4"/>
    <mergeCell ref="E4:I4"/>
    <mergeCell ref="C5:D5"/>
    <mergeCell ref="E5:I5"/>
    <mergeCell ref="C56:D56"/>
    <mergeCell ref="C6:D6"/>
    <mergeCell ref="E6:I6"/>
    <mergeCell ref="E8:I8"/>
    <mergeCell ref="C13:D13"/>
    <mergeCell ref="C39:D39"/>
    <mergeCell ref="C7:D7"/>
    <mergeCell ref="E7:F7"/>
    <mergeCell ref="G7:H7"/>
    <mergeCell ref="C8:D8"/>
  </mergeCells>
  <phoneticPr fontId="3" type="noConversion"/>
  <pageMargins left="0.75" right="0.75" top="1" bottom="1" header="0.5" footer="0.5"/>
  <pageSetup paperSize="9" orientation="landscape" r:id="rId1"/>
  <headerFooter alignWithMargins="0">
    <oddFooter xml:space="preserve">&amp;LRev. 1.0&amp;CFecha Efectiva: 16/06/2008&amp;RPágina &amp;P de &amp;N </oddFooter>
  </headerFooter>
  <ignoredErrors>
    <ignoredError sqref="D40:D42 D14:D18 D31:D32" unlocked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/>
  <dimension ref="A2:K42"/>
  <sheetViews>
    <sheetView zoomScale="75" workbookViewId="0">
      <selection activeCell="F4" sqref="F4"/>
    </sheetView>
  </sheetViews>
  <sheetFormatPr baseColWidth="10" defaultColWidth="9.140625" defaultRowHeight="12.75"/>
  <cols>
    <col min="1" max="1" width="26.5703125" bestFit="1" customWidth="1"/>
    <col min="2" max="2" width="36.5703125" customWidth="1"/>
    <col min="3" max="3" width="4.5703125" customWidth="1"/>
    <col min="4" max="4" width="45.85546875" bestFit="1" customWidth="1"/>
    <col min="5" max="5" width="4.85546875" customWidth="1"/>
    <col min="6" max="6" width="21.5703125" bestFit="1" customWidth="1"/>
    <col min="7" max="7" width="5.28515625" customWidth="1"/>
    <col min="8" max="8" width="26.7109375" bestFit="1" customWidth="1"/>
    <col min="9" max="9" width="9.140625" customWidth="1"/>
    <col min="10" max="10" width="27.42578125" bestFit="1" customWidth="1"/>
    <col min="11" max="11" width="35" customWidth="1"/>
  </cols>
  <sheetData>
    <row r="2" spans="1:11">
      <c r="A2" s="128" t="s">
        <v>130</v>
      </c>
      <c r="B2" s="128" t="s">
        <v>131</v>
      </c>
      <c r="D2" s="128" t="s">
        <v>33</v>
      </c>
      <c r="F2" s="128" t="s">
        <v>98</v>
      </c>
      <c r="H2" s="128" t="s">
        <v>129</v>
      </c>
      <c r="J2" s="128" t="s">
        <v>130</v>
      </c>
      <c r="K2" s="128" t="s">
        <v>133</v>
      </c>
    </row>
    <row r="3" spans="1:11" ht="13.5" thickBot="1">
      <c r="A3" s="139"/>
      <c r="B3" s="139"/>
      <c r="D3" s="130" t="s">
        <v>97</v>
      </c>
      <c r="F3" s="130" t="s">
        <v>182</v>
      </c>
      <c r="H3" s="130" t="s">
        <v>123</v>
      </c>
      <c r="J3" s="206" t="s">
        <v>123</v>
      </c>
      <c r="K3" s="143" t="s">
        <v>134</v>
      </c>
    </row>
    <row r="4" spans="1:11">
      <c r="A4" s="203" t="s">
        <v>168</v>
      </c>
      <c r="B4" s="140" t="s">
        <v>162</v>
      </c>
      <c r="D4" s="130" t="s">
        <v>99</v>
      </c>
      <c r="F4" s="130" t="s">
        <v>159</v>
      </c>
      <c r="H4" s="130" t="s">
        <v>124</v>
      </c>
      <c r="J4" s="206"/>
      <c r="K4" s="143" t="s">
        <v>135</v>
      </c>
    </row>
    <row r="5" spans="1:11">
      <c r="A5" s="204"/>
      <c r="B5" s="141" t="s">
        <v>163</v>
      </c>
      <c r="D5" s="130" t="s">
        <v>100</v>
      </c>
      <c r="F5" s="130" t="s">
        <v>160</v>
      </c>
      <c r="H5" s="130" t="s">
        <v>168</v>
      </c>
      <c r="J5" s="206"/>
      <c r="K5" s="143" t="s">
        <v>136</v>
      </c>
    </row>
    <row r="6" spans="1:11">
      <c r="A6" s="204"/>
      <c r="B6" s="141" t="s">
        <v>164</v>
      </c>
      <c r="F6" s="130" t="s">
        <v>161</v>
      </c>
      <c r="H6" s="130"/>
      <c r="J6" s="206"/>
      <c r="K6" s="143" t="s">
        <v>137</v>
      </c>
    </row>
    <row r="7" spans="1:11">
      <c r="A7" s="204"/>
      <c r="B7" s="141" t="s">
        <v>165</v>
      </c>
      <c r="F7" s="130" t="s">
        <v>37</v>
      </c>
      <c r="H7" s="130"/>
      <c r="J7" s="206" t="s">
        <v>132</v>
      </c>
      <c r="K7" s="143" t="s">
        <v>138</v>
      </c>
    </row>
    <row r="8" spans="1:11">
      <c r="A8" s="204"/>
      <c r="B8" s="141" t="s">
        <v>166</v>
      </c>
      <c r="F8" s="130" t="s">
        <v>36</v>
      </c>
      <c r="H8" s="130"/>
      <c r="J8" s="206"/>
      <c r="K8" s="143" t="s">
        <v>134</v>
      </c>
    </row>
    <row r="9" spans="1:11">
      <c r="A9" s="204"/>
      <c r="B9" s="141" t="s">
        <v>167</v>
      </c>
      <c r="J9" s="206"/>
      <c r="K9" s="143" t="s">
        <v>135</v>
      </c>
    </row>
    <row r="10" spans="1:11">
      <c r="A10" s="204"/>
      <c r="B10" s="141"/>
      <c r="F10" s="136"/>
      <c r="J10" s="206"/>
      <c r="K10" s="143" t="s">
        <v>139</v>
      </c>
    </row>
    <row r="11" spans="1:11">
      <c r="A11" s="204"/>
      <c r="B11" s="141"/>
      <c r="F11" s="136"/>
      <c r="J11" s="206"/>
      <c r="K11" s="143" t="s">
        <v>140</v>
      </c>
    </row>
    <row r="12" spans="1:11" ht="12.75" customHeight="1" thickBot="1">
      <c r="A12" s="205"/>
      <c r="B12" s="142"/>
      <c r="F12" s="136"/>
      <c r="J12" s="206"/>
      <c r="K12" s="143" t="s">
        <v>136</v>
      </c>
    </row>
    <row r="13" spans="1:11">
      <c r="J13" s="206"/>
      <c r="K13" s="143" t="s">
        <v>137</v>
      </c>
    </row>
    <row r="14" spans="1:11">
      <c r="J14" s="206" t="s">
        <v>125</v>
      </c>
      <c r="K14" s="143" t="s">
        <v>141</v>
      </c>
    </row>
    <row r="15" spans="1:11">
      <c r="J15" s="206"/>
      <c r="K15" s="143" t="s">
        <v>142</v>
      </c>
    </row>
    <row r="16" spans="1:11">
      <c r="J16" s="206"/>
      <c r="K16" s="143" t="s">
        <v>143</v>
      </c>
    </row>
    <row r="17" spans="10:11">
      <c r="J17" s="206"/>
      <c r="K17" s="143" t="s">
        <v>144</v>
      </c>
    </row>
    <row r="18" spans="10:11">
      <c r="J18" s="206"/>
      <c r="K18" s="143" t="s">
        <v>145</v>
      </c>
    </row>
    <row r="19" spans="10:11">
      <c r="J19" s="206"/>
      <c r="K19" s="143" t="s">
        <v>146</v>
      </c>
    </row>
    <row r="20" spans="10:11">
      <c r="J20" s="206"/>
      <c r="K20" s="143" t="s">
        <v>139</v>
      </c>
    </row>
    <row r="21" spans="10:11">
      <c r="J21" s="206"/>
      <c r="K21" s="143" t="s">
        <v>140</v>
      </c>
    </row>
    <row r="22" spans="10:11">
      <c r="J22" s="206"/>
      <c r="K22" s="143" t="s">
        <v>147</v>
      </c>
    </row>
    <row r="23" spans="10:11">
      <c r="J23" s="206"/>
      <c r="K23" s="143" t="s">
        <v>148</v>
      </c>
    </row>
    <row r="24" spans="10:11">
      <c r="J24" s="206" t="s">
        <v>126</v>
      </c>
      <c r="K24" s="143" t="s">
        <v>149</v>
      </c>
    </row>
    <row r="25" spans="10:11">
      <c r="J25" s="206"/>
      <c r="K25" s="143" t="s">
        <v>138</v>
      </c>
    </row>
    <row r="26" spans="10:11">
      <c r="J26" s="206"/>
      <c r="K26" s="143" t="s">
        <v>145</v>
      </c>
    </row>
    <row r="27" spans="10:11">
      <c r="J27" s="206"/>
      <c r="K27" s="143" t="s">
        <v>146</v>
      </c>
    </row>
    <row r="28" spans="10:11">
      <c r="J28" s="206"/>
      <c r="K28" s="143" t="s">
        <v>139</v>
      </c>
    </row>
    <row r="29" spans="10:11">
      <c r="J29" s="206"/>
      <c r="K29" s="143" t="s">
        <v>140</v>
      </c>
    </row>
    <row r="30" spans="10:11">
      <c r="J30" s="206"/>
      <c r="K30" s="143" t="s">
        <v>147</v>
      </c>
    </row>
    <row r="31" spans="10:11">
      <c r="J31" s="206" t="s">
        <v>127</v>
      </c>
      <c r="K31" s="143" t="s">
        <v>150</v>
      </c>
    </row>
    <row r="32" spans="10:11">
      <c r="J32" s="206"/>
      <c r="K32" s="143" t="s">
        <v>151</v>
      </c>
    </row>
    <row r="33" spans="10:11">
      <c r="J33" s="206"/>
      <c r="K33" s="143" t="s">
        <v>149</v>
      </c>
    </row>
    <row r="34" spans="10:11">
      <c r="J34" s="206"/>
      <c r="K34" s="143" t="s">
        <v>152</v>
      </c>
    </row>
    <row r="35" spans="10:11">
      <c r="J35" s="206"/>
      <c r="K35" s="143" t="s">
        <v>153</v>
      </c>
    </row>
    <row r="36" spans="10:11">
      <c r="J36" s="206" t="s">
        <v>128</v>
      </c>
      <c r="K36" s="143" t="s">
        <v>134</v>
      </c>
    </row>
    <row r="37" spans="10:11">
      <c r="J37" s="206"/>
      <c r="K37" s="143" t="s">
        <v>135</v>
      </c>
    </row>
    <row r="38" spans="10:11">
      <c r="J38" s="206"/>
      <c r="K38" s="143" t="s">
        <v>145</v>
      </c>
    </row>
    <row r="39" spans="10:11">
      <c r="J39" s="206"/>
      <c r="K39" s="143" t="s">
        <v>146</v>
      </c>
    </row>
    <row r="40" spans="10:11">
      <c r="J40" s="206"/>
      <c r="K40" s="143" t="s">
        <v>139</v>
      </c>
    </row>
    <row r="41" spans="10:11">
      <c r="J41" s="206"/>
      <c r="K41" s="143" t="s">
        <v>136</v>
      </c>
    </row>
    <row r="42" spans="10:11">
      <c r="J42" s="206"/>
      <c r="K42" s="143" t="s">
        <v>137</v>
      </c>
    </row>
  </sheetData>
  <mergeCells count="7">
    <mergeCell ref="J3:J6"/>
    <mergeCell ref="J7:J13"/>
    <mergeCell ref="J14:J23"/>
    <mergeCell ref="J24:J30"/>
    <mergeCell ref="J31:J35"/>
    <mergeCell ref="J36:J42"/>
    <mergeCell ref="A4:A12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10</vt:i4>
      </vt:variant>
    </vt:vector>
  </HeadingPairs>
  <TitlesOfParts>
    <vt:vector size="16" baseType="lpstr">
      <vt:lpstr>Historial de Revisiones</vt:lpstr>
      <vt:lpstr>Instructivo</vt:lpstr>
      <vt:lpstr>Planificación</vt:lpstr>
      <vt:lpstr>Seguimiento de NC</vt:lpstr>
      <vt:lpstr>Informe de Revisión</vt:lpstr>
      <vt:lpstr>Tablas</vt:lpstr>
      <vt:lpstr>e_atis</vt:lpstr>
      <vt:lpstr>e_depar</vt:lpstr>
      <vt:lpstr>e_fast</vt:lpstr>
      <vt:lpstr>e_inci</vt:lpstr>
      <vt:lpstr>e_req</vt:lpstr>
      <vt:lpstr>e_tipo</vt:lpstr>
      <vt:lpstr>f_depar</vt:lpstr>
      <vt:lpstr>Origen</vt:lpstr>
      <vt:lpstr>TipoProy</vt:lpstr>
      <vt:lpstr>TiposNC</vt:lpstr>
    </vt:vector>
  </TitlesOfParts>
  <Company>GMDSA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NP5375114</dc:creator>
  <cp:lastModifiedBy>alumno</cp:lastModifiedBy>
  <cp:lastPrinted>2008-05-09T02:48:55Z</cp:lastPrinted>
  <dcterms:created xsi:type="dcterms:W3CDTF">2007-02-12T17:08:23Z</dcterms:created>
  <dcterms:modified xsi:type="dcterms:W3CDTF">2011-09-02T03:54:43Z</dcterms:modified>
</cp:coreProperties>
</file>