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Shared drives/Dipteryx/dipteryx/data/data-raw/"/>
    </mc:Choice>
  </mc:AlternateContent>
  <xr:revisionPtr revIDLastSave="0" documentId="13_ncr:1_{E1A83F74-0601-6C40-83A2-D924C76C62F0}" xr6:coauthVersionLast="36" xr6:coauthVersionMax="36" xr10:uidLastSave="{00000000-0000-0000-0000-000000000000}"/>
  <bookViews>
    <workbookView xWindow="0" yWindow="500" windowWidth="25440" windowHeight="14220" activeTab="3" xr2:uid="{00000000-000D-0000-FFFF-FFFF00000000}"/>
  </bookViews>
  <sheets>
    <sheet name="Dados Brutos Estação Seca" sheetId="1" r:id="rId1"/>
    <sheet name="Dados Brutos Estação Chuvosa" sheetId="2" r:id="rId2"/>
    <sheet name="Distâncias de Estocagem (seca)" sheetId="4" r:id="rId3"/>
    <sheet name="Distâncias de Estocagem (chuv.)" sheetId="3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3" l="1"/>
  <c r="S16" i="3"/>
  <c r="S15" i="3"/>
  <c r="AE4" i="4"/>
  <c r="AE3" i="4"/>
  <c r="AJ33" i="1" l="1"/>
  <c r="AI33" i="1"/>
  <c r="AL23" i="1"/>
  <c r="AL24" i="1"/>
  <c r="AL25" i="1"/>
  <c r="AL26" i="1"/>
  <c r="AL27" i="1"/>
  <c r="AL28" i="1"/>
  <c r="AL29" i="1"/>
  <c r="AL30" i="1"/>
  <c r="AL31" i="1"/>
  <c r="AL32" i="1"/>
  <c r="AL33" i="1" s="1"/>
  <c r="AL22" i="1"/>
  <c r="AK23" i="1"/>
  <c r="AK24" i="1"/>
  <c r="AK25" i="1"/>
  <c r="AK26" i="1"/>
  <c r="AK27" i="1"/>
  <c r="AK28" i="1"/>
  <c r="AK29" i="1"/>
  <c r="AK30" i="1"/>
  <c r="AK31" i="1"/>
  <c r="AK32" i="1"/>
  <c r="AK33" i="1" s="1"/>
  <c r="AK22" i="1"/>
  <c r="AM9" i="1"/>
  <c r="AM13" i="1"/>
  <c r="AF47" i="1"/>
  <c r="AE47" i="1"/>
  <c r="AD47" i="1"/>
  <c r="AC47" i="1"/>
  <c r="AB47" i="1"/>
  <c r="AA47" i="1"/>
  <c r="AF46" i="1"/>
  <c r="AE46" i="1"/>
  <c r="AD46" i="1"/>
  <c r="AC46" i="1"/>
  <c r="AB46" i="1"/>
  <c r="AA46" i="1"/>
  <c r="AF45" i="1"/>
  <c r="AE45" i="1"/>
  <c r="AD45" i="1"/>
  <c r="AC45" i="1"/>
  <c r="AB45" i="1"/>
  <c r="AA45" i="1"/>
  <c r="AF44" i="1"/>
  <c r="AE44" i="1"/>
  <c r="AD44" i="1"/>
  <c r="AC44" i="1"/>
  <c r="AB44" i="1"/>
  <c r="AA44" i="1"/>
  <c r="AF43" i="1"/>
  <c r="AE43" i="1"/>
  <c r="AD43" i="1"/>
  <c r="AC43" i="1"/>
  <c r="AB43" i="1"/>
  <c r="AA43" i="1"/>
  <c r="AF42" i="1"/>
  <c r="AE42" i="1"/>
  <c r="AD42" i="1"/>
  <c r="AC42" i="1"/>
  <c r="AB42" i="1"/>
  <c r="AA42" i="1"/>
  <c r="AF41" i="1"/>
  <c r="AE41" i="1"/>
  <c r="AD41" i="1"/>
  <c r="AC41" i="1"/>
  <c r="AB41" i="1"/>
  <c r="AA41" i="1"/>
  <c r="AF40" i="1"/>
  <c r="AE40" i="1"/>
  <c r="AD40" i="1"/>
  <c r="AC40" i="1"/>
  <c r="AB40" i="1"/>
  <c r="AA40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2" i="1"/>
  <c r="AF31" i="1"/>
  <c r="AE31" i="1"/>
  <c r="AD31" i="1"/>
  <c r="AC31" i="1"/>
  <c r="AK15" i="1" s="1"/>
  <c r="AB31" i="1"/>
  <c r="AA31" i="1"/>
  <c r="AF30" i="1"/>
  <c r="AE30" i="1"/>
  <c r="AD30" i="1"/>
  <c r="AL14" i="1" s="1"/>
  <c r="AC30" i="1"/>
  <c r="AB30" i="1"/>
  <c r="AA30" i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F27" i="1"/>
  <c r="AE27" i="1"/>
  <c r="AD27" i="1"/>
  <c r="AC27" i="1"/>
  <c r="AK11" i="1" s="1"/>
  <c r="AB27" i="1"/>
  <c r="AA27" i="1"/>
  <c r="AF26" i="1"/>
  <c r="AE26" i="1"/>
  <c r="AD26" i="1"/>
  <c r="AL10" i="1" s="1"/>
  <c r="AC26" i="1"/>
  <c r="AB26" i="1"/>
  <c r="AA26" i="1"/>
  <c r="AF25" i="1"/>
  <c r="AE25" i="1"/>
  <c r="AD25" i="1"/>
  <c r="AC25" i="1"/>
  <c r="AB25" i="1"/>
  <c r="AA25" i="1"/>
  <c r="AF24" i="1"/>
  <c r="AE24" i="1"/>
  <c r="AD24" i="1"/>
  <c r="AC24" i="1"/>
  <c r="AB24" i="1"/>
  <c r="AA24" i="1"/>
  <c r="AF23" i="1"/>
  <c r="AE23" i="1"/>
  <c r="AD23" i="1"/>
  <c r="AC23" i="1"/>
  <c r="AK7" i="1" s="1"/>
  <c r="AB23" i="1"/>
  <c r="AA23" i="1"/>
  <c r="AF22" i="1"/>
  <c r="AE22" i="1"/>
  <c r="AD22" i="1"/>
  <c r="AL6" i="1" s="1"/>
  <c r="AC22" i="1"/>
  <c r="AB22" i="1"/>
  <c r="AA22" i="1"/>
  <c r="AB6" i="1"/>
  <c r="AJ6" i="1" s="1"/>
  <c r="AC6" i="1"/>
  <c r="AK6" i="1" s="1"/>
  <c r="AD6" i="1"/>
  <c r="AE6" i="1"/>
  <c r="AM6" i="1" s="1"/>
  <c r="AF6" i="1"/>
  <c r="AN6" i="1" s="1"/>
  <c r="AB7" i="1"/>
  <c r="AC7" i="1"/>
  <c r="AD7" i="1"/>
  <c r="AL7" i="1" s="1"/>
  <c r="AE7" i="1"/>
  <c r="AM7" i="1" s="1"/>
  <c r="AF7" i="1"/>
  <c r="AB8" i="1"/>
  <c r="AJ8" i="1" s="1"/>
  <c r="AC8" i="1"/>
  <c r="AK8" i="1" s="1"/>
  <c r="AD8" i="1"/>
  <c r="AL8" i="1" s="1"/>
  <c r="AE8" i="1"/>
  <c r="AF8" i="1"/>
  <c r="AN8" i="1" s="1"/>
  <c r="AB9" i="1"/>
  <c r="AJ9" i="1" s="1"/>
  <c r="AC9" i="1"/>
  <c r="AK9" i="1" s="1"/>
  <c r="AD9" i="1"/>
  <c r="AL9" i="1" s="1"/>
  <c r="AE9" i="1"/>
  <c r="AF9" i="1"/>
  <c r="AN9" i="1" s="1"/>
  <c r="AB10" i="1"/>
  <c r="AJ10" i="1" s="1"/>
  <c r="AC10" i="1"/>
  <c r="AK10" i="1" s="1"/>
  <c r="AD10" i="1"/>
  <c r="AE10" i="1"/>
  <c r="AM10" i="1" s="1"/>
  <c r="AF10" i="1"/>
  <c r="AN10" i="1" s="1"/>
  <c r="AB11" i="1"/>
  <c r="AC11" i="1"/>
  <c r="AD11" i="1"/>
  <c r="AL11" i="1" s="1"/>
  <c r="AE11" i="1"/>
  <c r="AM11" i="1" s="1"/>
  <c r="AF11" i="1"/>
  <c r="AB12" i="1"/>
  <c r="AJ12" i="1" s="1"/>
  <c r="AC12" i="1"/>
  <c r="AK12" i="1" s="1"/>
  <c r="AD12" i="1"/>
  <c r="AL12" i="1" s="1"/>
  <c r="AE12" i="1"/>
  <c r="AF12" i="1"/>
  <c r="AN12" i="1" s="1"/>
  <c r="AB13" i="1"/>
  <c r="AJ13" i="1" s="1"/>
  <c r="AC13" i="1"/>
  <c r="AK13" i="1" s="1"/>
  <c r="AD13" i="1"/>
  <c r="AL13" i="1" s="1"/>
  <c r="AE13" i="1"/>
  <c r="AF13" i="1"/>
  <c r="AN13" i="1" s="1"/>
  <c r="AB14" i="1"/>
  <c r="AJ14" i="1" s="1"/>
  <c r="AC14" i="1"/>
  <c r="AK14" i="1" s="1"/>
  <c r="AD14" i="1"/>
  <c r="AE14" i="1"/>
  <c r="AM14" i="1" s="1"/>
  <c r="AF14" i="1"/>
  <c r="AN14" i="1" s="1"/>
  <c r="AB15" i="1"/>
  <c r="AC15" i="1"/>
  <c r="AD15" i="1"/>
  <c r="AL15" i="1" s="1"/>
  <c r="AE15" i="1"/>
  <c r="AM15" i="1" s="1"/>
  <c r="AF15" i="1"/>
  <c r="AA7" i="1"/>
  <c r="AI7" i="1" s="1"/>
  <c r="AA8" i="1"/>
  <c r="AI8" i="1" s="1"/>
  <c r="AA9" i="1"/>
  <c r="AI9" i="1" s="1"/>
  <c r="AA10" i="1"/>
  <c r="AA11" i="1"/>
  <c r="AI11" i="1" s="1"/>
  <c r="AA12" i="1"/>
  <c r="AI12" i="1" s="1"/>
  <c r="AA13" i="1"/>
  <c r="AI13" i="1" s="1"/>
  <c r="AA14" i="1"/>
  <c r="AA15" i="1"/>
  <c r="AI15" i="1" s="1"/>
  <c r="AA6" i="1"/>
  <c r="AI6" i="1" s="1"/>
  <c r="AJ33" i="2"/>
  <c r="AI33" i="2"/>
  <c r="AL23" i="2"/>
  <c r="AL24" i="2"/>
  <c r="AL25" i="2"/>
  <c r="AL26" i="2"/>
  <c r="AL27" i="2"/>
  <c r="AL28" i="2"/>
  <c r="AL29" i="2"/>
  <c r="AL30" i="2"/>
  <c r="AL31" i="2"/>
  <c r="AL32" i="2"/>
  <c r="AL33" i="2" s="1"/>
  <c r="AL22" i="2"/>
  <c r="AK23" i="2"/>
  <c r="AK24" i="2"/>
  <c r="AK25" i="2"/>
  <c r="AK26" i="2"/>
  <c r="AK27" i="2"/>
  <c r="AK28" i="2"/>
  <c r="AK29" i="2"/>
  <c r="AK30" i="2"/>
  <c r="AK31" i="2"/>
  <c r="AK32" i="2"/>
  <c r="AK33" i="2" s="1"/>
  <c r="AK22" i="2"/>
  <c r="AF47" i="2"/>
  <c r="AE47" i="2"/>
  <c r="AD47" i="2"/>
  <c r="AC47" i="2"/>
  <c r="AB47" i="2"/>
  <c r="AA47" i="2"/>
  <c r="AF46" i="2"/>
  <c r="AE46" i="2"/>
  <c r="AD46" i="2"/>
  <c r="AC46" i="2"/>
  <c r="AB46" i="2"/>
  <c r="AA46" i="2"/>
  <c r="AF45" i="2"/>
  <c r="AE45" i="2"/>
  <c r="AD45" i="2"/>
  <c r="AC45" i="2"/>
  <c r="AB45" i="2"/>
  <c r="AA45" i="2"/>
  <c r="AF44" i="2"/>
  <c r="AE44" i="2"/>
  <c r="AD44" i="2"/>
  <c r="AC44" i="2"/>
  <c r="AB44" i="2"/>
  <c r="AA44" i="2"/>
  <c r="AF43" i="2"/>
  <c r="AE43" i="2"/>
  <c r="AD43" i="2"/>
  <c r="AC43" i="2"/>
  <c r="AB43" i="2"/>
  <c r="AA43" i="2"/>
  <c r="AF42" i="2"/>
  <c r="AE42" i="2"/>
  <c r="AD42" i="2"/>
  <c r="AC42" i="2"/>
  <c r="AB42" i="2"/>
  <c r="AA42" i="2"/>
  <c r="AF41" i="2"/>
  <c r="AE41" i="2"/>
  <c r="AD41" i="2"/>
  <c r="AC41" i="2"/>
  <c r="AB41" i="2"/>
  <c r="AA41" i="2"/>
  <c r="AF40" i="2"/>
  <c r="AE40" i="2"/>
  <c r="AD40" i="2"/>
  <c r="AC40" i="2"/>
  <c r="AB40" i="2"/>
  <c r="AA40" i="2"/>
  <c r="AF39" i="2"/>
  <c r="AE39" i="2"/>
  <c r="AD39" i="2"/>
  <c r="AC39" i="2"/>
  <c r="AB39" i="2"/>
  <c r="AA39" i="2"/>
  <c r="AF38" i="2"/>
  <c r="AE38" i="2"/>
  <c r="AD38" i="2"/>
  <c r="AC38" i="2"/>
  <c r="AB38" i="2"/>
  <c r="AA38" i="2"/>
  <c r="AB32" i="2"/>
  <c r="AF31" i="2"/>
  <c r="AE31" i="2"/>
  <c r="AD31" i="2"/>
  <c r="AC31" i="2"/>
  <c r="AB31" i="2"/>
  <c r="AA31" i="2"/>
  <c r="AF30" i="2"/>
  <c r="AE30" i="2"/>
  <c r="AD30" i="2"/>
  <c r="AC30" i="2"/>
  <c r="AB30" i="2"/>
  <c r="AA30" i="2"/>
  <c r="AF29" i="2"/>
  <c r="AE29" i="2"/>
  <c r="AD29" i="2"/>
  <c r="AC29" i="2"/>
  <c r="AB29" i="2"/>
  <c r="AA29" i="2"/>
  <c r="AF28" i="2"/>
  <c r="AE28" i="2"/>
  <c r="AD28" i="2"/>
  <c r="AC28" i="2"/>
  <c r="AB28" i="2"/>
  <c r="AA28" i="2"/>
  <c r="AF27" i="2"/>
  <c r="AE27" i="2"/>
  <c r="AD27" i="2"/>
  <c r="AC27" i="2"/>
  <c r="AB27" i="2"/>
  <c r="AA27" i="2"/>
  <c r="AF26" i="2"/>
  <c r="AE26" i="2"/>
  <c r="AD26" i="2"/>
  <c r="AC26" i="2"/>
  <c r="AB26" i="2"/>
  <c r="AA26" i="2"/>
  <c r="AF25" i="2"/>
  <c r="AE25" i="2"/>
  <c r="AD25" i="2"/>
  <c r="AC25" i="2"/>
  <c r="AB25" i="2"/>
  <c r="AA25" i="2"/>
  <c r="AF24" i="2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B6" i="2"/>
  <c r="AC6" i="2"/>
  <c r="AD6" i="2"/>
  <c r="AE6" i="2"/>
  <c r="AF6" i="2"/>
  <c r="AB7" i="2"/>
  <c r="AC7" i="2"/>
  <c r="AD7" i="2"/>
  <c r="AE7" i="2"/>
  <c r="AF7" i="2"/>
  <c r="AB8" i="2"/>
  <c r="AC8" i="2"/>
  <c r="AD8" i="2"/>
  <c r="AE8" i="2"/>
  <c r="AF8" i="2"/>
  <c r="AB9" i="2"/>
  <c r="AC9" i="2"/>
  <c r="AD9" i="2"/>
  <c r="AE9" i="2"/>
  <c r="AF9" i="2"/>
  <c r="AB10" i="2"/>
  <c r="AC10" i="2"/>
  <c r="AD10" i="2"/>
  <c r="AE10" i="2"/>
  <c r="AF10" i="2"/>
  <c r="AB11" i="2"/>
  <c r="AC11" i="2"/>
  <c r="AD11" i="2"/>
  <c r="AE11" i="2"/>
  <c r="AF11" i="2"/>
  <c r="AB12" i="2"/>
  <c r="AC12" i="2"/>
  <c r="AD12" i="2"/>
  <c r="AE12" i="2"/>
  <c r="AF12" i="2"/>
  <c r="AB13" i="2"/>
  <c r="AC13" i="2"/>
  <c r="AD13" i="2"/>
  <c r="AE13" i="2"/>
  <c r="AF13" i="2"/>
  <c r="AB14" i="2"/>
  <c r="AC14" i="2"/>
  <c r="AD14" i="2"/>
  <c r="AE14" i="2"/>
  <c r="AF14" i="2"/>
  <c r="AB15" i="2"/>
  <c r="AC15" i="2"/>
  <c r="AD15" i="2"/>
  <c r="AE15" i="2"/>
  <c r="AF15" i="2"/>
  <c r="AA7" i="2"/>
  <c r="AA8" i="2"/>
  <c r="AA9" i="2"/>
  <c r="AA10" i="2"/>
  <c r="AA11" i="2"/>
  <c r="AA12" i="2"/>
  <c r="AA13" i="2"/>
  <c r="AA14" i="2"/>
  <c r="AA15" i="2"/>
  <c r="AA6" i="2"/>
  <c r="AI14" i="1" l="1"/>
  <c r="AI10" i="1"/>
  <c r="AN15" i="1"/>
  <c r="AJ15" i="1"/>
  <c r="AM12" i="1"/>
  <c r="AN11" i="1"/>
  <c r="AJ11" i="1"/>
  <c r="AM8" i="1"/>
  <c r="AN7" i="1"/>
  <c r="AJ7" i="1"/>
  <c r="R134" i="2"/>
  <c r="R133" i="2"/>
  <c r="R132" i="2"/>
  <c r="R131" i="2"/>
  <c r="R130" i="2"/>
  <c r="R129" i="2"/>
  <c r="R128" i="2"/>
  <c r="R127" i="2"/>
  <c r="R126" i="2"/>
  <c r="R125" i="2"/>
  <c r="J134" i="2"/>
  <c r="J133" i="2"/>
  <c r="J132" i="2"/>
  <c r="J131" i="2"/>
  <c r="J130" i="2"/>
  <c r="J129" i="2"/>
  <c r="J128" i="2"/>
  <c r="J127" i="2"/>
  <c r="J126" i="2"/>
  <c r="J125" i="2"/>
  <c r="B134" i="2"/>
  <c r="B133" i="2"/>
  <c r="B132" i="2"/>
  <c r="B131" i="2"/>
  <c r="B130" i="2"/>
  <c r="B129" i="2"/>
  <c r="B128" i="2"/>
  <c r="B127" i="2"/>
  <c r="B126" i="2"/>
  <c r="B125" i="2"/>
  <c r="X98" i="1" l="1"/>
  <c r="X148" i="1" s="1"/>
  <c r="W98" i="1"/>
  <c r="W148" i="1" s="1"/>
  <c r="V98" i="1"/>
  <c r="V148" i="1" s="1"/>
  <c r="U98" i="1"/>
  <c r="U148" i="1" s="1"/>
  <c r="T98" i="1"/>
  <c r="T148" i="1" s="1"/>
  <c r="S98" i="1"/>
  <c r="X97" i="1"/>
  <c r="X147" i="1" s="1"/>
  <c r="W97" i="1"/>
  <c r="W147" i="1" s="1"/>
  <c r="V97" i="1"/>
  <c r="V147" i="1" s="1"/>
  <c r="U97" i="1"/>
  <c r="U147" i="1" s="1"/>
  <c r="T97" i="1"/>
  <c r="T147" i="1" s="1"/>
  <c r="S97" i="1"/>
  <c r="R97" i="1" s="1"/>
  <c r="R147" i="1" s="1"/>
  <c r="X96" i="1"/>
  <c r="X146" i="1" s="1"/>
  <c r="W96" i="1"/>
  <c r="W146" i="1" s="1"/>
  <c r="V96" i="1"/>
  <c r="V146" i="1" s="1"/>
  <c r="U96" i="1"/>
  <c r="U146" i="1" s="1"/>
  <c r="T96" i="1"/>
  <c r="T146" i="1" s="1"/>
  <c r="S96" i="1"/>
  <c r="X95" i="1"/>
  <c r="X145" i="1" s="1"/>
  <c r="W95" i="1"/>
  <c r="W145" i="1"/>
  <c r="V95" i="1"/>
  <c r="V145" i="1" s="1"/>
  <c r="U95" i="1"/>
  <c r="U145" i="1" s="1"/>
  <c r="T95" i="1"/>
  <c r="T145" i="1" s="1"/>
  <c r="S95" i="1"/>
  <c r="X94" i="1"/>
  <c r="X144" i="1" s="1"/>
  <c r="W94" i="1"/>
  <c r="W144" i="1" s="1"/>
  <c r="V94" i="1"/>
  <c r="V144" i="1" s="1"/>
  <c r="U94" i="1"/>
  <c r="U144" i="1" s="1"/>
  <c r="T94" i="1"/>
  <c r="T144" i="1" s="1"/>
  <c r="S94" i="1"/>
  <c r="R94" i="1" s="1"/>
  <c r="R144" i="1" s="1"/>
  <c r="X93" i="1"/>
  <c r="X143" i="1" s="1"/>
  <c r="W93" i="1"/>
  <c r="W143" i="1" s="1"/>
  <c r="V93" i="1"/>
  <c r="V143" i="1" s="1"/>
  <c r="U93" i="1"/>
  <c r="U143" i="1" s="1"/>
  <c r="T93" i="1"/>
  <c r="T143" i="1" s="1"/>
  <c r="S93" i="1"/>
  <c r="X92" i="1"/>
  <c r="X142" i="1" s="1"/>
  <c r="W92" i="1"/>
  <c r="W142" i="1" s="1"/>
  <c r="V92" i="1"/>
  <c r="V142" i="1" s="1"/>
  <c r="U92" i="1"/>
  <c r="U142" i="1"/>
  <c r="T92" i="1"/>
  <c r="T142" i="1" s="1"/>
  <c r="S92" i="1"/>
  <c r="X91" i="1"/>
  <c r="X141" i="1" s="1"/>
  <c r="W91" i="1"/>
  <c r="W141" i="1" s="1"/>
  <c r="V91" i="1"/>
  <c r="V141" i="1" s="1"/>
  <c r="U91" i="1"/>
  <c r="U141" i="1" s="1"/>
  <c r="T91" i="1"/>
  <c r="T141" i="1" s="1"/>
  <c r="S91" i="1"/>
  <c r="R91" i="1" s="1"/>
  <c r="R141" i="1" s="1"/>
  <c r="X90" i="1"/>
  <c r="X140" i="1" s="1"/>
  <c r="W90" i="1"/>
  <c r="W140" i="1" s="1"/>
  <c r="V90" i="1"/>
  <c r="V140" i="1" s="1"/>
  <c r="U90" i="1"/>
  <c r="U140" i="1" s="1"/>
  <c r="T90" i="1"/>
  <c r="T140" i="1" s="1"/>
  <c r="S90" i="1"/>
  <c r="X89" i="1"/>
  <c r="X139" i="1" s="1"/>
  <c r="W89" i="1"/>
  <c r="W139" i="1" s="1"/>
  <c r="V89" i="1"/>
  <c r="V139" i="1" s="1"/>
  <c r="U89" i="1"/>
  <c r="U139" i="1" s="1"/>
  <c r="T89" i="1"/>
  <c r="T139" i="1" s="1"/>
  <c r="S89" i="1"/>
  <c r="S139" i="1"/>
  <c r="P98" i="1"/>
  <c r="P148" i="1" s="1"/>
  <c r="O98" i="1"/>
  <c r="O148" i="1" s="1"/>
  <c r="N98" i="1"/>
  <c r="N148" i="1" s="1"/>
  <c r="M98" i="1"/>
  <c r="M148" i="1" s="1"/>
  <c r="L98" i="1"/>
  <c r="L148" i="1" s="1"/>
  <c r="K98" i="1"/>
  <c r="P97" i="1"/>
  <c r="P147" i="1" s="1"/>
  <c r="O97" i="1"/>
  <c r="O147" i="1" s="1"/>
  <c r="N97" i="1"/>
  <c r="N147" i="1" s="1"/>
  <c r="M97" i="1"/>
  <c r="M147" i="1" s="1"/>
  <c r="L97" i="1"/>
  <c r="L147" i="1" s="1"/>
  <c r="K97" i="1"/>
  <c r="P96" i="1"/>
  <c r="P146" i="1" s="1"/>
  <c r="O96" i="1"/>
  <c r="O146" i="1" s="1"/>
  <c r="N96" i="1"/>
  <c r="N146" i="1" s="1"/>
  <c r="M96" i="1"/>
  <c r="M146" i="1" s="1"/>
  <c r="L96" i="1"/>
  <c r="L146" i="1" s="1"/>
  <c r="K96" i="1"/>
  <c r="P95" i="1"/>
  <c r="P145" i="1" s="1"/>
  <c r="O95" i="1"/>
  <c r="O145" i="1" s="1"/>
  <c r="N95" i="1"/>
  <c r="N145" i="1" s="1"/>
  <c r="M95" i="1"/>
  <c r="M145" i="1" s="1"/>
  <c r="L95" i="1"/>
  <c r="L145" i="1" s="1"/>
  <c r="K95" i="1"/>
  <c r="P94" i="1"/>
  <c r="P144" i="1" s="1"/>
  <c r="O94" i="1"/>
  <c r="O144" i="1"/>
  <c r="N94" i="1"/>
  <c r="N144" i="1" s="1"/>
  <c r="M94" i="1"/>
  <c r="M144" i="1" s="1"/>
  <c r="L94" i="1"/>
  <c r="L144" i="1" s="1"/>
  <c r="K94" i="1"/>
  <c r="P93" i="1"/>
  <c r="P143" i="1" s="1"/>
  <c r="O93" i="1"/>
  <c r="O143" i="1" s="1"/>
  <c r="N93" i="1"/>
  <c r="N143" i="1" s="1"/>
  <c r="M93" i="1"/>
  <c r="M143" i="1" s="1"/>
  <c r="L93" i="1"/>
  <c r="L143" i="1" s="1"/>
  <c r="K93" i="1"/>
  <c r="P92" i="1"/>
  <c r="P142" i="1" s="1"/>
  <c r="O92" i="1"/>
  <c r="O142" i="1" s="1"/>
  <c r="N92" i="1"/>
  <c r="N142" i="1" s="1"/>
  <c r="M92" i="1"/>
  <c r="M142" i="1" s="1"/>
  <c r="L92" i="1"/>
  <c r="L142" i="1" s="1"/>
  <c r="K92" i="1"/>
  <c r="P91" i="1"/>
  <c r="P141" i="1" s="1"/>
  <c r="O91" i="1"/>
  <c r="O141" i="1" s="1"/>
  <c r="N91" i="1"/>
  <c r="N141" i="1" s="1"/>
  <c r="M91" i="1"/>
  <c r="M141" i="1" s="1"/>
  <c r="L91" i="1"/>
  <c r="L141" i="1" s="1"/>
  <c r="K91" i="1"/>
  <c r="P90" i="1"/>
  <c r="P140" i="1" s="1"/>
  <c r="O90" i="1"/>
  <c r="O140" i="1" s="1"/>
  <c r="N90" i="1"/>
  <c r="N140" i="1" s="1"/>
  <c r="M90" i="1"/>
  <c r="M140" i="1"/>
  <c r="L90" i="1"/>
  <c r="L140" i="1" s="1"/>
  <c r="K90" i="1"/>
  <c r="P89" i="1"/>
  <c r="P139" i="1" s="1"/>
  <c r="O89" i="1"/>
  <c r="O139" i="1" s="1"/>
  <c r="N89" i="1"/>
  <c r="N139" i="1" s="1"/>
  <c r="M89" i="1"/>
  <c r="M139" i="1" s="1"/>
  <c r="L89" i="1"/>
  <c r="L139" i="1" s="1"/>
  <c r="K89" i="1"/>
  <c r="J89" i="1" s="1"/>
  <c r="J139" i="1" s="1"/>
  <c r="H98" i="1"/>
  <c r="H148" i="1" s="1"/>
  <c r="G98" i="1"/>
  <c r="G148" i="1" s="1"/>
  <c r="F98" i="1"/>
  <c r="F148" i="1" s="1"/>
  <c r="E98" i="1"/>
  <c r="E148" i="1" s="1"/>
  <c r="D98" i="1"/>
  <c r="D148" i="1" s="1"/>
  <c r="C98" i="1"/>
  <c r="H97" i="1"/>
  <c r="H147" i="1" s="1"/>
  <c r="G97" i="1"/>
  <c r="G147" i="1" s="1"/>
  <c r="F97" i="1"/>
  <c r="F147" i="1" s="1"/>
  <c r="E97" i="1"/>
  <c r="E147" i="1" s="1"/>
  <c r="D97" i="1"/>
  <c r="D147" i="1" s="1"/>
  <c r="C97" i="1"/>
  <c r="H96" i="1"/>
  <c r="H146" i="1" s="1"/>
  <c r="G96" i="1"/>
  <c r="G146" i="1" s="1"/>
  <c r="F96" i="1"/>
  <c r="F146" i="1" s="1"/>
  <c r="E96" i="1"/>
  <c r="E146" i="1" s="1"/>
  <c r="D96" i="1"/>
  <c r="D146" i="1" s="1"/>
  <c r="C96" i="1"/>
  <c r="H95" i="1"/>
  <c r="H145" i="1" s="1"/>
  <c r="G95" i="1"/>
  <c r="G145" i="1" s="1"/>
  <c r="F95" i="1"/>
  <c r="F145" i="1" s="1"/>
  <c r="E95" i="1"/>
  <c r="E145" i="1" s="1"/>
  <c r="D95" i="1"/>
  <c r="D145" i="1" s="1"/>
  <c r="C95" i="1"/>
  <c r="C145" i="1" s="1"/>
  <c r="H94" i="1"/>
  <c r="H144" i="1" s="1"/>
  <c r="G94" i="1"/>
  <c r="G144" i="1" s="1"/>
  <c r="F94" i="1"/>
  <c r="F144" i="1" s="1"/>
  <c r="E94" i="1"/>
  <c r="E144" i="1" s="1"/>
  <c r="D94" i="1"/>
  <c r="D144" i="1" s="1"/>
  <c r="C94" i="1"/>
  <c r="C144" i="1" s="1"/>
  <c r="H93" i="1"/>
  <c r="H143" i="1" s="1"/>
  <c r="G93" i="1"/>
  <c r="G143" i="1" s="1"/>
  <c r="F93" i="1"/>
  <c r="F143" i="1" s="1"/>
  <c r="E93" i="1"/>
  <c r="E143" i="1" s="1"/>
  <c r="D93" i="1"/>
  <c r="D143" i="1" s="1"/>
  <c r="C93" i="1"/>
  <c r="H92" i="1"/>
  <c r="H142" i="1" s="1"/>
  <c r="G92" i="1"/>
  <c r="G142" i="1" s="1"/>
  <c r="F92" i="1"/>
  <c r="F142" i="1" s="1"/>
  <c r="E92" i="1"/>
  <c r="E142" i="1" s="1"/>
  <c r="D92" i="1"/>
  <c r="D142" i="1" s="1"/>
  <c r="C92" i="1"/>
  <c r="H91" i="1"/>
  <c r="H141" i="1" s="1"/>
  <c r="G91" i="1"/>
  <c r="G141" i="1"/>
  <c r="F91" i="1"/>
  <c r="F141" i="1" s="1"/>
  <c r="E91" i="1"/>
  <c r="E141" i="1" s="1"/>
  <c r="D91" i="1"/>
  <c r="D141" i="1" s="1"/>
  <c r="C91" i="1"/>
  <c r="B91" i="1" s="1"/>
  <c r="B141" i="1" s="1"/>
  <c r="H90" i="1"/>
  <c r="H140" i="1" s="1"/>
  <c r="G90" i="1"/>
  <c r="G140" i="1" s="1"/>
  <c r="F90" i="1"/>
  <c r="F140" i="1" s="1"/>
  <c r="E90" i="1"/>
  <c r="E140" i="1" s="1"/>
  <c r="D90" i="1"/>
  <c r="D140" i="1" s="1"/>
  <c r="C90" i="1"/>
  <c r="H89" i="1"/>
  <c r="H139" i="1" s="1"/>
  <c r="G89" i="1"/>
  <c r="G139" i="1" s="1"/>
  <c r="F89" i="1"/>
  <c r="F139" i="1" s="1"/>
  <c r="E89" i="1"/>
  <c r="E139" i="1" s="1"/>
  <c r="D89" i="1"/>
  <c r="D139" i="1" s="1"/>
  <c r="C89" i="1"/>
  <c r="B89" i="1" s="1"/>
  <c r="B139" i="1" s="1"/>
  <c r="X82" i="1"/>
  <c r="X132" i="1"/>
  <c r="W82" i="1"/>
  <c r="W132" i="1" s="1"/>
  <c r="V82" i="1"/>
  <c r="V132" i="1" s="1"/>
  <c r="U82" i="1"/>
  <c r="U132" i="1" s="1"/>
  <c r="T82" i="1"/>
  <c r="T132" i="1" s="1"/>
  <c r="S82" i="1"/>
  <c r="X81" i="1"/>
  <c r="X131" i="1" s="1"/>
  <c r="W81" i="1"/>
  <c r="W131" i="1" s="1"/>
  <c r="V81" i="1"/>
  <c r="V131" i="1" s="1"/>
  <c r="U81" i="1"/>
  <c r="U131" i="1" s="1"/>
  <c r="T81" i="1"/>
  <c r="T131" i="1"/>
  <c r="S81" i="1"/>
  <c r="X80" i="1"/>
  <c r="X130" i="1" s="1"/>
  <c r="W80" i="1"/>
  <c r="W130" i="1" s="1"/>
  <c r="V80" i="1"/>
  <c r="V130" i="1" s="1"/>
  <c r="U80" i="1"/>
  <c r="U130" i="1" s="1"/>
  <c r="T80" i="1"/>
  <c r="T130" i="1" s="1"/>
  <c r="S80" i="1"/>
  <c r="X79" i="1"/>
  <c r="X129" i="1" s="1"/>
  <c r="W79" i="1"/>
  <c r="W129" i="1" s="1"/>
  <c r="V79" i="1"/>
  <c r="V129" i="1" s="1"/>
  <c r="U79" i="1"/>
  <c r="U129" i="1" s="1"/>
  <c r="T79" i="1"/>
  <c r="T129" i="1" s="1"/>
  <c r="S79" i="1"/>
  <c r="X78" i="1"/>
  <c r="X128" i="1"/>
  <c r="W78" i="1"/>
  <c r="W128" i="1" s="1"/>
  <c r="V78" i="1"/>
  <c r="V128" i="1"/>
  <c r="U78" i="1"/>
  <c r="U128" i="1" s="1"/>
  <c r="T78" i="1"/>
  <c r="T128" i="1" s="1"/>
  <c r="S78" i="1"/>
  <c r="X77" i="1"/>
  <c r="X127" i="1" s="1"/>
  <c r="W77" i="1"/>
  <c r="W127" i="1" s="1"/>
  <c r="V77" i="1"/>
  <c r="V127" i="1" s="1"/>
  <c r="U77" i="1"/>
  <c r="U127" i="1" s="1"/>
  <c r="T77" i="1"/>
  <c r="T127" i="1" s="1"/>
  <c r="S77" i="1"/>
  <c r="X76" i="1"/>
  <c r="X126" i="1" s="1"/>
  <c r="W76" i="1"/>
  <c r="W126" i="1" s="1"/>
  <c r="V76" i="1"/>
  <c r="V126" i="1" s="1"/>
  <c r="U76" i="1"/>
  <c r="U126" i="1" s="1"/>
  <c r="T76" i="1"/>
  <c r="T126" i="1" s="1"/>
  <c r="S76" i="1"/>
  <c r="X75" i="1"/>
  <c r="X125" i="1" s="1"/>
  <c r="W75" i="1"/>
  <c r="W125" i="1" s="1"/>
  <c r="V75" i="1"/>
  <c r="V125" i="1" s="1"/>
  <c r="U75" i="1"/>
  <c r="U125" i="1" s="1"/>
  <c r="T75" i="1"/>
  <c r="T125" i="1" s="1"/>
  <c r="S75" i="1"/>
  <c r="X74" i="1"/>
  <c r="X124" i="1" s="1"/>
  <c r="W74" i="1"/>
  <c r="W124" i="1" s="1"/>
  <c r="V74" i="1"/>
  <c r="V124" i="1" s="1"/>
  <c r="U74" i="1"/>
  <c r="U124" i="1" s="1"/>
  <c r="T74" i="1"/>
  <c r="T124" i="1" s="1"/>
  <c r="S74" i="1"/>
  <c r="X73" i="1"/>
  <c r="X123" i="1" s="1"/>
  <c r="W73" i="1"/>
  <c r="W123" i="1" s="1"/>
  <c r="V73" i="1"/>
  <c r="V123" i="1"/>
  <c r="U73" i="1"/>
  <c r="U123" i="1" s="1"/>
  <c r="T73" i="1"/>
  <c r="T123" i="1" s="1"/>
  <c r="S73" i="1"/>
  <c r="P82" i="1"/>
  <c r="P132" i="1" s="1"/>
  <c r="O82" i="1"/>
  <c r="O132" i="1" s="1"/>
  <c r="N82" i="1"/>
  <c r="N132" i="1" s="1"/>
  <c r="M82" i="1"/>
  <c r="M132" i="1" s="1"/>
  <c r="L82" i="1"/>
  <c r="L132" i="1" s="1"/>
  <c r="K82" i="1"/>
  <c r="P81" i="1"/>
  <c r="P131" i="1" s="1"/>
  <c r="O81" i="1"/>
  <c r="O131" i="1" s="1"/>
  <c r="N81" i="1"/>
  <c r="N131" i="1" s="1"/>
  <c r="M81" i="1"/>
  <c r="M131" i="1" s="1"/>
  <c r="L81" i="1"/>
  <c r="L131" i="1" s="1"/>
  <c r="K81" i="1"/>
  <c r="P80" i="1"/>
  <c r="P130" i="1" s="1"/>
  <c r="O80" i="1"/>
  <c r="O130" i="1" s="1"/>
  <c r="N80" i="1"/>
  <c r="N130" i="1" s="1"/>
  <c r="M80" i="1"/>
  <c r="M130" i="1" s="1"/>
  <c r="L80" i="1"/>
  <c r="L130" i="1" s="1"/>
  <c r="K80" i="1"/>
  <c r="P79" i="1"/>
  <c r="P129" i="1" s="1"/>
  <c r="O79" i="1"/>
  <c r="O129" i="1" s="1"/>
  <c r="N79" i="1"/>
  <c r="N129" i="1" s="1"/>
  <c r="M79" i="1"/>
  <c r="M129" i="1" s="1"/>
  <c r="L79" i="1"/>
  <c r="L129" i="1" s="1"/>
  <c r="K79" i="1"/>
  <c r="J79" i="1" s="1"/>
  <c r="J129" i="1" s="1"/>
  <c r="P78" i="1"/>
  <c r="P128" i="1" s="1"/>
  <c r="O78" i="1"/>
  <c r="O128" i="1" s="1"/>
  <c r="N78" i="1"/>
  <c r="N128" i="1" s="1"/>
  <c r="M78" i="1"/>
  <c r="M128" i="1" s="1"/>
  <c r="L78" i="1"/>
  <c r="L128" i="1" s="1"/>
  <c r="K78" i="1"/>
  <c r="P77" i="1"/>
  <c r="P127" i="1" s="1"/>
  <c r="O77" i="1"/>
  <c r="O127" i="1" s="1"/>
  <c r="N77" i="1"/>
  <c r="N127" i="1" s="1"/>
  <c r="M77" i="1"/>
  <c r="M127" i="1" s="1"/>
  <c r="L77" i="1"/>
  <c r="L127" i="1" s="1"/>
  <c r="K77" i="1"/>
  <c r="P76" i="1"/>
  <c r="P126" i="1" s="1"/>
  <c r="O76" i="1"/>
  <c r="O126" i="1" s="1"/>
  <c r="N76" i="1"/>
  <c r="N126" i="1" s="1"/>
  <c r="M76" i="1"/>
  <c r="M126" i="1" s="1"/>
  <c r="L76" i="1"/>
  <c r="L126" i="1"/>
  <c r="K76" i="1"/>
  <c r="J76" i="1" s="1"/>
  <c r="J126" i="1" s="1"/>
  <c r="P75" i="1"/>
  <c r="P125" i="1" s="1"/>
  <c r="O75" i="1"/>
  <c r="O125" i="1" s="1"/>
  <c r="N75" i="1"/>
  <c r="N125" i="1" s="1"/>
  <c r="M75" i="1"/>
  <c r="M125" i="1" s="1"/>
  <c r="L75" i="1"/>
  <c r="L125" i="1" s="1"/>
  <c r="K75" i="1"/>
  <c r="P74" i="1"/>
  <c r="P124" i="1" s="1"/>
  <c r="O74" i="1"/>
  <c r="O124" i="1" s="1"/>
  <c r="N74" i="1"/>
  <c r="N124" i="1" s="1"/>
  <c r="M74" i="1"/>
  <c r="M124" i="1" s="1"/>
  <c r="L74" i="1"/>
  <c r="L124" i="1" s="1"/>
  <c r="K74" i="1"/>
  <c r="J74" i="1" s="1"/>
  <c r="J124" i="1" s="1"/>
  <c r="P73" i="1"/>
  <c r="P123" i="1" s="1"/>
  <c r="O73" i="1"/>
  <c r="O123" i="1" s="1"/>
  <c r="N73" i="1"/>
  <c r="N123" i="1" s="1"/>
  <c r="M73" i="1"/>
  <c r="M123" i="1" s="1"/>
  <c r="L73" i="1"/>
  <c r="L123" i="1" s="1"/>
  <c r="K73" i="1"/>
  <c r="J73" i="1" s="1"/>
  <c r="J123" i="1" s="1"/>
  <c r="H82" i="1"/>
  <c r="H132" i="1" s="1"/>
  <c r="G82" i="1"/>
  <c r="G132" i="1" s="1"/>
  <c r="F82" i="1"/>
  <c r="F132" i="1"/>
  <c r="E82" i="1"/>
  <c r="E132" i="1" s="1"/>
  <c r="D82" i="1"/>
  <c r="D132" i="1" s="1"/>
  <c r="C82" i="1"/>
  <c r="B82" i="1" s="1"/>
  <c r="B132" i="1" s="1"/>
  <c r="H81" i="1"/>
  <c r="H131" i="1" s="1"/>
  <c r="G81" i="1"/>
  <c r="G131" i="1" s="1"/>
  <c r="F81" i="1"/>
  <c r="F131" i="1" s="1"/>
  <c r="E81" i="1"/>
  <c r="E131" i="1" s="1"/>
  <c r="D81" i="1"/>
  <c r="D131" i="1"/>
  <c r="C81" i="1"/>
  <c r="H80" i="1"/>
  <c r="H130" i="1" s="1"/>
  <c r="G80" i="1"/>
  <c r="G130" i="1" s="1"/>
  <c r="F80" i="1"/>
  <c r="F130" i="1" s="1"/>
  <c r="E80" i="1"/>
  <c r="E130" i="1" s="1"/>
  <c r="D80" i="1"/>
  <c r="D130" i="1" s="1"/>
  <c r="C80" i="1"/>
  <c r="H79" i="1"/>
  <c r="H129" i="1" s="1"/>
  <c r="G79" i="1"/>
  <c r="G129" i="1" s="1"/>
  <c r="F79" i="1"/>
  <c r="F129" i="1" s="1"/>
  <c r="E79" i="1"/>
  <c r="E129" i="1" s="1"/>
  <c r="D79" i="1"/>
  <c r="D129" i="1"/>
  <c r="C79" i="1"/>
  <c r="B79" i="1" s="1"/>
  <c r="B129" i="1" s="1"/>
  <c r="H78" i="1"/>
  <c r="H128" i="1" s="1"/>
  <c r="G78" i="1"/>
  <c r="G128" i="1" s="1"/>
  <c r="F78" i="1"/>
  <c r="F128" i="1" s="1"/>
  <c r="E78" i="1"/>
  <c r="E128" i="1" s="1"/>
  <c r="D78" i="1"/>
  <c r="D128" i="1"/>
  <c r="C78" i="1"/>
  <c r="B78" i="1" s="1"/>
  <c r="B128" i="1" s="1"/>
  <c r="H77" i="1"/>
  <c r="H127" i="1" s="1"/>
  <c r="G77" i="1"/>
  <c r="G127" i="1" s="1"/>
  <c r="F77" i="1"/>
  <c r="F127" i="1" s="1"/>
  <c r="E77" i="1"/>
  <c r="E127" i="1" s="1"/>
  <c r="D77" i="1"/>
  <c r="D127" i="1"/>
  <c r="C77" i="1"/>
  <c r="H76" i="1"/>
  <c r="H126" i="1" s="1"/>
  <c r="G76" i="1"/>
  <c r="G126" i="1" s="1"/>
  <c r="F76" i="1"/>
  <c r="F126" i="1" s="1"/>
  <c r="E76" i="1"/>
  <c r="E126" i="1" s="1"/>
  <c r="D76" i="1"/>
  <c r="D126" i="1" s="1"/>
  <c r="C76" i="1"/>
  <c r="H75" i="1"/>
  <c r="H125" i="1" s="1"/>
  <c r="G75" i="1"/>
  <c r="G125" i="1" s="1"/>
  <c r="F75" i="1"/>
  <c r="F125" i="1" s="1"/>
  <c r="E75" i="1"/>
  <c r="E125" i="1" s="1"/>
  <c r="D75" i="1"/>
  <c r="D125" i="1" s="1"/>
  <c r="C75" i="1"/>
  <c r="H74" i="1"/>
  <c r="H124" i="1" s="1"/>
  <c r="G74" i="1"/>
  <c r="G124" i="1" s="1"/>
  <c r="F74" i="1"/>
  <c r="F124" i="1" s="1"/>
  <c r="E74" i="1"/>
  <c r="E124" i="1" s="1"/>
  <c r="D74" i="1"/>
  <c r="D124" i="1" s="1"/>
  <c r="C74" i="1"/>
  <c r="B74" i="1" s="1"/>
  <c r="B124" i="1" s="1"/>
  <c r="H73" i="1"/>
  <c r="H123" i="1" s="1"/>
  <c r="G73" i="1"/>
  <c r="G123" i="1" s="1"/>
  <c r="F73" i="1"/>
  <c r="F123" i="1" s="1"/>
  <c r="E73" i="1"/>
  <c r="E123" i="1" s="1"/>
  <c r="D73" i="1"/>
  <c r="D123" i="1" s="1"/>
  <c r="C73" i="1"/>
  <c r="X66" i="1"/>
  <c r="X116" i="1" s="1"/>
  <c r="W66" i="1"/>
  <c r="W116" i="1" s="1"/>
  <c r="V66" i="1"/>
  <c r="V116" i="1" s="1"/>
  <c r="U66" i="1"/>
  <c r="U116" i="1" s="1"/>
  <c r="T66" i="1"/>
  <c r="T116" i="1" s="1"/>
  <c r="S66" i="1"/>
  <c r="X65" i="1"/>
  <c r="X115" i="1" s="1"/>
  <c r="W65" i="1"/>
  <c r="W115" i="1" s="1"/>
  <c r="V65" i="1"/>
  <c r="V115" i="1" s="1"/>
  <c r="U65" i="1"/>
  <c r="U115" i="1" s="1"/>
  <c r="T65" i="1"/>
  <c r="T115" i="1"/>
  <c r="S65" i="1"/>
  <c r="X64" i="1"/>
  <c r="X114" i="1" s="1"/>
  <c r="W64" i="1"/>
  <c r="W114" i="1" s="1"/>
  <c r="V64" i="1"/>
  <c r="V114" i="1" s="1"/>
  <c r="U64" i="1"/>
  <c r="U114" i="1" s="1"/>
  <c r="T64" i="1"/>
  <c r="T114" i="1" s="1"/>
  <c r="S64" i="1"/>
  <c r="X63" i="1"/>
  <c r="X113" i="1" s="1"/>
  <c r="W63" i="1"/>
  <c r="W113" i="1" s="1"/>
  <c r="V63" i="1"/>
  <c r="V113" i="1"/>
  <c r="U63" i="1"/>
  <c r="U113" i="1" s="1"/>
  <c r="T63" i="1"/>
  <c r="T113" i="1" s="1"/>
  <c r="S63" i="1"/>
  <c r="X62" i="1"/>
  <c r="X112" i="1" s="1"/>
  <c r="W62" i="1"/>
  <c r="W112" i="1" s="1"/>
  <c r="V62" i="1"/>
  <c r="V112" i="1" s="1"/>
  <c r="U62" i="1"/>
  <c r="U112" i="1" s="1"/>
  <c r="T62" i="1"/>
  <c r="T112" i="1" s="1"/>
  <c r="S62" i="1"/>
  <c r="X61" i="1"/>
  <c r="X111" i="1" s="1"/>
  <c r="W61" i="1"/>
  <c r="W111" i="1" s="1"/>
  <c r="V61" i="1"/>
  <c r="V111" i="1" s="1"/>
  <c r="U61" i="1"/>
  <c r="U111" i="1" s="1"/>
  <c r="T61" i="1"/>
  <c r="T111" i="1" s="1"/>
  <c r="S61" i="1"/>
  <c r="X60" i="1"/>
  <c r="X110" i="1" s="1"/>
  <c r="W60" i="1"/>
  <c r="W110" i="1" s="1"/>
  <c r="V60" i="1"/>
  <c r="V110" i="1" s="1"/>
  <c r="U60" i="1"/>
  <c r="U110" i="1" s="1"/>
  <c r="T60" i="1"/>
  <c r="T110" i="1" s="1"/>
  <c r="S60" i="1"/>
  <c r="X59" i="1"/>
  <c r="X109" i="1" s="1"/>
  <c r="W59" i="1"/>
  <c r="W109" i="1" s="1"/>
  <c r="V59" i="1"/>
  <c r="V109" i="1" s="1"/>
  <c r="U59" i="1"/>
  <c r="U109" i="1" s="1"/>
  <c r="T59" i="1"/>
  <c r="T109" i="1" s="1"/>
  <c r="S59" i="1"/>
  <c r="X58" i="1"/>
  <c r="X108" i="1" s="1"/>
  <c r="W58" i="1"/>
  <c r="W108" i="1" s="1"/>
  <c r="V58" i="1"/>
  <c r="V108" i="1" s="1"/>
  <c r="U58" i="1"/>
  <c r="U108" i="1" s="1"/>
  <c r="T58" i="1"/>
  <c r="T108" i="1"/>
  <c r="S58" i="1"/>
  <c r="X57" i="1"/>
  <c r="X107" i="1" s="1"/>
  <c r="W57" i="1"/>
  <c r="W107" i="1" s="1"/>
  <c r="V57" i="1"/>
  <c r="V107" i="1" s="1"/>
  <c r="U57" i="1"/>
  <c r="U107" i="1" s="1"/>
  <c r="T57" i="1"/>
  <c r="T107" i="1" s="1"/>
  <c r="S57" i="1"/>
  <c r="P66" i="1"/>
  <c r="P116" i="1" s="1"/>
  <c r="O66" i="1"/>
  <c r="O116" i="1" s="1"/>
  <c r="N66" i="1"/>
  <c r="N116" i="1" s="1"/>
  <c r="M66" i="1"/>
  <c r="M116" i="1" s="1"/>
  <c r="L66" i="1"/>
  <c r="L116" i="1" s="1"/>
  <c r="K66" i="1"/>
  <c r="P65" i="1"/>
  <c r="P115" i="1"/>
  <c r="O65" i="1"/>
  <c r="O115" i="1" s="1"/>
  <c r="N65" i="1"/>
  <c r="N115" i="1" s="1"/>
  <c r="M65" i="1"/>
  <c r="M115" i="1" s="1"/>
  <c r="L65" i="1"/>
  <c r="L115" i="1" s="1"/>
  <c r="K65" i="1"/>
  <c r="P64" i="1"/>
  <c r="P114" i="1" s="1"/>
  <c r="O64" i="1"/>
  <c r="O114" i="1" s="1"/>
  <c r="N64" i="1"/>
  <c r="N114" i="1" s="1"/>
  <c r="M64" i="1"/>
  <c r="M114" i="1" s="1"/>
  <c r="L64" i="1"/>
  <c r="L114" i="1" s="1"/>
  <c r="K64" i="1"/>
  <c r="P63" i="1"/>
  <c r="P113" i="1"/>
  <c r="O63" i="1"/>
  <c r="O113" i="1" s="1"/>
  <c r="N63" i="1"/>
  <c r="N113" i="1" s="1"/>
  <c r="M63" i="1"/>
  <c r="M113" i="1" s="1"/>
  <c r="L63" i="1"/>
  <c r="L113" i="1" s="1"/>
  <c r="K63" i="1"/>
  <c r="P62" i="1"/>
  <c r="P112" i="1"/>
  <c r="O62" i="1"/>
  <c r="O112" i="1" s="1"/>
  <c r="N62" i="1"/>
  <c r="N112" i="1" s="1"/>
  <c r="M62" i="1"/>
  <c r="M112" i="1" s="1"/>
  <c r="L62" i="1"/>
  <c r="L112" i="1" s="1"/>
  <c r="K62" i="1"/>
  <c r="P61" i="1"/>
  <c r="P111" i="1"/>
  <c r="O61" i="1"/>
  <c r="O111" i="1" s="1"/>
  <c r="N61" i="1"/>
  <c r="N111" i="1" s="1"/>
  <c r="M61" i="1"/>
  <c r="M111" i="1" s="1"/>
  <c r="L61" i="1"/>
  <c r="L111" i="1" s="1"/>
  <c r="K61" i="1"/>
  <c r="P60" i="1"/>
  <c r="P110" i="1" s="1"/>
  <c r="O60" i="1"/>
  <c r="O110" i="1" s="1"/>
  <c r="N60" i="1"/>
  <c r="N110" i="1"/>
  <c r="M60" i="1"/>
  <c r="M110" i="1" s="1"/>
  <c r="L60" i="1"/>
  <c r="L110" i="1" s="1"/>
  <c r="K60" i="1"/>
  <c r="P59" i="1"/>
  <c r="P109" i="1" s="1"/>
  <c r="O59" i="1"/>
  <c r="O109" i="1" s="1"/>
  <c r="N59" i="1"/>
  <c r="N109" i="1" s="1"/>
  <c r="M59" i="1"/>
  <c r="M109" i="1" s="1"/>
  <c r="L59" i="1"/>
  <c r="L109" i="1" s="1"/>
  <c r="K59" i="1"/>
  <c r="P58" i="1"/>
  <c r="P108" i="1" s="1"/>
  <c r="O58" i="1"/>
  <c r="O108" i="1" s="1"/>
  <c r="N58" i="1"/>
  <c r="N108" i="1"/>
  <c r="M58" i="1"/>
  <c r="M108" i="1" s="1"/>
  <c r="L58" i="1"/>
  <c r="L108" i="1" s="1"/>
  <c r="K58" i="1"/>
  <c r="P57" i="1"/>
  <c r="P107" i="1" s="1"/>
  <c r="O57" i="1"/>
  <c r="O107" i="1" s="1"/>
  <c r="N57" i="1"/>
  <c r="N107" i="1"/>
  <c r="M57" i="1"/>
  <c r="M107" i="1" s="1"/>
  <c r="L57" i="1"/>
  <c r="L107" i="1" s="1"/>
  <c r="K57" i="1"/>
  <c r="J57" i="1" s="1"/>
  <c r="J107" i="1" s="1"/>
  <c r="D57" i="1"/>
  <c r="D107" i="1" s="1"/>
  <c r="E57" i="1"/>
  <c r="E107" i="1" s="1"/>
  <c r="F57" i="1"/>
  <c r="F107" i="1"/>
  <c r="G57" i="1"/>
  <c r="G107" i="1" s="1"/>
  <c r="H57" i="1"/>
  <c r="H107" i="1" s="1"/>
  <c r="D58" i="1"/>
  <c r="D108" i="1" s="1"/>
  <c r="E58" i="1"/>
  <c r="E108" i="1" s="1"/>
  <c r="F58" i="1"/>
  <c r="F108" i="1" s="1"/>
  <c r="G58" i="1"/>
  <c r="G108" i="1" s="1"/>
  <c r="H58" i="1"/>
  <c r="H108" i="1" s="1"/>
  <c r="D59" i="1"/>
  <c r="D109" i="1" s="1"/>
  <c r="E59" i="1"/>
  <c r="E109" i="1" s="1"/>
  <c r="F59" i="1"/>
  <c r="F109" i="1" s="1"/>
  <c r="G59" i="1"/>
  <c r="G109" i="1" s="1"/>
  <c r="H59" i="1"/>
  <c r="H109" i="1" s="1"/>
  <c r="D60" i="1"/>
  <c r="D110" i="1" s="1"/>
  <c r="E60" i="1"/>
  <c r="E110" i="1" s="1"/>
  <c r="F60" i="1"/>
  <c r="F110" i="1" s="1"/>
  <c r="G60" i="1"/>
  <c r="G110" i="1" s="1"/>
  <c r="H60" i="1"/>
  <c r="H110" i="1" s="1"/>
  <c r="D61" i="1"/>
  <c r="D111" i="1" s="1"/>
  <c r="E61" i="1"/>
  <c r="E111" i="1" s="1"/>
  <c r="F61" i="1"/>
  <c r="F111" i="1"/>
  <c r="G61" i="1"/>
  <c r="G111" i="1" s="1"/>
  <c r="H61" i="1"/>
  <c r="H111" i="1" s="1"/>
  <c r="D62" i="1"/>
  <c r="D112" i="1" s="1"/>
  <c r="E62" i="1"/>
  <c r="E112" i="1" s="1"/>
  <c r="F62" i="1"/>
  <c r="F112" i="1" s="1"/>
  <c r="G62" i="1"/>
  <c r="G112" i="1"/>
  <c r="H62" i="1"/>
  <c r="H112" i="1" s="1"/>
  <c r="D63" i="1"/>
  <c r="D113" i="1" s="1"/>
  <c r="E63" i="1"/>
  <c r="E113" i="1" s="1"/>
  <c r="F63" i="1"/>
  <c r="F113" i="1" s="1"/>
  <c r="G63" i="1"/>
  <c r="G113" i="1" s="1"/>
  <c r="H63" i="1"/>
  <c r="H113" i="1"/>
  <c r="D64" i="1"/>
  <c r="D114" i="1" s="1"/>
  <c r="E64" i="1"/>
  <c r="E114" i="1" s="1"/>
  <c r="F64" i="1"/>
  <c r="F114" i="1" s="1"/>
  <c r="G64" i="1"/>
  <c r="G114" i="1" s="1"/>
  <c r="H64" i="1"/>
  <c r="H114" i="1" s="1"/>
  <c r="D65" i="1"/>
  <c r="D115" i="1" s="1"/>
  <c r="E65" i="1"/>
  <c r="E115" i="1" s="1"/>
  <c r="F65" i="1"/>
  <c r="F115" i="1" s="1"/>
  <c r="G65" i="1"/>
  <c r="G115" i="1" s="1"/>
  <c r="H65" i="1"/>
  <c r="H115" i="1" s="1"/>
  <c r="D66" i="1"/>
  <c r="D116" i="1" s="1"/>
  <c r="E66" i="1"/>
  <c r="E116" i="1" s="1"/>
  <c r="F66" i="1"/>
  <c r="F116" i="1" s="1"/>
  <c r="G66" i="1"/>
  <c r="G116" i="1" s="1"/>
  <c r="H66" i="1"/>
  <c r="H116" i="1" s="1"/>
  <c r="C58" i="1"/>
  <c r="B58" i="1" s="1"/>
  <c r="B108" i="1" s="1"/>
  <c r="C59" i="1"/>
  <c r="C60" i="1"/>
  <c r="C110" i="1" s="1"/>
  <c r="C61" i="1"/>
  <c r="B61" i="1" s="1"/>
  <c r="B111" i="1" s="1"/>
  <c r="C62" i="1"/>
  <c r="B62" i="1" s="1"/>
  <c r="B112" i="1" s="1"/>
  <c r="C112" i="1"/>
  <c r="C63" i="1"/>
  <c r="B63" i="1" s="1"/>
  <c r="B113" i="1" s="1"/>
  <c r="C64" i="1"/>
  <c r="B64" i="1" s="1"/>
  <c r="B114" i="1" s="1"/>
  <c r="C65" i="1"/>
  <c r="C66" i="1"/>
  <c r="C116" i="1" s="1"/>
  <c r="C57" i="1"/>
  <c r="X100" i="2"/>
  <c r="X150" i="2" s="1"/>
  <c r="W100" i="2"/>
  <c r="W150" i="2" s="1"/>
  <c r="V100" i="2"/>
  <c r="V150" i="2" s="1"/>
  <c r="U100" i="2"/>
  <c r="U150" i="2" s="1"/>
  <c r="T100" i="2"/>
  <c r="T150" i="2" s="1"/>
  <c r="S100" i="2"/>
  <c r="R100" i="2" s="1"/>
  <c r="R150" i="2" s="1"/>
  <c r="X99" i="2"/>
  <c r="X149" i="2" s="1"/>
  <c r="W99" i="2"/>
  <c r="W149" i="2" s="1"/>
  <c r="V99" i="2"/>
  <c r="V149" i="2" s="1"/>
  <c r="U99" i="2"/>
  <c r="U149" i="2" s="1"/>
  <c r="T99" i="2"/>
  <c r="T149" i="2" s="1"/>
  <c r="S99" i="2"/>
  <c r="X98" i="2"/>
  <c r="X148" i="2" s="1"/>
  <c r="W98" i="2"/>
  <c r="W148" i="2" s="1"/>
  <c r="V98" i="2"/>
  <c r="V148" i="2" s="1"/>
  <c r="U98" i="2"/>
  <c r="U148" i="2" s="1"/>
  <c r="T98" i="2"/>
  <c r="T148" i="2" s="1"/>
  <c r="S98" i="2"/>
  <c r="X97" i="2"/>
  <c r="X147" i="2" s="1"/>
  <c r="W97" i="2"/>
  <c r="W147" i="2" s="1"/>
  <c r="V97" i="2"/>
  <c r="V147" i="2" s="1"/>
  <c r="U97" i="2"/>
  <c r="U147" i="2" s="1"/>
  <c r="T97" i="2"/>
  <c r="T147" i="2" s="1"/>
  <c r="S97" i="2"/>
  <c r="X96" i="2"/>
  <c r="X146" i="2" s="1"/>
  <c r="W96" i="2"/>
  <c r="W146" i="2" s="1"/>
  <c r="V96" i="2"/>
  <c r="V146" i="2" s="1"/>
  <c r="U96" i="2"/>
  <c r="U146" i="2" s="1"/>
  <c r="T96" i="2"/>
  <c r="T146" i="2" s="1"/>
  <c r="S96" i="2"/>
  <c r="X95" i="2"/>
  <c r="X145" i="2" s="1"/>
  <c r="W95" i="2"/>
  <c r="W145" i="2" s="1"/>
  <c r="V95" i="2"/>
  <c r="V145" i="2" s="1"/>
  <c r="U95" i="2"/>
  <c r="U145" i="2" s="1"/>
  <c r="T95" i="2"/>
  <c r="T145" i="2" s="1"/>
  <c r="S95" i="2"/>
  <c r="X94" i="2"/>
  <c r="X144" i="2" s="1"/>
  <c r="W94" i="2"/>
  <c r="W144" i="2" s="1"/>
  <c r="V94" i="2"/>
  <c r="V144" i="2" s="1"/>
  <c r="U94" i="2"/>
  <c r="U144" i="2" s="1"/>
  <c r="T94" i="2"/>
  <c r="T144" i="2" s="1"/>
  <c r="S94" i="2"/>
  <c r="X93" i="2"/>
  <c r="X143" i="2" s="1"/>
  <c r="W93" i="2"/>
  <c r="W143" i="2" s="1"/>
  <c r="V93" i="2"/>
  <c r="V143" i="2" s="1"/>
  <c r="U93" i="2"/>
  <c r="U143" i="2" s="1"/>
  <c r="T93" i="2"/>
  <c r="T143" i="2" s="1"/>
  <c r="S93" i="2"/>
  <c r="X92" i="2"/>
  <c r="X142" i="2" s="1"/>
  <c r="W92" i="2"/>
  <c r="W142" i="2" s="1"/>
  <c r="V92" i="2"/>
  <c r="V142" i="2" s="1"/>
  <c r="U92" i="2"/>
  <c r="U142" i="2" s="1"/>
  <c r="T92" i="2"/>
  <c r="T142" i="2" s="1"/>
  <c r="S92" i="2"/>
  <c r="X91" i="2"/>
  <c r="X141" i="2" s="1"/>
  <c r="W91" i="2"/>
  <c r="W141" i="2" s="1"/>
  <c r="V91" i="2"/>
  <c r="V141" i="2" s="1"/>
  <c r="U91" i="2"/>
  <c r="U141" i="2" s="1"/>
  <c r="T91" i="2"/>
  <c r="T141" i="2" s="1"/>
  <c r="S91" i="2"/>
  <c r="P100" i="2"/>
  <c r="P150" i="2" s="1"/>
  <c r="O100" i="2"/>
  <c r="O150" i="2" s="1"/>
  <c r="N100" i="2"/>
  <c r="N150" i="2" s="1"/>
  <c r="M100" i="2"/>
  <c r="M150" i="2" s="1"/>
  <c r="L100" i="2"/>
  <c r="L150" i="2" s="1"/>
  <c r="K100" i="2"/>
  <c r="P99" i="2"/>
  <c r="P149" i="2" s="1"/>
  <c r="O99" i="2"/>
  <c r="O149" i="2" s="1"/>
  <c r="N99" i="2"/>
  <c r="N149" i="2" s="1"/>
  <c r="M99" i="2"/>
  <c r="M149" i="2" s="1"/>
  <c r="L99" i="2"/>
  <c r="L149" i="2" s="1"/>
  <c r="K99" i="2"/>
  <c r="P98" i="2"/>
  <c r="P148" i="2" s="1"/>
  <c r="O98" i="2"/>
  <c r="O148" i="2" s="1"/>
  <c r="N98" i="2"/>
  <c r="N148" i="2" s="1"/>
  <c r="M98" i="2"/>
  <c r="M148" i="2" s="1"/>
  <c r="L98" i="2"/>
  <c r="L148" i="2" s="1"/>
  <c r="K98" i="2"/>
  <c r="P97" i="2"/>
  <c r="P147" i="2" s="1"/>
  <c r="O97" i="2"/>
  <c r="O147" i="2" s="1"/>
  <c r="N97" i="2"/>
  <c r="N147" i="2" s="1"/>
  <c r="M97" i="2"/>
  <c r="M147" i="2" s="1"/>
  <c r="L97" i="2"/>
  <c r="L147" i="2" s="1"/>
  <c r="K97" i="2"/>
  <c r="P96" i="2"/>
  <c r="P146" i="2" s="1"/>
  <c r="O96" i="2"/>
  <c r="O146" i="2" s="1"/>
  <c r="N96" i="2"/>
  <c r="N146" i="2" s="1"/>
  <c r="M96" i="2"/>
  <c r="M146" i="2" s="1"/>
  <c r="L96" i="2"/>
  <c r="L146" i="2" s="1"/>
  <c r="K96" i="2"/>
  <c r="P95" i="2"/>
  <c r="P145" i="2" s="1"/>
  <c r="O95" i="2"/>
  <c r="O145" i="2" s="1"/>
  <c r="N95" i="2"/>
  <c r="N145" i="2" s="1"/>
  <c r="M95" i="2"/>
  <c r="M145" i="2" s="1"/>
  <c r="L95" i="2"/>
  <c r="L145" i="2" s="1"/>
  <c r="K95" i="2"/>
  <c r="P94" i="2"/>
  <c r="P144" i="2" s="1"/>
  <c r="O94" i="2"/>
  <c r="O144" i="2" s="1"/>
  <c r="N94" i="2"/>
  <c r="N144" i="2" s="1"/>
  <c r="M94" i="2"/>
  <c r="M144" i="2" s="1"/>
  <c r="L94" i="2"/>
  <c r="L144" i="2" s="1"/>
  <c r="K94" i="2"/>
  <c r="P93" i="2"/>
  <c r="P143" i="2" s="1"/>
  <c r="O93" i="2"/>
  <c r="O143" i="2" s="1"/>
  <c r="N93" i="2"/>
  <c r="N143" i="2" s="1"/>
  <c r="M93" i="2"/>
  <c r="M143" i="2" s="1"/>
  <c r="L93" i="2"/>
  <c r="L143" i="2" s="1"/>
  <c r="K93" i="2"/>
  <c r="P92" i="2"/>
  <c r="P142" i="2" s="1"/>
  <c r="O92" i="2"/>
  <c r="O142" i="2" s="1"/>
  <c r="N92" i="2"/>
  <c r="N142" i="2" s="1"/>
  <c r="M92" i="2"/>
  <c r="M142" i="2" s="1"/>
  <c r="L92" i="2"/>
  <c r="L142" i="2" s="1"/>
  <c r="K92" i="2"/>
  <c r="P91" i="2"/>
  <c r="P141" i="2" s="1"/>
  <c r="O91" i="2"/>
  <c r="O141" i="2" s="1"/>
  <c r="N91" i="2"/>
  <c r="N141" i="2" s="1"/>
  <c r="M91" i="2"/>
  <c r="M141" i="2" s="1"/>
  <c r="L91" i="2"/>
  <c r="L141" i="2" s="1"/>
  <c r="K91" i="2"/>
  <c r="H100" i="2"/>
  <c r="H150" i="2" s="1"/>
  <c r="G100" i="2"/>
  <c r="G150" i="2" s="1"/>
  <c r="F100" i="2"/>
  <c r="F150" i="2" s="1"/>
  <c r="E100" i="2"/>
  <c r="E150" i="2" s="1"/>
  <c r="D100" i="2"/>
  <c r="D150" i="2" s="1"/>
  <c r="C100" i="2"/>
  <c r="H99" i="2"/>
  <c r="H149" i="2" s="1"/>
  <c r="G99" i="2"/>
  <c r="G149" i="2" s="1"/>
  <c r="F99" i="2"/>
  <c r="F149" i="2" s="1"/>
  <c r="E99" i="2"/>
  <c r="E149" i="2" s="1"/>
  <c r="D99" i="2"/>
  <c r="D149" i="2" s="1"/>
  <c r="C99" i="2"/>
  <c r="H98" i="2"/>
  <c r="H148" i="2" s="1"/>
  <c r="G98" i="2"/>
  <c r="G148" i="2" s="1"/>
  <c r="F98" i="2"/>
  <c r="F148" i="2" s="1"/>
  <c r="E98" i="2"/>
  <c r="E148" i="2" s="1"/>
  <c r="D98" i="2"/>
  <c r="D148" i="2" s="1"/>
  <c r="C98" i="2"/>
  <c r="H97" i="2"/>
  <c r="H147" i="2" s="1"/>
  <c r="G97" i="2"/>
  <c r="G147" i="2" s="1"/>
  <c r="F97" i="2"/>
  <c r="F147" i="2" s="1"/>
  <c r="E97" i="2"/>
  <c r="E147" i="2" s="1"/>
  <c r="D97" i="2"/>
  <c r="D147" i="2" s="1"/>
  <c r="C97" i="2"/>
  <c r="H96" i="2"/>
  <c r="H146" i="2" s="1"/>
  <c r="G96" i="2"/>
  <c r="G146" i="2" s="1"/>
  <c r="F96" i="2"/>
  <c r="F146" i="2" s="1"/>
  <c r="E96" i="2"/>
  <c r="E146" i="2" s="1"/>
  <c r="D96" i="2"/>
  <c r="D146" i="2" s="1"/>
  <c r="C96" i="2"/>
  <c r="H95" i="2"/>
  <c r="H145" i="2" s="1"/>
  <c r="G95" i="2"/>
  <c r="G145" i="2" s="1"/>
  <c r="F95" i="2"/>
  <c r="F145" i="2" s="1"/>
  <c r="E95" i="2"/>
  <c r="E145" i="2" s="1"/>
  <c r="D95" i="2"/>
  <c r="D145" i="2" s="1"/>
  <c r="C95" i="2"/>
  <c r="H94" i="2"/>
  <c r="H144" i="2" s="1"/>
  <c r="G94" i="2"/>
  <c r="G144" i="2" s="1"/>
  <c r="F94" i="2"/>
  <c r="F144" i="2" s="1"/>
  <c r="E94" i="2"/>
  <c r="E144" i="2" s="1"/>
  <c r="D94" i="2"/>
  <c r="D144" i="2" s="1"/>
  <c r="C94" i="2"/>
  <c r="H93" i="2"/>
  <c r="H143" i="2" s="1"/>
  <c r="G93" i="2"/>
  <c r="G143" i="2" s="1"/>
  <c r="F93" i="2"/>
  <c r="F143" i="2" s="1"/>
  <c r="E93" i="2"/>
  <c r="E143" i="2" s="1"/>
  <c r="D93" i="2"/>
  <c r="D143" i="2" s="1"/>
  <c r="C93" i="2"/>
  <c r="H92" i="2"/>
  <c r="H142" i="2" s="1"/>
  <c r="G92" i="2"/>
  <c r="G142" i="2" s="1"/>
  <c r="F92" i="2"/>
  <c r="F142" i="2" s="1"/>
  <c r="E92" i="2"/>
  <c r="E142" i="2"/>
  <c r="D92" i="2"/>
  <c r="D142" i="2"/>
  <c r="C92" i="2"/>
  <c r="C142" i="2"/>
  <c r="H91" i="2"/>
  <c r="H141" i="2"/>
  <c r="G91" i="2"/>
  <c r="G141" i="2" s="1"/>
  <c r="F91" i="2"/>
  <c r="F141" i="2" s="1"/>
  <c r="E91" i="2"/>
  <c r="E141" i="2" s="1"/>
  <c r="D91" i="2"/>
  <c r="D141" i="2"/>
  <c r="C91" i="2"/>
  <c r="B91" i="2" s="1"/>
  <c r="B141" i="2" s="1"/>
  <c r="X84" i="2"/>
  <c r="X134" i="2" s="1"/>
  <c r="W84" i="2"/>
  <c r="W134" i="2" s="1"/>
  <c r="V84" i="2"/>
  <c r="V134" i="2"/>
  <c r="U84" i="2"/>
  <c r="U134" i="2" s="1"/>
  <c r="T84" i="2"/>
  <c r="T134" i="2" s="1"/>
  <c r="S84" i="2"/>
  <c r="S134" i="2" s="1"/>
  <c r="X83" i="2"/>
  <c r="X133" i="2"/>
  <c r="W83" i="2"/>
  <c r="W133" i="2" s="1"/>
  <c r="V83" i="2"/>
  <c r="V133" i="2" s="1"/>
  <c r="U83" i="2"/>
  <c r="U133" i="2" s="1"/>
  <c r="T83" i="2"/>
  <c r="T133" i="2"/>
  <c r="S83" i="2"/>
  <c r="S133" i="2" s="1"/>
  <c r="X82" i="2"/>
  <c r="X132" i="2" s="1"/>
  <c r="W82" i="2"/>
  <c r="W132" i="2" s="1"/>
  <c r="V82" i="2"/>
  <c r="V132" i="2"/>
  <c r="U82" i="2"/>
  <c r="U132" i="2" s="1"/>
  <c r="T82" i="2"/>
  <c r="T132" i="2" s="1"/>
  <c r="S82" i="2"/>
  <c r="S132" i="2" s="1"/>
  <c r="X81" i="2"/>
  <c r="X131" i="2"/>
  <c r="W81" i="2"/>
  <c r="W131" i="2" s="1"/>
  <c r="V81" i="2"/>
  <c r="V131" i="2" s="1"/>
  <c r="U81" i="2"/>
  <c r="U131" i="2" s="1"/>
  <c r="T81" i="2"/>
  <c r="T131" i="2"/>
  <c r="S81" i="2"/>
  <c r="S131" i="2" s="1"/>
  <c r="X80" i="2"/>
  <c r="X130" i="2" s="1"/>
  <c r="W80" i="2"/>
  <c r="W130" i="2" s="1"/>
  <c r="V80" i="2"/>
  <c r="V130" i="2"/>
  <c r="U80" i="2"/>
  <c r="U130" i="2" s="1"/>
  <c r="T80" i="2"/>
  <c r="T130" i="2" s="1"/>
  <c r="S80" i="2"/>
  <c r="S130" i="2" s="1"/>
  <c r="X79" i="2"/>
  <c r="X129" i="2"/>
  <c r="W79" i="2"/>
  <c r="W129" i="2" s="1"/>
  <c r="V79" i="2"/>
  <c r="V129" i="2" s="1"/>
  <c r="U79" i="2"/>
  <c r="U129" i="2" s="1"/>
  <c r="T79" i="2"/>
  <c r="T129" i="2"/>
  <c r="S79" i="2"/>
  <c r="S129" i="2" s="1"/>
  <c r="X78" i="2"/>
  <c r="X128" i="2" s="1"/>
  <c r="W78" i="2"/>
  <c r="W128" i="2" s="1"/>
  <c r="V78" i="2"/>
  <c r="V128" i="2"/>
  <c r="U78" i="2"/>
  <c r="U128" i="2" s="1"/>
  <c r="T78" i="2"/>
  <c r="T128" i="2" s="1"/>
  <c r="S78" i="2"/>
  <c r="S128" i="2" s="1"/>
  <c r="X77" i="2"/>
  <c r="X127" i="2"/>
  <c r="W77" i="2"/>
  <c r="W127" i="2" s="1"/>
  <c r="V77" i="2"/>
  <c r="V127" i="2" s="1"/>
  <c r="U77" i="2"/>
  <c r="U127" i="2" s="1"/>
  <c r="T77" i="2"/>
  <c r="T127" i="2"/>
  <c r="S77" i="2"/>
  <c r="S127" i="2" s="1"/>
  <c r="X76" i="2"/>
  <c r="X126" i="2" s="1"/>
  <c r="W76" i="2"/>
  <c r="W126" i="2" s="1"/>
  <c r="V76" i="2"/>
  <c r="V126" i="2"/>
  <c r="U76" i="2"/>
  <c r="U126" i="2" s="1"/>
  <c r="T76" i="2"/>
  <c r="T126" i="2" s="1"/>
  <c r="S76" i="2"/>
  <c r="S126" i="2" s="1"/>
  <c r="X75" i="2"/>
  <c r="X125" i="2"/>
  <c r="W75" i="2"/>
  <c r="W125" i="2" s="1"/>
  <c r="V75" i="2"/>
  <c r="V125" i="2" s="1"/>
  <c r="U75" i="2"/>
  <c r="U125" i="2" s="1"/>
  <c r="T75" i="2"/>
  <c r="T125" i="2"/>
  <c r="S75" i="2"/>
  <c r="S125" i="2" s="1"/>
  <c r="P84" i="2"/>
  <c r="P134" i="2" s="1"/>
  <c r="O84" i="2"/>
  <c r="O134" i="2" s="1"/>
  <c r="N84" i="2"/>
  <c r="N134" i="2"/>
  <c r="M84" i="2"/>
  <c r="M134" i="2" s="1"/>
  <c r="L84" i="2"/>
  <c r="L134" i="2" s="1"/>
  <c r="K84" i="2"/>
  <c r="K134" i="2" s="1"/>
  <c r="P83" i="2"/>
  <c r="P133" i="2"/>
  <c r="O83" i="2"/>
  <c r="O133" i="2" s="1"/>
  <c r="N83" i="2"/>
  <c r="N133" i="2" s="1"/>
  <c r="M83" i="2"/>
  <c r="M133" i="2" s="1"/>
  <c r="L83" i="2"/>
  <c r="L133" i="2"/>
  <c r="K83" i="2"/>
  <c r="K133" i="2" s="1"/>
  <c r="P82" i="2"/>
  <c r="P132" i="2" s="1"/>
  <c r="O82" i="2"/>
  <c r="O132" i="2" s="1"/>
  <c r="N82" i="2"/>
  <c r="N132" i="2"/>
  <c r="M82" i="2"/>
  <c r="M132" i="2" s="1"/>
  <c r="L82" i="2"/>
  <c r="L132" i="2" s="1"/>
  <c r="K82" i="2"/>
  <c r="K132" i="2" s="1"/>
  <c r="P81" i="2"/>
  <c r="P131" i="2"/>
  <c r="O81" i="2"/>
  <c r="O131" i="2" s="1"/>
  <c r="N81" i="2"/>
  <c r="N131" i="2" s="1"/>
  <c r="M81" i="2"/>
  <c r="M131" i="2" s="1"/>
  <c r="L81" i="2"/>
  <c r="L131" i="2"/>
  <c r="K81" i="2"/>
  <c r="K131" i="2" s="1"/>
  <c r="P80" i="2"/>
  <c r="P130" i="2" s="1"/>
  <c r="O80" i="2"/>
  <c r="O130" i="2" s="1"/>
  <c r="N80" i="2"/>
  <c r="N130" i="2"/>
  <c r="M80" i="2"/>
  <c r="M130" i="2" s="1"/>
  <c r="L80" i="2"/>
  <c r="L130" i="2" s="1"/>
  <c r="K80" i="2"/>
  <c r="K130" i="2" s="1"/>
  <c r="P79" i="2"/>
  <c r="P129" i="2"/>
  <c r="O79" i="2"/>
  <c r="O129" i="2" s="1"/>
  <c r="N79" i="2"/>
  <c r="N129" i="2" s="1"/>
  <c r="M79" i="2"/>
  <c r="M129" i="2" s="1"/>
  <c r="L79" i="2"/>
  <c r="L129" i="2"/>
  <c r="K79" i="2"/>
  <c r="K129" i="2" s="1"/>
  <c r="P78" i="2"/>
  <c r="P128" i="2" s="1"/>
  <c r="O78" i="2"/>
  <c r="O128" i="2" s="1"/>
  <c r="N78" i="2"/>
  <c r="N128" i="2"/>
  <c r="M78" i="2"/>
  <c r="M128" i="2" s="1"/>
  <c r="L78" i="2"/>
  <c r="L128" i="2" s="1"/>
  <c r="K78" i="2"/>
  <c r="K128" i="2" s="1"/>
  <c r="P77" i="2"/>
  <c r="P127" i="2"/>
  <c r="O77" i="2"/>
  <c r="O127" i="2" s="1"/>
  <c r="N77" i="2"/>
  <c r="N127" i="2" s="1"/>
  <c r="M77" i="2"/>
  <c r="M127" i="2" s="1"/>
  <c r="L77" i="2"/>
  <c r="L127" i="2"/>
  <c r="K77" i="2"/>
  <c r="K127" i="2" s="1"/>
  <c r="P76" i="2"/>
  <c r="P126" i="2" s="1"/>
  <c r="O76" i="2"/>
  <c r="O126" i="2" s="1"/>
  <c r="N76" i="2"/>
  <c r="N126" i="2"/>
  <c r="M76" i="2"/>
  <c r="M126" i="2" s="1"/>
  <c r="L76" i="2"/>
  <c r="L126" i="2" s="1"/>
  <c r="K76" i="2"/>
  <c r="K126" i="2" s="1"/>
  <c r="P75" i="2"/>
  <c r="P125" i="2"/>
  <c r="O75" i="2"/>
  <c r="O125" i="2" s="1"/>
  <c r="N75" i="2"/>
  <c r="N125" i="2" s="1"/>
  <c r="M75" i="2"/>
  <c r="M125" i="2" s="1"/>
  <c r="L75" i="2"/>
  <c r="L125" i="2"/>
  <c r="K75" i="2"/>
  <c r="K125" i="2" s="1"/>
  <c r="H84" i="2"/>
  <c r="H134" i="2" s="1"/>
  <c r="G84" i="2"/>
  <c r="G134" i="2" s="1"/>
  <c r="F84" i="2"/>
  <c r="F134" i="2"/>
  <c r="E84" i="2"/>
  <c r="E134" i="2" s="1"/>
  <c r="D84" i="2"/>
  <c r="D134" i="2" s="1"/>
  <c r="C84" i="2"/>
  <c r="C134" i="2" s="1"/>
  <c r="H83" i="2"/>
  <c r="H133" i="2"/>
  <c r="G83" i="2"/>
  <c r="G133" i="2" s="1"/>
  <c r="F83" i="2"/>
  <c r="F133" i="2" s="1"/>
  <c r="E83" i="2"/>
  <c r="E133" i="2" s="1"/>
  <c r="D83" i="2"/>
  <c r="D133" i="2"/>
  <c r="C83" i="2"/>
  <c r="C133" i="2" s="1"/>
  <c r="H82" i="2"/>
  <c r="H132" i="2" s="1"/>
  <c r="G82" i="2"/>
  <c r="G132" i="2" s="1"/>
  <c r="F82" i="2"/>
  <c r="F132" i="2"/>
  <c r="E82" i="2"/>
  <c r="E132" i="2" s="1"/>
  <c r="D82" i="2"/>
  <c r="D132" i="2" s="1"/>
  <c r="C82" i="2"/>
  <c r="C132" i="2" s="1"/>
  <c r="H81" i="2"/>
  <c r="H131" i="2"/>
  <c r="G81" i="2"/>
  <c r="G131" i="2" s="1"/>
  <c r="F81" i="2"/>
  <c r="F131" i="2" s="1"/>
  <c r="E81" i="2"/>
  <c r="E131" i="2" s="1"/>
  <c r="D81" i="2"/>
  <c r="D131" i="2"/>
  <c r="C81" i="2"/>
  <c r="C131" i="2" s="1"/>
  <c r="H80" i="2"/>
  <c r="H130" i="2" s="1"/>
  <c r="G80" i="2"/>
  <c r="G130" i="2" s="1"/>
  <c r="F80" i="2"/>
  <c r="F130" i="2"/>
  <c r="E80" i="2"/>
  <c r="E130" i="2" s="1"/>
  <c r="D80" i="2"/>
  <c r="D130" i="2" s="1"/>
  <c r="C80" i="2"/>
  <c r="C130" i="2" s="1"/>
  <c r="H79" i="2"/>
  <c r="H129" i="2"/>
  <c r="G79" i="2"/>
  <c r="G129" i="2" s="1"/>
  <c r="F79" i="2"/>
  <c r="F129" i="2" s="1"/>
  <c r="E79" i="2"/>
  <c r="E129" i="2" s="1"/>
  <c r="D79" i="2"/>
  <c r="D129" i="2"/>
  <c r="C79" i="2"/>
  <c r="C129" i="2" s="1"/>
  <c r="H78" i="2"/>
  <c r="H128" i="2" s="1"/>
  <c r="G78" i="2"/>
  <c r="G128" i="2" s="1"/>
  <c r="F78" i="2"/>
  <c r="F128" i="2"/>
  <c r="E78" i="2"/>
  <c r="E128" i="2" s="1"/>
  <c r="D78" i="2"/>
  <c r="D128" i="2" s="1"/>
  <c r="C78" i="2"/>
  <c r="C128" i="2" s="1"/>
  <c r="H77" i="2"/>
  <c r="H127" i="2"/>
  <c r="G77" i="2"/>
  <c r="G127" i="2" s="1"/>
  <c r="F77" i="2"/>
  <c r="F127" i="2" s="1"/>
  <c r="E77" i="2"/>
  <c r="E127" i="2" s="1"/>
  <c r="D77" i="2"/>
  <c r="D127" i="2"/>
  <c r="C77" i="2"/>
  <c r="C127" i="2" s="1"/>
  <c r="H76" i="2"/>
  <c r="H126" i="2" s="1"/>
  <c r="G76" i="2"/>
  <c r="G126" i="2" s="1"/>
  <c r="F76" i="2"/>
  <c r="F126" i="2"/>
  <c r="E76" i="2"/>
  <c r="E126" i="2" s="1"/>
  <c r="D76" i="2"/>
  <c r="D126" i="2" s="1"/>
  <c r="C76" i="2"/>
  <c r="C126" i="2" s="1"/>
  <c r="H75" i="2"/>
  <c r="H125" i="2"/>
  <c r="G75" i="2"/>
  <c r="G125" i="2" s="1"/>
  <c r="F75" i="2"/>
  <c r="F125" i="2" s="1"/>
  <c r="E75" i="2"/>
  <c r="E125" i="2" s="1"/>
  <c r="D75" i="2"/>
  <c r="D125" i="2"/>
  <c r="C75" i="2"/>
  <c r="C125" i="2" s="1"/>
  <c r="X68" i="2"/>
  <c r="X118" i="2" s="1"/>
  <c r="W68" i="2"/>
  <c r="W118" i="2" s="1"/>
  <c r="V68" i="2"/>
  <c r="V118" i="2"/>
  <c r="U68" i="2"/>
  <c r="U118" i="2" s="1"/>
  <c r="T68" i="2"/>
  <c r="T118" i="2" s="1"/>
  <c r="S68" i="2"/>
  <c r="X67" i="2"/>
  <c r="X117" i="2"/>
  <c r="W67" i="2"/>
  <c r="W117" i="2" s="1"/>
  <c r="V67" i="2"/>
  <c r="V117" i="2" s="1"/>
  <c r="U67" i="2"/>
  <c r="U117" i="2" s="1"/>
  <c r="T67" i="2"/>
  <c r="T117" i="2"/>
  <c r="S67" i="2"/>
  <c r="X66" i="2"/>
  <c r="X116" i="2" s="1"/>
  <c r="W66" i="2"/>
  <c r="W116" i="2" s="1"/>
  <c r="V66" i="2"/>
  <c r="V116" i="2"/>
  <c r="U66" i="2"/>
  <c r="U116" i="2" s="1"/>
  <c r="T66" i="2"/>
  <c r="T116" i="2" s="1"/>
  <c r="S66" i="2"/>
  <c r="R66" i="2" s="1"/>
  <c r="R116" i="2" s="1"/>
  <c r="X65" i="2"/>
  <c r="X115" i="2"/>
  <c r="W65" i="2"/>
  <c r="W115" i="2" s="1"/>
  <c r="V65" i="2"/>
  <c r="V115" i="2" s="1"/>
  <c r="U65" i="2"/>
  <c r="U115" i="2" s="1"/>
  <c r="T65" i="2"/>
  <c r="T115" i="2"/>
  <c r="S65" i="2"/>
  <c r="R65" i="2" s="1"/>
  <c r="R115" i="2" s="1"/>
  <c r="X64" i="2"/>
  <c r="X114" i="2" s="1"/>
  <c r="W64" i="2"/>
  <c r="W114" i="2" s="1"/>
  <c r="V64" i="2"/>
  <c r="V114" i="2"/>
  <c r="U64" i="2"/>
  <c r="U114" i="2" s="1"/>
  <c r="T64" i="2"/>
  <c r="T114" i="2" s="1"/>
  <c r="S64" i="2"/>
  <c r="X63" i="2"/>
  <c r="X113" i="2"/>
  <c r="W63" i="2"/>
  <c r="W113" i="2" s="1"/>
  <c r="V63" i="2"/>
  <c r="V113" i="2" s="1"/>
  <c r="U63" i="2"/>
  <c r="U113" i="2" s="1"/>
  <c r="T63" i="2"/>
  <c r="T113" i="2"/>
  <c r="S63" i="2"/>
  <c r="X62" i="2"/>
  <c r="X112" i="2" s="1"/>
  <c r="W62" i="2"/>
  <c r="W112" i="2" s="1"/>
  <c r="V62" i="2"/>
  <c r="V112" i="2"/>
  <c r="U62" i="2"/>
  <c r="U112" i="2" s="1"/>
  <c r="T62" i="2"/>
  <c r="T112" i="2" s="1"/>
  <c r="S62" i="2"/>
  <c r="R62" i="2" s="1"/>
  <c r="R112" i="2" s="1"/>
  <c r="X61" i="2"/>
  <c r="X111" i="2"/>
  <c r="W61" i="2"/>
  <c r="W111" i="2" s="1"/>
  <c r="V61" i="2"/>
  <c r="V111" i="2" s="1"/>
  <c r="U61" i="2"/>
  <c r="U111" i="2" s="1"/>
  <c r="T61" i="2"/>
  <c r="T111" i="2"/>
  <c r="S61" i="2"/>
  <c r="R61" i="2" s="1"/>
  <c r="R111" i="2" s="1"/>
  <c r="X60" i="2"/>
  <c r="X110" i="2" s="1"/>
  <c r="W60" i="2"/>
  <c r="W110" i="2" s="1"/>
  <c r="V60" i="2"/>
  <c r="V110" i="2"/>
  <c r="U60" i="2"/>
  <c r="U110" i="2" s="1"/>
  <c r="T60" i="2"/>
  <c r="T110" i="2" s="1"/>
  <c r="S60" i="2"/>
  <c r="X59" i="2"/>
  <c r="X109" i="2"/>
  <c r="W59" i="2"/>
  <c r="W109" i="2" s="1"/>
  <c r="V59" i="2"/>
  <c r="V109" i="2" s="1"/>
  <c r="U59" i="2"/>
  <c r="U109" i="2" s="1"/>
  <c r="T59" i="2"/>
  <c r="T109" i="2"/>
  <c r="S59" i="2"/>
  <c r="P68" i="2"/>
  <c r="P118" i="2" s="1"/>
  <c r="O68" i="2"/>
  <c r="O118" i="2" s="1"/>
  <c r="N68" i="2"/>
  <c r="N118" i="2"/>
  <c r="M68" i="2"/>
  <c r="M118" i="2" s="1"/>
  <c r="L68" i="2"/>
  <c r="L118" i="2" s="1"/>
  <c r="K68" i="2"/>
  <c r="J68" i="2" s="1"/>
  <c r="J118" i="2" s="1"/>
  <c r="P67" i="2"/>
  <c r="P117" i="2"/>
  <c r="O67" i="2"/>
  <c r="O117" i="2" s="1"/>
  <c r="N67" i="2"/>
  <c r="N117" i="2" s="1"/>
  <c r="M67" i="2"/>
  <c r="M117" i="2" s="1"/>
  <c r="L67" i="2"/>
  <c r="L117" i="2"/>
  <c r="K67" i="2"/>
  <c r="P66" i="2"/>
  <c r="P116" i="2" s="1"/>
  <c r="O66" i="2"/>
  <c r="O116" i="2" s="1"/>
  <c r="N66" i="2"/>
  <c r="N116" i="2"/>
  <c r="M66" i="2"/>
  <c r="M116" i="2" s="1"/>
  <c r="L66" i="2"/>
  <c r="L116" i="2" s="1"/>
  <c r="K66" i="2"/>
  <c r="P65" i="2"/>
  <c r="P115" i="2"/>
  <c r="O65" i="2"/>
  <c r="O115" i="2" s="1"/>
  <c r="N65" i="2"/>
  <c r="N115" i="2" s="1"/>
  <c r="M65" i="2"/>
  <c r="M115" i="2" s="1"/>
  <c r="L65" i="2"/>
  <c r="L115" i="2"/>
  <c r="K65" i="2"/>
  <c r="P64" i="2"/>
  <c r="P114" i="2" s="1"/>
  <c r="O64" i="2"/>
  <c r="O114" i="2" s="1"/>
  <c r="N64" i="2"/>
  <c r="N114" i="2"/>
  <c r="M64" i="2"/>
  <c r="M114" i="2" s="1"/>
  <c r="L64" i="2"/>
  <c r="L114" i="2" s="1"/>
  <c r="K64" i="2"/>
  <c r="P63" i="2"/>
  <c r="P113" i="2"/>
  <c r="O63" i="2"/>
  <c r="O113" i="2" s="1"/>
  <c r="N63" i="2"/>
  <c r="N113" i="2" s="1"/>
  <c r="M63" i="2"/>
  <c r="M113" i="2" s="1"/>
  <c r="L63" i="2"/>
  <c r="L113" i="2"/>
  <c r="K63" i="2"/>
  <c r="P62" i="2"/>
  <c r="P112" i="2" s="1"/>
  <c r="O62" i="2"/>
  <c r="O112" i="2" s="1"/>
  <c r="N62" i="2"/>
  <c r="N112" i="2"/>
  <c r="M62" i="2"/>
  <c r="M112" i="2" s="1"/>
  <c r="L62" i="2"/>
  <c r="L112" i="2" s="1"/>
  <c r="K62" i="2"/>
  <c r="P61" i="2"/>
  <c r="P111" i="2"/>
  <c r="O61" i="2"/>
  <c r="O111" i="2" s="1"/>
  <c r="N61" i="2"/>
  <c r="N111" i="2" s="1"/>
  <c r="M61" i="2"/>
  <c r="M111" i="2" s="1"/>
  <c r="L61" i="2"/>
  <c r="L111" i="2"/>
  <c r="K61" i="2"/>
  <c r="P60" i="2"/>
  <c r="P110" i="2" s="1"/>
  <c r="O60" i="2"/>
  <c r="O110" i="2" s="1"/>
  <c r="N60" i="2"/>
  <c r="N110" i="2"/>
  <c r="M60" i="2"/>
  <c r="M110" i="2" s="1"/>
  <c r="L60" i="2"/>
  <c r="L110" i="2" s="1"/>
  <c r="K60" i="2"/>
  <c r="P59" i="2"/>
  <c r="P109" i="2"/>
  <c r="O59" i="2"/>
  <c r="O109" i="2" s="1"/>
  <c r="N59" i="2"/>
  <c r="N109" i="2" s="1"/>
  <c r="M59" i="2"/>
  <c r="M109" i="2" s="1"/>
  <c r="L59" i="2"/>
  <c r="L109" i="2"/>
  <c r="K59" i="2"/>
  <c r="D59" i="2"/>
  <c r="D109" i="2" s="1"/>
  <c r="E59" i="2"/>
  <c r="E109" i="2" s="1"/>
  <c r="F59" i="2"/>
  <c r="F109" i="2" s="1"/>
  <c r="G59" i="2"/>
  <c r="G109" i="2" s="1"/>
  <c r="H59" i="2"/>
  <c r="H109" i="2"/>
  <c r="D60" i="2"/>
  <c r="D110" i="2" s="1"/>
  <c r="E60" i="2"/>
  <c r="E110" i="2" s="1"/>
  <c r="F60" i="2"/>
  <c r="F110" i="2" s="1"/>
  <c r="G60" i="2"/>
  <c r="G110" i="2" s="1"/>
  <c r="H60" i="2"/>
  <c r="H110" i="2" s="1"/>
  <c r="D61" i="2"/>
  <c r="D111" i="2" s="1"/>
  <c r="E61" i="2"/>
  <c r="E111" i="2" s="1"/>
  <c r="F61" i="2"/>
  <c r="F111" i="2"/>
  <c r="G61" i="2"/>
  <c r="G111" i="2" s="1"/>
  <c r="H61" i="2"/>
  <c r="H111" i="2" s="1"/>
  <c r="D62" i="2"/>
  <c r="D112" i="2" s="1"/>
  <c r="E62" i="2"/>
  <c r="E112" i="2" s="1"/>
  <c r="F62" i="2"/>
  <c r="F112" i="2" s="1"/>
  <c r="G62" i="2"/>
  <c r="G112" i="2" s="1"/>
  <c r="H62" i="2"/>
  <c r="H112" i="2" s="1"/>
  <c r="D63" i="2"/>
  <c r="D113" i="2"/>
  <c r="E63" i="2"/>
  <c r="E113" i="2" s="1"/>
  <c r="F63" i="2"/>
  <c r="F113" i="2" s="1"/>
  <c r="G63" i="2"/>
  <c r="G113" i="2" s="1"/>
  <c r="H63" i="2"/>
  <c r="H113" i="2" s="1"/>
  <c r="D64" i="2"/>
  <c r="D114" i="2" s="1"/>
  <c r="E64" i="2"/>
  <c r="E114" i="2" s="1"/>
  <c r="F64" i="2"/>
  <c r="F114" i="2"/>
  <c r="G64" i="2"/>
  <c r="G114" i="2"/>
  <c r="H64" i="2"/>
  <c r="H114" i="2"/>
  <c r="D65" i="2"/>
  <c r="D115" i="2"/>
  <c r="E65" i="2"/>
  <c r="E115" i="2"/>
  <c r="F65" i="2"/>
  <c r="F115" i="2"/>
  <c r="G65" i="2"/>
  <c r="G115" i="2"/>
  <c r="H65" i="2"/>
  <c r="H115" i="2"/>
  <c r="D66" i="2"/>
  <c r="D116" i="2"/>
  <c r="E66" i="2"/>
  <c r="E116" i="2"/>
  <c r="F66" i="2"/>
  <c r="F116" i="2"/>
  <c r="G66" i="2"/>
  <c r="G116" i="2"/>
  <c r="H66" i="2"/>
  <c r="H116" i="2"/>
  <c r="D67" i="2"/>
  <c r="D117" i="2"/>
  <c r="E67" i="2"/>
  <c r="E117" i="2"/>
  <c r="F67" i="2"/>
  <c r="F117" i="2"/>
  <c r="G67" i="2"/>
  <c r="G117" i="2"/>
  <c r="H67" i="2"/>
  <c r="H117" i="2"/>
  <c r="D68" i="2"/>
  <c r="D118" i="2"/>
  <c r="E68" i="2"/>
  <c r="E118" i="2"/>
  <c r="F68" i="2"/>
  <c r="F118" i="2"/>
  <c r="G68" i="2"/>
  <c r="G118" i="2"/>
  <c r="H68" i="2"/>
  <c r="H118" i="2"/>
  <c r="C60" i="2"/>
  <c r="B60" i="2" s="1"/>
  <c r="B110" i="2" s="1"/>
  <c r="C110" i="2"/>
  <c r="C61" i="2"/>
  <c r="B61" i="2" s="1"/>
  <c r="B111" i="2" s="1"/>
  <c r="C111" i="2"/>
  <c r="C62" i="2"/>
  <c r="B62" i="2" s="1"/>
  <c r="B112" i="2" s="1"/>
  <c r="C112" i="2"/>
  <c r="C63" i="2"/>
  <c r="B63" i="2" s="1"/>
  <c r="B113" i="2" s="1"/>
  <c r="C113" i="2"/>
  <c r="C64" i="2"/>
  <c r="B64" i="2" s="1"/>
  <c r="B114" i="2" s="1"/>
  <c r="C114" i="2"/>
  <c r="C65" i="2"/>
  <c r="B65" i="2" s="1"/>
  <c r="B115" i="2" s="1"/>
  <c r="C115" i="2"/>
  <c r="C66" i="2"/>
  <c r="B66" i="2" s="1"/>
  <c r="B116" i="2" s="1"/>
  <c r="C67" i="2"/>
  <c r="B67" i="2" s="1"/>
  <c r="B117" i="2" s="1"/>
  <c r="C68" i="2"/>
  <c r="B68" i="2" s="1"/>
  <c r="B118" i="2" s="1"/>
  <c r="C59" i="2"/>
  <c r="B59" i="2" s="1"/>
  <c r="B109" i="2" s="1"/>
  <c r="C109" i="2"/>
  <c r="X49" i="2"/>
  <c r="W49" i="2"/>
  <c r="V49" i="2"/>
  <c r="U49" i="2"/>
  <c r="T49" i="2"/>
  <c r="S49" i="2"/>
  <c r="P49" i="2"/>
  <c r="O49" i="2"/>
  <c r="N49" i="2"/>
  <c r="M49" i="2"/>
  <c r="L49" i="2"/>
  <c r="K49" i="2"/>
  <c r="H49" i="2"/>
  <c r="G49" i="2"/>
  <c r="E49" i="2"/>
  <c r="D49" i="2"/>
  <c r="C49" i="2"/>
  <c r="E33" i="2"/>
  <c r="G33" i="2"/>
  <c r="H33" i="2"/>
  <c r="O33" i="2"/>
  <c r="P33" i="2"/>
  <c r="M33" i="2"/>
  <c r="U33" i="2"/>
  <c r="W33" i="2"/>
  <c r="X33" i="2"/>
  <c r="X17" i="2"/>
  <c r="W17" i="2"/>
  <c r="U17" i="2"/>
  <c r="T17" i="2"/>
  <c r="S17" i="2"/>
  <c r="P17" i="2"/>
  <c r="M17" i="2"/>
  <c r="L17" i="2"/>
  <c r="T16" i="2"/>
  <c r="L16" i="2"/>
  <c r="AB16" i="2" s="1"/>
  <c r="T48" i="2"/>
  <c r="L48" i="2"/>
  <c r="D48" i="2"/>
  <c r="T32" i="1"/>
  <c r="L32" i="1"/>
  <c r="D32" i="1"/>
  <c r="AB32" i="1" s="1"/>
  <c r="T16" i="1"/>
  <c r="L16" i="1"/>
  <c r="D16" i="1"/>
  <c r="T48" i="1"/>
  <c r="L48" i="1"/>
  <c r="D48" i="1"/>
  <c r="H17" i="2"/>
  <c r="O16" i="2"/>
  <c r="P16" i="2"/>
  <c r="C48" i="2"/>
  <c r="C32" i="2"/>
  <c r="C16" i="2"/>
  <c r="K48" i="2"/>
  <c r="K32" i="2"/>
  <c r="K16" i="2"/>
  <c r="S48" i="2"/>
  <c r="S32" i="2"/>
  <c r="S16" i="2"/>
  <c r="U48" i="2"/>
  <c r="U32" i="2"/>
  <c r="U16" i="2"/>
  <c r="V48" i="2"/>
  <c r="V32" i="2"/>
  <c r="V16" i="2"/>
  <c r="W48" i="2"/>
  <c r="W32" i="2"/>
  <c r="W16" i="2"/>
  <c r="X48" i="2"/>
  <c r="X32" i="2"/>
  <c r="X16" i="2"/>
  <c r="M48" i="2"/>
  <c r="AC48" i="2" s="1"/>
  <c r="M32" i="2"/>
  <c r="AC32" i="2" s="1"/>
  <c r="M16" i="2"/>
  <c r="AC16" i="2" s="1"/>
  <c r="N48" i="2"/>
  <c r="N32" i="2"/>
  <c r="N16" i="2"/>
  <c r="O48" i="2"/>
  <c r="O32" i="2"/>
  <c r="F48" i="2"/>
  <c r="F32" i="2"/>
  <c r="AD32" i="2" s="1"/>
  <c r="F16" i="2"/>
  <c r="G48" i="2"/>
  <c r="AE48" i="2" s="1"/>
  <c r="G32" i="2"/>
  <c r="AE32" i="2" s="1"/>
  <c r="G16" i="2"/>
  <c r="AE16" i="2" s="1"/>
  <c r="P48" i="2"/>
  <c r="P32" i="2"/>
  <c r="H48" i="2"/>
  <c r="H32" i="2"/>
  <c r="AF32" i="2" s="1"/>
  <c r="H16" i="2"/>
  <c r="AF16" i="2" s="1"/>
  <c r="H16" i="1"/>
  <c r="P16" i="1"/>
  <c r="X16" i="1"/>
  <c r="F32" i="1"/>
  <c r="F16" i="1"/>
  <c r="G32" i="1"/>
  <c r="G16" i="1"/>
  <c r="N32" i="1"/>
  <c r="N16" i="1"/>
  <c r="O32" i="1"/>
  <c r="O16" i="1"/>
  <c r="V32" i="1"/>
  <c r="V16" i="1"/>
  <c r="W32" i="1"/>
  <c r="W16" i="1"/>
  <c r="E32" i="1"/>
  <c r="M32" i="1"/>
  <c r="M16" i="1"/>
  <c r="U32" i="1"/>
  <c r="U16" i="1"/>
  <c r="C32" i="1"/>
  <c r="C16" i="1"/>
  <c r="K32" i="1"/>
  <c r="K16" i="1"/>
  <c r="S32" i="1"/>
  <c r="S16" i="1"/>
  <c r="I18" i="2"/>
  <c r="D4" i="4"/>
  <c r="D4" i="3"/>
  <c r="O17" i="2"/>
  <c r="G17" i="2"/>
  <c r="X48" i="1"/>
  <c r="W48" i="1"/>
  <c r="V48" i="1"/>
  <c r="U48" i="1"/>
  <c r="S48" i="1"/>
  <c r="P48" i="1"/>
  <c r="O48" i="1"/>
  <c r="N48" i="1"/>
  <c r="M48" i="1"/>
  <c r="K48" i="1"/>
  <c r="H48" i="1"/>
  <c r="G48" i="1"/>
  <c r="F48" i="1"/>
  <c r="C48" i="1"/>
  <c r="AA48" i="1" s="1"/>
  <c r="AF48" i="1" l="1"/>
  <c r="AC16" i="1"/>
  <c r="AD48" i="2"/>
  <c r="AB16" i="1"/>
  <c r="C117" i="2"/>
  <c r="R59" i="2"/>
  <c r="R109" i="2" s="1"/>
  <c r="R63" i="2"/>
  <c r="R113" i="2" s="1"/>
  <c r="R67" i="2"/>
  <c r="R117" i="2" s="1"/>
  <c r="B73" i="1"/>
  <c r="B123" i="1" s="1"/>
  <c r="J77" i="1"/>
  <c r="J127" i="1" s="1"/>
  <c r="J80" i="1"/>
  <c r="J130" i="1" s="1"/>
  <c r="J82" i="1"/>
  <c r="J132" i="1" s="1"/>
  <c r="AA48" i="2"/>
  <c r="R60" i="2"/>
  <c r="R110" i="2" s="1"/>
  <c r="R64" i="2"/>
  <c r="R114" i="2" s="1"/>
  <c r="R68" i="2"/>
  <c r="R118" i="2" s="1"/>
  <c r="J60" i="1"/>
  <c r="J110" i="1" s="1"/>
  <c r="J61" i="1"/>
  <c r="J111" i="1" s="1"/>
  <c r="B92" i="1"/>
  <c r="B142" i="1" s="1"/>
  <c r="B95" i="1"/>
  <c r="B145" i="1" s="1"/>
  <c r="B97" i="1"/>
  <c r="B147" i="1" s="1"/>
  <c r="AD16" i="2"/>
  <c r="AB48" i="2"/>
  <c r="B92" i="2"/>
  <c r="B142" i="2" s="1"/>
  <c r="C108" i="1"/>
  <c r="J64" i="1"/>
  <c r="J114" i="1" s="1"/>
  <c r="J65" i="1"/>
  <c r="J115" i="1" s="1"/>
  <c r="AE48" i="1"/>
  <c r="AE16" i="1"/>
  <c r="B93" i="1"/>
  <c r="B143" i="1" s="1"/>
  <c r="B96" i="1"/>
  <c r="B146" i="1" s="1"/>
  <c r="B98" i="1"/>
  <c r="B148" i="1" s="1"/>
  <c r="R89" i="1"/>
  <c r="R139" i="1" s="1"/>
  <c r="S144" i="1"/>
  <c r="S147" i="1"/>
  <c r="AA16" i="1"/>
  <c r="AJ16" i="1"/>
  <c r="AA32" i="1"/>
  <c r="AD16" i="1"/>
  <c r="AF16" i="1"/>
  <c r="AN16" i="1" s="1"/>
  <c r="AN17" i="1" s="1"/>
  <c r="AB48" i="1"/>
  <c r="B65" i="1"/>
  <c r="B115" i="1" s="1"/>
  <c r="B60" i="1"/>
  <c r="B110" i="1" s="1"/>
  <c r="J58" i="1"/>
  <c r="J108" i="1" s="1"/>
  <c r="J62" i="1"/>
  <c r="J112" i="1" s="1"/>
  <c r="J66" i="1"/>
  <c r="J116" i="1" s="1"/>
  <c r="S112" i="1"/>
  <c r="R62" i="1"/>
  <c r="R112" i="1" s="1"/>
  <c r="S113" i="1"/>
  <c r="R63" i="1"/>
  <c r="R113" i="1" s="1"/>
  <c r="S114" i="1"/>
  <c r="R64" i="1"/>
  <c r="R114" i="1" s="1"/>
  <c r="B76" i="1"/>
  <c r="B126" i="1" s="1"/>
  <c r="B80" i="1"/>
  <c r="B130" i="1" s="1"/>
  <c r="J75" i="1"/>
  <c r="J125" i="1" s="1"/>
  <c r="S127" i="1"/>
  <c r="R77" i="1"/>
  <c r="R127" i="1" s="1"/>
  <c r="S128" i="1"/>
  <c r="R78" i="1"/>
  <c r="R128" i="1" s="1"/>
  <c r="S129" i="1"/>
  <c r="R79" i="1"/>
  <c r="R129" i="1" s="1"/>
  <c r="K141" i="1"/>
  <c r="J91" i="1"/>
  <c r="J141" i="1" s="1"/>
  <c r="K143" i="1"/>
  <c r="J93" i="1"/>
  <c r="J143" i="1" s="1"/>
  <c r="S143" i="1"/>
  <c r="R93" i="1"/>
  <c r="R143" i="1" s="1"/>
  <c r="AE32" i="1"/>
  <c r="AD48" i="1"/>
  <c r="AC48" i="1"/>
  <c r="AC32" i="1"/>
  <c r="AK16" i="1" s="1"/>
  <c r="AD32" i="1"/>
  <c r="C107" i="1"/>
  <c r="B57" i="1"/>
  <c r="B107" i="1" s="1"/>
  <c r="C114" i="1"/>
  <c r="B59" i="1"/>
  <c r="B109" i="1" s="1"/>
  <c r="J59" i="1"/>
  <c r="J109" i="1" s="1"/>
  <c r="J63" i="1"/>
  <c r="J113" i="1" s="1"/>
  <c r="S107" i="1"/>
  <c r="R57" i="1"/>
  <c r="R107" i="1" s="1"/>
  <c r="S111" i="1"/>
  <c r="R61" i="1"/>
  <c r="R111" i="1" s="1"/>
  <c r="B75" i="1"/>
  <c r="B125" i="1" s="1"/>
  <c r="B77" i="1"/>
  <c r="B127" i="1" s="1"/>
  <c r="B81" i="1"/>
  <c r="B131" i="1" s="1"/>
  <c r="J78" i="1"/>
  <c r="J128" i="1" s="1"/>
  <c r="J81" i="1"/>
  <c r="J131" i="1" s="1"/>
  <c r="S126" i="1"/>
  <c r="R76" i="1"/>
  <c r="R126" i="1" s="1"/>
  <c r="B90" i="1"/>
  <c r="B140" i="1" s="1"/>
  <c r="C143" i="1"/>
  <c r="B94" i="1"/>
  <c r="B144" i="1" s="1"/>
  <c r="K139" i="1"/>
  <c r="K140" i="1"/>
  <c r="J90" i="1"/>
  <c r="J140" i="1" s="1"/>
  <c r="K146" i="1"/>
  <c r="J96" i="1"/>
  <c r="J146" i="1" s="1"/>
  <c r="K148" i="1"/>
  <c r="J98" i="1"/>
  <c r="J148" i="1" s="1"/>
  <c r="S141" i="1"/>
  <c r="S142" i="1"/>
  <c r="R92" i="1"/>
  <c r="R142" i="1" s="1"/>
  <c r="S146" i="1"/>
  <c r="R96" i="1"/>
  <c r="R146" i="1" s="1"/>
  <c r="AM16" i="1"/>
  <c r="AM17" i="1" s="1"/>
  <c r="S108" i="1"/>
  <c r="R58" i="1"/>
  <c r="R108" i="1" s="1"/>
  <c r="S109" i="1"/>
  <c r="R59" i="1"/>
  <c r="R109" i="1" s="1"/>
  <c r="S110" i="1"/>
  <c r="R60" i="1"/>
  <c r="R110" i="1" s="1"/>
  <c r="S116" i="1"/>
  <c r="R66" i="1"/>
  <c r="R116" i="1" s="1"/>
  <c r="S123" i="1"/>
  <c r="R73" i="1"/>
  <c r="R123" i="1" s="1"/>
  <c r="S124" i="1"/>
  <c r="R74" i="1"/>
  <c r="R124" i="1" s="1"/>
  <c r="S125" i="1"/>
  <c r="R75" i="1"/>
  <c r="R125" i="1" s="1"/>
  <c r="S131" i="1"/>
  <c r="R81" i="1"/>
  <c r="R131" i="1" s="1"/>
  <c r="S132" i="1"/>
  <c r="R82" i="1"/>
  <c r="R132" i="1" s="1"/>
  <c r="K142" i="1"/>
  <c r="J92" i="1"/>
  <c r="J142" i="1" s="1"/>
  <c r="K145" i="1"/>
  <c r="J95" i="1"/>
  <c r="J145" i="1" s="1"/>
  <c r="S140" i="1"/>
  <c r="R90" i="1"/>
  <c r="R140" i="1" s="1"/>
  <c r="S145" i="1"/>
  <c r="R95" i="1"/>
  <c r="R145" i="1" s="1"/>
  <c r="S148" i="1"/>
  <c r="R98" i="1"/>
  <c r="R148" i="1" s="1"/>
  <c r="B66" i="1"/>
  <c r="B116" i="1" s="1"/>
  <c r="S115" i="1"/>
  <c r="R65" i="1"/>
  <c r="R115" i="1" s="1"/>
  <c r="S130" i="1"/>
  <c r="R80" i="1"/>
  <c r="R130" i="1" s="1"/>
  <c r="K144" i="1"/>
  <c r="J94" i="1"/>
  <c r="J144" i="1" s="1"/>
  <c r="K147" i="1"/>
  <c r="J97" i="1"/>
  <c r="J147" i="1" s="1"/>
  <c r="AA16" i="2"/>
  <c r="C118" i="2"/>
  <c r="C116" i="2"/>
  <c r="J62" i="2"/>
  <c r="J112" i="2" s="1"/>
  <c r="K112" i="2"/>
  <c r="J66" i="2"/>
  <c r="J116" i="2" s="1"/>
  <c r="K116" i="2"/>
  <c r="AF48" i="2"/>
  <c r="AA32" i="2"/>
  <c r="J59" i="2"/>
  <c r="J109" i="2" s="1"/>
  <c r="K109" i="2"/>
  <c r="J63" i="2"/>
  <c r="J113" i="2" s="1"/>
  <c r="K113" i="2"/>
  <c r="J67" i="2"/>
  <c r="J117" i="2" s="1"/>
  <c r="K117" i="2"/>
  <c r="J60" i="2"/>
  <c r="J110" i="2" s="1"/>
  <c r="K110" i="2"/>
  <c r="J64" i="2"/>
  <c r="J114" i="2" s="1"/>
  <c r="K114" i="2"/>
  <c r="J61" i="2"/>
  <c r="J111" i="2" s="1"/>
  <c r="K111" i="2"/>
  <c r="J65" i="2"/>
  <c r="J115" i="2" s="1"/>
  <c r="K115" i="2"/>
  <c r="B93" i="2"/>
  <c r="B143" i="2" s="1"/>
  <c r="C143" i="2"/>
  <c r="B95" i="2"/>
  <c r="B145" i="2" s="1"/>
  <c r="C145" i="2"/>
  <c r="B97" i="2"/>
  <c r="B147" i="2" s="1"/>
  <c r="C147" i="2"/>
  <c r="B99" i="2"/>
  <c r="B149" i="2" s="1"/>
  <c r="C149" i="2"/>
  <c r="J91" i="2"/>
  <c r="J141" i="2" s="1"/>
  <c r="K141" i="2"/>
  <c r="J93" i="2"/>
  <c r="J143" i="2" s="1"/>
  <c r="K143" i="2"/>
  <c r="J95" i="2"/>
  <c r="J145" i="2" s="1"/>
  <c r="K145" i="2"/>
  <c r="J97" i="2"/>
  <c r="J147" i="2" s="1"/>
  <c r="K147" i="2"/>
  <c r="J99" i="2"/>
  <c r="J149" i="2" s="1"/>
  <c r="K149" i="2"/>
  <c r="R91" i="2"/>
  <c r="R141" i="2" s="1"/>
  <c r="S141" i="2"/>
  <c r="R93" i="2"/>
  <c r="R143" i="2" s="1"/>
  <c r="S143" i="2"/>
  <c r="R95" i="2"/>
  <c r="R145" i="2" s="1"/>
  <c r="S145" i="2"/>
  <c r="R97" i="2"/>
  <c r="R147" i="2" s="1"/>
  <c r="S147" i="2"/>
  <c r="R99" i="2"/>
  <c r="R149" i="2" s="1"/>
  <c r="S149" i="2"/>
  <c r="K118" i="2"/>
  <c r="S109" i="2"/>
  <c r="S110" i="2"/>
  <c r="S111" i="2"/>
  <c r="S112" i="2"/>
  <c r="S113" i="2"/>
  <c r="S114" i="2"/>
  <c r="S115" i="2"/>
  <c r="S116" i="2"/>
  <c r="S117" i="2"/>
  <c r="S118" i="2"/>
  <c r="C141" i="2"/>
  <c r="B94" i="2"/>
  <c r="B144" i="2" s="1"/>
  <c r="C144" i="2"/>
  <c r="B96" i="2"/>
  <c r="B146" i="2" s="1"/>
  <c r="C146" i="2"/>
  <c r="B98" i="2"/>
  <c r="B148" i="2" s="1"/>
  <c r="C148" i="2"/>
  <c r="B100" i="2"/>
  <c r="B150" i="2" s="1"/>
  <c r="C150" i="2"/>
  <c r="J92" i="2"/>
  <c r="J142" i="2" s="1"/>
  <c r="K142" i="2"/>
  <c r="J94" i="2"/>
  <c r="J144" i="2" s="1"/>
  <c r="K144" i="2"/>
  <c r="J96" i="2"/>
  <c r="J146" i="2" s="1"/>
  <c r="K146" i="2"/>
  <c r="J98" i="2"/>
  <c r="J148" i="2" s="1"/>
  <c r="K148" i="2"/>
  <c r="J100" i="2"/>
  <c r="J150" i="2" s="1"/>
  <c r="K150" i="2"/>
  <c r="R92" i="2"/>
  <c r="R142" i="2" s="1"/>
  <c r="S142" i="2"/>
  <c r="R94" i="2"/>
  <c r="R144" i="2" s="1"/>
  <c r="S144" i="2"/>
  <c r="R96" i="2"/>
  <c r="R146" i="2" s="1"/>
  <c r="S146" i="2"/>
  <c r="R98" i="2"/>
  <c r="R148" i="2" s="1"/>
  <c r="S148" i="2"/>
  <c r="S150" i="2"/>
  <c r="C123" i="1"/>
  <c r="C115" i="1"/>
  <c r="C113" i="1"/>
  <c r="C111" i="1"/>
  <c r="C109" i="1"/>
  <c r="K107" i="1"/>
  <c r="K108" i="1"/>
  <c r="K109" i="1"/>
  <c r="K110" i="1"/>
  <c r="K111" i="1"/>
  <c r="K112" i="1"/>
  <c r="K113" i="1"/>
  <c r="K114" i="1"/>
  <c r="K115" i="1"/>
  <c r="K116" i="1"/>
  <c r="C124" i="1"/>
  <c r="C125" i="1"/>
  <c r="K130" i="1"/>
  <c r="K131" i="1"/>
  <c r="K132" i="1"/>
  <c r="C146" i="1"/>
  <c r="C147" i="1"/>
  <c r="C148" i="1"/>
  <c r="C126" i="1"/>
  <c r="C127" i="1"/>
  <c r="C128" i="1"/>
  <c r="C129" i="1"/>
  <c r="C130" i="1"/>
  <c r="C131" i="1"/>
  <c r="C132" i="1"/>
  <c r="K123" i="1"/>
  <c r="K129" i="1"/>
  <c r="C139" i="1"/>
  <c r="K126" i="1"/>
  <c r="K127" i="1"/>
  <c r="K128" i="1"/>
  <c r="C140" i="1"/>
  <c r="C141" i="1"/>
  <c r="K124" i="1"/>
  <c r="K125" i="1"/>
  <c r="C142" i="1"/>
  <c r="AI16" i="1" l="1"/>
  <c r="AK17" i="1"/>
  <c r="AL16" i="1"/>
  <c r="AJ17" i="1"/>
  <c r="AI17" i="1"/>
  <c r="AL17" i="1" l="1"/>
</calcChain>
</file>

<file path=xl/sharedStrings.xml><?xml version="1.0" encoding="utf-8"?>
<sst xmlns="http://schemas.openxmlformats.org/spreadsheetml/2006/main" count="671" uniqueCount="52">
  <si>
    <t>Pilhas com 5 endocarpos</t>
  </si>
  <si>
    <t>Pilhas com 15 endocarpos</t>
  </si>
  <si>
    <t>Pilhas com 30 endocarpos</t>
  </si>
  <si>
    <t>Restante</t>
  </si>
  <si>
    <t>Predação</t>
  </si>
  <si>
    <t>Dispersão</t>
  </si>
  <si>
    <t>Estocagem</t>
  </si>
  <si>
    <t>Removidos</t>
  </si>
  <si>
    <t>Total</t>
  </si>
  <si>
    <t>Fazenda São Mateus</t>
  </si>
  <si>
    <t>Fazenda Rodeio</t>
  </si>
  <si>
    <t>Distâncias Estação Chuvosa</t>
  </si>
  <si>
    <t>Pilhas de 5</t>
  </si>
  <si>
    <t>Pilhas de 15</t>
  </si>
  <si>
    <t>Pilhas de 30</t>
  </si>
  <si>
    <t>Fazenda S.Mateus</t>
  </si>
  <si>
    <t>Rodeio</t>
  </si>
  <si>
    <t>S.Mateus</t>
  </si>
  <si>
    <t>Distâncias Estação Seca</t>
  </si>
  <si>
    <t>B.Jardim</t>
  </si>
  <si>
    <t>Bjardim</t>
  </si>
  <si>
    <t>DesvPad</t>
  </si>
  <si>
    <t>Fungados</t>
  </si>
  <si>
    <t>PROPORÇÕES</t>
  </si>
  <si>
    <t>S.MATHEUS</t>
  </si>
  <si>
    <t>RODEIO</t>
  </si>
  <si>
    <t>B.JARDIM</t>
  </si>
  <si>
    <t>ARCOSENO DA RAIZ</t>
  </si>
  <si>
    <t>BJARDIM</t>
  </si>
  <si>
    <t>COMBINADOS</t>
  </si>
  <si>
    <t>Seca30</t>
  </si>
  <si>
    <t>Seca15</t>
  </si>
  <si>
    <t>Seca5</t>
  </si>
  <si>
    <t>Intocados</t>
  </si>
  <si>
    <t>Predados</t>
  </si>
  <si>
    <t>Dispersos</t>
  </si>
  <si>
    <t>Chuvosa5</t>
  </si>
  <si>
    <t>Chuvosa15</t>
  </si>
  <si>
    <t>Chuvosa30</t>
  </si>
  <si>
    <t>Perdidos</t>
  </si>
  <si>
    <t>Densidades Somadas (Smatheus)</t>
  </si>
  <si>
    <t>Densidades Somadas (Rodeio)</t>
  </si>
  <si>
    <t>Densidades somadas (Bjardim)</t>
  </si>
  <si>
    <t>%</t>
  </si>
  <si>
    <t>Densidades e Remanescentes Somados (CHUVOSA)</t>
  </si>
  <si>
    <t>Dens e Rems Somados (CHUVOSA)</t>
  </si>
  <si>
    <t>Densidades somadas Smatheus</t>
  </si>
  <si>
    <t>Densidades somadas Rodeio</t>
  </si>
  <si>
    <t>Densidades somadas Bjardim</t>
  </si>
  <si>
    <t>Dens x Rems somados (SM+R)</t>
  </si>
  <si>
    <t>Dens x Rems somados (SM+R) SECA</t>
  </si>
  <si>
    <t>Dens x Rems somados (CHUVOSA)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</si>
</sst>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4" xfId="0" applyBorder="1"/>
    <xf numFmtId="0" fontId="1" fillId="0" borderId="8" xfId="0" applyFont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15" xfId="0" applyFill="1" applyBorder="1"/>
    <xf numFmtId="0" fontId="0" fillId="0" borderId="0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8" xfId="0" applyFont="1" applyFill="1" applyBorder="1"/>
    <xf numFmtId="0" fontId="1" fillId="0" borderId="20" xfId="0" applyFont="1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 applyAlignment="1">
      <alignment horizontal="center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/>
    <xf numFmtId="0" fontId="0" fillId="0" borderId="10" xfId="0" applyFill="1" applyBorder="1"/>
    <xf numFmtId="0" fontId="1" fillId="0" borderId="21" xfId="0" applyFont="1" applyBorder="1"/>
    <xf numFmtId="0" fontId="3" fillId="0" borderId="0" xfId="0" applyFont="1" applyBorder="1" applyAlignment="1">
      <alignment horizontal="center"/>
    </xf>
    <xf numFmtId="0" fontId="1" fillId="6" borderId="6" xfId="0" applyFont="1" applyFill="1" applyBorder="1" applyAlignment="1">
      <alignment horizontal="center" vertical="top"/>
    </xf>
    <xf numFmtId="0" fontId="1" fillId="0" borderId="0" xfId="0" applyFont="1"/>
    <xf numFmtId="0" fontId="1" fillId="0" borderId="21" xfId="0" applyFont="1" applyFill="1" applyBorder="1"/>
    <xf numFmtId="0" fontId="1" fillId="0" borderId="22" xfId="0" applyFont="1" applyBorder="1"/>
    <xf numFmtId="0" fontId="4" fillId="0" borderId="0" xfId="0" applyFont="1" applyFill="1" applyBorder="1"/>
    <xf numFmtId="0" fontId="0" fillId="0" borderId="25" xfId="0" applyBorder="1" applyAlignment="1">
      <alignment vertical="top"/>
    </xf>
    <xf numFmtId="0" fontId="1" fillId="2" borderId="24" xfId="0" applyFont="1" applyFill="1" applyBorder="1" applyAlignment="1">
      <alignment horizontal="center" vertical="top"/>
    </xf>
    <xf numFmtId="0" fontId="1" fillId="6" borderId="24" xfId="0" applyFont="1" applyFill="1" applyBorder="1" applyAlignment="1">
      <alignment horizontal="center" vertical="top"/>
    </xf>
    <xf numFmtId="0" fontId="1" fillId="3" borderId="24" xfId="0" applyFont="1" applyFill="1" applyBorder="1" applyAlignment="1">
      <alignment horizontal="center" vertical="top"/>
    </xf>
    <xf numFmtId="0" fontId="1" fillId="4" borderId="24" xfId="0" applyFont="1" applyFill="1" applyBorder="1" applyAlignment="1">
      <alignment horizontal="center" vertical="top"/>
    </xf>
    <xf numFmtId="0" fontId="1" fillId="5" borderId="24" xfId="0" applyFont="1" applyFill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0" fillId="0" borderId="25" xfId="0" applyBorder="1"/>
    <xf numFmtId="0" fontId="0" fillId="0" borderId="26" xfId="0" applyBorder="1"/>
    <xf numFmtId="0" fontId="3" fillId="0" borderId="23" xfId="0" applyFont="1" applyBorder="1" applyAlignment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Border="1" applyAlignment="1"/>
    <xf numFmtId="0" fontId="1" fillId="0" borderId="0" xfId="0" applyFont="1" applyBorder="1" applyAlignment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/>
    <xf numFmtId="0" fontId="0" fillId="0" borderId="4" xfId="0" applyFont="1" applyBorder="1"/>
    <xf numFmtId="0" fontId="0" fillId="0" borderId="17" xfId="0" applyFont="1" applyBorder="1"/>
    <xf numFmtId="0" fontId="1" fillId="0" borderId="25" xfId="0" applyFont="1" applyBorder="1" applyAlignment="1">
      <alignment vertical="top"/>
    </xf>
    <xf numFmtId="0" fontId="1" fillId="0" borderId="15" xfId="0" applyFont="1" applyBorder="1" applyAlignment="1">
      <alignment horizontal="center" vertical="top"/>
    </xf>
    <xf numFmtId="0" fontId="1" fillId="0" borderId="5" xfId="0" applyFont="1" applyBorder="1"/>
    <xf numFmtId="0" fontId="0" fillId="0" borderId="5" xfId="0" applyBorder="1"/>
    <xf numFmtId="0" fontId="0" fillId="0" borderId="29" xfId="0" applyBorder="1"/>
    <xf numFmtId="0" fontId="1" fillId="2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  <xf numFmtId="0" fontId="1" fillId="3" borderId="31" xfId="0" applyFont="1" applyFill="1" applyBorder="1" applyAlignment="1">
      <alignment horizontal="center" vertical="top"/>
    </xf>
    <xf numFmtId="0" fontId="1" fillId="4" borderId="31" xfId="0" applyFont="1" applyFill="1" applyBorder="1" applyAlignment="1">
      <alignment horizontal="center" vertical="top"/>
    </xf>
    <xf numFmtId="0" fontId="1" fillId="5" borderId="31" xfId="0" applyFont="1" applyFill="1" applyBorder="1" applyAlignment="1">
      <alignment horizontal="center" vertical="top"/>
    </xf>
    <xf numFmtId="0" fontId="0" fillId="0" borderId="28" xfId="0" applyBorder="1"/>
    <xf numFmtId="0" fontId="0" fillId="0" borderId="30" xfId="0" applyBorder="1"/>
    <xf numFmtId="0" fontId="1" fillId="0" borderId="27" xfId="0" applyFont="1" applyBorder="1" applyAlignment="1">
      <alignment horizontal="center" vertical="top"/>
    </xf>
    <xf numFmtId="0" fontId="1" fillId="0" borderId="30" xfId="0" applyFont="1" applyBorder="1"/>
    <xf numFmtId="0" fontId="0" fillId="0" borderId="27" xfId="0" applyBorder="1"/>
    <xf numFmtId="0" fontId="0" fillId="0" borderId="27" xfId="0" applyFill="1" applyBorder="1"/>
    <xf numFmtId="0" fontId="1" fillId="4" borderId="32" xfId="0" applyFont="1" applyFill="1" applyBorder="1" applyAlignment="1">
      <alignment horizontal="center" vertical="top"/>
    </xf>
    <xf numFmtId="0" fontId="0" fillId="0" borderId="6" xfId="0" applyBorder="1"/>
    <xf numFmtId="0" fontId="0" fillId="0" borderId="9" xfId="0" applyBorder="1"/>
    <xf numFmtId="0" fontId="1" fillId="0" borderId="31" xfId="0" applyFont="1" applyBorder="1"/>
    <xf numFmtId="0" fontId="1" fillId="0" borderId="32" xfId="0" applyFont="1" applyBorder="1"/>
    <xf numFmtId="0" fontId="1" fillId="0" borderId="27" xfId="0" applyFont="1" applyBorder="1"/>
    <xf numFmtId="0" fontId="1" fillId="3" borderId="28" xfId="0" applyFont="1" applyFill="1" applyBorder="1" applyAlignment="1">
      <alignment horizontal="center" vertical="top"/>
    </xf>
    <xf numFmtId="0" fontId="0" fillId="0" borderId="27" xfId="0" applyFont="1" applyBorder="1"/>
    <xf numFmtId="0" fontId="1" fillId="2" borderId="27" xfId="0" applyFont="1" applyFill="1" applyBorder="1" applyAlignment="1">
      <alignment horizontal="center" vertical="top"/>
    </xf>
    <xf numFmtId="0" fontId="1" fillId="6" borderId="27" xfId="0" applyFont="1" applyFill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top"/>
    </xf>
    <xf numFmtId="0" fontId="1" fillId="5" borderId="27" xfId="0" applyFont="1" applyFill="1" applyBorder="1" applyAlignment="1">
      <alignment horizontal="center" vertical="top"/>
    </xf>
    <xf numFmtId="0" fontId="1" fillId="0" borderId="29" xfId="0" applyFont="1" applyBorder="1"/>
    <xf numFmtId="0" fontId="6" fillId="0" borderId="0" xfId="0" applyFont="1" applyAlignment="1">
      <alignment horizontal="center"/>
    </xf>
    <xf numFmtId="0" fontId="2" fillId="0" borderId="25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96"/>
  <sheetViews>
    <sheetView zoomScale="80" zoomScaleNormal="80" zoomScalePageLayoutView="80" workbookViewId="0">
      <selection activeCell="AE22" sqref="AE22:AE32"/>
    </sheetView>
  </sheetViews>
  <sheetFormatPr baseColWidth="10" defaultColWidth="8.83203125" defaultRowHeight="15" x14ac:dyDescent="0.2"/>
  <cols>
    <col min="2" max="2" width="10.5" customWidth="1"/>
    <col min="7" max="7" width="10.5" customWidth="1"/>
    <col min="8" max="8" width="13.5" customWidth="1"/>
    <col min="10" max="10" width="10.6640625" customWidth="1"/>
    <col min="15" max="15" width="10.33203125" customWidth="1"/>
    <col min="16" max="16" width="14.6640625" customWidth="1"/>
    <col min="18" max="18" width="10.6640625" customWidth="1"/>
    <col min="23" max="23" width="9.83203125" customWidth="1"/>
    <col min="24" max="24" width="12.5" customWidth="1"/>
    <col min="32" max="32" width="11.6640625" customWidth="1"/>
    <col min="40" max="40" width="12.33203125" customWidth="1"/>
  </cols>
  <sheetData>
    <row r="1" spans="2:48" ht="16" thickBot="1" x14ac:dyDescent="0.25"/>
    <row r="2" spans="2:48" ht="22" thickBot="1" x14ac:dyDescent="0.3">
      <c r="B2" s="31" t="s">
        <v>9</v>
      </c>
      <c r="C2" s="32"/>
      <c r="D2" s="54"/>
      <c r="E2" s="15"/>
    </row>
    <row r="3" spans="2:48" ht="16" thickBot="1" x14ac:dyDescent="0.25"/>
    <row r="4" spans="2:48" ht="20" thickBot="1" x14ac:dyDescent="0.3">
      <c r="B4" s="94" t="s">
        <v>0</v>
      </c>
      <c r="C4" s="95"/>
      <c r="D4" s="95"/>
      <c r="E4" s="95"/>
      <c r="F4" s="95"/>
      <c r="G4" s="95"/>
      <c r="H4" s="96"/>
      <c r="J4" s="97" t="s">
        <v>1</v>
      </c>
      <c r="K4" s="98"/>
      <c r="L4" s="98"/>
      <c r="M4" s="98"/>
      <c r="N4" s="98"/>
      <c r="O4" s="98"/>
      <c r="P4" s="99"/>
      <c r="R4" s="97" t="s">
        <v>2</v>
      </c>
      <c r="S4" s="98"/>
      <c r="T4" s="98"/>
      <c r="U4" s="98"/>
      <c r="V4" s="98"/>
      <c r="W4" s="98"/>
      <c r="X4" s="99"/>
      <c r="Z4" s="101" t="s">
        <v>46</v>
      </c>
      <c r="AA4" s="102"/>
      <c r="AB4" s="102"/>
      <c r="AC4" s="102"/>
      <c r="AD4" s="102"/>
      <c r="AE4" s="102"/>
      <c r="AF4" s="103"/>
      <c r="AH4" s="101" t="s">
        <v>49</v>
      </c>
      <c r="AI4" s="102"/>
      <c r="AJ4" s="102"/>
      <c r="AK4" s="102"/>
      <c r="AL4" s="102"/>
      <c r="AM4" s="102"/>
      <c r="AN4" s="103"/>
      <c r="AP4" s="101"/>
      <c r="AQ4" s="102"/>
      <c r="AR4" s="102"/>
      <c r="AS4" s="102"/>
      <c r="AT4" s="102"/>
      <c r="AU4" s="102"/>
      <c r="AV4" s="103"/>
    </row>
    <row r="5" spans="2:48" x14ac:dyDescent="0.2">
      <c r="B5" s="45"/>
      <c r="C5" s="46" t="s">
        <v>3</v>
      </c>
      <c r="D5" s="47" t="s">
        <v>22</v>
      </c>
      <c r="E5" s="48" t="s">
        <v>4</v>
      </c>
      <c r="F5" s="49" t="s">
        <v>5</v>
      </c>
      <c r="G5" s="50" t="s">
        <v>6</v>
      </c>
      <c r="H5" s="51" t="s">
        <v>7</v>
      </c>
      <c r="J5" s="52"/>
      <c r="K5" s="46" t="s">
        <v>3</v>
      </c>
      <c r="L5" s="47" t="s">
        <v>22</v>
      </c>
      <c r="M5" s="48" t="s">
        <v>4</v>
      </c>
      <c r="N5" s="49" t="s">
        <v>5</v>
      </c>
      <c r="O5" s="50" t="s">
        <v>6</v>
      </c>
      <c r="P5" s="51" t="s">
        <v>7</v>
      </c>
      <c r="R5" s="52"/>
      <c r="S5" s="46" t="s">
        <v>3</v>
      </c>
      <c r="T5" s="47" t="s">
        <v>22</v>
      </c>
      <c r="U5" s="48" t="s">
        <v>4</v>
      </c>
      <c r="V5" s="49" t="s">
        <v>5</v>
      </c>
      <c r="W5" s="50" t="s">
        <v>6</v>
      </c>
      <c r="X5" s="53" t="s">
        <v>7</v>
      </c>
      <c r="Z5" s="77"/>
      <c r="AA5" s="87" t="s">
        <v>3</v>
      </c>
      <c r="AB5" s="88" t="s">
        <v>22</v>
      </c>
      <c r="AC5" s="89" t="s">
        <v>4</v>
      </c>
      <c r="AD5" s="90" t="s">
        <v>5</v>
      </c>
      <c r="AE5" s="91" t="s">
        <v>6</v>
      </c>
      <c r="AF5" s="77" t="s">
        <v>7</v>
      </c>
      <c r="AH5" s="74"/>
      <c r="AI5" s="87" t="s">
        <v>3</v>
      </c>
      <c r="AJ5" s="88" t="s">
        <v>22</v>
      </c>
      <c r="AK5" s="89" t="s">
        <v>4</v>
      </c>
      <c r="AL5" s="90" t="s">
        <v>5</v>
      </c>
      <c r="AM5" s="91" t="s">
        <v>6</v>
      </c>
      <c r="AN5" s="77" t="s">
        <v>7</v>
      </c>
      <c r="AP5" s="74"/>
      <c r="AQ5" s="87"/>
      <c r="AR5" s="88"/>
      <c r="AS5" s="89"/>
      <c r="AT5" s="90"/>
      <c r="AU5" s="91"/>
      <c r="AV5" s="77"/>
    </row>
    <row r="6" spans="2:48" x14ac:dyDescent="0.2">
      <c r="B6" s="7"/>
      <c r="C6" s="15">
        <v>2</v>
      </c>
      <c r="D6" s="15">
        <v>3</v>
      </c>
      <c r="E6" s="15"/>
      <c r="F6" s="15"/>
      <c r="G6" s="15"/>
      <c r="H6" s="10"/>
      <c r="J6" s="7"/>
      <c r="K6" s="15"/>
      <c r="L6" s="15"/>
      <c r="M6" s="15">
        <v>3</v>
      </c>
      <c r="N6" s="15"/>
      <c r="O6" s="15">
        <v>11</v>
      </c>
      <c r="P6" s="10">
        <v>1</v>
      </c>
      <c r="R6" s="7"/>
      <c r="S6" s="15"/>
      <c r="T6" s="15"/>
      <c r="U6" s="15">
        <v>14</v>
      </c>
      <c r="V6" s="15">
        <v>3</v>
      </c>
      <c r="W6" s="15">
        <v>9</v>
      </c>
      <c r="X6" s="10">
        <v>4</v>
      </c>
      <c r="Z6" s="11"/>
      <c r="AA6" s="11">
        <f>SUM(C6,K6,S6)</f>
        <v>2</v>
      </c>
      <c r="AB6" s="15">
        <f t="shared" ref="AB6:AF16" si="0">SUM(D6,L6,T6)</f>
        <v>3</v>
      </c>
      <c r="AC6" s="15">
        <f t="shared" si="0"/>
        <v>17</v>
      </c>
      <c r="AD6" s="15">
        <f t="shared" si="0"/>
        <v>3</v>
      </c>
      <c r="AE6" s="15">
        <f t="shared" si="0"/>
        <v>20</v>
      </c>
      <c r="AF6" s="19">
        <f t="shared" si="0"/>
        <v>5</v>
      </c>
      <c r="AH6" s="11"/>
      <c r="AI6" s="11">
        <f>SUM(AA6,AA22,)</f>
        <v>23</v>
      </c>
      <c r="AJ6" s="15">
        <f t="shared" ref="AJ6:AN15" si="1">SUM(AB6,AB22,)</f>
        <v>18</v>
      </c>
      <c r="AK6" s="15">
        <f t="shared" si="1"/>
        <v>18</v>
      </c>
      <c r="AL6" s="15">
        <f t="shared" si="1"/>
        <v>4</v>
      </c>
      <c r="AM6" s="15">
        <f t="shared" si="1"/>
        <v>32</v>
      </c>
      <c r="AN6" s="19">
        <f t="shared" si="1"/>
        <v>5</v>
      </c>
      <c r="AP6" s="11"/>
      <c r="AQ6" s="11">
        <v>23</v>
      </c>
      <c r="AR6" s="15">
        <v>18</v>
      </c>
      <c r="AS6" s="15">
        <v>18</v>
      </c>
      <c r="AT6" s="15">
        <v>4</v>
      </c>
      <c r="AU6" s="15">
        <v>32</v>
      </c>
      <c r="AV6" s="19">
        <v>5</v>
      </c>
    </row>
    <row r="7" spans="2:48" x14ac:dyDescent="0.2">
      <c r="B7" s="7"/>
      <c r="C7" s="15">
        <v>4</v>
      </c>
      <c r="D7" s="15"/>
      <c r="E7" s="15"/>
      <c r="F7" s="15">
        <v>1</v>
      </c>
      <c r="G7" s="15"/>
      <c r="H7" s="10"/>
      <c r="J7" s="7"/>
      <c r="K7" s="15">
        <v>10</v>
      </c>
      <c r="L7" s="15">
        <v>3</v>
      </c>
      <c r="M7" s="15"/>
      <c r="N7" s="15"/>
      <c r="O7" s="15">
        <v>2</v>
      </c>
      <c r="P7" s="10"/>
      <c r="R7" s="7"/>
      <c r="S7" s="15">
        <v>11</v>
      </c>
      <c r="T7" s="15">
        <v>7</v>
      </c>
      <c r="U7" s="15"/>
      <c r="V7" s="15">
        <v>1</v>
      </c>
      <c r="W7" s="15">
        <v>7</v>
      </c>
      <c r="X7" s="10">
        <v>4</v>
      </c>
      <c r="Z7" s="11"/>
      <c r="AA7" s="11">
        <f t="shared" ref="AA7:AA16" si="2">SUM(C7,K7,S7)</f>
        <v>25</v>
      </c>
      <c r="AB7" s="15">
        <f t="shared" si="0"/>
        <v>10</v>
      </c>
      <c r="AC7" s="15">
        <f t="shared" si="0"/>
        <v>0</v>
      </c>
      <c r="AD7" s="15">
        <f t="shared" si="0"/>
        <v>2</v>
      </c>
      <c r="AE7" s="15">
        <f t="shared" si="0"/>
        <v>9</v>
      </c>
      <c r="AF7" s="19">
        <f t="shared" si="0"/>
        <v>4</v>
      </c>
      <c r="AH7" s="11"/>
      <c r="AI7" s="11">
        <f t="shared" ref="AI7:AI15" si="3">SUM(AA7,AA23,)</f>
        <v>33</v>
      </c>
      <c r="AJ7" s="15">
        <f t="shared" si="1"/>
        <v>23</v>
      </c>
      <c r="AK7" s="15">
        <f t="shared" si="1"/>
        <v>2</v>
      </c>
      <c r="AL7" s="15">
        <f t="shared" si="1"/>
        <v>4</v>
      </c>
      <c r="AM7" s="15">
        <f t="shared" si="1"/>
        <v>34</v>
      </c>
      <c r="AN7" s="19">
        <f t="shared" si="1"/>
        <v>4</v>
      </c>
      <c r="AP7" s="11"/>
      <c r="AQ7" s="11">
        <v>33</v>
      </c>
      <c r="AR7" s="15">
        <v>23</v>
      </c>
      <c r="AS7" s="15">
        <v>2</v>
      </c>
      <c r="AT7" s="15">
        <v>4</v>
      </c>
      <c r="AU7" s="15">
        <v>34</v>
      </c>
      <c r="AV7" s="19">
        <v>4</v>
      </c>
    </row>
    <row r="8" spans="2:48" x14ac:dyDescent="0.2">
      <c r="B8" s="7"/>
      <c r="C8" s="15"/>
      <c r="D8" s="15"/>
      <c r="E8" s="15"/>
      <c r="F8" s="15"/>
      <c r="G8" s="15">
        <v>1</v>
      </c>
      <c r="H8" s="10">
        <v>4</v>
      </c>
      <c r="J8" s="7"/>
      <c r="K8" s="15">
        <v>10</v>
      </c>
      <c r="L8" s="15">
        <v>5</v>
      </c>
      <c r="M8" s="15"/>
      <c r="N8" s="15"/>
      <c r="O8" s="15"/>
      <c r="P8" s="10"/>
      <c r="R8" s="7"/>
      <c r="S8" s="15">
        <v>13</v>
      </c>
      <c r="T8" s="15">
        <v>10</v>
      </c>
      <c r="U8" s="15"/>
      <c r="V8" s="15"/>
      <c r="W8" s="15">
        <v>5</v>
      </c>
      <c r="X8" s="10">
        <v>2</v>
      </c>
      <c r="Z8" s="11"/>
      <c r="AA8" s="11">
        <f t="shared" si="2"/>
        <v>23</v>
      </c>
      <c r="AB8" s="15">
        <f t="shared" si="0"/>
        <v>15</v>
      </c>
      <c r="AC8" s="15">
        <f t="shared" si="0"/>
        <v>0</v>
      </c>
      <c r="AD8" s="15">
        <f t="shared" si="0"/>
        <v>0</v>
      </c>
      <c r="AE8" s="15">
        <f t="shared" si="0"/>
        <v>6</v>
      </c>
      <c r="AF8" s="19">
        <f t="shared" si="0"/>
        <v>6</v>
      </c>
      <c r="AH8" s="11"/>
      <c r="AI8" s="11">
        <f t="shared" si="3"/>
        <v>27</v>
      </c>
      <c r="AJ8" s="15">
        <f t="shared" si="1"/>
        <v>19</v>
      </c>
      <c r="AK8" s="15">
        <f t="shared" si="1"/>
        <v>3</v>
      </c>
      <c r="AL8" s="15">
        <f t="shared" si="1"/>
        <v>6</v>
      </c>
      <c r="AM8" s="15">
        <f t="shared" si="1"/>
        <v>39</v>
      </c>
      <c r="AN8" s="19">
        <f t="shared" si="1"/>
        <v>6</v>
      </c>
      <c r="AP8" s="11"/>
      <c r="AQ8" s="11">
        <v>27</v>
      </c>
      <c r="AR8" s="15">
        <v>19</v>
      </c>
      <c r="AS8" s="15">
        <v>3</v>
      </c>
      <c r="AT8" s="15">
        <v>6</v>
      </c>
      <c r="AU8" s="15">
        <v>39</v>
      </c>
      <c r="AV8" s="19">
        <v>6</v>
      </c>
    </row>
    <row r="9" spans="2:48" x14ac:dyDescent="0.2">
      <c r="B9" s="7"/>
      <c r="C9" s="15"/>
      <c r="D9" s="15"/>
      <c r="E9" s="15"/>
      <c r="F9" s="15"/>
      <c r="G9" s="15">
        <v>5</v>
      </c>
      <c r="H9" s="10"/>
      <c r="J9" s="7"/>
      <c r="K9" s="15">
        <v>8</v>
      </c>
      <c r="L9" s="15">
        <v>7</v>
      </c>
      <c r="M9" s="15"/>
      <c r="N9" s="15"/>
      <c r="O9" s="15"/>
      <c r="P9" s="10"/>
      <c r="R9" s="7"/>
      <c r="S9" s="15">
        <v>2</v>
      </c>
      <c r="T9" s="15"/>
      <c r="U9" s="15"/>
      <c r="V9" s="15">
        <v>1</v>
      </c>
      <c r="W9" s="15">
        <v>26</v>
      </c>
      <c r="X9" s="10">
        <v>1</v>
      </c>
      <c r="Z9" s="11"/>
      <c r="AA9" s="11">
        <f t="shared" si="2"/>
        <v>10</v>
      </c>
      <c r="AB9" s="15">
        <f t="shared" si="0"/>
        <v>7</v>
      </c>
      <c r="AC9" s="15">
        <f t="shared" si="0"/>
        <v>0</v>
      </c>
      <c r="AD9" s="15">
        <f t="shared" si="0"/>
        <v>1</v>
      </c>
      <c r="AE9" s="15">
        <f t="shared" si="0"/>
        <v>31</v>
      </c>
      <c r="AF9" s="19">
        <f t="shared" si="0"/>
        <v>1</v>
      </c>
      <c r="AH9" s="11"/>
      <c r="AI9" s="11">
        <f t="shared" si="3"/>
        <v>15</v>
      </c>
      <c r="AJ9" s="15">
        <f t="shared" si="1"/>
        <v>10</v>
      </c>
      <c r="AK9" s="15">
        <f t="shared" si="1"/>
        <v>2</v>
      </c>
      <c r="AL9" s="15">
        <f t="shared" si="1"/>
        <v>2</v>
      </c>
      <c r="AM9" s="15">
        <f t="shared" si="1"/>
        <v>70</v>
      </c>
      <c r="AN9" s="19">
        <f t="shared" si="1"/>
        <v>1</v>
      </c>
      <c r="AP9" s="11"/>
      <c r="AQ9" s="11">
        <v>15</v>
      </c>
      <c r="AR9" s="15">
        <v>10</v>
      </c>
      <c r="AS9" s="15">
        <v>2</v>
      </c>
      <c r="AT9" s="15">
        <v>2</v>
      </c>
      <c r="AU9" s="15">
        <v>70</v>
      </c>
      <c r="AV9" s="19">
        <v>1</v>
      </c>
    </row>
    <row r="10" spans="2:48" x14ac:dyDescent="0.2">
      <c r="B10" s="7"/>
      <c r="C10" s="15"/>
      <c r="D10" s="15"/>
      <c r="E10" s="15"/>
      <c r="F10" s="15"/>
      <c r="G10" s="15">
        <v>3</v>
      </c>
      <c r="H10" s="10">
        <v>2</v>
      </c>
      <c r="J10" s="7"/>
      <c r="K10" s="15">
        <v>12</v>
      </c>
      <c r="L10" s="15">
        <v>3</v>
      </c>
      <c r="M10" s="15"/>
      <c r="N10" s="15"/>
      <c r="O10" s="15"/>
      <c r="P10" s="10"/>
      <c r="R10" s="7"/>
      <c r="S10" s="15">
        <v>1</v>
      </c>
      <c r="T10" s="15">
        <v>4</v>
      </c>
      <c r="U10" s="15">
        <v>1</v>
      </c>
      <c r="V10" s="15">
        <v>1</v>
      </c>
      <c r="W10" s="15">
        <v>21</v>
      </c>
      <c r="X10" s="10">
        <v>2</v>
      </c>
      <c r="Z10" s="11"/>
      <c r="AA10" s="11">
        <f t="shared" si="2"/>
        <v>13</v>
      </c>
      <c r="AB10" s="15">
        <f t="shared" si="0"/>
        <v>7</v>
      </c>
      <c r="AC10" s="15">
        <f t="shared" si="0"/>
        <v>1</v>
      </c>
      <c r="AD10" s="15">
        <f t="shared" si="0"/>
        <v>1</v>
      </c>
      <c r="AE10" s="15">
        <f t="shared" si="0"/>
        <v>24</v>
      </c>
      <c r="AF10" s="19">
        <f t="shared" si="0"/>
        <v>4</v>
      </c>
      <c r="AH10" s="11"/>
      <c r="AI10" s="11">
        <f t="shared" si="3"/>
        <v>13</v>
      </c>
      <c r="AJ10" s="15">
        <f t="shared" si="1"/>
        <v>7</v>
      </c>
      <c r="AK10" s="15">
        <f t="shared" si="1"/>
        <v>4</v>
      </c>
      <c r="AL10" s="15">
        <f t="shared" si="1"/>
        <v>6</v>
      </c>
      <c r="AM10" s="15">
        <f t="shared" si="1"/>
        <v>66</v>
      </c>
      <c r="AN10" s="19">
        <f t="shared" si="1"/>
        <v>4</v>
      </c>
      <c r="AP10" s="11"/>
      <c r="AQ10" s="11">
        <v>13</v>
      </c>
      <c r="AR10" s="15">
        <v>7</v>
      </c>
      <c r="AS10" s="15">
        <v>4</v>
      </c>
      <c r="AT10" s="15">
        <v>6</v>
      </c>
      <c r="AU10" s="15">
        <v>66</v>
      </c>
      <c r="AV10" s="19">
        <v>4</v>
      </c>
    </row>
    <row r="11" spans="2:48" x14ac:dyDescent="0.2">
      <c r="B11" s="7"/>
      <c r="C11" s="15">
        <v>2</v>
      </c>
      <c r="D11" s="15">
        <v>3</v>
      </c>
      <c r="E11" s="15"/>
      <c r="F11" s="15"/>
      <c r="G11" s="15"/>
      <c r="H11" s="10"/>
      <c r="J11" s="7"/>
      <c r="K11" s="15">
        <v>3</v>
      </c>
      <c r="L11" s="15">
        <v>2</v>
      </c>
      <c r="M11" s="15">
        <v>2</v>
      </c>
      <c r="N11" s="15"/>
      <c r="O11" s="15">
        <v>7</v>
      </c>
      <c r="P11" s="10">
        <v>1</v>
      </c>
      <c r="R11" s="7"/>
      <c r="S11" s="15">
        <v>2</v>
      </c>
      <c r="T11" s="15">
        <v>1</v>
      </c>
      <c r="U11" s="21">
        <v>2</v>
      </c>
      <c r="V11" s="15">
        <v>2</v>
      </c>
      <c r="W11" s="15">
        <v>20</v>
      </c>
      <c r="X11" s="10">
        <v>3</v>
      </c>
      <c r="Z11" s="11"/>
      <c r="AA11" s="11">
        <f t="shared" si="2"/>
        <v>7</v>
      </c>
      <c r="AB11" s="15">
        <f t="shared" si="0"/>
        <v>6</v>
      </c>
      <c r="AC11" s="15">
        <f t="shared" si="0"/>
        <v>4</v>
      </c>
      <c r="AD11" s="15">
        <f t="shared" si="0"/>
        <v>2</v>
      </c>
      <c r="AE11" s="15">
        <f t="shared" si="0"/>
        <v>27</v>
      </c>
      <c r="AF11" s="19">
        <f t="shared" si="0"/>
        <v>4</v>
      </c>
      <c r="AH11" s="11"/>
      <c r="AI11" s="11">
        <f t="shared" si="3"/>
        <v>8</v>
      </c>
      <c r="AJ11" s="15">
        <f t="shared" si="1"/>
        <v>7</v>
      </c>
      <c r="AK11" s="15">
        <f t="shared" si="1"/>
        <v>7</v>
      </c>
      <c r="AL11" s="15">
        <f t="shared" si="1"/>
        <v>6</v>
      </c>
      <c r="AM11" s="15">
        <f t="shared" si="1"/>
        <v>68</v>
      </c>
      <c r="AN11" s="19">
        <f t="shared" si="1"/>
        <v>4</v>
      </c>
      <c r="AP11" s="11"/>
      <c r="AQ11" s="11">
        <v>8</v>
      </c>
      <c r="AR11" s="15">
        <v>7</v>
      </c>
      <c r="AS11" s="15">
        <v>7</v>
      </c>
      <c r="AT11" s="15">
        <v>6</v>
      </c>
      <c r="AU11" s="15">
        <v>68</v>
      </c>
      <c r="AV11" s="19">
        <v>4</v>
      </c>
    </row>
    <row r="12" spans="2:48" x14ac:dyDescent="0.2">
      <c r="B12" s="7"/>
      <c r="C12" s="15">
        <v>2</v>
      </c>
      <c r="D12" s="15">
        <v>3</v>
      </c>
      <c r="E12" s="15"/>
      <c r="F12" s="15"/>
      <c r="G12" s="15"/>
      <c r="H12" s="10"/>
      <c r="J12" s="7"/>
      <c r="K12" s="15"/>
      <c r="L12" s="15">
        <v>4</v>
      </c>
      <c r="M12" s="15"/>
      <c r="N12" s="15"/>
      <c r="O12" s="15">
        <v>10</v>
      </c>
      <c r="P12" s="10">
        <v>1</v>
      </c>
      <c r="R12" s="7"/>
      <c r="S12" s="15">
        <v>3</v>
      </c>
      <c r="T12" s="15">
        <v>1</v>
      </c>
      <c r="U12" s="21">
        <v>4</v>
      </c>
      <c r="V12" s="15">
        <v>1</v>
      </c>
      <c r="W12" s="15">
        <v>18</v>
      </c>
      <c r="X12" s="10">
        <v>3</v>
      </c>
      <c r="Z12" s="11"/>
      <c r="AA12" s="11">
        <f t="shared" si="2"/>
        <v>5</v>
      </c>
      <c r="AB12" s="15">
        <f t="shared" si="0"/>
        <v>8</v>
      </c>
      <c r="AC12" s="15">
        <f t="shared" si="0"/>
        <v>4</v>
      </c>
      <c r="AD12" s="15">
        <f t="shared" si="0"/>
        <v>1</v>
      </c>
      <c r="AE12" s="15">
        <f t="shared" si="0"/>
        <v>28</v>
      </c>
      <c r="AF12" s="19">
        <f t="shared" si="0"/>
        <v>4</v>
      </c>
      <c r="AH12" s="11"/>
      <c r="AI12" s="11">
        <f t="shared" si="3"/>
        <v>5</v>
      </c>
      <c r="AJ12" s="15">
        <f t="shared" si="1"/>
        <v>11</v>
      </c>
      <c r="AK12" s="15">
        <f t="shared" si="1"/>
        <v>7</v>
      </c>
      <c r="AL12" s="15">
        <f t="shared" si="1"/>
        <v>3</v>
      </c>
      <c r="AM12" s="15">
        <f t="shared" si="1"/>
        <v>70</v>
      </c>
      <c r="AN12" s="19">
        <f t="shared" si="1"/>
        <v>4</v>
      </c>
      <c r="AP12" s="11"/>
      <c r="AQ12" s="11">
        <v>5</v>
      </c>
      <c r="AR12" s="15">
        <v>11</v>
      </c>
      <c r="AS12" s="15">
        <v>7</v>
      </c>
      <c r="AT12" s="15">
        <v>3</v>
      </c>
      <c r="AU12" s="15">
        <v>70</v>
      </c>
      <c r="AV12" s="19">
        <v>4</v>
      </c>
    </row>
    <row r="13" spans="2:48" x14ac:dyDescent="0.2">
      <c r="B13" s="7"/>
      <c r="C13" s="15"/>
      <c r="D13" s="15"/>
      <c r="E13" s="15"/>
      <c r="F13" s="15"/>
      <c r="G13" s="15">
        <v>5</v>
      </c>
      <c r="H13" s="10"/>
      <c r="J13" s="7"/>
      <c r="K13" s="15"/>
      <c r="L13" s="15"/>
      <c r="M13" s="15">
        <v>4</v>
      </c>
      <c r="N13" s="15"/>
      <c r="O13" s="15">
        <v>9</v>
      </c>
      <c r="P13" s="10">
        <v>2</v>
      </c>
      <c r="R13" s="7"/>
      <c r="S13" s="15"/>
      <c r="T13" s="15"/>
      <c r="U13" s="15"/>
      <c r="V13" s="15">
        <v>3</v>
      </c>
      <c r="W13" s="15">
        <v>23</v>
      </c>
      <c r="X13" s="10">
        <v>4</v>
      </c>
      <c r="Z13" s="11"/>
      <c r="AA13" s="11">
        <f t="shared" si="2"/>
        <v>0</v>
      </c>
      <c r="AB13" s="15">
        <f t="shared" si="0"/>
        <v>0</v>
      </c>
      <c r="AC13" s="15">
        <f t="shared" si="0"/>
        <v>4</v>
      </c>
      <c r="AD13" s="15">
        <f t="shared" si="0"/>
        <v>3</v>
      </c>
      <c r="AE13" s="15">
        <f t="shared" si="0"/>
        <v>37</v>
      </c>
      <c r="AF13" s="19">
        <f t="shared" si="0"/>
        <v>6</v>
      </c>
      <c r="AH13" s="11"/>
      <c r="AI13" s="11">
        <f t="shared" si="3"/>
        <v>0</v>
      </c>
      <c r="AJ13" s="15">
        <f t="shared" si="1"/>
        <v>0</v>
      </c>
      <c r="AK13" s="15">
        <f t="shared" si="1"/>
        <v>8</v>
      </c>
      <c r="AL13" s="15">
        <f t="shared" si="1"/>
        <v>8</v>
      </c>
      <c r="AM13" s="15">
        <f t="shared" si="1"/>
        <v>78</v>
      </c>
      <c r="AN13" s="19">
        <f t="shared" si="1"/>
        <v>6</v>
      </c>
      <c r="AP13" s="11"/>
      <c r="AQ13" s="11">
        <v>0</v>
      </c>
      <c r="AR13" s="15">
        <v>0</v>
      </c>
      <c r="AS13" s="15">
        <v>8</v>
      </c>
      <c r="AT13" s="15">
        <v>8</v>
      </c>
      <c r="AU13" s="15">
        <v>78</v>
      </c>
      <c r="AV13" s="19">
        <v>6</v>
      </c>
    </row>
    <row r="14" spans="2:48" x14ac:dyDescent="0.2">
      <c r="B14" s="7"/>
      <c r="C14" s="15"/>
      <c r="D14" s="15"/>
      <c r="E14" s="15"/>
      <c r="F14" s="15">
        <v>1</v>
      </c>
      <c r="G14" s="15">
        <v>4</v>
      </c>
      <c r="H14" s="10"/>
      <c r="J14" s="7"/>
      <c r="K14" s="15"/>
      <c r="L14" s="15"/>
      <c r="M14" s="15">
        <v>4</v>
      </c>
      <c r="N14" s="15"/>
      <c r="O14" s="15">
        <v>10</v>
      </c>
      <c r="P14" s="10">
        <v>1</v>
      </c>
      <c r="R14" s="7"/>
      <c r="S14" s="15">
        <v>9</v>
      </c>
      <c r="T14" s="15">
        <v>5</v>
      </c>
      <c r="U14" s="15"/>
      <c r="V14" s="15"/>
      <c r="W14" s="15">
        <v>13</v>
      </c>
      <c r="X14" s="10">
        <v>3</v>
      </c>
      <c r="Z14" s="11"/>
      <c r="AA14" s="11">
        <f t="shared" si="2"/>
        <v>9</v>
      </c>
      <c r="AB14" s="15">
        <f t="shared" si="0"/>
        <v>5</v>
      </c>
      <c r="AC14" s="15">
        <f t="shared" si="0"/>
        <v>4</v>
      </c>
      <c r="AD14" s="15">
        <f t="shared" si="0"/>
        <v>1</v>
      </c>
      <c r="AE14" s="15">
        <f t="shared" si="0"/>
        <v>27</v>
      </c>
      <c r="AF14" s="19">
        <f t="shared" si="0"/>
        <v>4</v>
      </c>
      <c r="AH14" s="11"/>
      <c r="AI14" s="11">
        <f t="shared" si="3"/>
        <v>11</v>
      </c>
      <c r="AJ14" s="15">
        <f t="shared" si="1"/>
        <v>7</v>
      </c>
      <c r="AK14" s="15">
        <f t="shared" si="1"/>
        <v>7</v>
      </c>
      <c r="AL14" s="15">
        <f t="shared" si="1"/>
        <v>5</v>
      </c>
      <c r="AM14" s="15">
        <f t="shared" si="1"/>
        <v>66</v>
      </c>
      <c r="AN14" s="19">
        <f t="shared" si="1"/>
        <v>4</v>
      </c>
      <c r="AP14" s="11"/>
      <c r="AQ14" s="11">
        <v>11</v>
      </c>
      <c r="AR14" s="15">
        <v>7</v>
      </c>
      <c r="AS14" s="15">
        <v>7</v>
      </c>
      <c r="AT14" s="15">
        <v>5</v>
      </c>
      <c r="AU14" s="15">
        <v>66</v>
      </c>
      <c r="AV14" s="19">
        <v>4</v>
      </c>
    </row>
    <row r="15" spans="2:48" x14ac:dyDescent="0.2">
      <c r="B15" s="7"/>
      <c r="C15" s="15">
        <v>3</v>
      </c>
      <c r="D15" s="15">
        <v>2</v>
      </c>
      <c r="E15" s="15"/>
      <c r="F15" s="15"/>
      <c r="G15" s="15"/>
      <c r="H15" s="10"/>
      <c r="J15" s="7"/>
      <c r="K15" s="15"/>
      <c r="L15" s="15"/>
      <c r="M15" s="15">
        <v>2</v>
      </c>
      <c r="N15" s="21">
        <v>1</v>
      </c>
      <c r="O15" s="15">
        <v>10</v>
      </c>
      <c r="P15" s="10">
        <v>2</v>
      </c>
      <c r="R15" s="7"/>
      <c r="S15" s="15">
        <v>10</v>
      </c>
      <c r="T15" s="15">
        <v>12</v>
      </c>
      <c r="U15" s="15"/>
      <c r="V15" s="15"/>
      <c r="W15" s="15">
        <v>8</v>
      </c>
      <c r="X15" s="10"/>
      <c r="Z15" s="11"/>
      <c r="AA15" s="66">
        <f t="shared" si="2"/>
        <v>13</v>
      </c>
      <c r="AB15" s="80">
        <f t="shared" si="0"/>
        <v>14</v>
      </c>
      <c r="AC15" s="80">
        <f t="shared" si="0"/>
        <v>2</v>
      </c>
      <c r="AD15" s="80">
        <f t="shared" si="0"/>
        <v>1</v>
      </c>
      <c r="AE15" s="80">
        <f t="shared" si="0"/>
        <v>18</v>
      </c>
      <c r="AF15" s="81">
        <f t="shared" si="0"/>
        <v>2</v>
      </c>
      <c r="AH15" s="11"/>
      <c r="AI15" s="66">
        <f t="shared" si="3"/>
        <v>30</v>
      </c>
      <c r="AJ15" s="80">
        <f t="shared" si="1"/>
        <v>22</v>
      </c>
      <c r="AK15" s="80">
        <f t="shared" si="1"/>
        <v>5</v>
      </c>
      <c r="AL15" s="80">
        <f t="shared" si="1"/>
        <v>3</v>
      </c>
      <c r="AM15" s="80">
        <f t="shared" si="1"/>
        <v>38</v>
      </c>
      <c r="AN15" s="81">
        <f t="shared" si="1"/>
        <v>2</v>
      </c>
      <c r="AP15" s="11"/>
      <c r="AQ15" s="66">
        <v>30</v>
      </c>
      <c r="AR15" s="80">
        <v>22</v>
      </c>
      <c r="AS15" s="80">
        <v>5</v>
      </c>
      <c r="AT15" s="80">
        <v>3</v>
      </c>
      <c r="AU15" s="80">
        <v>38</v>
      </c>
      <c r="AV15" s="81">
        <v>2</v>
      </c>
    </row>
    <row r="16" spans="2:48" ht="17" customHeight="1" thickBot="1" x14ac:dyDescent="0.25">
      <c r="B16" s="22" t="s">
        <v>8</v>
      </c>
      <c r="C16" s="38">
        <f>SUM(C6:C15)</f>
        <v>13</v>
      </c>
      <c r="D16" s="38">
        <f>SUM(D6:D15)</f>
        <v>11</v>
      </c>
      <c r="E16" s="38"/>
      <c r="F16" s="38">
        <f>SUM(F6:F15)</f>
        <v>2</v>
      </c>
      <c r="G16" s="42">
        <f>SUM(G6:G15)</f>
        <v>18</v>
      </c>
      <c r="H16" s="43">
        <f>SUM(H6:H15)</f>
        <v>6</v>
      </c>
      <c r="J16" s="27" t="s">
        <v>8</v>
      </c>
      <c r="K16" s="28">
        <f t="shared" ref="K16:P16" si="4">SUM(K6:K15)</f>
        <v>43</v>
      </c>
      <c r="L16" s="28">
        <f t="shared" si="4"/>
        <v>24</v>
      </c>
      <c r="M16" s="28">
        <f t="shared" si="4"/>
        <v>15</v>
      </c>
      <c r="N16" s="28">
        <f t="shared" si="4"/>
        <v>1</v>
      </c>
      <c r="O16" s="28">
        <f t="shared" si="4"/>
        <v>59</v>
      </c>
      <c r="P16" s="29">
        <f t="shared" si="4"/>
        <v>8</v>
      </c>
      <c r="R16" s="27" t="s">
        <v>8</v>
      </c>
      <c r="S16" s="28">
        <f t="shared" ref="S16:X16" si="5">SUM(S6:S15)</f>
        <v>51</v>
      </c>
      <c r="T16" s="28">
        <f t="shared" si="5"/>
        <v>40</v>
      </c>
      <c r="U16" s="28">
        <f t="shared" si="5"/>
        <v>21</v>
      </c>
      <c r="V16" s="28">
        <f t="shared" si="5"/>
        <v>12</v>
      </c>
      <c r="W16" s="28">
        <f t="shared" si="5"/>
        <v>150</v>
      </c>
      <c r="X16" s="29">
        <f t="shared" si="5"/>
        <v>26</v>
      </c>
      <c r="Z16" s="84" t="s">
        <v>8</v>
      </c>
      <c r="AA16" s="92">
        <f t="shared" si="2"/>
        <v>107</v>
      </c>
      <c r="AB16" s="92">
        <f t="shared" si="0"/>
        <v>75</v>
      </c>
      <c r="AC16" s="92">
        <f t="shared" si="0"/>
        <v>36</v>
      </c>
      <c r="AD16" s="92">
        <f t="shared" si="0"/>
        <v>15</v>
      </c>
      <c r="AE16" s="92">
        <f t="shared" si="0"/>
        <v>227</v>
      </c>
      <c r="AF16" s="92">
        <f t="shared" si="0"/>
        <v>40</v>
      </c>
      <c r="AH16" s="84" t="s">
        <v>8</v>
      </c>
      <c r="AI16" s="67">
        <f>SUM(AA16,AA32,)</f>
        <v>165</v>
      </c>
      <c r="AJ16" s="67">
        <f t="shared" ref="AJ16:AN16" si="6">SUM(AB16,AB32,)</f>
        <v>124</v>
      </c>
      <c r="AK16" s="67">
        <f t="shared" si="6"/>
        <v>63</v>
      </c>
      <c r="AL16" s="67">
        <f t="shared" si="6"/>
        <v>47</v>
      </c>
      <c r="AM16" s="67">
        <f t="shared" si="6"/>
        <v>561</v>
      </c>
      <c r="AN16" s="67">
        <f t="shared" si="6"/>
        <v>40</v>
      </c>
      <c r="AP16" s="84"/>
      <c r="AQ16" s="67">
        <v>165</v>
      </c>
      <c r="AR16" s="67">
        <v>124</v>
      </c>
      <c r="AS16" s="67">
        <v>63</v>
      </c>
      <c r="AT16" s="67">
        <v>47</v>
      </c>
      <c r="AU16" s="67">
        <v>561</v>
      </c>
      <c r="AV16" s="67">
        <v>40</v>
      </c>
    </row>
    <row r="17" spans="2:48" ht="16" thickBot="1" x14ac:dyDescent="0.25">
      <c r="AH17" s="77" t="s">
        <v>43</v>
      </c>
      <c r="AI17" s="77">
        <f>AI16/1000</f>
        <v>0.16500000000000001</v>
      </c>
      <c r="AJ17" s="77">
        <f t="shared" ref="AJ17:AN17" si="7">AJ16/1000</f>
        <v>0.124</v>
      </c>
      <c r="AK17" s="77">
        <f t="shared" si="7"/>
        <v>6.3E-2</v>
      </c>
      <c r="AL17" s="77">
        <f t="shared" si="7"/>
        <v>4.7E-2</v>
      </c>
      <c r="AM17" s="77">
        <f t="shared" si="7"/>
        <v>0.56100000000000005</v>
      </c>
      <c r="AN17" s="77">
        <f t="shared" si="7"/>
        <v>0.04</v>
      </c>
      <c r="AP17" s="77"/>
      <c r="AQ17" s="77"/>
      <c r="AR17" s="77"/>
      <c r="AS17" s="77"/>
      <c r="AT17" s="77"/>
      <c r="AU17" s="77"/>
      <c r="AV17" s="77"/>
    </row>
    <row r="18" spans="2:48" ht="22" thickBot="1" x14ac:dyDescent="0.3">
      <c r="B18" s="104" t="s">
        <v>10</v>
      </c>
      <c r="C18" s="105"/>
      <c r="D18" s="39"/>
    </row>
    <row r="19" spans="2:48" ht="16" thickBot="1" x14ac:dyDescent="0.25"/>
    <row r="20" spans="2:48" ht="20" thickBot="1" x14ac:dyDescent="0.3">
      <c r="B20" s="94" t="s">
        <v>0</v>
      </c>
      <c r="C20" s="95"/>
      <c r="D20" s="95"/>
      <c r="E20" s="95"/>
      <c r="F20" s="95"/>
      <c r="G20" s="95"/>
      <c r="H20" s="96"/>
      <c r="J20" s="97" t="s">
        <v>1</v>
      </c>
      <c r="K20" s="98"/>
      <c r="L20" s="98"/>
      <c r="M20" s="98"/>
      <c r="N20" s="98"/>
      <c r="O20" s="98"/>
      <c r="P20" s="99"/>
      <c r="R20" s="97" t="s">
        <v>2</v>
      </c>
      <c r="S20" s="98"/>
      <c r="T20" s="98"/>
      <c r="U20" s="98"/>
      <c r="V20" s="98"/>
      <c r="W20" s="98"/>
      <c r="X20" s="99"/>
      <c r="Z20" s="109" t="s">
        <v>47</v>
      </c>
      <c r="AA20" s="109"/>
      <c r="AB20" s="109"/>
      <c r="AC20" s="109"/>
      <c r="AD20" s="109"/>
      <c r="AE20" s="109"/>
      <c r="AF20" s="109"/>
      <c r="AH20" s="106" t="s">
        <v>50</v>
      </c>
      <c r="AI20" s="107"/>
      <c r="AJ20" s="107"/>
      <c r="AK20" s="107"/>
      <c r="AL20" s="108"/>
      <c r="AN20" s="106" t="s">
        <v>51</v>
      </c>
      <c r="AO20" s="107"/>
      <c r="AP20" s="107"/>
      <c r="AQ20" s="107"/>
      <c r="AR20" s="108"/>
    </row>
    <row r="21" spans="2:48" x14ac:dyDescent="0.2">
      <c r="B21" s="45"/>
      <c r="C21" s="46" t="s">
        <v>3</v>
      </c>
      <c r="D21" s="47" t="s">
        <v>22</v>
      </c>
      <c r="E21" s="48" t="s">
        <v>4</v>
      </c>
      <c r="F21" s="49" t="s">
        <v>5</v>
      </c>
      <c r="G21" s="50" t="s">
        <v>6</v>
      </c>
      <c r="H21" s="51" t="s">
        <v>7</v>
      </c>
      <c r="J21" s="52"/>
      <c r="K21" s="46" t="s">
        <v>3</v>
      </c>
      <c r="L21" s="47" t="s">
        <v>22</v>
      </c>
      <c r="M21" s="48" t="s">
        <v>4</v>
      </c>
      <c r="N21" s="49" t="s">
        <v>5</v>
      </c>
      <c r="O21" s="50" t="s">
        <v>6</v>
      </c>
      <c r="P21" s="51" t="s">
        <v>7</v>
      </c>
      <c r="R21" s="52"/>
      <c r="S21" s="46" t="s">
        <v>3</v>
      </c>
      <c r="T21" s="47" t="s">
        <v>22</v>
      </c>
      <c r="U21" s="48" t="s">
        <v>4</v>
      </c>
      <c r="V21" s="49" t="s">
        <v>5</v>
      </c>
      <c r="W21" s="50" t="s">
        <v>6</v>
      </c>
      <c r="X21" s="53" t="s">
        <v>7</v>
      </c>
      <c r="Z21" s="77"/>
      <c r="AA21" s="87" t="s">
        <v>3</v>
      </c>
      <c r="AB21" s="88" t="s">
        <v>22</v>
      </c>
      <c r="AC21" s="89" t="s">
        <v>4</v>
      </c>
      <c r="AD21" s="90" t="s">
        <v>5</v>
      </c>
      <c r="AE21" s="91" t="s">
        <v>6</v>
      </c>
      <c r="AF21" s="77" t="s">
        <v>7</v>
      </c>
      <c r="AH21" s="74"/>
      <c r="AI21" s="87" t="s">
        <v>3</v>
      </c>
      <c r="AJ21" s="88" t="s">
        <v>22</v>
      </c>
      <c r="AK21" s="89" t="s">
        <v>4</v>
      </c>
      <c r="AL21" s="90" t="s">
        <v>5</v>
      </c>
      <c r="AN21" s="74"/>
      <c r="AO21" s="87" t="s">
        <v>3</v>
      </c>
      <c r="AP21" s="88" t="s">
        <v>22</v>
      </c>
      <c r="AQ21" s="89" t="s">
        <v>4</v>
      </c>
      <c r="AR21" s="90" t="s">
        <v>5</v>
      </c>
    </row>
    <row r="22" spans="2:48" x14ac:dyDescent="0.2">
      <c r="B22" s="7"/>
      <c r="C22" s="15">
        <v>2</v>
      </c>
      <c r="D22" s="15">
        <v>3</v>
      </c>
      <c r="E22" s="15"/>
      <c r="F22" s="15"/>
      <c r="G22" s="15"/>
      <c r="H22" s="10"/>
      <c r="J22" s="7"/>
      <c r="K22" s="15">
        <v>6</v>
      </c>
      <c r="L22" s="15">
        <v>1</v>
      </c>
      <c r="M22" s="15">
        <v>1</v>
      </c>
      <c r="N22" s="15"/>
      <c r="O22" s="15">
        <v>7</v>
      </c>
      <c r="P22" s="10"/>
      <c r="R22" s="7"/>
      <c r="S22" s="15">
        <v>13</v>
      </c>
      <c r="T22" s="15">
        <v>11</v>
      </c>
      <c r="U22" s="15"/>
      <c r="V22" s="15">
        <v>1</v>
      </c>
      <c r="W22" s="15">
        <v>5</v>
      </c>
      <c r="X22" s="10"/>
      <c r="Z22" s="11"/>
      <c r="AA22" s="12">
        <f>SUM(C22,K22,S22)</f>
        <v>21</v>
      </c>
      <c r="AB22" s="73">
        <f t="shared" ref="AB22:AB32" si="8">SUM(D22,L22,T22)</f>
        <v>15</v>
      </c>
      <c r="AC22" s="73">
        <f t="shared" ref="AC22:AC32" si="9">SUM(E22,M22,U22)</f>
        <v>1</v>
      </c>
      <c r="AD22" s="73">
        <f t="shared" ref="AD22:AD32" si="10">SUM(F22,N22,V22)</f>
        <v>1</v>
      </c>
      <c r="AE22" s="73">
        <f t="shared" ref="AE22:AE32" si="11">SUM(G22,O22,W22)</f>
        <v>12</v>
      </c>
      <c r="AF22" s="16">
        <f t="shared" ref="AF22:AF32" si="12">SUM(H22,P22,X22)</f>
        <v>0</v>
      </c>
      <c r="AH22" s="11"/>
      <c r="AI22" s="11">
        <v>23</v>
      </c>
      <c r="AJ22" s="15">
        <v>18</v>
      </c>
      <c r="AK22" s="15">
        <f>SUM(AS6,AV6)</f>
        <v>23</v>
      </c>
      <c r="AL22" s="19">
        <f>SUM(AT6,AU6)</f>
        <v>36</v>
      </c>
      <c r="AN22" s="11"/>
      <c r="AO22" s="12">
        <v>7</v>
      </c>
      <c r="AP22" s="73">
        <v>0</v>
      </c>
      <c r="AQ22" s="15">
        <v>101</v>
      </c>
      <c r="AR22" s="16">
        <v>42</v>
      </c>
    </row>
    <row r="23" spans="2:48" x14ac:dyDescent="0.2">
      <c r="B23" s="7"/>
      <c r="C23" s="15">
        <v>1</v>
      </c>
      <c r="D23" s="15">
        <v>2</v>
      </c>
      <c r="E23" s="15"/>
      <c r="F23" s="15"/>
      <c r="G23" s="15">
        <v>2</v>
      </c>
      <c r="H23" s="10"/>
      <c r="J23" s="7"/>
      <c r="K23" s="15">
        <v>1</v>
      </c>
      <c r="L23" s="15">
        <v>4</v>
      </c>
      <c r="M23" s="15">
        <v>1</v>
      </c>
      <c r="N23" s="15"/>
      <c r="O23" s="15">
        <v>9</v>
      </c>
      <c r="P23" s="10"/>
      <c r="R23" s="7"/>
      <c r="S23" s="15">
        <v>6</v>
      </c>
      <c r="T23" s="15">
        <v>7</v>
      </c>
      <c r="U23" s="15">
        <v>1</v>
      </c>
      <c r="V23" s="15">
        <v>2</v>
      </c>
      <c r="W23" s="15">
        <v>14</v>
      </c>
      <c r="X23" s="10"/>
      <c r="Z23" s="11"/>
      <c r="AA23" s="11">
        <f t="shared" ref="AA23:AA32" si="13">SUM(C23,K23,S23)</f>
        <v>8</v>
      </c>
      <c r="AB23" s="15">
        <f t="shared" si="8"/>
        <v>13</v>
      </c>
      <c r="AC23" s="15">
        <f t="shared" si="9"/>
        <v>2</v>
      </c>
      <c r="AD23" s="15">
        <f t="shared" si="10"/>
        <v>2</v>
      </c>
      <c r="AE23" s="15">
        <f t="shared" si="11"/>
        <v>25</v>
      </c>
      <c r="AF23" s="19">
        <f t="shared" si="12"/>
        <v>0</v>
      </c>
      <c r="AH23" s="11"/>
      <c r="AI23" s="11">
        <v>33</v>
      </c>
      <c r="AJ23" s="15">
        <v>23</v>
      </c>
      <c r="AK23" s="15">
        <f t="shared" ref="AK23:AK32" si="14">SUM(AS7,AV7)</f>
        <v>6</v>
      </c>
      <c r="AL23" s="19">
        <f t="shared" ref="AL23:AL32" si="15">SUM(AT7,AU7)</f>
        <v>38</v>
      </c>
      <c r="AN23" s="11"/>
      <c r="AO23" s="11">
        <v>0</v>
      </c>
      <c r="AP23" s="15">
        <v>15</v>
      </c>
      <c r="AQ23" s="15">
        <v>91</v>
      </c>
      <c r="AR23" s="19">
        <v>44</v>
      </c>
    </row>
    <row r="24" spans="2:48" x14ac:dyDescent="0.2">
      <c r="B24" s="7"/>
      <c r="C24" s="15"/>
      <c r="D24" s="15"/>
      <c r="E24" s="15"/>
      <c r="F24" s="15">
        <v>1</v>
      </c>
      <c r="G24" s="15">
        <v>4</v>
      </c>
      <c r="H24" s="10"/>
      <c r="J24" s="7"/>
      <c r="K24" s="15"/>
      <c r="L24" s="15"/>
      <c r="M24" s="15">
        <v>1</v>
      </c>
      <c r="N24" s="15">
        <v>2</v>
      </c>
      <c r="O24" s="15">
        <v>12</v>
      </c>
      <c r="P24" s="10"/>
      <c r="R24" s="7"/>
      <c r="S24" s="15">
        <v>4</v>
      </c>
      <c r="T24" s="15">
        <v>4</v>
      </c>
      <c r="U24" s="15">
        <v>2</v>
      </c>
      <c r="V24" s="15">
        <v>3</v>
      </c>
      <c r="W24" s="15">
        <v>17</v>
      </c>
      <c r="X24" s="10"/>
      <c r="Z24" s="11"/>
      <c r="AA24" s="11">
        <f t="shared" si="13"/>
        <v>4</v>
      </c>
      <c r="AB24" s="15">
        <f t="shared" si="8"/>
        <v>4</v>
      </c>
      <c r="AC24" s="15">
        <f t="shared" si="9"/>
        <v>3</v>
      </c>
      <c r="AD24" s="15">
        <f t="shared" si="10"/>
        <v>6</v>
      </c>
      <c r="AE24" s="15">
        <f t="shared" si="11"/>
        <v>33</v>
      </c>
      <c r="AF24" s="19">
        <f t="shared" si="12"/>
        <v>0</v>
      </c>
      <c r="AH24" s="11"/>
      <c r="AI24" s="11">
        <v>27</v>
      </c>
      <c r="AJ24" s="15">
        <v>19</v>
      </c>
      <c r="AK24" s="15">
        <f t="shared" si="14"/>
        <v>9</v>
      </c>
      <c r="AL24" s="19">
        <f t="shared" si="15"/>
        <v>45</v>
      </c>
      <c r="AN24" s="11"/>
      <c r="AO24" s="11">
        <v>0</v>
      </c>
      <c r="AP24" s="15">
        <v>50</v>
      </c>
      <c r="AQ24" s="15">
        <v>80</v>
      </c>
      <c r="AR24" s="19">
        <v>20</v>
      </c>
    </row>
    <row r="25" spans="2:48" x14ac:dyDescent="0.2">
      <c r="B25" s="7"/>
      <c r="C25" s="15">
        <v>3</v>
      </c>
      <c r="D25" s="15"/>
      <c r="E25" s="15"/>
      <c r="F25" s="15"/>
      <c r="G25" s="15">
        <v>2</v>
      </c>
      <c r="H25" s="10"/>
      <c r="J25" s="7"/>
      <c r="K25" s="15"/>
      <c r="L25" s="15"/>
      <c r="M25" s="15"/>
      <c r="N25" s="15"/>
      <c r="O25" s="15">
        <v>15</v>
      </c>
      <c r="P25" s="10"/>
      <c r="R25" s="7"/>
      <c r="S25" s="15">
        <v>2</v>
      </c>
      <c r="T25" s="21">
        <v>3</v>
      </c>
      <c r="U25" s="15">
        <v>2</v>
      </c>
      <c r="V25" s="15">
        <v>1</v>
      </c>
      <c r="W25" s="15">
        <v>22</v>
      </c>
      <c r="X25" s="10"/>
      <c r="Z25" s="11"/>
      <c r="AA25" s="11">
        <f t="shared" si="13"/>
        <v>5</v>
      </c>
      <c r="AB25" s="15">
        <f t="shared" si="8"/>
        <v>3</v>
      </c>
      <c r="AC25" s="15">
        <f t="shared" si="9"/>
        <v>2</v>
      </c>
      <c r="AD25" s="15">
        <f t="shared" si="10"/>
        <v>1</v>
      </c>
      <c r="AE25" s="15">
        <f t="shared" si="11"/>
        <v>39</v>
      </c>
      <c r="AF25" s="19">
        <f t="shared" si="12"/>
        <v>0</v>
      </c>
      <c r="AH25" s="11"/>
      <c r="AI25" s="11">
        <v>15</v>
      </c>
      <c r="AJ25" s="15">
        <v>10</v>
      </c>
      <c r="AK25" s="15">
        <f t="shared" si="14"/>
        <v>3</v>
      </c>
      <c r="AL25" s="19">
        <f t="shared" si="15"/>
        <v>72</v>
      </c>
      <c r="AN25" s="11"/>
      <c r="AO25" s="11">
        <v>2</v>
      </c>
      <c r="AP25" s="15">
        <v>35</v>
      </c>
      <c r="AQ25" s="15">
        <v>83</v>
      </c>
      <c r="AR25" s="19">
        <v>30</v>
      </c>
    </row>
    <row r="26" spans="2:48" x14ac:dyDescent="0.2">
      <c r="B26" s="7"/>
      <c r="C26" s="15"/>
      <c r="D26" s="15"/>
      <c r="E26" s="15"/>
      <c r="F26" s="15">
        <v>1</v>
      </c>
      <c r="G26" s="15">
        <v>4</v>
      </c>
      <c r="H26" s="10"/>
      <c r="J26" s="7"/>
      <c r="K26" s="15"/>
      <c r="L26" s="15"/>
      <c r="M26" s="15">
        <v>1</v>
      </c>
      <c r="N26" s="15">
        <v>1</v>
      </c>
      <c r="O26" s="15">
        <v>13</v>
      </c>
      <c r="P26" s="10"/>
      <c r="R26" s="7"/>
      <c r="S26" s="15"/>
      <c r="T26" s="15"/>
      <c r="U26" s="21">
        <v>2</v>
      </c>
      <c r="V26" s="15">
        <v>3</v>
      </c>
      <c r="W26" s="15">
        <v>25</v>
      </c>
      <c r="X26" s="10"/>
      <c r="Z26" s="11"/>
      <c r="AA26" s="11">
        <f t="shared" si="13"/>
        <v>0</v>
      </c>
      <c r="AB26" s="15">
        <f t="shared" si="8"/>
        <v>0</v>
      </c>
      <c r="AC26" s="15">
        <f t="shared" si="9"/>
        <v>3</v>
      </c>
      <c r="AD26" s="15">
        <f t="shared" si="10"/>
        <v>5</v>
      </c>
      <c r="AE26" s="15">
        <f t="shared" si="11"/>
        <v>42</v>
      </c>
      <c r="AF26" s="19">
        <f t="shared" si="12"/>
        <v>0</v>
      </c>
      <c r="AH26" s="11"/>
      <c r="AI26" s="11">
        <v>13</v>
      </c>
      <c r="AJ26" s="15">
        <v>7</v>
      </c>
      <c r="AK26" s="15">
        <f t="shared" si="14"/>
        <v>8</v>
      </c>
      <c r="AL26" s="19">
        <f t="shared" si="15"/>
        <v>72</v>
      </c>
      <c r="AN26" s="11"/>
      <c r="AO26" s="11">
        <v>1</v>
      </c>
      <c r="AP26" s="15">
        <v>12</v>
      </c>
      <c r="AQ26" s="15">
        <v>84</v>
      </c>
      <c r="AR26" s="19">
        <v>53</v>
      </c>
    </row>
    <row r="27" spans="2:48" x14ac:dyDescent="0.2">
      <c r="B27" s="7"/>
      <c r="C27" s="15"/>
      <c r="D27" s="15"/>
      <c r="E27" s="15"/>
      <c r="F27" s="15"/>
      <c r="G27" s="15">
        <v>5</v>
      </c>
      <c r="H27" s="10"/>
      <c r="J27" s="7"/>
      <c r="K27" s="15"/>
      <c r="L27" s="15"/>
      <c r="M27" s="15">
        <v>1</v>
      </c>
      <c r="N27" s="15">
        <v>2</v>
      </c>
      <c r="O27" s="15">
        <v>12</v>
      </c>
      <c r="P27" s="10"/>
      <c r="R27" s="7"/>
      <c r="S27" s="15">
        <v>1</v>
      </c>
      <c r="T27" s="21">
        <v>1</v>
      </c>
      <c r="U27" s="21">
        <v>2</v>
      </c>
      <c r="V27" s="15">
        <v>2</v>
      </c>
      <c r="W27" s="15">
        <v>24</v>
      </c>
      <c r="X27" s="10"/>
      <c r="Z27" s="11"/>
      <c r="AA27" s="11">
        <f t="shared" si="13"/>
        <v>1</v>
      </c>
      <c r="AB27" s="15">
        <f t="shared" si="8"/>
        <v>1</v>
      </c>
      <c r="AC27" s="15">
        <f t="shared" si="9"/>
        <v>3</v>
      </c>
      <c r="AD27" s="15">
        <f t="shared" si="10"/>
        <v>4</v>
      </c>
      <c r="AE27" s="15">
        <f t="shared" si="11"/>
        <v>41</v>
      </c>
      <c r="AF27" s="19">
        <f t="shared" si="12"/>
        <v>0</v>
      </c>
      <c r="AH27" s="11"/>
      <c r="AI27" s="11">
        <v>8</v>
      </c>
      <c r="AJ27" s="15">
        <v>7</v>
      </c>
      <c r="AK27" s="15">
        <f t="shared" si="14"/>
        <v>11</v>
      </c>
      <c r="AL27" s="19">
        <f t="shared" si="15"/>
        <v>74</v>
      </c>
      <c r="AN27" s="11"/>
      <c r="AO27" s="11">
        <v>15</v>
      </c>
      <c r="AP27" s="15">
        <v>1</v>
      </c>
      <c r="AQ27" s="15">
        <v>102</v>
      </c>
      <c r="AR27" s="19">
        <v>32</v>
      </c>
    </row>
    <row r="28" spans="2:48" x14ac:dyDescent="0.2">
      <c r="B28" s="7"/>
      <c r="C28" s="15"/>
      <c r="D28" s="15"/>
      <c r="E28" s="15"/>
      <c r="F28" s="15"/>
      <c r="G28" s="15">
        <v>5</v>
      </c>
      <c r="H28" s="10"/>
      <c r="J28" s="7"/>
      <c r="K28" s="15"/>
      <c r="L28" s="15"/>
      <c r="M28" s="15">
        <v>1</v>
      </c>
      <c r="N28" s="21">
        <v>1</v>
      </c>
      <c r="O28" s="15">
        <v>13</v>
      </c>
      <c r="P28" s="10"/>
      <c r="R28" s="7"/>
      <c r="S28" s="15"/>
      <c r="T28" s="21">
        <v>3</v>
      </c>
      <c r="U28" s="21">
        <v>2</v>
      </c>
      <c r="V28" s="15">
        <v>1</v>
      </c>
      <c r="W28" s="15">
        <v>24</v>
      </c>
      <c r="X28" s="10"/>
      <c r="Z28" s="11"/>
      <c r="AA28" s="11">
        <f t="shared" si="13"/>
        <v>0</v>
      </c>
      <c r="AB28" s="15">
        <f t="shared" si="8"/>
        <v>3</v>
      </c>
      <c r="AC28" s="15">
        <f t="shared" si="9"/>
        <v>3</v>
      </c>
      <c r="AD28" s="15">
        <f t="shared" si="10"/>
        <v>2</v>
      </c>
      <c r="AE28" s="15">
        <f t="shared" si="11"/>
        <v>42</v>
      </c>
      <c r="AF28" s="19">
        <f t="shared" si="12"/>
        <v>0</v>
      </c>
      <c r="AH28" s="11"/>
      <c r="AI28" s="11">
        <v>5</v>
      </c>
      <c r="AJ28" s="15">
        <v>11</v>
      </c>
      <c r="AK28" s="15">
        <f t="shared" si="14"/>
        <v>11</v>
      </c>
      <c r="AL28" s="19">
        <f t="shared" si="15"/>
        <v>73</v>
      </c>
      <c r="AN28" s="11"/>
      <c r="AO28" s="11">
        <v>15</v>
      </c>
      <c r="AP28" s="15">
        <v>31</v>
      </c>
      <c r="AQ28" s="15">
        <v>68</v>
      </c>
      <c r="AR28" s="19">
        <v>36</v>
      </c>
    </row>
    <row r="29" spans="2:48" x14ac:dyDescent="0.2">
      <c r="B29" s="7"/>
      <c r="C29" s="15"/>
      <c r="D29" s="15"/>
      <c r="E29" s="15">
        <v>1</v>
      </c>
      <c r="F29" s="15">
        <v>1</v>
      </c>
      <c r="G29" s="15">
        <v>3</v>
      </c>
      <c r="H29" s="10"/>
      <c r="J29" s="7"/>
      <c r="K29" s="15"/>
      <c r="L29" s="15"/>
      <c r="M29" s="15">
        <v>1</v>
      </c>
      <c r="N29" s="15">
        <v>2</v>
      </c>
      <c r="O29" s="15">
        <v>12</v>
      </c>
      <c r="P29" s="10"/>
      <c r="R29" s="7"/>
      <c r="S29" s="15"/>
      <c r="T29" s="15"/>
      <c r="U29" s="21">
        <v>2</v>
      </c>
      <c r="V29" s="15">
        <v>2</v>
      </c>
      <c r="W29" s="15">
        <v>26</v>
      </c>
      <c r="X29" s="10"/>
      <c r="Z29" s="11"/>
      <c r="AA29" s="11">
        <f t="shared" si="13"/>
        <v>0</v>
      </c>
      <c r="AB29" s="15">
        <f t="shared" si="8"/>
        <v>0</v>
      </c>
      <c r="AC29" s="15">
        <f t="shared" si="9"/>
        <v>4</v>
      </c>
      <c r="AD29" s="15">
        <f t="shared" si="10"/>
        <v>5</v>
      </c>
      <c r="AE29" s="15">
        <f t="shared" si="11"/>
        <v>41</v>
      </c>
      <c r="AF29" s="19">
        <f t="shared" si="12"/>
        <v>0</v>
      </c>
      <c r="AH29" s="11"/>
      <c r="AI29" s="11">
        <v>0</v>
      </c>
      <c r="AJ29" s="15">
        <v>0</v>
      </c>
      <c r="AK29" s="15">
        <f t="shared" si="14"/>
        <v>14</v>
      </c>
      <c r="AL29" s="19">
        <f t="shared" si="15"/>
        <v>86</v>
      </c>
      <c r="AN29" s="11"/>
      <c r="AO29" s="11">
        <v>0</v>
      </c>
      <c r="AP29" s="15">
        <v>0</v>
      </c>
      <c r="AQ29" s="15">
        <v>85</v>
      </c>
      <c r="AR29" s="19">
        <v>65</v>
      </c>
    </row>
    <row r="30" spans="2:48" x14ac:dyDescent="0.2">
      <c r="B30" s="7"/>
      <c r="C30" s="15"/>
      <c r="D30" s="15"/>
      <c r="E30" s="15"/>
      <c r="F30" s="15"/>
      <c r="G30" s="15">
        <v>5</v>
      </c>
      <c r="H30" s="10"/>
      <c r="J30" s="7"/>
      <c r="K30" s="15"/>
      <c r="L30" s="15"/>
      <c r="M30" s="15">
        <v>1</v>
      </c>
      <c r="N30" s="15">
        <v>2</v>
      </c>
      <c r="O30" s="15">
        <v>12</v>
      </c>
      <c r="P30" s="10"/>
      <c r="R30" s="7"/>
      <c r="S30" s="15">
        <v>2</v>
      </c>
      <c r="T30" s="21">
        <v>2</v>
      </c>
      <c r="U30" s="21">
        <v>2</v>
      </c>
      <c r="V30" s="15">
        <v>2</v>
      </c>
      <c r="W30" s="15">
        <v>22</v>
      </c>
      <c r="X30" s="10"/>
      <c r="Z30" s="11"/>
      <c r="AA30" s="11">
        <f t="shared" si="13"/>
        <v>2</v>
      </c>
      <c r="AB30" s="15">
        <f t="shared" si="8"/>
        <v>2</v>
      </c>
      <c r="AC30" s="15">
        <f t="shared" si="9"/>
        <v>3</v>
      </c>
      <c r="AD30" s="15">
        <f t="shared" si="10"/>
        <v>4</v>
      </c>
      <c r="AE30" s="15">
        <f t="shared" si="11"/>
        <v>39</v>
      </c>
      <c r="AF30" s="19">
        <f t="shared" si="12"/>
        <v>0</v>
      </c>
      <c r="AH30" s="11"/>
      <c r="AI30" s="11">
        <v>11</v>
      </c>
      <c r="AJ30" s="15">
        <v>7</v>
      </c>
      <c r="AK30" s="15">
        <f t="shared" si="14"/>
        <v>11</v>
      </c>
      <c r="AL30" s="19">
        <f t="shared" si="15"/>
        <v>71</v>
      </c>
      <c r="AN30" s="11"/>
      <c r="AO30" s="11">
        <v>0</v>
      </c>
      <c r="AP30" s="15">
        <v>20</v>
      </c>
      <c r="AQ30" s="15">
        <v>67</v>
      </c>
      <c r="AR30" s="19">
        <v>63</v>
      </c>
    </row>
    <row r="31" spans="2:48" x14ac:dyDescent="0.2">
      <c r="B31" s="7"/>
      <c r="C31" s="15"/>
      <c r="D31" s="15"/>
      <c r="E31" s="15"/>
      <c r="F31" s="15"/>
      <c r="G31" s="15">
        <v>5</v>
      </c>
      <c r="H31" s="10"/>
      <c r="J31" s="7"/>
      <c r="K31" s="15">
        <v>9</v>
      </c>
      <c r="L31" s="15">
        <v>6</v>
      </c>
      <c r="M31" s="15"/>
      <c r="N31" s="21"/>
      <c r="O31" s="15"/>
      <c r="P31" s="10"/>
      <c r="R31" s="7"/>
      <c r="S31" s="15">
        <v>8</v>
      </c>
      <c r="T31" s="21">
        <v>2</v>
      </c>
      <c r="U31" s="15">
        <v>3</v>
      </c>
      <c r="V31" s="15">
        <v>2</v>
      </c>
      <c r="W31" s="15">
        <v>15</v>
      </c>
      <c r="X31" s="10"/>
      <c r="Z31" s="66"/>
      <c r="AA31" s="66">
        <f t="shared" si="13"/>
        <v>17</v>
      </c>
      <c r="AB31" s="80">
        <f t="shared" si="8"/>
        <v>8</v>
      </c>
      <c r="AC31" s="80">
        <f t="shared" si="9"/>
        <v>3</v>
      </c>
      <c r="AD31" s="80">
        <f t="shared" si="10"/>
        <v>2</v>
      </c>
      <c r="AE31" s="80">
        <f t="shared" si="11"/>
        <v>20</v>
      </c>
      <c r="AF31" s="81">
        <f t="shared" si="12"/>
        <v>0</v>
      </c>
      <c r="AH31" s="11"/>
      <c r="AI31" s="11">
        <v>30</v>
      </c>
      <c r="AJ31" s="15">
        <v>22</v>
      </c>
      <c r="AK31" s="15">
        <f t="shared" si="14"/>
        <v>7</v>
      </c>
      <c r="AL31" s="19">
        <f t="shared" si="15"/>
        <v>41</v>
      </c>
      <c r="AN31" s="11"/>
      <c r="AO31" s="11">
        <v>1</v>
      </c>
      <c r="AP31" s="15">
        <v>20</v>
      </c>
      <c r="AQ31" s="80">
        <v>66</v>
      </c>
      <c r="AR31" s="19">
        <v>63</v>
      </c>
    </row>
    <row r="32" spans="2:48" s="41" customFormat="1" ht="16" thickBot="1" x14ac:dyDescent="0.25">
      <c r="B32" s="22" t="s">
        <v>8</v>
      </c>
      <c r="C32" s="38">
        <f>SUM(C22:C31)</f>
        <v>6</v>
      </c>
      <c r="D32" s="38">
        <f>SUM(D22:D31)</f>
        <v>5</v>
      </c>
      <c r="E32" s="38">
        <f>SUM(E22:E31)</f>
        <v>1</v>
      </c>
      <c r="F32" s="38">
        <f>SUM(F22:F31)</f>
        <v>3</v>
      </c>
      <c r="G32" s="42">
        <f>SUM(G22:G31)</f>
        <v>35</v>
      </c>
      <c r="H32" s="43"/>
      <c r="J32" s="22" t="s">
        <v>8</v>
      </c>
      <c r="K32" s="38">
        <f>SUM(K22:K31)</f>
        <v>16</v>
      </c>
      <c r="L32" s="38">
        <f>SUM(L22:L31)</f>
        <v>11</v>
      </c>
      <c r="M32" s="38">
        <f>SUM(M22:M31)</f>
        <v>8</v>
      </c>
      <c r="N32" s="42">
        <f>SUM(N22:N31)</f>
        <v>10</v>
      </c>
      <c r="O32" s="38">
        <f>SUM(O22:O31)</f>
        <v>105</v>
      </c>
      <c r="P32" s="43"/>
      <c r="R32" s="22" t="s">
        <v>8</v>
      </c>
      <c r="S32" s="38">
        <f>SUM(S22:S31)</f>
        <v>36</v>
      </c>
      <c r="T32" s="38">
        <f>SUM(T22:T31)</f>
        <v>33</v>
      </c>
      <c r="U32" s="38">
        <f>SUM(U22:U31)</f>
        <v>18</v>
      </c>
      <c r="V32" s="38">
        <f>SUM(V22:V31)</f>
        <v>19</v>
      </c>
      <c r="W32" s="38">
        <f>SUM(W22:W31)</f>
        <v>194</v>
      </c>
      <c r="X32" s="43"/>
      <c r="Z32" s="84" t="s">
        <v>8</v>
      </c>
      <c r="AA32" s="84">
        <f t="shared" si="13"/>
        <v>58</v>
      </c>
      <c r="AB32" s="84">
        <f t="shared" si="8"/>
        <v>49</v>
      </c>
      <c r="AC32" s="84">
        <f t="shared" si="9"/>
        <v>27</v>
      </c>
      <c r="AD32" s="84">
        <f t="shared" si="10"/>
        <v>32</v>
      </c>
      <c r="AE32" s="84">
        <f t="shared" si="11"/>
        <v>334</v>
      </c>
      <c r="AF32" s="84">
        <f t="shared" si="12"/>
        <v>0</v>
      </c>
      <c r="AH32" s="86" t="s">
        <v>8</v>
      </c>
      <c r="AI32" s="86">
        <v>165</v>
      </c>
      <c r="AJ32" s="86">
        <v>124</v>
      </c>
      <c r="AK32" s="86">
        <f t="shared" si="14"/>
        <v>103</v>
      </c>
      <c r="AL32" s="86">
        <f t="shared" si="15"/>
        <v>608</v>
      </c>
      <c r="AN32" s="84" t="s">
        <v>8</v>
      </c>
      <c r="AO32" s="84">
        <v>41</v>
      </c>
      <c r="AP32" s="82">
        <v>184</v>
      </c>
      <c r="AQ32" s="65">
        <v>827</v>
      </c>
      <c r="AR32" s="84">
        <v>448</v>
      </c>
    </row>
    <row r="33" spans="2:44" ht="16" thickBot="1" x14ac:dyDescent="0.25">
      <c r="AH33" s="77" t="s">
        <v>43</v>
      </c>
      <c r="AI33" s="77">
        <f>AI32/1000</f>
        <v>0.16500000000000001</v>
      </c>
      <c r="AJ33" s="77">
        <f t="shared" ref="AJ33:AL33" si="16">AJ32/1000</f>
        <v>0.124</v>
      </c>
      <c r="AK33" s="77">
        <f t="shared" si="16"/>
        <v>0.10299999999999999</v>
      </c>
      <c r="AL33" s="77">
        <f t="shared" si="16"/>
        <v>0.60799999999999998</v>
      </c>
      <c r="AN33" s="77" t="s">
        <v>43</v>
      </c>
      <c r="AO33" s="78">
        <v>2.7333333333333334E-2</v>
      </c>
      <c r="AP33" s="78">
        <v>0.12266666666666666</v>
      </c>
      <c r="AQ33" s="78">
        <v>0.55133333333333334</v>
      </c>
      <c r="AR33" s="78">
        <v>0.29866666666666669</v>
      </c>
    </row>
    <row r="34" spans="2:44" ht="22" thickBot="1" x14ac:dyDescent="0.3">
      <c r="B34" s="30" t="s">
        <v>20</v>
      </c>
    </row>
    <row r="35" spans="2:44" ht="16" thickBot="1" x14ac:dyDescent="0.25"/>
    <row r="36" spans="2:44" ht="20" thickBot="1" x14ac:dyDescent="0.3">
      <c r="B36" s="94" t="s">
        <v>0</v>
      </c>
      <c r="C36" s="95"/>
      <c r="D36" s="95"/>
      <c r="E36" s="95"/>
      <c r="F36" s="95"/>
      <c r="G36" s="95"/>
      <c r="H36" s="96"/>
      <c r="J36" s="97" t="s">
        <v>1</v>
      </c>
      <c r="K36" s="98"/>
      <c r="L36" s="98"/>
      <c r="M36" s="98"/>
      <c r="N36" s="98"/>
      <c r="O36" s="98"/>
      <c r="P36" s="99"/>
      <c r="R36" s="97" t="s">
        <v>2</v>
      </c>
      <c r="S36" s="98"/>
      <c r="T36" s="98"/>
      <c r="U36" s="98"/>
      <c r="V36" s="98"/>
      <c r="W36" s="98"/>
      <c r="X36" s="99"/>
      <c r="Z36" s="101" t="s">
        <v>48</v>
      </c>
      <c r="AA36" s="102"/>
      <c r="AB36" s="102"/>
      <c r="AC36" s="102"/>
      <c r="AD36" s="102"/>
      <c r="AE36" s="102"/>
      <c r="AF36" s="103"/>
    </row>
    <row r="37" spans="2:44" x14ac:dyDescent="0.2">
      <c r="B37" s="45"/>
      <c r="C37" s="46" t="s">
        <v>3</v>
      </c>
      <c r="D37" s="47" t="s">
        <v>22</v>
      </c>
      <c r="E37" s="48" t="s">
        <v>4</v>
      </c>
      <c r="F37" s="49" t="s">
        <v>5</v>
      </c>
      <c r="G37" s="50" t="s">
        <v>6</v>
      </c>
      <c r="H37" s="51" t="s">
        <v>7</v>
      </c>
      <c r="J37" s="52"/>
      <c r="K37" s="46" t="s">
        <v>3</v>
      </c>
      <c r="L37" s="47" t="s">
        <v>22</v>
      </c>
      <c r="M37" s="48" t="s">
        <v>4</v>
      </c>
      <c r="N37" s="49" t="s">
        <v>5</v>
      </c>
      <c r="O37" s="50" t="s">
        <v>6</v>
      </c>
      <c r="P37" s="51" t="s">
        <v>7</v>
      </c>
      <c r="R37" s="52"/>
      <c r="S37" s="46" t="s">
        <v>3</v>
      </c>
      <c r="T37" s="47" t="s">
        <v>22</v>
      </c>
      <c r="U37" s="48" t="s">
        <v>4</v>
      </c>
      <c r="V37" s="49" t="s">
        <v>5</v>
      </c>
      <c r="W37" s="50" t="s">
        <v>6</v>
      </c>
      <c r="X37" s="53" t="s">
        <v>7</v>
      </c>
      <c r="Z37" s="77"/>
      <c r="AA37" s="87" t="s">
        <v>3</v>
      </c>
      <c r="AB37" s="88" t="s">
        <v>22</v>
      </c>
      <c r="AC37" s="89" t="s">
        <v>4</v>
      </c>
      <c r="AD37" s="90" t="s">
        <v>5</v>
      </c>
      <c r="AE37" s="91" t="s">
        <v>6</v>
      </c>
      <c r="AF37" s="77" t="s">
        <v>7</v>
      </c>
    </row>
    <row r="38" spans="2:44" x14ac:dyDescent="0.2">
      <c r="B38" s="7"/>
      <c r="C38" s="15">
        <v>4</v>
      </c>
      <c r="D38" s="15"/>
      <c r="E38" s="15"/>
      <c r="F38" s="15">
        <v>1</v>
      </c>
      <c r="G38" s="15"/>
      <c r="H38" s="10"/>
      <c r="J38" s="7"/>
      <c r="K38" s="15">
        <v>8</v>
      </c>
      <c r="L38" s="15">
        <v>7</v>
      </c>
      <c r="M38" s="15"/>
      <c r="N38" s="15"/>
      <c r="O38" s="15"/>
      <c r="P38" s="10"/>
      <c r="R38" s="7"/>
      <c r="S38" s="15">
        <v>18</v>
      </c>
      <c r="T38" s="15">
        <v>12</v>
      </c>
      <c r="U38" s="15"/>
      <c r="V38" s="15"/>
      <c r="W38" s="15"/>
      <c r="X38" s="10"/>
      <c r="Z38" s="11"/>
      <c r="AA38" s="12">
        <f>SUM(C38,K38,S38)</f>
        <v>30</v>
      </c>
      <c r="AB38" s="73">
        <f t="shared" ref="AB38:AB48" si="17">SUM(D38,L38,T38)</f>
        <v>19</v>
      </c>
      <c r="AC38" s="73">
        <f t="shared" ref="AC38:AC48" si="18">SUM(E38,M38,U38)</f>
        <v>0</v>
      </c>
      <c r="AD38" s="73">
        <f t="shared" ref="AD38:AD48" si="19">SUM(F38,N38,V38)</f>
        <v>1</v>
      </c>
      <c r="AE38" s="73">
        <f t="shared" ref="AE38:AE48" si="20">SUM(G38,O38,W38)</f>
        <v>0</v>
      </c>
      <c r="AF38" s="16">
        <f t="shared" ref="AF38:AF48" si="21">SUM(H38,P38,X38)</f>
        <v>0</v>
      </c>
    </row>
    <row r="39" spans="2:44" x14ac:dyDescent="0.2">
      <c r="B39" s="7"/>
      <c r="C39" s="15">
        <v>2</v>
      </c>
      <c r="D39" s="15">
        <v>3</v>
      </c>
      <c r="E39" s="15"/>
      <c r="F39" s="15"/>
      <c r="G39" s="15"/>
      <c r="H39" s="10"/>
      <c r="J39" s="7"/>
      <c r="K39" s="15">
        <v>14</v>
      </c>
      <c r="L39" s="15">
        <v>1</v>
      </c>
      <c r="M39" s="15"/>
      <c r="N39" s="15"/>
      <c r="O39" s="15"/>
      <c r="P39" s="10"/>
      <c r="R39" s="7"/>
      <c r="S39" s="15">
        <v>22</v>
      </c>
      <c r="T39" s="15">
        <v>8</v>
      </c>
      <c r="U39" s="15"/>
      <c r="V39" s="15"/>
      <c r="W39" s="15"/>
      <c r="X39" s="10"/>
      <c r="Z39" s="11"/>
      <c r="AA39" s="11">
        <f t="shared" ref="AA39:AA48" si="22">SUM(C39,K39,S39)</f>
        <v>38</v>
      </c>
      <c r="AB39" s="15">
        <f t="shared" si="17"/>
        <v>12</v>
      </c>
      <c r="AC39" s="15">
        <f t="shared" si="18"/>
        <v>0</v>
      </c>
      <c r="AD39" s="15">
        <f t="shared" si="19"/>
        <v>0</v>
      </c>
      <c r="AE39" s="15">
        <f t="shared" si="20"/>
        <v>0</v>
      </c>
      <c r="AF39" s="19">
        <f t="shared" si="21"/>
        <v>0</v>
      </c>
    </row>
    <row r="40" spans="2:44" x14ac:dyDescent="0.2">
      <c r="B40" s="7"/>
      <c r="C40" s="15">
        <v>1</v>
      </c>
      <c r="D40" s="15">
        <v>4</v>
      </c>
      <c r="E40" s="15"/>
      <c r="F40" s="15"/>
      <c r="G40" s="15"/>
      <c r="H40" s="10"/>
      <c r="J40" s="7"/>
      <c r="K40" s="15">
        <v>11</v>
      </c>
      <c r="L40" s="15">
        <v>4</v>
      </c>
      <c r="M40" s="15"/>
      <c r="N40" s="15"/>
      <c r="O40" s="15"/>
      <c r="P40" s="10"/>
      <c r="R40" s="7"/>
      <c r="S40" s="15">
        <v>15</v>
      </c>
      <c r="T40" s="15">
        <v>15</v>
      </c>
      <c r="U40" s="15"/>
      <c r="V40" s="15"/>
      <c r="W40" s="15"/>
      <c r="X40" s="10"/>
      <c r="Z40" s="11"/>
      <c r="AA40" s="11">
        <f t="shared" si="22"/>
        <v>27</v>
      </c>
      <c r="AB40" s="15">
        <f t="shared" si="17"/>
        <v>23</v>
      </c>
      <c r="AC40" s="15">
        <f t="shared" si="18"/>
        <v>0</v>
      </c>
      <c r="AD40" s="15">
        <f t="shared" si="19"/>
        <v>0</v>
      </c>
      <c r="AE40" s="15">
        <f t="shared" si="20"/>
        <v>0</v>
      </c>
      <c r="AF40" s="19">
        <f t="shared" si="21"/>
        <v>0</v>
      </c>
    </row>
    <row r="41" spans="2:44" x14ac:dyDescent="0.2">
      <c r="B41" s="7"/>
      <c r="C41" s="15">
        <v>2</v>
      </c>
      <c r="D41" s="15">
        <v>3</v>
      </c>
      <c r="E41" s="15"/>
      <c r="F41" s="15"/>
      <c r="G41" s="15"/>
      <c r="H41" s="10"/>
      <c r="J41" s="7"/>
      <c r="K41" s="15">
        <v>12</v>
      </c>
      <c r="L41" s="15">
        <v>3</v>
      </c>
      <c r="M41" s="15"/>
      <c r="N41" s="15"/>
      <c r="O41" s="15"/>
      <c r="P41" s="10"/>
      <c r="R41" s="7"/>
      <c r="S41" s="15">
        <v>10</v>
      </c>
      <c r="T41" s="15">
        <v>20</v>
      </c>
      <c r="U41" s="15"/>
      <c r="V41" s="15"/>
      <c r="W41" s="15"/>
      <c r="X41" s="10"/>
      <c r="Z41" s="11"/>
      <c r="AA41" s="11">
        <f t="shared" si="22"/>
        <v>24</v>
      </c>
      <c r="AB41" s="15">
        <f t="shared" si="17"/>
        <v>26</v>
      </c>
      <c r="AC41" s="15">
        <f t="shared" si="18"/>
        <v>0</v>
      </c>
      <c r="AD41" s="15">
        <f t="shared" si="19"/>
        <v>0</v>
      </c>
      <c r="AE41" s="15">
        <f t="shared" si="20"/>
        <v>0</v>
      </c>
      <c r="AF41" s="19">
        <f t="shared" si="21"/>
        <v>0</v>
      </c>
    </row>
    <row r="42" spans="2:44" x14ac:dyDescent="0.2">
      <c r="B42" s="7"/>
      <c r="C42" s="15">
        <v>3</v>
      </c>
      <c r="D42" s="15">
        <v>2</v>
      </c>
      <c r="E42" s="15"/>
      <c r="F42" s="15"/>
      <c r="G42" s="15"/>
      <c r="H42" s="10"/>
      <c r="J42" s="7"/>
      <c r="K42" s="15">
        <v>13</v>
      </c>
      <c r="L42" s="15">
        <v>2</v>
      </c>
      <c r="M42" s="15"/>
      <c r="N42" s="15"/>
      <c r="O42" s="15"/>
      <c r="P42" s="10"/>
      <c r="R42" s="7"/>
      <c r="S42" s="15">
        <v>18</v>
      </c>
      <c r="T42" s="15">
        <v>12</v>
      </c>
      <c r="U42" s="15"/>
      <c r="V42" s="15"/>
      <c r="W42" s="15"/>
      <c r="X42" s="10"/>
      <c r="Z42" s="11"/>
      <c r="AA42" s="11">
        <f t="shared" si="22"/>
        <v>34</v>
      </c>
      <c r="AB42" s="15">
        <f t="shared" si="17"/>
        <v>16</v>
      </c>
      <c r="AC42" s="15">
        <f t="shared" si="18"/>
        <v>0</v>
      </c>
      <c r="AD42" s="15">
        <f t="shared" si="19"/>
        <v>0</v>
      </c>
      <c r="AE42" s="15">
        <f t="shared" si="20"/>
        <v>0</v>
      </c>
      <c r="AF42" s="19">
        <f t="shared" si="21"/>
        <v>0</v>
      </c>
    </row>
    <row r="43" spans="2:44" x14ac:dyDescent="0.2">
      <c r="B43" s="7"/>
      <c r="C43" s="15">
        <v>5</v>
      </c>
      <c r="D43" s="15"/>
      <c r="E43" s="15"/>
      <c r="F43" s="15"/>
      <c r="G43" s="15"/>
      <c r="H43" s="10"/>
      <c r="J43" s="7"/>
      <c r="K43" s="15">
        <v>5</v>
      </c>
      <c r="L43" s="15">
        <v>10</v>
      </c>
      <c r="M43" s="15"/>
      <c r="N43" s="15"/>
      <c r="O43" s="15"/>
      <c r="P43" s="10"/>
      <c r="R43" s="7"/>
      <c r="S43" s="15">
        <v>19</v>
      </c>
      <c r="T43" s="15">
        <v>10</v>
      </c>
      <c r="U43" s="21"/>
      <c r="V43" s="15">
        <v>1</v>
      </c>
      <c r="W43" s="15"/>
      <c r="X43" s="10"/>
      <c r="Z43" s="11"/>
      <c r="AA43" s="11">
        <f t="shared" si="22"/>
        <v>29</v>
      </c>
      <c r="AB43" s="15">
        <f t="shared" si="17"/>
        <v>20</v>
      </c>
      <c r="AC43" s="15">
        <f t="shared" si="18"/>
        <v>0</v>
      </c>
      <c r="AD43" s="15">
        <f t="shared" si="19"/>
        <v>1</v>
      </c>
      <c r="AE43" s="15">
        <f t="shared" si="20"/>
        <v>0</v>
      </c>
      <c r="AF43" s="19">
        <f t="shared" si="21"/>
        <v>0</v>
      </c>
    </row>
    <row r="44" spans="2:44" x14ac:dyDescent="0.2">
      <c r="B44" s="7"/>
      <c r="C44" s="15">
        <v>3</v>
      </c>
      <c r="D44" s="15">
        <v>2</v>
      </c>
      <c r="E44" s="15"/>
      <c r="F44" s="15"/>
      <c r="G44" s="15"/>
      <c r="H44" s="10"/>
      <c r="J44" s="7"/>
      <c r="K44" s="15">
        <v>10</v>
      </c>
      <c r="L44" s="15">
        <v>5</v>
      </c>
      <c r="M44" s="15"/>
      <c r="N44" s="15"/>
      <c r="O44" s="15"/>
      <c r="P44" s="10"/>
      <c r="R44" s="7"/>
      <c r="S44" s="15">
        <v>25</v>
      </c>
      <c r="T44" s="15">
        <v>5</v>
      </c>
      <c r="U44" s="21"/>
      <c r="V44" s="15"/>
      <c r="W44" s="15"/>
      <c r="X44" s="10"/>
      <c r="Z44" s="11"/>
      <c r="AA44" s="11">
        <f t="shared" si="22"/>
        <v>38</v>
      </c>
      <c r="AB44" s="15">
        <f t="shared" si="17"/>
        <v>12</v>
      </c>
      <c r="AC44" s="15">
        <f t="shared" si="18"/>
        <v>0</v>
      </c>
      <c r="AD44" s="15">
        <f t="shared" si="19"/>
        <v>0</v>
      </c>
      <c r="AE44" s="15">
        <f t="shared" si="20"/>
        <v>0</v>
      </c>
      <c r="AF44" s="19">
        <f t="shared" si="21"/>
        <v>0</v>
      </c>
    </row>
    <row r="45" spans="2:44" x14ac:dyDescent="0.2">
      <c r="B45" s="7"/>
      <c r="C45" s="15">
        <v>3</v>
      </c>
      <c r="D45" s="15">
        <v>1</v>
      </c>
      <c r="E45" s="15"/>
      <c r="F45" s="15">
        <v>1</v>
      </c>
      <c r="G45" s="15"/>
      <c r="H45" s="10"/>
      <c r="J45" s="7"/>
      <c r="K45" s="15">
        <v>9</v>
      </c>
      <c r="L45" s="15">
        <v>6</v>
      </c>
      <c r="M45" s="15"/>
      <c r="N45" s="15"/>
      <c r="O45" s="15"/>
      <c r="P45" s="10"/>
      <c r="R45" s="7"/>
      <c r="S45" s="15">
        <v>15</v>
      </c>
      <c r="T45" s="15">
        <v>15</v>
      </c>
      <c r="U45" s="15"/>
      <c r="V45" s="15"/>
      <c r="W45" s="15"/>
      <c r="X45" s="10"/>
      <c r="Z45" s="11"/>
      <c r="AA45" s="11">
        <f t="shared" si="22"/>
        <v>27</v>
      </c>
      <c r="AB45" s="15">
        <f t="shared" si="17"/>
        <v>22</v>
      </c>
      <c r="AC45" s="15">
        <f t="shared" si="18"/>
        <v>0</v>
      </c>
      <c r="AD45" s="15">
        <f t="shared" si="19"/>
        <v>1</v>
      </c>
      <c r="AE45" s="15">
        <f t="shared" si="20"/>
        <v>0</v>
      </c>
      <c r="AF45" s="19">
        <f t="shared" si="21"/>
        <v>0</v>
      </c>
    </row>
    <row r="46" spans="2:44" x14ac:dyDescent="0.2">
      <c r="B46" s="7"/>
      <c r="C46" s="15">
        <v>3</v>
      </c>
      <c r="D46" s="15">
        <v>2</v>
      </c>
      <c r="E46" s="15"/>
      <c r="F46" s="15"/>
      <c r="G46" s="15"/>
      <c r="H46" s="10"/>
      <c r="J46" s="7"/>
      <c r="K46" s="15">
        <v>11</v>
      </c>
      <c r="L46" s="15">
        <v>4</v>
      </c>
      <c r="M46" s="15"/>
      <c r="N46" s="15"/>
      <c r="O46" s="15"/>
      <c r="P46" s="10"/>
      <c r="R46" s="7"/>
      <c r="S46" s="15">
        <v>15</v>
      </c>
      <c r="T46" s="15">
        <v>13</v>
      </c>
      <c r="U46" s="15"/>
      <c r="V46" s="15">
        <v>1</v>
      </c>
      <c r="W46" s="15"/>
      <c r="X46" s="10">
        <v>1</v>
      </c>
      <c r="Z46" s="11"/>
      <c r="AA46" s="11">
        <f t="shared" si="22"/>
        <v>29</v>
      </c>
      <c r="AB46" s="15">
        <f t="shared" si="17"/>
        <v>19</v>
      </c>
      <c r="AC46" s="15">
        <f t="shared" si="18"/>
        <v>0</v>
      </c>
      <c r="AD46" s="15">
        <f t="shared" si="19"/>
        <v>1</v>
      </c>
      <c r="AE46" s="15">
        <f t="shared" si="20"/>
        <v>0</v>
      </c>
      <c r="AF46" s="19">
        <f t="shared" si="21"/>
        <v>1</v>
      </c>
    </row>
    <row r="47" spans="2:44" x14ac:dyDescent="0.2">
      <c r="B47" s="7"/>
      <c r="C47" s="15">
        <v>3</v>
      </c>
      <c r="D47" s="15">
        <v>2</v>
      </c>
      <c r="E47" s="15"/>
      <c r="F47" s="15"/>
      <c r="G47" s="15"/>
      <c r="H47" s="10"/>
      <c r="J47" s="7"/>
      <c r="K47" s="15">
        <v>9</v>
      </c>
      <c r="L47" s="15">
        <v>6</v>
      </c>
      <c r="M47" s="15"/>
      <c r="N47" s="21"/>
      <c r="O47" s="15"/>
      <c r="P47" s="10"/>
      <c r="R47" s="7"/>
      <c r="S47" s="15">
        <v>12</v>
      </c>
      <c r="T47" s="15">
        <v>18</v>
      </c>
      <c r="U47" s="15"/>
      <c r="V47" s="15"/>
      <c r="W47" s="15"/>
      <c r="X47" s="10"/>
      <c r="Z47" s="11"/>
      <c r="AA47" s="66">
        <f t="shared" si="22"/>
        <v>24</v>
      </c>
      <c r="AB47" s="80">
        <f t="shared" si="17"/>
        <v>26</v>
      </c>
      <c r="AC47" s="80">
        <f t="shared" si="18"/>
        <v>0</v>
      </c>
      <c r="AD47" s="80">
        <f t="shared" si="19"/>
        <v>0</v>
      </c>
      <c r="AE47" s="80">
        <f t="shared" si="20"/>
        <v>0</v>
      </c>
      <c r="AF47" s="81">
        <f t="shared" si="21"/>
        <v>0</v>
      </c>
    </row>
    <row r="48" spans="2:44" ht="16" thickBot="1" x14ac:dyDescent="0.25">
      <c r="B48" s="22" t="s">
        <v>8</v>
      </c>
      <c r="C48" s="38">
        <f>SUM(C38:C47)</f>
        <v>29</v>
      </c>
      <c r="D48" s="38">
        <f>SUM(D38:D47)</f>
        <v>19</v>
      </c>
      <c r="E48" s="38"/>
      <c r="F48" s="38">
        <f>SUM(F38:F47)</f>
        <v>2</v>
      </c>
      <c r="G48" s="42">
        <f>SUM(G38:G47)</f>
        <v>0</v>
      </c>
      <c r="H48" s="43">
        <f>SUM(H38:H47)</f>
        <v>0</v>
      </c>
      <c r="J48" s="27" t="s">
        <v>8</v>
      </c>
      <c r="K48" s="28">
        <f t="shared" ref="K48:P48" si="23">SUM(K38:K47)</f>
        <v>102</v>
      </c>
      <c r="L48" s="28">
        <f t="shared" si="23"/>
        <v>48</v>
      </c>
      <c r="M48" s="28">
        <f t="shared" si="23"/>
        <v>0</v>
      </c>
      <c r="N48" s="28">
        <f t="shared" si="23"/>
        <v>0</v>
      </c>
      <c r="O48" s="28">
        <f t="shared" si="23"/>
        <v>0</v>
      </c>
      <c r="P48" s="29">
        <f t="shared" si="23"/>
        <v>0</v>
      </c>
      <c r="R48" s="27" t="s">
        <v>8</v>
      </c>
      <c r="S48" s="28">
        <f t="shared" ref="S48:X48" si="24">SUM(S38:S47)</f>
        <v>169</v>
      </c>
      <c r="T48" s="28">
        <f t="shared" si="24"/>
        <v>128</v>
      </c>
      <c r="U48" s="28">
        <f t="shared" si="24"/>
        <v>0</v>
      </c>
      <c r="V48" s="28">
        <f t="shared" si="24"/>
        <v>2</v>
      </c>
      <c r="W48" s="28">
        <f t="shared" si="24"/>
        <v>0</v>
      </c>
      <c r="X48" s="29">
        <f t="shared" si="24"/>
        <v>1</v>
      </c>
      <c r="Z48" s="84" t="s">
        <v>8</v>
      </c>
      <c r="AA48" s="84">
        <f t="shared" si="22"/>
        <v>300</v>
      </c>
      <c r="AB48" s="84">
        <f t="shared" si="17"/>
        <v>195</v>
      </c>
      <c r="AC48" s="84">
        <f t="shared" si="18"/>
        <v>0</v>
      </c>
      <c r="AD48" s="84">
        <f t="shared" si="19"/>
        <v>4</v>
      </c>
      <c r="AE48" s="84">
        <f t="shared" si="20"/>
        <v>0</v>
      </c>
      <c r="AF48" s="84">
        <f t="shared" si="21"/>
        <v>1</v>
      </c>
    </row>
    <row r="51" spans="2:24" ht="26" x14ac:dyDescent="0.3">
      <c r="B51" s="93" t="s">
        <v>23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</row>
    <row r="52" spans="2:24" ht="16" thickBot="1" x14ac:dyDescent="0.25"/>
    <row r="53" spans="2:24" ht="22" thickBot="1" x14ac:dyDescent="0.3">
      <c r="B53" s="60" t="s">
        <v>24</v>
      </c>
      <c r="C53" s="57"/>
      <c r="D53" s="57"/>
      <c r="E53" s="15"/>
    </row>
    <row r="54" spans="2:24" ht="16" thickBot="1" x14ac:dyDescent="0.25"/>
    <row r="55" spans="2:24" ht="20" thickBot="1" x14ac:dyDescent="0.3">
      <c r="B55" s="94" t="s">
        <v>0</v>
      </c>
      <c r="C55" s="95"/>
      <c r="D55" s="95"/>
      <c r="E55" s="95"/>
      <c r="F55" s="95"/>
      <c r="G55" s="95"/>
      <c r="H55" s="96"/>
      <c r="J55" s="97" t="s">
        <v>1</v>
      </c>
      <c r="K55" s="98"/>
      <c r="L55" s="98"/>
      <c r="M55" s="98"/>
      <c r="N55" s="98"/>
      <c r="O55" s="98"/>
      <c r="P55" s="99"/>
      <c r="R55" s="97" t="s">
        <v>2</v>
      </c>
      <c r="S55" s="98"/>
      <c r="T55" s="98"/>
      <c r="U55" s="98"/>
      <c r="V55" s="98"/>
      <c r="W55" s="98"/>
      <c r="X55" s="99"/>
    </row>
    <row r="56" spans="2:24" x14ac:dyDescent="0.2">
      <c r="B56" s="63" t="s">
        <v>7</v>
      </c>
      <c r="C56" s="46" t="s">
        <v>3</v>
      </c>
      <c r="D56" s="47" t="s">
        <v>22</v>
      </c>
      <c r="E56" s="48" t="s">
        <v>4</v>
      </c>
      <c r="F56" s="49" t="s">
        <v>5</v>
      </c>
      <c r="G56" s="50" t="s">
        <v>6</v>
      </c>
      <c r="H56" s="53" t="s">
        <v>39</v>
      </c>
      <c r="J56" s="63" t="s">
        <v>7</v>
      </c>
      <c r="K56" s="46" t="s">
        <v>3</v>
      </c>
      <c r="L56" s="47" t="s">
        <v>22</v>
      </c>
      <c r="M56" s="48" t="s">
        <v>4</v>
      </c>
      <c r="N56" s="49" t="s">
        <v>5</v>
      </c>
      <c r="O56" s="50" t="s">
        <v>6</v>
      </c>
      <c r="P56" s="53" t="s">
        <v>39</v>
      </c>
      <c r="R56" s="63" t="s">
        <v>7</v>
      </c>
      <c r="S56" s="46" t="s">
        <v>3</v>
      </c>
      <c r="T56" s="47" t="s">
        <v>22</v>
      </c>
      <c r="U56" s="48" t="s">
        <v>4</v>
      </c>
      <c r="V56" s="49" t="s">
        <v>5</v>
      </c>
      <c r="W56" s="50" t="s">
        <v>6</v>
      </c>
      <c r="X56" s="53" t="s">
        <v>39</v>
      </c>
    </row>
    <row r="57" spans="2:24" x14ac:dyDescent="0.2">
      <c r="B57" s="7">
        <f>1-(C57+D57)</f>
        <v>0</v>
      </c>
      <c r="C57" s="15">
        <f>C6/5</f>
        <v>0.4</v>
      </c>
      <c r="D57" s="15">
        <f t="shared" ref="D57:H57" si="25">D6/5</f>
        <v>0.6</v>
      </c>
      <c r="E57" s="15">
        <f t="shared" si="25"/>
        <v>0</v>
      </c>
      <c r="F57" s="15">
        <f t="shared" si="25"/>
        <v>0</v>
      </c>
      <c r="G57" s="15">
        <f t="shared" si="25"/>
        <v>0</v>
      </c>
      <c r="H57" s="10">
        <f t="shared" si="25"/>
        <v>0</v>
      </c>
      <c r="J57" s="7">
        <f>1-(K57+L57)</f>
        <v>1</v>
      </c>
      <c r="K57" s="15">
        <f>K6/15</f>
        <v>0</v>
      </c>
      <c r="L57" s="15">
        <f t="shared" ref="L57:P57" si="26">L6/15</f>
        <v>0</v>
      </c>
      <c r="M57" s="15">
        <f t="shared" si="26"/>
        <v>0.2</v>
      </c>
      <c r="N57" s="15">
        <f t="shared" si="26"/>
        <v>0</v>
      </c>
      <c r="O57" s="15">
        <f t="shared" si="26"/>
        <v>0.73333333333333328</v>
      </c>
      <c r="P57" s="10">
        <f t="shared" si="26"/>
        <v>6.6666666666666666E-2</v>
      </c>
      <c r="R57" s="7">
        <f>1-(S57+T57)</f>
        <v>1</v>
      </c>
      <c r="S57" s="15">
        <f>S6/30</f>
        <v>0</v>
      </c>
      <c r="T57" s="15">
        <f t="shared" ref="T57:X57" si="27">T6/30</f>
        <v>0</v>
      </c>
      <c r="U57" s="15">
        <f t="shared" si="27"/>
        <v>0.46666666666666667</v>
      </c>
      <c r="V57" s="15">
        <f t="shared" si="27"/>
        <v>0.1</v>
      </c>
      <c r="W57" s="15">
        <f t="shared" si="27"/>
        <v>0.3</v>
      </c>
      <c r="X57" s="10">
        <f t="shared" si="27"/>
        <v>0.13333333333333333</v>
      </c>
    </row>
    <row r="58" spans="2:24" x14ac:dyDescent="0.2">
      <c r="B58" s="7">
        <f t="shared" ref="B58:B66" si="28">1-(C58+D58)</f>
        <v>0.19999999999999996</v>
      </c>
      <c r="C58" s="15">
        <f t="shared" ref="C58:H66" si="29">C7/5</f>
        <v>0.8</v>
      </c>
      <c r="D58" s="15">
        <f t="shared" si="29"/>
        <v>0</v>
      </c>
      <c r="E58" s="15">
        <f t="shared" si="29"/>
        <v>0</v>
      </c>
      <c r="F58" s="15">
        <f t="shared" si="29"/>
        <v>0.2</v>
      </c>
      <c r="G58" s="15">
        <f t="shared" si="29"/>
        <v>0</v>
      </c>
      <c r="H58" s="10">
        <f t="shared" si="29"/>
        <v>0</v>
      </c>
      <c r="J58" s="7">
        <f t="shared" ref="J58:J66" si="30">1-(K58+L58)</f>
        <v>0.1333333333333333</v>
      </c>
      <c r="K58" s="15">
        <f t="shared" ref="K58:P66" si="31">K7/15</f>
        <v>0.66666666666666663</v>
      </c>
      <c r="L58" s="15">
        <f t="shared" si="31"/>
        <v>0.2</v>
      </c>
      <c r="M58" s="15">
        <f t="shared" si="31"/>
        <v>0</v>
      </c>
      <c r="N58" s="15">
        <f t="shared" si="31"/>
        <v>0</v>
      </c>
      <c r="O58" s="15">
        <f t="shared" si="31"/>
        <v>0.13333333333333333</v>
      </c>
      <c r="P58" s="10">
        <f t="shared" si="31"/>
        <v>0</v>
      </c>
      <c r="R58" s="7">
        <f t="shared" ref="R58:R66" si="32">1-(S58+T58)</f>
        <v>0.4</v>
      </c>
      <c r="S58" s="15">
        <f t="shared" ref="S58:X66" si="33">S7/30</f>
        <v>0.36666666666666664</v>
      </c>
      <c r="T58" s="15">
        <f t="shared" si="33"/>
        <v>0.23333333333333334</v>
      </c>
      <c r="U58" s="15">
        <f t="shared" si="33"/>
        <v>0</v>
      </c>
      <c r="V58" s="15">
        <f t="shared" si="33"/>
        <v>3.3333333333333333E-2</v>
      </c>
      <c r="W58" s="15">
        <f t="shared" si="33"/>
        <v>0.23333333333333334</v>
      </c>
      <c r="X58" s="10">
        <f t="shared" si="33"/>
        <v>0.13333333333333333</v>
      </c>
    </row>
    <row r="59" spans="2:24" x14ac:dyDescent="0.2">
      <c r="B59" s="7">
        <f t="shared" si="28"/>
        <v>1</v>
      </c>
      <c r="C59" s="15">
        <f t="shared" si="29"/>
        <v>0</v>
      </c>
      <c r="D59" s="15">
        <f t="shared" si="29"/>
        <v>0</v>
      </c>
      <c r="E59" s="15">
        <f t="shared" si="29"/>
        <v>0</v>
      </c>
      <c r="F59" s="15">
        <f t="shared" si="29"/>
        <v>0</v>
      </c>
      <c r="G59" s="15">
        <f t="shared" si="29"/>
        <v>0.2</v>
      </c>
      <c r="H59" s="10">
        <f t="shared" si="29"/>
        <v>0.8</v>
      </c>
      <c r="J59" s="7">
        <f t="shared" si="30"/>
        <v>0</v>
      </c>
      <c r="K59" s="15">
        <f t="shared" si="31"/>
        <v>0.66666666666666663</v>
      </c>
      <c r="L59" s="15">
        <f t="shared" si="31"/>
        <v>0.33333333333333331</v>
      </c>
      <c r="M59" s="15">
        <f t="shared" si="31"/>
        <v>0</v>
      </c>
      <c r="N59" s="15">
        <f t="shared" si="31"/>
        <v>0</v>
      </c>
      <c r="O59" s="15">
        <f t="shared" si="31"/>
        <v>0</v>
      </c>
      <c r="P59" s="10">
        <f t="shared" si="31"/>
        <v>0</v>
      </c>
      <c r="R59" s="7">
        <f t="shared" si="32"/>
        <v>0.23333333333333339</v>
      </c>
      <c r="S59" s="15">
        <f t="shared" si="33"/>
        <v>0.43333333333333335</v>
      </c>
      <c r="T59" s="15">
        <f t="shared" si="33"/>
        <v>0.33333333333333331</v>
      </c>
      <c r="U59" s="15">
        <f t="shared" si="33"/>
        <v>0</v>
      </c>
      <c r="V59" s="15">
        <f t="shared" si="33"/>
        <v>0</v>
      </c>
      <c r="W59" s="15">
        <f t="shared" si="33"/>
        <v>0.16666666666666666</v>
      </c>
      <c r="X59" s="10">
        <f t="shared" si="33"/>
        <v>6.6666666666666666E-2</v>
      </c>
    </row>
    <row r="60" spans="2:24" x14ac:dyDescent="0.2">
      <c r="B60" s="7">
        <f t="shared" si="28"/>
        <v>1</v>
      </c>
      <c r="C60" s="15">
        <f t="shared" si="29"/>
        <v>0</v>
      </c>
      <c r="D60" s="15">
        <f t="shared" si="29"/>
        <v>0</v>
      </c>
      <c r="E60" s="15">
        <f t="shared" si="29"/>
        <v>0</v>
      </c>
      <c r="F60" s="15">
        <f t="shared" si="29"/>
        <v>0</v>
      </c>
      <c r="G60" s="15">
        <f t="shared" si="29"/>
        <v>1</v>
      </c>
      <c r="H60" s="10">
        <f t="shared" si="29"/>
        <v>0</v>
      </c>
      <c r="J60" s="7">
        <f t="shared" si="30"/>
        <v>0</v>
      </c>
      <c r="K60" s="15">
        <f t="shared" si="31"/>
        <v>0.53333333333333333</v>
      </c>
      <c r="L60" s="15">
        <f t="shared" si="31"/>
        <v>0.46666666666666667</v>
      </c>
      <c r="M60" s="15">
        <f t="shared" si="31"/>
        <v>0</v>
      </c>
      <c r="N60" s="15">
        <f t="shared" si="31"/>
        <v>0</v>
      </c>
      <c r="O60" s="15">
        <f t="shared" si="31"/>
        <v>0</v>
      </c>
      <c r="P60" s="10">
        <f t="shared" si="31"/>
        <v>0</v>
      </c>
      <c r="R60" s="7">
        <f t="shared" si="32"/>
        <v>0.93333333333333335</v>
      </c>
      <c r="S60" s="15">
        <f t="shared" si="33"/>
        <v>6.6666666666666666E-2</v>
      </c>
      <c r="T60" s="15">
        <f t="shared" si="33"/>
        <v>0</v>
      </c>
      <c r="U60" s="15">
        <f t="shared" si="33"/>
        <v>0</v>
      </c>
      <c r="V60" s="15">
        <f t="shared" si="33"/>
        <v>3.3333333333333333E-2</v>
      </c>
      <c r="W60" s="15">
        <f t="shared" si="33"/>
        <v>0.8666666666666667</v>
      </c>
      <c r="X60" s="10">
        <f t="shared" si="33"/>
        <v>3.3333333333333333E-2</v>
      </c>
    </row>
    <row r="61" spans="2:24" x14ac:dyDescent="0.2">
      <c r="B61" s="7">
        <f t="shared" si="28"/>
        <v>1</v>
      </c>
      <c r="C61" s="15">
        <f t="shared" si="29"/>
        <v>0</v>
      </c>
      <c r="D61" s="15">
        <f t="shared" si="29"/>
        <v>0</v>
      </c>
      <c r="E61" s="15">
        <f t="shared" si="29"/>
        <v>0</v>
      </c>
      <c r="F61" s="15">
        <f t="shared" si="29"/>
        <v>0</v>
      </c>
      <c r="G61" s="15">
        <f t="shared" si="29"/>
        <v>0.6</v>
      </c>
      <c r="H61" s="10">
        <f t="shared" si="29"/>
        <v>0.4</v>
      </c>
      <c r="J61" s="7">
        <f t="shared" si="30"/>
        <v>0</v>
      </c>
      <c r="K61" s="15">
        <f t="shared" si="31"/>
        <v>0.8</v>
      </c>
      <c r="L61" s="15">
        <f t="shared" si="31"/>
        <v>0.2</v>
      </c>
      <c r="M61" s="15">
        <f t="shared" si="31"/>
        <v>0</v>
      </c>
      <c r="N61" s="15">
        <f t="shared" si="31"/>
        <v>0</v>
      </c>
      <c r="O61" s="15">
        <f t="shared" si="31"/>
        <v>0</v>
      </c>
      <c r="P61" s="10">
        <f t="shared" si="31"/>
        <v>0</v>
      </c>
      <c r="R61" s="7">
        <f t="shared" si="32"/>
        <v>0.83333333333333337</v>
      </c>
      <c r="S61" s="15">
        <f t="shared" si="33"/>
        <v>3.3333333333333333E-2</v>
      </c>
      <c r="T61" s="15">
        <f t="shared" si="33"/>
        <v>0.13333333333333333</v>
      </c>
      <c r="U61" s="15">
        <f t="shared" si="33"/>
        <v>3.3333333333333333E-2</v>
      </c>
      <c r="V61" s="15">
        <f t="shared" si="33"/>
        <v>3.3333333333333333E-2</v>
      </c>
      <c r="W61" s="15">
        <f t="shared" si="33"/>
        <v>0.7</v>
      </c>
      <c r="X61" s="10">
        <f t="shared" si="33"/>
        <v>6.6666666666666666E-2</v>
      </c>
    </row>
    <row r="62" spans="2:24" x14ac:dyDescent="0.2">
      <c r="B62" s="7">
        <f t="shared" si="28"/>
        <v>0</v>
      </c>
      <c r="C62" s="15">
        <f t="shared" si="29"/>
        <v>0.4</v>
      </c>
      <c r="D62" s="15">
        <f t="shared" si="29"/>
        <v>0.6</v>
      </c>
      <c r="E62" s="15">
        <f t="shared" si="29"/>
        <v>0</v>
      </c>
      <c r="F62" s="15">
        <f t="shared" si="29"/>
        <v>0</v>
      </c>
      <c r="G62" s="15">
        <f t="shared" si="29"/>
        <v>0</v>
      </c>
      <c r="H62" s="10">
        <f t="shared" si="29"/>
        <v>0</v>
      </c>
      <c r="J62" s="7">
        <f t="shared" si="30"/>
        <v>0.66666666666666663</v>
      </c>
      <c r="K62" s="15">
        <f t="shared" si="31"/>
        <v>0.2</v>
      </c>
      <c r="L62" s="15">
        <f t="shared" si="31"/>
        <v>0.13333333333333333</v>
      </c>
      <c r="M62" s="15">
        <f t="shared" si="31"/>
        <v>0.13333333333333333</v>
      </c>
      <c r="N62" s="15">
        <f t="shared" si="31"/>
        <v>0</v>
      </c>
      <c r="O62" s="15">
        <f t="shared" si="31"/>
        <v>0.46666666666666667</v>
      </c>
      <c r="P62" s="10">
        <f t="shared" si="31"/>
        <v>6.6666666666666666E-2</v>
      </c>
      <c r="R62" s="7">
        <f t="shared" si="32"/>
        <v>0.9</v>
      </c>
      <c r="S62" s="15">
        <f t="shared" si="33"/>
        <v>6.6666666666666666E-2</v>
      </c>
      <c r="T62" s="15">
        <f t="shared" si="33"/>
        <v>3.3333333333333333E-2</v>
      </c>
      <c r="U62" s="15">
        <f t="shared" si="33"/>
        <v>6.6666666666666666E-2</v>
      </c>
      <c r="V62" s="15">
        <f t="shared" si="33"/>
        <v>6.6666666666666666E-2</v>
      </c>
      <c r="W62" s="15">
        <f t="shared" si="33"/>
        <v>0.66666666666666663</v>
      </c>
      <c r="X62" s="10">
        <f t="shared" si="33"/>
        <v>0.1</v>
      </c>
    </row>
    <row r="63" spans="2:24" x14ac:dyDescent="0.2">
      <c r="B63" s="7">
        <f t="shared" si="28"/>
        <v>0</v>
      </c>
      <c r="C63" s="15">
        <f t="shared" si="29"/>
        <v>0.4</v>
      </c>
      <c r="D63" s="15">
        <f t="shared" si="29"/>
        <v>0.6</v>
      </c>
      <c r="E63" s="15">
        <f t="shared" si="29"/>
        <v>0</v>
      </c>
      <c r="F63" s="15">
        <f t="shared" si="29"/>
        <v>0</v>
      </c>
      <c r="G63" s="15">
        <f t="shared" si="29"/>
        <v>0</v>
      </c>
      <c r="H63" s="10">
        <f t="shared" si="29"/>
        <v>0</v>
      </c>
      <c r="J63" s="7">
        <f t="shared" si="30"/>
        <v>0.73333333333333339</v>
      </c>
      <c r="K63" s="15">
        <f t="shared" si="31"/>
        <v>0</v>
      </c>
      <c r="L63" s="15">
        <f t="shared" si="31"/>
        <v>0.26666666666666666</v>
      </c>
      <c r="M63" s="15">
        <f t="shared" si="31"/>
        <v>0</v>
      </c>
      <c r="N63" s="15">
        <f t="shared" si="31"/>
        <v>0</v>
      </c>
      <c r="O63" s="15">
        <f t="shared" si="31"/>
        <v>0.66666666666666663</v>
      </c>
      <c r="P63" s="10">
        <f t="shared" si="31"/>
        <v>6.6666666666666666E-2</v>
      </c>
      <c r="R63" s="7">
        <f t="shared" si="32"/>
        <v>0.8666666666666667</v>
      </c>
      <c r="S63" s="15">
        <f t="shared" si="33"/>
        <v>0.1</v>
      </c>
      <c r="T63" s="15">
        <f t="shared" si="33"/>
        <v>3.3333333333333333E-2</v>
      </c>
      <c r="U63" s="15">
        <f t="shared" si="33"/>
        <v>0.13333333333333333</v>
      </c>
      <c r="V63" s="15">
        <f t="shared" si="33"/>
        <v>3.3333333333333333E-2</v>
      </c>
      <c r="W63" s="15">
        <f t="shared" si="33"/>
        <v>0.6</v>
      </c>
      <c r="X63" s="10">
        <f t="shared" si="33"/>
        <v>0.1</v>
      </c>
    </row>
    <row r="64" spans="2:24" x14ac:dyDescent="0.2">
      <c r="B64" s="7">
        <f t="shared" si="28"/>
        <v>1</v>
      </c>
      <c r="C64" s="15">
        <f t="shared" si="29"/>
        <v>0</v>
      </c>
      <c r="D64" s="15">
        <f t="shared" si="29"/>
        <v>0</v>
      </c>
      <c r="E64" s="15">
        <f t="shared" si="29"/>
        <v>0</v>
      </c>
      <c r="F64" s="15">
        <f t="shared" si="29"/>
        <v>0</v>
      </c>
      <c r="G64" s="15">
        <f t="shared" si="29"/>
        <v>1</v>
      </c>
      <c r="H64" s="10">
        <f t="shared" si="29"/>
        <v>0</v>
      </c>
      <c r="J64" s="7">
        <f t="shared" si="30"/>
        <v>1</v>
      </c>
      <c r="K64" s="15">
        <f t="shared" si="31"/>
        <v>0</v>
      </c>
      <c r="L64" s="15">
        <f t="shared" si="31"/>
        <v>0</v>
      </c>
      <c r="M64" s="15">
        <f t="shared" si="31"/>
        <v>0.26666666666666666</v>
      </c>
      <c r="N64" s="15">
        <f t="shared" si="31"/>
        <v>0</v>
      </c>
      <c r="O64" s="15">
        <f t="shared" si="31"/>
        <v>0.6</v>
      </c>
      <c r="P64" s="10">
        <f t="shared" si="31"/>
        <v>0.13333333333333333</v>
      </c>
      <c r="R64" s="7">
        <f t="shared" si="32"/>
        <v>1</v>
      </c>
      <c r="S64" s="15">
        <f t="shared" si="33"/>
        <v>0</v>
      </c>
      <c r="T64" s="15">
        <f t="shared" si="33"/>
        <v>0</v>
      </c>
      <c r="U64" s="15">
        <f t="shared" si="33"/>
        <v>0</v>
      </c>
      <c r="V64" s="15">
        <f t="shared" si="33"/>
        <v>0.1</v>
      </c>
      <c r="W64" s="15">
        <f t="shared" si="33"/>
        <v>0.76666666666666672</v>
      </c>
      <c r="X64" s="10">
        <f t="shared" si="33"/>
        <v>0.13333333333333333</v>
      </c>
    </row>
    <row r="65" spans="1:24" x14ac:dyDescent="0.2">
      <c r="B65" s="7">
        <f t="shared" si="28"/>
        <v>1</v>
      </c>
      <c r="C65" s="15">
        <f t="shared" si="29"/>
        <v>0</v>
      </c>
      <c r="D65" s="15">
        <f t="shared" si="29"/>
        <v>0</v>
      </c>
      <c r="E65" s="15">
        <f t="shared" si="29"/>
        <v>0</v>
      </c>
      <c r="F65" s="15">
        <f t="shared" si="29"/>
        <v>0.2</v>
      </c>
      <c r="G65" s="15">
        <f t="shared" si="29"/>
        <v>0.8</v>
      </c>
      <c r="H65" s="10">
        <f t="shared" si="29"/>
        <v>0</v>
      </c>
      <c r="J65" s="7">
        <f t="shared" si="30"/>
        <v>1</v>
      </c>
      <c r="K65" s="15">
        <f t="shared" si="31"/>
        <v>0</v>
      </c>
      <c r="L65" s="15">
        <f t="shared" si="31"/>
        <v>0</v>
      </c>
      <c r="M65" s="15">
        <f t="shared" si="31"/>
        <v>0.26666666666666666</v>
      </c>
      <c r="N65" s="15">
        <f t="shared" si="31"/>
        <v>0</v>
      </c>
      <c r="O65" s="15">
        <f t="shared" si="31"/>
        <v>0.66666666666666663</v>
      </c>
      <c r="P65" s="10">
        <f t="shared" si="31"/>
        <v>6.6666666666666666E-2</v>
      </c>
      <c r="R65" s="7">
        <f t="shared" si="32"/>
        <v>0.53333333333333333</v>
      </c>
      <c r="S65" s="15">
        <f t="shared" si="33"/>
        <v>0.3</v>
      </c>
      <c r="T65" s="15">
        <f t="shared" si="33"/>
        <v>0.16666666666666666</v>
      </c>
      <c r="U65" s="15">
        <f t="shared" si="33"/>
        <v>0</v>
      </c>
      <c r="V65" s="15">
        <f t="shared" si="33"/>
        <v>0</v>
      </c>
      <c r="W65" s="15">
        <f t="shared" si="33"/>
        <v>0.43333333333333335</v>
      </c>
      <c r="X65" s="10">
        <f t="shared" si="33"/>
        <v>0.1</v>
      </c>
    </row>
    <row r="66" spans="1:24" ht="16" thickBot="1" x14ac:dyDescent="0.25">
      <c r="B66" s="27">
        <f t="shared" si="28"/>
        <v>0</v>
      </c>
      <c r="C66" s="28">
        <f t="shared" si="29"/>
        <v>0.6</v>
      </c>
      <c r="D66" s="28">
        <f t="shared" si="29"/>
        <v>0.4</v>
      </c>
      <c r="E66" s="28">
        <f t="shared" si="29"/>
        <v>0</v>
      </c>
      <c r="F66" s="28">
        <f t="shared" si="29"/>
        <v>0</v>
      </c>
      <c r="G66" s="28">
        <f t="shared" si="29"/>
        <v>0</v>
      </c>
      <c r="H66" s="29">
        <f t="shared" si="29"/>
        <v>0</v>
      </c>
      <c r="J66" s="27">
        <f t="shared" si="30"/>
        <v>1</v>
      </c>
      <c r="K66" s="28">
        <f t="shared" si="31"/>
        <v>0</v>
      </c>
      <c r="L66" s="28">
        <f t="shared" si="31"/>
        <v>0</v>
      </c>
      <c r="M66" s="28">
        <f t="shared" si="31"/>
        <v>0.13333333333333333</v>
      </c>
      <c r="N66" s="28">
        <f t="shared" si="31"/>
        <v>6.6666666666666666E-2</v>
      </c>
      <c r="O66" s="28">
        <f t="shared" si="31"/>
        <v>0.66666666666666663</v>
      </c>
      <c r="P66" s="29">
        <f t="shared" si="31"/>
        <v>0.13333333333333333</v>
      </c>
      <c r="R66" s="27">
        <f t="shared" si="32"/>
        <v>0.26666666666666661</v>
      </c>
      <c r="S66" s="28">
        <f t="shared" si="33"/>
        <v>0.33333333333333331</v>
      </c>
      <c r="T66" s="28">
        <f t="shared" si="33"/>
        <v>0.4</v>
      </c>
      <c r="U66" s="28">
        <f t="shared" si="33"/>
        <v>0</v>
      </c>
      <c r="V66" s="28">
        <f t="shared" si="33"/>
        <v>0</v>
      </c>
      <c r="W66" s="28">
        <f t="shared" si="33"/>
        <v>0.26666666666666666</v>
      </c>
      <c r="X66" s="29">
        <f t="shared" si="33"/>
        <v>0</v>
      </c>
    </row>
    <row r="67" spans="1:24" x14ac:dyDescent="0.2">
      <c r="B67" s="55"/>
      <c r="C67" s="55"/>
      <c r="D67" s="55"/>
      <c r="E67" s="55"/>
      <c r="F67" s="55"/>
      <c r="G67" s="56"/>
      <c r="H67" s="55"/>
      <c r="J67" s="15"/>
      <c r="K67" s="15"/>
      <c r="L67" s="15"/>
      <c r="M67" s="15"/>
      <c r="N67" s="15"/>
      <c r="O67" s="15"/>
      <c r="P67" s="15"/>
      <c r="R67" s="15"/>
      <c r="S67" s="15"/>
      <c r="T67" s="15"/>
      <c r="U67" s="15"/>
      <c r="V67" s="15"/>
      <c r="W67" s="15"/>
      <c r="X67" s="15"/>
    </row>
    <row r="68" spans="1:24" ht="16" thickBot="1" x14ac:dyDescent="0.25">
      <c r="A68" s="21"/>
    </row>
    <row r="69" spans="1:24" ht="22" thickBot="1" x14ac:dyDescent="0.3">
      <c r="A69" s="21"/>
      <c r="B69" s="60" t="s">
        <v>25</v>
      </c>
      <c r="C69" s="58"/>
      <c r="D69" s="39"/>
    </row>
    <row r="70" spans="1:24" ht="16" thickBot="1" x14ac:dyDescent="0.25">
      <c r="A70" s="21"/>
    </row>
    <row r="71" spans="1:24" ht="20" thickBot="1" x14ac:dyDescent="0.3">
      <c r="A71" s="21"/>
      <c r="B71" s="94" t="s">
        <v>0</v>
      </c>
      <c r="C71" s="95"/>
      <c r="D71" s="95"/>
      <c r="E71" s="95"/>
      <c r="F71" s="95"/>
      <c r="G71" s="95"/>
      <c r="H71" s="96"/>
      <c r="J71" s="97" t="s">
        <v>1</v>
      </c>
      <c r="K71" s="98"/>
      <c r="L71" s="98"/>
      <c r="M71" s="98"/>
      <c r="N71" s="98"/>
      <c r="O71" s="98"/>
      <c r="P71" s="99"/>
      <c r="R71" s="97" t="s">
        <v>2</v>
      </c>
      <c r="S71" s="98"/>
      <c r="T71" s="98"/>
      <c r="U71" s="98"/>
      <c r="V71" s="98"/>
      <c r="W71" s="98"/>
      <c r="X71" s="99"/>
    </row>
    <row r="72" spans="1:24" x14ac:dyDescent="0.2">
      <c r="A72" s="21"/>
      <c r="B72" s="63" t="s">
        <v>7</v>
      </c>
      <c r="C72" s="46" t="s">
        <v>3</v>
      </c>
      <c r="D72" s="47" t="s">
        <v>22</v>
      </c>
      <c r="E72" s="48" t="s">
        <v>4</v>
      </c>
      <c r="F72" s="49" t="s">
        <v>5</v>
      </c>
      <c r="G72" s="50" t="s">
        <v>6</v>
      </c>
      <c r="H72" s="53" t="s">
        <v>39</v>
      </c>
      <c r="J72" s="63" t="s">
        <v>7</v>
      </c>
      <c r="K72" s="46" t="s">
        <v>3</v>
      </c>
      <c r="L72" s="47" t="s">
        <v>22</v>
      </c>
      <c r="M72" s="48" t="s">
        <v>4</v>
      </c>
      <c r="N72" s="49" t="s">
        <v>5</v>
      </c>
      <c r="O72" s="50" t="s">
        <v>6</v>
      </c>
      <c r="P72" s="53" t="s">
        <v>39</v>
      </c>
      <c r="R72" s="63" t="s">
        <v>7</v>
      </c>
      <c r="S72" s="46" t="s">
        <v>3</v>
      </c>
      <c r="T72" s="47" t="s">
        <v>22</v>
      </c>
      <c r="U72" s="48" t="s">
        <v>4</v>
      </c>
      <c r="V72" s="49" t="s">
        <v>5</v>
      </c>
      <c r="W72" s="50" t="s">
        <v>6</v>
      </c>
      <c r="X72" s="53" t="s">
        <v>39</v>
      </c>
    </row>
    <row r="73" spans="1:24" x14ac:dyDescent="0.2">
      <c r="A73" s="21"/>
      <c r="B73" s="7">
        <f>1-(C73+D73)</f>
        <v>0</v>
      </c>
      <c r="C73" s="15">
        <f>C22/5</f>
        <v>0.4</v>
      </c>
      <c r="D73" s="15">
        <f t="shared" ref="D73:H73" si="34">D22/5</f>
        <v>0.6</v>
      </c>
      <c r="E73" s="15">
        <f t="shared" si="34"/>
        <v>0</v>
      </c>
      <c r="F73" s="15">
        <f t="shared" si="34"/>
        <v>0</v>
      </c>
      <c r="G73" s="15">
        <f t="shared" si="34"/>
        <v>0</v>
      </c>
      <c r="H73" s="10">
        <f t="shared" si="34"/>
        <v>0</v>
      </c>
      <c r="J73" s="7">
        <f>1-(K73+L73)</f>
        <v>0.53333333333333333</v>
      </c>
      <c r="K73" s="15">
        <f>K22/15</f>
        <v>0.4</v>
      </c>
      <c r="L73" s="15">
        <f t="shared" ref="L73:P73" si="35">L22/15</f>
        <v>6.6666666666666666E-2</v>
      </c>
      <c r="M73" s="15">
        <f t="shared" si="35"/>
        <v>6.6666666666666666E-2</v>
      </c>
      <c r="N73" s="15">
        <f t="shared" si="35"/>
        <v>0</v>
      </c>
      <c r="O73" s="15">
        <f t="shared" si="35"/>
        <v>0.46666666666666667</v>
      </c>
      <c r="P73" s="10">
        <f t="shared" si="35"/>
        <v>0</v>
      </c>
      <c r="R73" s="7">
        <f>1-(S73+T73)</f>
        <v>0.19999999999999996</v>
      </c>
      <c r="S73" s="15">
        <f>S22/30</f>
        <v>0.43333333333333335</v>
      </c>
      <c r="T73" s="15">
        <f t="shared" ref="T73:X73" si="36">T22/30</f>
        <v>0.36666666666666664</v>
      </c>
      <c r="U73" s="15">
        <f t="shared" si="36"/>
        <v>0</v>
      </c>
      <c r="V73" s="15">
        <f t="shared" si="36"/>
        <v>3.3333333333333333E-2</v>
      </c>
      <c r="W73" s="15">
        <f t="shared" si="36"/>
        <v>0.16666666666666666</v>
      </c>
      <c r="X73" s="10">
        <f t="shared" si="36"/>
        <v>0</v>
      </c>
    </row>
    <row r="74" spans="1:24" x14ac:dyDescent="0.2">
      <c r="A74" s="21"/>
      <c r="B74" s="7">
        <f t="shared" ref="B74:B82" si="37">1-(C74+D74)</f>
        <v>0.39999999999999991</v>
      </c>
      <c r="C74" s="15">
        <f t="shared" ref="C74:H74" si="38">C23/5</f>
        <v>0.2</v>
      </c>
      <c r="D74" s="15">
        <f t="shared" si="38"/>
        <v>0.4</v>
      </c>
      <c r="E74" s="15">
        <f t="shared" si="38"/>
        <v>0</v>
      </c>
      <c r="F74" s="15">
        <f t="shared" si="38"/>
        <v>0</v>
      </c>
      <c r="G74" s="15">
        <f t="shared" si="38"/>
        <v>0.4</v>
      </c>
      <c r="H74" s="10">
        <f t="shared" si="38"/>
        <v>0</v>
      </c>
      <c r="J74" s="7">
        <f t="shared" ref="J74:J82" si="39">1-(K74+L74)</f>
        <v>0.66666666666666674</v>
      </c>
      <c r="K74" s="15">
        <f t="shared" ref="K74:P74" si="40">K23/15</f>
        <v>6.6666666666666666E-2</v>
      </c>
      <c r="L74" s="15">
        <f t="shared" si="40"/>
        <v>0.26666666666666666</v>
      </c>
      <c r="M74" s="15">
        <f t="shared" si="40"/>
        <v>6.6666666666666666E-2</v>
      </c>
      <c r="N74" s="15">
        <f t="shared" si="40"/>
        <v>0</v>
      </c>
      <c r="O74" s="15">
        <f t="shared" si="40"/>
        <v>0.6</v>
      </c>
      <c r="P74" s="10">
        <f t="shared" si="40"/>
        <v>0</v>
      </c>
      <c r="R74" s="7">
        <f t="shared" ref="R74:R82" si="41">1-(S74+T74)</f>
        <v>0.56666666666666665</v>
      </c>
      <c r="S74" s="15">
        <f t="shared" ref="S74:X74" si="42">S23/30</f>
        <v>0.2</v>
      </c>
      <c r="T74" s="15">
        <f t="shared" si="42"/>
        <v>0.23333333333333334</v>
      </c>
      <c r="U74" s="15">
        <f t="shared" si="42"/>
        <v>3.3333333333333333E-2</v>
      </c>
      <c r="V74" s="15">
        <f t="shared" si="42"/>
        <v>6.6666666666666666E-2</v>
      </c>
      <c r="W74" s="15">
        <f t="shared" si="42"/>
        <v>0.46666666666666667</v>
      </c>
      <c r="X74" s="10">
        <f t="shared" si="42"/>
        <v>0</v>
      </c>
    </row>
    <row r="75" spans="1:24" x14ac:dyDescent="0.2">
      <c r="A75" s="21"/>
      <c r="B75" s="7">
        <f t="shared" si="37"/>
        <v>1</v>
      </c>
      <c r="C75" s="15">
        <f t="shared" ref="C75:H75" si="43">C24/5</f>
        <v>0</v>
      </c>
      <c r="D75" s="15">
        <f t="shared" si="43"/>
        <v>0</v>
      </c>
      <c r="E75" s="15">
        <f t="shared" si="43"/>
        <v>0</v>
      </c>
      <c r="F75" s="15">
        <f t="shared" si="43"/>
        <v>0.2</v>
      </c>
      <c r="G75" s="15">
        <f t="shared" si="43"/>
        <v>0.8</v>
      </c>
      <c r="H75" s="10">
        <f t="shared" si="43"/>
        <v>0</v>
      </c>
      <c r="J75" s="7">
        <f t="shared" si="39"/>
        <v>1</v>
      </c>
      <c r="K75" s="15">
        <f t="shared" ref="K75:P75" si="44">K24/15</f>
        <v>0</v>
      </c>
      <c r="L75" s="15">
        <f t="shared" si="44"/>
        <v>0</v>
      </c>
      <c r="M75" s="15">
        <f t="shared" si="44"/>
        <v>6.6666666666666666E-2</v>
      </c>
      <c r="N75" s="15">
        <f t="shared" si="44"/>
        <v>0.13333333333333333</v>
      </c>
      <c r="O75" s="15">
        <f t="shared" si="44"/>
        <v>0.8</v>
      </c>
      <c r="P75" s="10">
        <f t="shared" si="44"/>
        <v>0</v>
      </c>
      <c r="R75" s="7">
        <f t="shared" si="41"/>
        <v>0.73333333333333339</v>
      </c>
      <c r="S75" s="15">
        <f t="shared" ref="S75:X75" si="45">S24/30</f>
        <v>0.13333333333333333</v>
      </c>
      <c r="T75" s="15">
        <f t="shared" si="45"/>
        <v>0.13333333333333333</v>
      </c>
      <c r="U75" s="15">
        <f t="shared" si="45"/>
        <v>6.6666666666666666E-2</v>
      </c>
      <c r="V75" s="15">
        <f t="shared" si="45"/>
        <v>0.1</v>
      </c>
      <c r="W75" s="15">
        <f t="shared" si="45"/>
        <v>0.56666666666666665</v>
      </c>
      <c r="X75" s="10">
        <f t="shared" si="45"/>
        <v>0</v>
      </c>
    </row>
    <row r="76" spans="1:24" x14ac:dyDescent="0.2">
      <c r="A76" s="21"/>
      <c r="B76" s="7">
        <f t="shared" si="37"/>
        <v>0.4</v>
      </c>
      <c r="C76" s="15">
        <f t="shared" ref="C76:H76" si="46">C25/5</f>
        <v>0.6</v>
      </c>
      <c r="D76" s="15">
        <f t="shared" si="46"/>
        <v>0</v>
      </c>
      <c r="E76" s="15">
        <f t="shared" si="46"/>
        <v>0</v>
      </c>
      <c r="F76" s="15">
        <f t="shared" si="46"/>
        <v>0</v>
      </c>
      <c r="G76" s="15">
        <f t="shared" si="46"/>
        <v>0.4</v>
      </c>
      <c r="H76" s="10">
        <f t="shared" si="46"/>
        <v>0</v>
      </c>
      <c r="J76" s="7">
        <f t="shared" si="39"/>
        <v>1</v>
      </c>
      <c r="K76" s="15">
        <f t="shared" ref="K76:P76" si="47">K25/15</f>
        <v>0</v>
      </c>
      <c r="L76" s="15">
        <f t="shared" si="47"/>
        <v>0</v>
      </c>
      <c r="M76" s="15">
        <f t="shared" si="47"/>
        <v>0</v>
      </c>
      <c r="N76" s="15">
        <f t="shared" si="47"/>
        <v>0</v>
      </c>
      <c r="O76" s="15">
        <f t="shared" si="47"/>
        <v>1</v>
      </c>
      <c r="P76" s="10">
        <f t="shared" si="47"/>
        <v>0</v>
      </c>
      <c r="R76" s="7">
        <f t="shared" si="41"/>
        <v>0.83333333333333326</v>
      </c>
      <c r="S76" s="15">
        <f t="shared" ref="S76:X76" si="48">S25/30</f>
        <v>6.6666666666666666E-2</v>
      </c>
      <c r="T76" s="15">
        <f t="shared" si="48"/>
        <v>0.1</v>
      </c>
      <c r="U76" s="15">
        <f t="shared" si="48"/>
        <v>6.6666666666666666E-2</v>
      </c>
      <c r="V76" s="15">
        <f t="shared" si="48"/>
        <v>3.3333333333333333E-2</v>
      </c>
      <c r="W76" s="15">
        <f t="shared" si="48"/>
        <v>0.73333333333333328</v>
      </c>
      <c r="X76" s="10">
        <f t="shared" si="48"/>
        <v>0</v>
      </c>
    </row>
    <row r="77" spans="1:24" x14ac:dyDescent="0.2">
      <c r="A77" s="21"/>
      <c r="B77" s="7">
        <f t="shared" si="37"/>
        <v>1</v>
      </c>
      <c r="C77" s="15">
        <f t="shared" ref="C77:H77" si="49">C26/5</f>
        <v>0</v>
      </c>
      <c r="D77" s="15">
        <f t="shared" si="49"/>
        <v>0</v>
      </c>
      <c r="E77" s="15">
        <f t="shared" si="49"/>
        <v>0</v>
      </c>
      <c r="F77" s="15">
        <f t="shared" si="49"/>
        <v>0.2</v>
      </c>
      <c r="G77" s="15">
        <f t="shared" si="49"/>
        <v>0.8</v>
      </c>
      <c r="H77" s="10">
        <f t="shared" si="49"/>
        <v>0</v>
      </c>
      <c r="J77" s="7">
        <f t="shared" si="39"/>
        <v>1</v>
      </c>
      <c r="K77" s="15">
        <f t="shared" ref="K77:P77" si="50">K26/15</f>
        <v>0</v>
      </c>
      <c r="L77" s="15">
        <f t="shared" si="50"/>
        <v>0</v>
      </c>
      <c r="M77" s="15">
        <f t="shared" si="50"/>
        <v>6.6666666666666666E-2</v>
      </c>
      <c r="N77" s="15">
        <f t="shared" si="50"/>
        <v>6.6666666666666666E-2</v>
      </c>
      <c r="O77" s="15">
        <f t="shared" si="50"/>
        <v>0.8666666666666667</v>
      </c>
      <c r="P77" s="10">
        <f t="shared" si="50"/>
        <v>0</v>
      </c>
      <c r="R77" s="7">
        <f t="shared" si="41"/>
        <v>1</v>
      </c>
      <c r="S77" s="15">
        <f t="shared" ref="S77:X77" si="51">S26/30</f>
        <v>0</v>
      </c>
      <c r="T77" s="15">
        <f t="shared" si="51"/>
        <v>0</v>
      </c>
      <c r="U77" s="15">
        <f t="shared" si="51"/>
        <v>6.6666666666666666E-2</v>
      </c>
      <c r="V77" s="15">
        <f t="shared" si="51"/>
        <v>0.1</v>
      </c>
      <c r="W77" s="15">
        <f t="shared" si="51"/>
        <v>0.83333333333333337</v>
      </c>
      <c r="X77" s="10">
        <f t="shared" si="51"/>
        <v>0</v>
      </c>
    </row>
    <row r="78" spans="1:24" x14ac:dyDescent="0.2">
      <c r="A78" s="21"/>
      <c r="B78" s="7">
        <f t="shared" si="37"/>
        <v>1</v>
      </c>
      <c r="C78" s="15">
        <f t="shared" ref="C78:H78" si="52">C27/5</f>
        <v>0</v>
      </c>
      <c r="D78" s="15">
        <f t="shared" si="52"/>
        <v>0</v>
      </c>
      <c r="E78" s="15">
        <f t="shared" si="52"/>
        <v>0</v>
      </c>
      <c r="F78" s="15">
        <f t="shared" si="52"/>
        <v>0</v>
      </c>
      <c r="G78" s="15">
        <f t="shared" si="52"/>
        <v>1</v>
      </c>
      <c r="H78" s="10">
        <f t="shared" si="52"/>
        <v>0</v>
      </c>
      <c r="J78" s="7">
        <f t="shared" si="39"/>
        <v>1</v>
      </c>
      <c r="K78" s="15">
        <f t="shared" ref="K78:P78" si="53">K27/15</f>
        <v>0</v>
      </c>
      <c r="L78" s="15">
        <f t="shared" si="53"/>
        <v>0</v>
      </c>
      <c r="M78" s="15">
        <f t="shared" si="53"/>
        <v>6.6666666666666666E-2</v>
      </c>
      <c r="N78" s="15">
        <f t="shared" si="53"/>
        <v>0.13333333333333333</v>
      </c>
      <c r="O78" s="15">
        <f t="shared" si="53"/>
        <v>0.8</v>
      </c>
      <c r="P78" s="10">
        <f t="shared" si="53"/>
        <v>0</v>
      </c>
      <c r="R78" s="7">
        <f t="shared" si="41"/>
        <v>0.93333333333333335</v>
      </c>
      <c r="S78" s="15">
        <f t="shared" ref="S78:X78" si="54">S27/30</f>
        <v>3.3333333333333333E-2</v>
      </c>
      <c r="T78" s="15">
        <f t="shared" si="54"/>
        <v>3.3333333333333333E-2</v>
      </c>
      <c r="U78" s="15">
        <f t="shared" si="54"/>
        <v>6.6666666666666666E-2</v>
      </c>
      <c r="V78" s="15">
        <f t="shared" si="54"/>
        <v>6.6666666666666666E-2</v>
      </c>
      <c r="W78" s="15">
        <f t="shared" si="54"/>
        <v>0.8</v>
      </c>
      <c r="X78" s="10">
        <f t="shared" si="54"/>
        <v>0</v>
      </c>
    </row>
    <row r="79" spans="1:24" x14ac:dyDescent="0.2">
      <c r="A79" s="21"/>
      <c r="B79" s="7">
        <f t="shared" si="37"/>
        <v>1</v>
      </c>
      <c r="C79" s="15">
        <f t="shared" ref="C79:H79" si="55">C28/5</f>
        <v>0</v>
      </c>
      <c r="D79" s="15">
        <f t="shared" si="55"/>
        <v>0</v>
      </c>
      <c r="E79" s="15">
        <f t="shared" si="55"/>
        <v>0</v>
      </c>
      <c r="F79" s="15">
        <f t="shared" si="55"/>
        <v>0</v>
      </c>
      <c r="G79" s="15">
        <f t="shared" si="55"/>
        <v>1</v>
      </c>
      <c r="H79" s="10">
        <f t="shared" si="55"/>
        <v>0</v>
      </c>
      <c r="J79" s="7">
        <f t="shared" si="39"/>
        <v>1</v>
      </c>
      <c r="K79" s="15">
        <f t="shared" ref="K79:P79" si="56">K28/15</f>
        <v>0</v>
      </c>
      <c r="L79" s="15">
        <f t="shared" si="56"/>
        <v>0</v>
      </c>
      <c r="M79" s="15">
        <f t="shared" si="56"/>
        <v>6.6666666666666666E-2</v>
      </c>
      <c r="N79" s="15">
        <f t="shared" si="56"/>
        <v>6.6666666666666666E-2</v>
      </c>
      <c r="O79" s="15">
        <f t="shared" si="56"/>
        <v>0.8666666666666667</v>
      </c>
      <c r="P79" s="10">
        <f t="shared" si="56"/>
        <v>0</v>
      </c>
      <c r="R79" s="7">
        <f t="shared" si="41"/>
        <v>0.9</v>
      </c>
      <c r="S79" s="15">
        <f t="shared" ref="S79:X79" si="57">S28/30</f>
        <v>0</v>
      </c>
      <c r="T79" s="15">
        <f t="shared" si="57"/>
        <v>0.1</v>
      </c>
      <c r="U79" s="15">
        <f t="shared" si="57"/>
        <v>6.6666666666666666E-2</v>
      </c>
      <c r="V79" s="15">
        <f t="shared" si="57"/>
        <v>3.3333333333333333E-2</v>
      </c>
      <c r="W79" s="15">
        <f t="shared" si="57"/>
        <v>0.8</v>
      </c>
      <c r="X79" s="10">
        <f t="shared" si="57"/>
        <v>0</v>
      </c>
    </row>
    <row r="80" spans="1:24" x14ac:dyDescent="0.2">
      <c r="A80" s="21"/>
      <c r="B80" s="7">
        <f t="shared" si="37"/>
        <v>1</v>
      </c>
      <c r="C80" s="15">
        <f t="shared" ref="C80:H80" si="58">C29/5</f>
        <v>0</v>
      </c>
      <c r="D80" s="15">
        <f t="shared" si="58"/>
        <v>0</v>
      </c>
      <c r="E80" s="15">
        <f t="shared" si="58"/>
        <v>0.2</v>
      </c>
      <c r="F80" s="15">
        <f t="shared" si="58"/>
        <v>0.2</v>
      </c>
      <c r="G80" s="15">
        <f t="shared" si="58"/>
        <v>0.6</v>
      </c>
      <c r="H80" s="10">
        <f t="shared" si="58"/>
        <v>0</v>
      </c>
      <c r="J80" s="7">
        <f t="shared" si="39"/>
        <v>1</v>
      </c>
      <c r="K80" s="15">
        <f t="shared" ref="K80:P80" si="59">K29/15</f>
        <v>0</v>
      </c>
      <c r="L80" s="15">
        <f t="shared" si="59"/>
        <v>0</v>
      </c>
      <c r="M80" s="15">
        <f t="shared" si="59"/>
        <v>6.6666666666666666E-2</v>
      </c>
      <c r="N80" s="15">
        <f t="shared" si="59"/>
        <v>0.13333333333333333</v>
      </c>
      <c r="O80" s="15">
        <f t="shared" si="59"/>
        <v>0.8</v>
      </c>
      <c r="P80" s="10">
        <f t="shared" si="59"/>
        <v>0</v>
      </c>
      <c r="R80" s="7">
        <f t="shared" si="41"/>
        <v>1</v>
      </c>
      <c r="S80" s="15">
        <f t="shared" ref="S80:X80" si="60">S29/30</f>
        <v>0</v>
      </c>
      <c r="T80" s="15">
        <f t="shared" si="60"/>
        <v>0</v>
      </c>
      <c r="U80" s="15">
        <f t="shared" si="60"/>
        <v>6.6666666666666666E-2</v>
      </c>
      <c r="V80" s="15">
        <f t="shared" si="60"/>
        <v>6.6666666666666666E-2</v>
      </c>
      <c r="W80" s="15">
        <f t="shared" si="60"/>
        <v>0.8666666666666667</v>
      </c>
      <c r="X80" s="10">
        <f t="shared" si="60"/>
        <v>0</v>
      </c>
    </row>
    <row r="81" spans="1:24" x14ac:dyDescent="0.2">
      <c r="A81" s="21"/>
      <c r="B81" s="7">
        <f t="shared" si="37"/>
        <v>1</v>
      </c>
      <c r="C81" s="15">
        <f t="shared" ref="C81:H81" si="61">C30/5</f>
        <v>0</v>
      </c>
      <c r="D81" s="15">
        <f t="shared" si="61"/>
        <v>0</v>
      </c>
      <c r="E81" s="15">
        <f t="shared" si="61"/>
        <v>0</v>
      </c>
      <c r="F81" s="15">
        <f t="shared" si="61"/>
        <v>0</v>
      </c>
      <c r="G81" s="15">
        <f t="shared" si="61"/>
        <v>1</v>
      </c>
      <c r="H81" s="10">
        <f t="shared" si="61"/>
        <v>0</v>
      </c>
      <c r="J81" s="7">
        <f t="shared" si="39"/>
        <v>1</v>
      </c>
      <c r="K81" s="15">
        <f t="shared" ref="K81:P81" si="62">K30/15</f>
        <v>0</v>
      </c>
      <c r="L81" s="15">
        <f t="shared" si="62"/>
        <v>0</v>
      </c>
      <c r="M81" s="15">
        <f t="shared" si="62"/>
        <v>6.6666666666666666E-2</v>
      </c>
      <c r="N81" s="15">
        <f t="shared" si="62"/>
        <v>0.13333333333333333</v>
      </c>
      <c r="O81" s="15">
        <f t="shared" si="62"/>
        <v>0.8</v>
      </c>
      <c r="P81" s="10">
        <f t="shared" si="62"/>
        <v>0</v>
      </c>
      <c r="R81" s="7">
        <f t="shared" si="41"/>
        <v>0.8666666666666667</v>
      </c>
      <c r="S81" s="15">
        <f t="shared" ref="S81:X81" si="63">S30/30</f>
        <v>6.6666666666666666E-2</v>
      </c>
      <c r="T81" s="15">
        <f t="shared" si="63"/>
        <v>6.6666666666666666E-2</v>
      </c>
      <c r="U81" s="15">
        <f t="shared" si="63"/>
        <v>6.6666666666666666E-2</v>
      </c>
      <c r="V81" s="15">
        <f t="shared" si="63"/>
        <v>6.6666666666666666E-2</v>
      </c>
      <c r="W81" s="15">
        <f t="shared" si="63"/>
        <v>0.73333333333333328</v>
      </c>
      <c r="X81" s="10">
        <f t="shared" si="63"/>
        <v>0</v>
      </c>
    </row>
    <row r="82" spans="1:24" ht="16" thickBot="1" x14ac:dyDescent="0.25">
      <c r="A82" s="21"/>
      <c r="B82" s="27">
        <f t="shared" si="37"/>
        <v>1</v>
      </c>
      <c r="C82" s="28">
        <f t="shared" ref="C82:H82" si="64">C31/5</f>
        <v>0</v>
      </c>
      <c r="D82" s="28">
        <f t="shared" si="64"/>
        <v>0</v>
      </c>
      <c r="E82" s="28">
        <f t="shared" si="64"/>
        <v>0</v>
      </c>
      <c r="F82" s="28">
        <f t="shared" si="64"/>
        <v>0</v>
      </c>
      <c r="G82" s="28">
        <f t="shared" si="64"/>
        <v>1</v>
      </c>
      <c r="H82" s="29">
        <f t="shared" si="64"/>
        <v>0</v>
      </c>
      <c r="J82" s="27">
        <f t="shared" si="39"/>
        <v>0</v>
      </c>
      <c r="K82" s="28">
        <f t="shared" ref="K82:P82" si="65">K31/15</f>
        <v>0.6</v>
      </c>
      <c r="L82" s="28">
        <f t="shared" si="65"/>
        <v>0.4</v>
      </c>
      <c r="M82" s="28">
        <f t="shared" si="65"/>
        <v>0</v>
      </c>
      <c r="N82" s="28">
        <f t="shared" si="65"/>
        <v>0</v>
      </c>
      <c r="O82" s="28">
        <f t="shared" si="65"/>
        <v>0</v>
      </c>
      <c r="P82" s="29">
        <f t="shared" si="65"/>
        <v>0</v>
      </c>
      <c r="R82" s="27">
        <f t="shared" si="41"/>
        <v>0.66666666666666674</v>
      </c>
      <c r="S82" s="28">
        <f t="shared" ref="S82:X82" si="66">S31/30</f>
        <v>0.26666666666666666</v>
      </c>
      <c r="T82" s="28">
        <f t="shared" si="66"/>
        <v>6.6666666666666666E-2</v>
      </c>
      <c r="U82" s="28">
        <f t="shared" si="66"/>
        <v>0.1</v>
      </c>
      <c r="V82" s="28">
        <f t="shared" si="66"/>
        <v>6.6666666666666666E-2</v>
      </c>
      <c r="W82" s="28">
        <f t="shared" si="66"/>
        <v>0.5</v>
      </c>
      <c r="X82" s="29">
        <f t="shared" si="66"/>
        <v>0</v>
      </c>
    </row>
    <row r="83" spans="1:24" x14ac:dyDescent="0.2">
      <c r="A83" s="21"/>
      <c r="B83" s="55"/>
      <c r="C83" s="55"/>
      <c r="D83" s="55"/>
      <c r="E83" s="55"/>
      <c r="F83" s="55"/>
      <c r="G83" s="56"/>
      <c r="H83" s="55"/>
      <c r="J83" s="15"/>
      <c r="K83" s="15"/>
      <c r="L83" s="15"/>
      <c r="M83" s="15"/>
      <c r="N83" s="15"/>
      <c r="O83" s="15"/>
      <c r="P83" s="15"/>
      <c r="R83" s="15"/>
      <c r="S83" s="15"/>
      <c r="T83" s="15"/>
      <c r="U83" s="15"/>
      <c r="V83" s="15"/>
      <c r="W83" s="15"/>
      <c r="X83" s="15"/>
    </row>
    <row r="84" spans="1:24" ht="16" thickBot="1" x14ac:dyDescent="0.25">
      <c r="A84" s="21"/>
    </row>
    <row r="85" spans="1:24" ht="16" thickBot="1" x14ac:dyDescent="0.25">
      <c r="A85" s="21"/>
      <c r="B85" s="59" t="s">
        <v>28</v>
      </c>
    </row>
    <row r="86" spans="1:24" ht="16" thickBot="1" x14ac:dyDescent="0.25">
      <c r="A86" s="21"/>
    </row>
    <row r="87" spans="1:24" ht="20" thickBot="1" x14ac:dyDescent="0.3">
      <c r="A87" s="21"/>
      <c r="B87" s="94" t="s">
        <v>0</v>
      </c>
      <c r="C87" s="95"/>
      <c r="D87" s="95"/>
      <c r="E87" s="95"/>
      <c r="F87" s="95"/>
      <c r="G87" s="95"/>
      <c r="H87" s="96"/>
      <c r="J87" s="97" t="s">
        <v>1</v>
      </c>
      <c r="K87" s="98"/>
      <c r="L87" s="98"/>
      <c r="M87" s="98"/>
      <c r="N87" s="98"/>
      <c r="O87" s="98"/>
      <c r="P87" s="99"/>
      <c r="R87" s="97" t="s">
        <v>2</v>
      </c>
      <c r="S87" s="98"/>
      <c r="T87" s="98"/>
      <c r="U87" s="98"/>
      <c r="V87" s="98"/>
      <c r="W87" s="98"/>
      <c r="X87" s="99"/>
    </row>
    <row r="88" spans="1:24" x14ac:dyDescent="0.2">
      <c r="A88" s="21"/>
      <c r="B88" s="63" t="s">
        <v>7</v>
      </c>
      <c r="C88" s="46" t="s">
        <v>3</v>
      </c>
      <c r="D88" s="47" t="s">
        <v>22</v>
      </c>
      <c r="E88" s="48" t="s">
        <v>4</v>
      </c>
      <c r="F88" s="49" t="s">
        <v>5</v>
      </c>
      <c r="G88" s="50" t="s">
        <v>6</v>
      </c>
      <c r="H88" s="53" t="s">
        <v>39</v>
      </c>
      <c r="J88" s="63" t="s">
        <v>7</v>
      </c>
      <c r="K88" s="46" t="s">
        <v>3</v>
      </c>
      <c r="L88" s="47" t="s">
        <v>22</v>
      </c>
      <c r="M88" s="48" t="s">
        <v>4</v>
      </c>
      <c r="N88" s="49" t="s">
        <v>5</v>
      </c>
      <c r="O88" s="50" t="s">
        <v>6</v>
      </c>
      <c r="P88" s="53" t="s">
        <v>39</v>
      </c>
      <c r="R88" s="63" t="s">
        <v>7</v>
      </c>
      <c r="S88" s="46" t="s">
        <v>3</v>
      </c>
      <c r="T88" s="47" t="s">
        <v>22</v>
      </c>
      <c r="U88" s="48" t="s">
        <v>4</v>
      </c>
      <c r="V88" s="49" t="s">
        <v>5</v>
      </c>
      <c r="W88" s="50" t="s">
        <v>6</v>
      </c>
      <c r="X88" s="53" t="s">
        <v>39</v>
      </c>
    </row>
    <row r="89" spans="1:24" x14ac:dyDescent="0.2">
      <c r="A89" s="21"/>
      <c r="B89" s="7">
        <f>1-(C89+D89)</f>
        <v>0.19999999999999996</v>
      </c>
      <c r="C89" s="15">
        <f>C38/5</f>
        <v>0.8</v>
      </c>
      <c r="D89" s="15">
        <f t="shared" ref="D89:H89" si="67">D38/5</f>
        <v>0</v>
      </c>
      <c r="E89" s="15">
        <f t="shared" si="67"/>
        <v>0</v>
      </c>
      <c r="F89" s="15">
        <f t="shared" si="67"/>
        <v>0.2</v>
      </c>
      <c r="G89" s="15">
        <f t="shared" si="67"/>
        <v>0</v>
      </c>
      <c r="H89" s="10">
        <f t="shared" si="67"/>
        <v>0</v>
      </c>
      <c r="J89" s="7">
        <f>1-(K89+L89)</f>
        <v>0</v>
      </c>
      <c r="K89" s="15">
        <f>K38/15</f>
        <v>0.53333333333333333</v>
      </c>
      <c r="L89" s="15">
        <f t="shared" ref="L89:P89" si="68">L38/15</f>
        <v>0.46666666666666667</v>
      </c>
      <c r="M89" s="15">
        <f t="shared" si="68"/>
        <v>0</v>
      </c>
      <c r="N89" s="15">
        <f t="shared" si="68"/>
        <v>0</v>
      </c>
      <c r="O89" s="15">
        <f t="shared" si="68"/>
        <v>0</v>
      </c>
      <c r="P89" s="10">
        <f t="shared" si="68"/>
        <v>0</v>
      </c>
      <c r="R89" s="7">
        <f>1-(S89+T89)</f>
        <v>0</v>
      </c>
      <c r="S89" s="15">
        <f>S38/30</f>
        <v>0.6</v>
      </c>
      <c r="T89" s="15">
        <f t="shared" ref="T89:X89" si="69">T38/30</f>
        <v>0.4</v>
      </c>
      <c r="U89" s="15">
        <f t="shared" si="69"/>
        <v>0</v>
      </c>
      <c r="V89" s="15">
        <f t="shared" si="69"/>
        <v>0</v>
      </c>
      <c r="W89" s="15">
        <f t="shared" si="69"/>
        <v>0</v>
      </c>
      <c r="X89" s="10">
        <f t="shared" si="69"/>
        <v>0</v>
      </c>
    </row>
    <row r="90" spans="1:24" x14ac:dyDescent="0.2">
      <c r="A90" s="21"/>
      <c r="B90" s="7">
        <f t="shared" ref="B90:B98" si="70">1-(C90+D90)</f>
        <v>0</v>
      </c>
      <c r="C90" s="15">
        <f t="shared" ref="C90:H90" si="71">C39/5</f>
        <v>0.4</v>
      </c>
      <c r="D90" s="15">
        <f t="shared" si="71"/>
        <v>0.6</v>
      </c>
      <c r="E90" s="15">
        <f t="shared" si="71"/>
        <v>0</v>
      </c>
      <c r="F90" s="15">
        <f t="shared" si="71"/>
        <v>0</v>
      </c>
      <c r="G90" s="15">
        <f t="shared" si="71"/>
        <v>0</v>
      </c>
      <c r="H90" s="10">
        <f t="shared" si="71"/>
        <v>0</v>
      </c>
      <c r="J90" s="7">
        <f>1-(K90+L90)</f>
        <v>0</v>
      </c>
      <c r="K90" s="15">
        <f t="shared" ref="K90:P90" si="72">K39/15</f>
        <v>0.93333333333333335</v>
      </c>
      <c r="L90" s="15">
        <f t="shared" si="72"/>
        <v>6.6666666666666666E-2</v>
      </c>
      <c r="M90" s="15">
        <f t="shared" si="72"/>
        <v>0</v>
      </c>
      <c r="N90" s="15">
        <f t="shared" si="72"/>
        <v>0</v>
      </c>
      <c r="O90" s="15">
        <f t="shared" si="72"/>
        <v>0</v>
      </c>
      <c r="P90" s="10">
        <f t="shared" si="72"/>
        <v>0</v>
      </c>
      <c r="R90" s="7">
        <f t="shared" ref="R90:R98" si="73">1-(S90+T90)</f>
        <v>0</v>
      </c>
      <c r="S90" s="15">
        <f t="shared" ref="S90:X90" si="74">S39/30</f>
        <v>0.73333333333333328</v>
      </c>
      <c r="T90" s="15">
        <f t="shared" si="74"/>
        <v>0.26666666666666666</v>
      </c>
      <c r="U90" s="15">
        <f t="shared" si="74"/>
        <v>0</v>
      </c>
      <c r="V90" s="15">
        <f t="shared" si="74"/>
        <v>0</v>
      </c>
      <c r="W90" s="15">
        <f t="shared" si="74"/>
        <v>0</v>
      </c>
      <c r="X90" s="10">
        <f t="shared" si="74"/>
        <v>0</v>
      </c>
    </row>
    <row r="91" spans="1:24" x14ac:dyDescent="0.2">
      <c r="B91" s="7">
        <f t="shared" si="70"/>
        <v>0</v>
      </c>
      <c r="C91" s="15">
        <f t="shared" ref="C91:H91" si="75">C40/5</f>
        <v>0.2</v>
      </c>
      <c r="D91" s="15">
        <f t="shared" si="75"/>
        <v>0.8</v>
      </c>
      <c r="E91" s="15">
        <f t="shared" si="75"/>
        <v>0</v>
      </c>
      <c r="F91" s="15">
        <f t="shared" si="75"/>
        <v>0</v>
      </c>
      <c r="G91" s="15">
        <f t="shared" si="75"/>
        <v>0</v>
      </c>
      <c r="H91" s="10">
        <f t="shared" si="75"/>
        <v>0</v>
      </c>
      <c r="J91" s="7">
        <f t="shared" ref="J91:J98" si="76">1-(K91+L91)</f>
        <v>0</v>
      </c>
      <c r="K91" s="15">
        <f t="shared" ref="K91:P91" si="77">K40/15</f>
        <v>0.73333333333333328</v>
      </c>
      <c r="L91" s="15">
        <f t="shared" si="77"/>
        <v>0.26666666666666666</v>
      </c>
      <c r="M91" s="15">
        <f t="shared" si="77"/>
        <v>0</v>
      </c>
      <c r="N91" s="15">
        <f t="shared" si="77"/>
        <v>0</v>
      </c>
      <c r="O91" s="15">
        <f t="shared" si="77"/>
        <v>0</v>
      </c>
      <c r="P91" s="10">
        <f t="shared" si="77"/>
        <v>0</v>
      </c>
      <c r="R91" s="7">
        <f t="shared" si="73"/>
        <v>0</v>
      </c>
      <c r="S91" s="15">
        <f t="shared" ref="S91:X91" si="78">S40/30</f>
        <v>0.5</v>
      </c>
      <c r="T91" s="15">
        <f t="shared" si="78"/>
        <v>0.5</v>
      </c>
      <c r="U91" s="15">
        <f t="shared" si="78"/>
        <v>0</v>
      </c>
      <c r="V91" s="15">
        <f t="shared" si="78"/>
        <v>0</v>
      </c>
      <c r="W91" s="15">
        <f t="shared" si="78"/>
        <v>0</v>
      </c>
      <c r="X91" s="10">
        <f t="shared" si="78"/>
        <v>0</v>
      </c>
    </row>
    <row r="92" spans="1:24" x14ac:dyDescent="0.2">
      <c r="B92" s="7">
        <f t="shared" si="70"/>
        <v>0</v>
      </c>
      <c r="C92" s="15">
        <f t="shared" ref="C92:H92" si="79">C41/5</f>
        <v>0.4</v>
      </c>
      <c r="D92" s="15">
        <f t="shared" si="79"/>
        <v>0.6</v>
      </c>
      <c r="E92" s="15">
        <f t="shared" si="79"/>
        <v>0</v>
      </c>
      <c r="F92" s="15">
        <f t="shared" si="79"/>
        <v>0</v>
      </c>
      <c r="G92" s="15">
        <f t="shared" si="79"/>
        <v>0</v>
      </c>
      <c r="H92" s="10">
        <f t="shared" si="79"/>
        <v>0</v>
      </c>
      <c r="J92" s="7">
        <f t="shared" si="76"/>
        <v>0</v>
      </c>
      <c r="K92" s="15">
        <f t="shared" ref="K92:P92" si="80">K41/15</f>
        <v>0.8</v>
      </c>
      <c r="L92" s="15">
        <f t="shared" si="80"/>
        <v>0.2</v>
      </c>
      <c r="M92" s="15">
        <f t="shared" si="80"/>
        <v>0</v>
      </c>
      <c r="N92" s="15">
        <f t="shared" si="80"/>
        <v>0</v>
      </c>
      <c r="O92" s="15">
        <f t="shared" si="80"/>
        <v>0</v>
      </c>
      <c r="P92" s="10">
        <f t="shared" si="80"/>
        <v>0</v>
      </c>
      <c r="R92" s="7">
        <f t="shared" si="73"/>
        <v>0</v>
      </c>
      <c r="S92" s="15">
        <f t="shared" ref="S92:X92" si="81">S41/30</f>
        <v>0.33333333333333331</v>
      </c>
      <c r="T92" s="15">
        <f t="shared" si="81"/>
        <v>0.66666666666666663</v>
      </c>
      <c r="U92" s="15">
        <f t="shared" si="81"/>
        <v>0</v>
      </c>
      <c r="V92" s="15">
        <f t="shared" si="81"/>
        <v>0</v>
      </c>
      <c r="W92" s="15">
        <f t="shared" si="81"/>
        <v>0</v>
      </c>
      <c r="X92" s="10">
        <f t="shared" si="81"/>
        <v>0</v>
      </c>
    </row>
    <row r="93" spans="1:24" x14ac:dyDescent="0.2">
      <c r="B93" s="7">
        <f t="shared" si="70"/>
        <v>0</v>
      </c>
      <c r="C93" s="15">
        <f t="shared" ref="C93:H93" si="82">C42/5</f>
        <v>0.6</v>
      </c>
      <c r="D93" s="15">
        <f t="shared" si="82"/>
        <v>0.4</v>
      </c>
      <c r="E93" s="15">
        <f t="shared" si="82"/>
        <v>0</v>
      </c>
      <c r="F93" s="15">
        <f t="shared" si="82"/>
        <v>0</v>
      </c>
      <c r="G93" s="15">
        <f t="shared" si="82"/>
        <v>0</v>
      </c>
      <c r="H93" s="10">
        <f t="shared" si="82"/>
        <v>0</v>
      </c>
      <c r="J93" s="7">
        <f t="shared" si="76"/>
        <v>0</v>
      </c>
      <c r="K93" s="15">
        <f t="shared" ref="K93:P93" si="83">K42/15</f>
        <v>0.8666666666666667</v>
      </c>
      <c r="L93" s="15">
        <f t="shared" si="83"/>
        <v>0.13333333333333333</v>
      </c>
      <c r="M93" s="15">
        <f t="shared" si="83"/>
        <v>0</v>
      </c>
      <c r="N93" s="15">
        <f t="shared" si="83"/>
        <v>0</v>
      </c>
      <c r="O93" s="15">
        <f t="shared" si="83"/>
        <v>0</v>
      </c>
      <c r="P93" s="10">
        <f t="shared" si="83"/>
        <v>0</v>
      </c>
      <c r="R93" s="7">
        <f t="shared" si="73"/>
        <v>0</v>
      </c>
      <c r="S93" s="15">
        <f t="shared" ref="S93:X93" si="84">S42/30</f>
        <v>0.6</v>
      </c>
      <c r="T93" s="15">
        <f t="shared" si="84"/>
        <v>0.4</v>
      </c>
      <c r="U93" s="15">
        <f t="shared" si="84"/>
        <v>0</v>
      </c>
      <c r="V93" s="15">
        <f t="shared" si="84"/>
        <v>0</v>
      </c>
      <c r="W93" s="15">
        <f t="shared" si="84"/>
        <v>0</v>
      </c>
      <c r="X93" s="10">
        <f t="shared" si="84"/>
        <v>0</v>
      </c>
    </row>
    <row r="94" spans="1:24" x14ac:dyDescent="0.2">
      <c r="B94" s="7">
        <f t="shared" si="70"/>
        <v>0</v>
      </c>
      <c r="C94" s="15">
        <f t="shared" ref="C94:H94" si="85">C43/5</f>
        <v>1</v>
      </c>
      <c r="D94" s="15">
        <f t="shared" si="85"/>
        <v>0</v>
      </c>
      <c r="E94" s="15">
        <f t="shared" si="85"/>
        <v>0</v>
      </c>
      <c r="F94" s="15">
        <f t="shared" si="85"/>
        <v>0</v>
      </c>
      <c r="G94" s="15">
        <f t="shared" si="85"/>
        <v>0</v>
      </c>
      <c r="H94" s="10">
        <f t="shared" si="85"/>
        <v>0</v>
      </c>
      <c r="J94" s="7">
        <f t="shared" si="76"/>
        <v>0</v>
      </c>
      <c r="K94" s="15">
        <f t="shared" ref="K94:P94" si="86">K43/15</f>
        <v>0.33333333333333331</v>
      </c>
      <c r="L94" s="15">
        <f t="shared" si="86"/>
        <v>0.66666666666666663</v>
      </c>
      <c r="M94" s="15">
        <f t="shared" si="86"/>
        <v>0</v>
      </c>
      <c r="N94" s="15">
        <f t="shared" si="86"/>
        <v>0</v>
      </c>
      <c r="O94" s="15">
        <f t="shared" si="86"/>
        <v>0</v>
      </c>
      <c r="P94" s="10">
        <f t="shared" si="86"/>
        <v>0</v>
      </c>
      <c r="R94" s="7">
        <f t="shared" si="73"/>
        <v>3.3333333333333437E-2</v>
      </c>
      <c r="S94" s="15">
        <f t="shared" ref="S94:X94" si="87">S43/30</f>
        <v>0.6333333333333333</v>
      </c>
      <c r="T94" s="15">
        <f t="shared" si="87"/>
        <v>0.33333333333333331</v>
      </c>
      <c r="U94" s="15">
        <f t="shared" si="87"/>
        <v>0</v>
      </c>
      <c r="V94" s="15">
        <f t="shared" si="87"/>
        <v>3.3333333333333333E-2</v>
      </c>
      <c r="W94" s="15">
        <f t="shared" si="87"/>
        <v>0</v>
      </c>
      <c r="X94" s="10">
        <f t="shared" si="87"/>
        <v>0</v>
      </c>
    </row>
    <row r="95" spans="1:24" x14ac:dyDescent="0.2">
      <c r="B95" s="7">
        <f t="shared" si="70"/>
        <v>0</v>
      </c>
      <c r="C95" s="15">
        <f t="shared" ref="C95:H95" si="88">C44/5</f>
        <v>0.6</v>
      </c>
      <c r="D95" s="15">
        <f t="shared" si="88"/>
        <v>0.4</v>
      </c>
      <c r="E95" s="15">
        <f t="shared" si="88"/>
        <v>0</v>
      </c>
      <c r="F95" s="15">
        <f t="shared" si="88"/>
        <v>0</v>
      </c>
      <c r="G95" s="15">
        <f t="shared" si="88"/>
        <v>0</v>
      </c>
      <c r="H95" s="10">
        <f t="shared" si="88"/>
        <v>0</v>
      </c>
      <c r="J95" s="7">
        <f t="shared" si="76"/>
        <v>0</v>
      </c>
      <c r="K95" s="15">
        <f t="shared" ref="K95:P95" si="89">K44/15</f>
        <v>0.66666666666666663</v>
      </c>
      <c r="L95" s="15">
        <f t="shared" si="89"/>
        <v>0.33333333333333331</v>
      </c>
      <c r="M95" s="15">
        <f t="shared" si="89"/>
        <v>0</v>
      </c>
      <c r="N95" s="15">
        <f t="shared" si="89"/>
        <v>0</v>
      </c>
      <c r="O95" s="15">
        <f t="shared" si="89"/>
        <v>0</v>
      </c>
      <c r="P95" s="10">
        <f t="shared" si="89"/>
        <v>0</v>
      </c>
      <c r="R95" s="7">
        <f t="shared" si="73"/>
        <v>0</v>
      </c>
      <c r="S95" s="15">
        <f t="shared" ref="S95:X95" si="90">S44/30</f>
        <v>0.83333333333333337</v>
      </c>
      <c r="T95" s="15">
        <f t="shared" si="90"/>
        <v>0.16666666666666666</v>
      </c>
      <c r="U95" s="15">
        <f t="shared" si="90"/>
        <v>0</v>
      </c>
      <c r="V95" s="15">
        <f t="shared" si="90"/>
        <v>0</v>
      </c>
      <c r="W95" s="15">
        <f t="shared" si="90"/>
        <v>0</v>
      </c>
      <c r="X95" s="10">
        <f t="shared" si="90"/>
        <v>0</v>
      </c>
    </row>
    <row r="96" spans="1:24" x14ac:dyDescent="0.2">
      <c r="B96" s="7">
        <f t="shared" si="70"/>
        <v>0.19999999999999996</v>
      </c>
      <c r="C96" s="15">
        <f t="shared" ref="C96:H96" si="91">C45/5</f>
        <v>0.6</v>
      </c>
      <c r="D96" s="15">
        <f t="shared" si="91"/>
        <v>0.2</v>
      </c>
      <c r="E96" s="15">
        <f t="shared" si="91"/>
        <v>0</v>
      </c>
      <c r="F96" s="15">
        <f t="shared" si="91"/>
        <v>0.2</v>
      </c>
      <c r="G96" s="15">
        <f t="shared" si="91"/>
        <v>0</v>
      </c>
      <c r="H96" s="10">
        <f t="shared" si="91"/>
        <v>0</v>
      </c>
      <c r="J96" s="7">
        <f t="shared" si="76"/>
        <v>0</v>
      </c>
      <c r="K96" s="15">
        <f t="shared" ref="K96:P96" si="92">K45/15</f>
        <v>0.6</v>
      </c>
      <c r="L96" s="15">
        <f t="shared" si="92"/>
        <v>0.4</v>
      </c>
      <c r="M96" s="15">
        <f t="shared" si="92"/>
        <v>0</v>
      </c>
      <c r="N96" s="15">
        <f t="shared" si="92"/>
        <v>0</v>
      </c>
      <c r="O96" s="15">
        <f t="shared" si="92"/>
        <v>0</v>
      </c>
      <c r="P96" s="10">
        <f t="shared" si="92"/>
        <v>0</v>
      </c>
      <c r="R96" s="7">
        <f t="shared" si="73"/>
        <v>0</v>
      </c>
      <c r="S96" s="15">
        <f t="shared" ref="S96:X96" si="93">S45/30</f>
        <v>0.5</v>
      </c>
      <c r="T96" s="15">
        <f t="shared" si="93"/>
        <v>0.5</v>
      </c>
      <c r="U96" s="15">
        <f t="shared" si="93"/>
        <v>0</v>
      </c>
      <c r="V96" s="15">
        <f t="shared" si="93"/>
        <v>0</v>
      </c>
      <c r="W96" s="15">
        <f t="shared" si="93"/>
        <v>0</v>
      </c>
      <c r="X96" s="10">
        <f t="shared" si="93"/>
        <v>0</v>
      </c>
    </row>
    <row r="97" spans="2:24" x14ac:dyDescent="0.2">
      <c r="B97" s="7">
        <f t="shared" si="70"/>
        <v>0</v>
      </c>
      <c r="C97" s="15">
        <f t="shared" ref="C97:H97" si="94">C46/5</f>
        <v>0.6</v>
      </c>
      <c r="D97" s="15">
        <f t="shared" si="94"/>
        <v>0.4</v>
      </c>
      <c r="E97" s="15">
        <f t="shared" si="94"/>
        <v>0</v>
      </c>
      <c r="F97" s="15">
        <f t="shared" si="94"/>
        <v>0</v>
      </c>
      <c r="G97" s="15">
        <f t="shared" si="94"/>
        <v>0</v>
      </c>
      <c r="H97" s="10">
        <f t="shared" si="94"/>
        <v>0</v>
      </c>
      <c r="J97" s="7">
        <f t="shared" si="76"/>
        <v>0</v>
      </c>
      <c r="K97" s="15">
        <f t="shared" ref="K97:P97" si="95">K46/15</f>
        <v>0.73333333333333328</v>
      </c>
      <c r="L97" s="15">
        <f t="shared" si="95"/>
        <v>0.26666666666666666</v>
      </c>
      <c r="M97" s="15">
        <f t="shared" si="95"/>
        <v>0</v>
      </c>
      <c r="N97" s="15">
        <f t="shared" si="95"/>
        <v>0</v>
      </c>
      <c r="O97" s="15">
        <f t="shared" si="95"/>
        <v>0</v>
      </c>
      <c r="P97" s="10">
        <f t="shared" si="95"/>
        <v>0</v>
      </c>
      <c r="R97" s="7">
        <f t="shared" si="73"/>
        <v>6.6666666666666652E-2</v>
      </c>
      <c r="S97" s="15">
        <f t="shared" ref="S97:X97" si="96">S46/30</f>
        <v>0.5</v>
      </c>
      <c r="T97" s="15">
        <f t="shared" si="96"/>
        <v>0.43333333333333335</v>
      </c>
      <c r="U97" s="15">
        <f t="shared" si="96"/>
        <v>0</v>
      </c>
      <c r="V97" s="15">
        <f t="shared" si="96"/>
        <v>3.3333333333333333E-2</v>
      </c>
      <c r="W97" s="15">
        <f t="shared" si="96"/>
        <v>0</v>
      </c>
      <c r="X97" s="10">
        <f t="shared" si="96"/>
        <v>3.3333333333333333E-2</v>
      </c>
    </row>
    <row r="98" spans="2:24" ht="16" thickBot="1" x14ac:dyDescent="0.25">
      <c r="B98" s="27">
        <f t="shared" si="70"/>
        <v>0</v>
      </c>
      <c r="C98" s="28">
        <f t="shared" ref="C98:H98" si="97">C47/5</f>
        <v>0.6</v>
      </c>
      <c r="D98" s="28">
        <f t="shared" si="97"/>
        <v>0.4</v>
      </c>
      <c r="E98" s="28">
        <f t="shared" si="97"/>
        <v>0</v>
      </c>
      <c r="F98" s="28">
        <f t="shared" si="97"/>
        <v>0</v>
      </c>
      <c r="G98" s="28">
        <f t="shared" si="97"/>
        <v>0</v>
      </c>
      <c r="H98" s="29">
        <f t="shared" si="97"/>
        <v>0</v>
      </c>
      <c r="J98" s="27">
        <f t="shared" si="76"/>
        <v>0</v>
      </c>
      <c r="K98" s="28">
        <f t="shared" ref="K98:P98" si="98">K47/15</f>
        <v>0.6</v>
      </c>
      <c r="L98" s="28">
        <f t="shared" si="98"/>
        <v>0.4</v>
      </c>
      <c r="M98" s="28">
        <f t="shared" si="98"/>
        <v>0</v>
      </c>
      <c r="N98" s="28">
        <f t="shared" si="98"/>
        <v>0</v>
      </c>
      <c r="O98" s="28">
        <f t="shared" si="98"/>
        <v>0</v>
      </c>
      <c r="P98" s="29">
        <f t="shared" si="98"/>
        <v>0</v>
      </c>
      <c r="R98" s="27">
        <f t="shared" si="73"/>
        <v>0</v>
      </c>
      <c r="S98" s="28">
        <f t="shared" ref="S98:X98" si="99">S47/30</f>
        <v>0.4</v>
      </c>
      <c r="T98" s="28">
        <f t="shared" si="99"/>
        <v>0.6</v>
      </c>
      <c r="U98" s="28">
        <f t="shared" si="99"/>
        <v>0</v>
      </c>
      <c r="V98" s="28">
        <f t="shared" si="99"/>
        <v>0</v>
      </c>
      <c r="W98" s="28">
        <f t="shared" si="99"/>
        <v>0</v>
      </c>
      <c r="X98" s="29">
        <f t="shared" si="99"/>
        <v>0</v>
      </c>
    </row>
    <row r="99" spans="2:24" x14ac:dyDescent="0.2">
      <c r="B99" s="55"/>
      <c r="C99" s="55"/>
      <c r="D99" s="55"/>
      <c r="E99" s="55"/>
      <c r="F99" s="55"/>
      <c r="G99" s="56"/>
      <c r="H99" s="55"/>
      <c r="J99" s="15"/>
      <c r="K99" s="15"/>
      <c r="L99" s="15"/>
      <c r="M99" s="15"/>
      <c r="N99" s="15"/>
      <c r="O99" s="15"/>
      <c r="P99" s="15"/>
      <c r="R99" s="15"/>
      <c r="S99" s="15"/>
      <c r="T99" s="15"/>
      <c r="U99" s="15"/>
      <c r="V99" s="15"/>
      <c r="W99" s="15"/>
      <c r="X99" s="15"/>
    </row>
    <row r="101" spans="2:24" ht="26" x14ac:dyDescent="0.3">
      <c r="B101" s="93" t="s">
        <v>27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</row>
    <row r="102" spans="2:24" ht="16" thickBot="1" x14ac:dyDescent="0.25"/>
    <row r="103" spans="2:24" ht="22" thickBot="1" x14ac:dyDescent="0.3">
      <c r="B103" s="60" t="s">
        <v>24</v>
      </c>
      <c r="C103" s="57"/>
      <c r="D103" s="57"/>
      <c r="E103" s="15"/>
    </row>
    <row r="104" spans="2:24" ht="16" thickBot="1" x14ac:dyDescent="0.25"/>
    <row r="105" spans="2:24" ht="20" thickBot="1" x14ac:dyDescent="0.3">
      <c r="B105" s="94" t="s">
        <v>0</v>
      </c>
      <c r="C105" s="95"/>
      <c r="D105" s="95"/>
      <c r="E105" s="95"/>
      <c r="F105" s="95"/>
      <c r="G105" s="95"/>
      <c r="H105" s="96"/>
      <c r="J105" s="97" t="s">
        <v>1</v>
      </c>
      <c r="K105" s="98"/>
      <c r="L105" s="98"/>
      <c r="M105" s="98"/>
      <c r="N105" s="98"/>
      <c r="O105" s="98"/>
      <c r="P105" s="99"/>
      <c r="R105" s="97" t="s">
        <v>2</v>
      </c>
      <c r="S105" s="98"/>
      <c r="T105" s="98"/>
      <c r="U105" s="98"/>
      <c r="V105" s="98"/>
      <c r="W105" s="98"/>
      <c r="X105" s="99"/>
    </row>
    <row r="106" spans="2:24" x14ac:dyDescent="0.2">
      <c r="B106" s="63" t="s">
        <v>7</v>
      </c>
      <c r="C106" s="46" t="s">
        <v>3</v>
      </c>
      <c r="D106" s="47" t="s">
        <v>22</v>
      </c>
      <c r="E106" s="48" t="s">
        <v>4</v>
      </c>
      <c r="F106" s="49" t="s">
        <v>5</v>
      </c>
      <c r="G106" s="50" t="s">
        <v>6</v>
      </c>
      <c r="H106" s="53" t="s">
        <v>39</v>
      </c>
      <c r="J106" s="52"/>
      <c r="K106" s="46" t="s">
        <v>3</v>
      </c>
      <c r="L106" s="47" t="s">
        <v>22</v>
      </c>
      <c r="M106" s="48" t="s">
        <v>4</v>
      </c>
      <c r="N106" s="49" t="s">
        <v>5</v>
      </c>
      <c r="O106" s="50" t="s">
        <v>6</v>
      </c>
      <c r="P106" s="53" t="s">
        <v>39</v>
      </c>
      <c r="R106" s="63" t="s">
        <v>7</v>
      </c>
      <c r="S106" s="46" t="s">
        <v>3</v>
      </c>
      <c r="T106" s="47" t="s">
        <v>22</v>
      </c>
      <c r="U106" s="48" t="s">
        <v>4</v>
      </c>
      <c r="V106" s="49" t="s">
        <v>5</v>
      </c>
      <c r="W106" s="50" t="s">
        <v>6</v>
      </c>
      <c r="X106" s="53" t="s">
        <v>39</v>
      </c>
    </row>
    <row r="107" spans="2:24" x14ac:dyDescent="0.2">
      <c r="B107" s="7">
        <f>ASIN(SQRT(B57))</f>
        <v>0</v>
      </c>
      <c r="C107" s="15">
        <f>ASIN(SQRT(C57))</f>
        <v>0.68471920300228295</v>
      </c>
      <c r="D107" s="15">
        <f t="shared" ref="D107:H107" si="100">ASIN(SQRT(D57))</f>
        <v>0.88607712379261372</v>
      </c>
      <c r="E107" s="15">
        <f t="shared" si="100"/>
        <v>0</v>
      </c>
      <c r="F107" s="15">
        <f t="shared" si="100"/>
        <v>0</v>
      </c>
      <c r="G107" s="15">
        <f t="shared" si="100"/>
        <v>0</v>
      </c>
      <c r="H107" s="10">
        <f t="shared" si="100"/>
        <v>0</v>
      </c>
      <c r="J107" s="7">
        <f>ASIN(SQRT(J57))</f>
        <v>1.5707963267948966</v>
      </c>
      <c r="K107" s="15">
        <f>ASIN(SQRT(K57))</f>
        <v>0</v>
      </c>
      <c r="L107" s="15">
        <f t="shared" ref="L107:P107" si="101">ASIN(SQRT(L57))</f>
        <v>0</v>
      </c>
      <c r="M107" s="15">
        <f t="shared" si="101"/>
        <v>0.46364760900080609</v>
      </c>
      <c r="N107" s="15">
        <f t="shared" si="101"/>
        <v>0</v>
      </c>
      <c r="O107" s="15">
        <f t="shared" si="101"/>
        <v>1.0281572245452437</v>
      </c>
      <c r="P107" s="10">
        <f t="shared" si="101"/>
        <v>0.26115741090302425</v>
      </c>
      <c r="R107" s="7">
        <f>ASIN(SQRT(R57))</f>
        <v>1.5707963267948966</v>
      </c>
      <c r="S107" s="15">
        <f>ASIN(SQRT(S57))</f>
        <v>0</v>
      </c>
      <c r="T107" s="15">
        <f t="shared" ref="T107:X107" si="102">ASIN(SQRT(T57))</f>
        <v>0</v>
      </c>
      <c r="U107" s="15">
        <f t="shared" si="102"/>
        <v>0.75204008919233556</v>
      </c>
      <c r="V107" s="15">
        <f t="shared" si="102"/>
        <v>0.32175055439664224</v>
      </c>
      <c r="W107" s="15">
        <f t="shared" si="102"/>
        <v>0.57963974036370425</v>
      </c>
      <c r="X107" s="10">
        <f t="shared" si="102"/>
        <v>0.37379217483451038</v>
      </c>
    </row>
    <row r="108" spans="2:24" x14ac:dyDescent="0.2">
      <c r="B108" s="7">
        <f t="shared" ref="B108:B116" si="103">ASIN(SQRT(B58))</f>
        <v>0.46364760900080609</v>
      </c>
      <c r="C108" s="15">
        <f t="shared" ref="C108:H116" si="104">ASIN(SQRT(C58))</f>
        <v>1.1071487177940904</v>
      </c>
      <c r="D108" s="15">
        <f t="shared" si="104"/>
        <v>0</v>
      </c>
      <c r="E108" s="15">
        <f t="shared" si="104"/>
        <v>0</v>
      </c>
      <c r="F108" s="15">
        <f t="shared" si="104"/>
        <v>0.46364760900080609</v>
      </c>
      <c r="G108" s="15">
        <f t="shared" si="104"/>
        <v>0</v>
      </c>
      <c r="H108" s="10">
        <f t="shared" si="104"/>
        <v>0</v>
      </c>
      <c r="J108" s="7">
        <f t="shared" ref="J108:J116" si="105">ASIN(SQRT(J58))</f>
        <v>0.37379217483451038</v>
      </c>
      <c r="K108" s="15">
        <f t="shared" ref="K108:P108" si="106">ASIN(SQRT(K58))</f>
        <v>0.9553166181245093</v>
      </c>
      <c r="L108" s="15">
        <f t="shared" si="106"/>
        <v>0.46364760900080609</v>
      </c>
      <c r="M108" s="15">
        <f t="shared" si="106"/>
        <v>0</v>
      </c>
      <c r="N108" s="15">
        <f t="shared" si="106"/>
        <v>0</v>
      </c>
      <c r="O108" s="15">
        <f t="shared" si="106"/>
        <v>0.37379217483451038</v>
      </c>
      <c r="P108" s="10">
        <f t="shared" si="106"/>
        <v>0</v>
      </c>
      <c r="R108" s="7">
        <f t="shared" ref="R108:R116" si="107">ASIN(SQRT(R58))</f>
        <v>0.68471920300228295</v>
      </c>
      <c r="S108" s="15">
        <f t="shared" ref="S108:X108" si="108">ASIN(SQRT(S58))</f>
        <v>0.65043176548074655</v>
      </c>
      <c r="T108" s="15">
        <f t="shared" si="108"/>
        <v>0.50413004112552051</v>
      </c>
      <c r="U108" s="15">
        <f t="shared" si="108"/>
        <v>0</v>
      </c>
      <c r="V108" s="15">
        <f t="shared" si="108"/>
        <v>0.18360401027891857</v>
      </c>
      <c r="W108" s="15">
        <f t="shared" si="108"/>
        <v>0.50413004112552051</v>
      </c>
      <c r="X108" s="10">
        <f t="shared" si="108"/>
        <v>0.37379217483451038</v>
      </c>
    </row>
    <row r="109" spans="2:24" x14ac:dyDescent="0.2">
      <c r="B109" s="7">
        <f t="shared" si="103"/>
        <v>1.5707963267948966</v>
      </c>
      <c r="C109" s="15">
        <f t="shared" si="104"/>
        <v>0</v>
      </c>
      <c r="D109" s="15">
        <f t="shared" si="104"/>
        <v>0</v>
      </c>
      <c r="E109" s="15">
        <f t="shared" si="104"/>
        <v>0</v>
      </c>
      <c r="F109" s="15">
        <f t="shared" si="104"/>
        <v>0</v>
      </c>
      <c r="G109" s="15">
        <f t="shared" si="104"/>
        <v>0.46364760900080609</v>
      </c>
      <c r="H109" s="10">
        <f t="shared" si="104"/>
        <v>1.1071487177940904</v>
      </c>
      <c r="J109" s="7">
        <f t="shared" si="105"/>
        <v>0</v>
      </c>
      <c r="K109" s="15">
        <f t="shared" ref="K109:P109" si="109">ASIN(SQRT(K59))</f>
        <v>0.9553166181245093</v>
      </c>
      <c r="L109" s="15">
        <f t="shared" si="109"/>
        <v>0.61547970867038726</v>
      </c>
      <c r="M109" s="15">
        <f t="shared" si="109"/>
        <v>0</v>
      </c>
      <c r="N109" s="15">
        <f t="shared" si="109"/>
        <v>0</v>
      </c>
      <c r="O109" s="15">
        <f t="shared" si="109"/>
        <v>0</v>
      </c>
      <c r="P109" s="10">
        <f t="shared" si="109"/>
        <v>0</v>
      </c>
      <c r="R109" s="7">
        <f t="shared" si="107"/>
        <v>0.50413004112552051</v>
      </c>
      <c r="S109" s="15">
        <f t="shared" ref="S109:X109" si="110">ASIN(SQRT(S59))</f>
        <v>0.71853236869247761</v>
      </c>
      <c r="T109" s="15">
        <f t="shared" si="110"/>
        <v>0.61547970867038726</v>
      </c>
      <c r="U109" s="15">
        <f t="shared" si="110"/>
        <v>0</v>
      </c>
      <c r="V109" s="15">
        <f t="shared" si="110"/>
        <v>0</v>
      </c>
      <c r="W109" s="15">
        <f t="shared" si="110"/>
        <v>0.42053433528396511</v>
      </c>
      <c r="X109" s="10">
        <f t="shared" si="110"/>
        <v>0.26115741090302425</v>
      </c>
    </row>
    <row r="110" spans="2:24" x14ac:dyDescent="0.2">
      <c r="B110" s="7">
        <f t="shared" si="103"/>
        <v>1.5707963267948966</v>
      </c>
      <c r="C110" s="15">
        <f t="shared" si="104"/>
        <v>0</v>
      </c>
      <c r="D110" s="15">
        <f t="shared" si="104"/>
        <v>0</v>
      </c>
      <c r="E110" s="15">
        <f t="shared" si="104"/>
        <v>0</v>
      </c>
      <c r="F110" s="15">
        <f t="shared" si="104"/>
        <v>0</v>
      </c>
      <c r="G110" s="15">
        <f t="shared" si="104"/>
        <v>1.5707963267948966</v>
      </c>
      <c r="H110" s="10">
        <f t="shared" si="104"/>
        <v>0</v>
      </c>
      <c r="J110" s="7">
        <f t="shared" si="105"/>
        <v>0</v>
      </c>
      <c r="K110" s="15">
        <f t="shared" ref="K110:P110" si="111">ASIN(SQRT(K60))</f>
        <v>0.81875623760256089</v>
      </c>
      <c r="L110" s="15">
        <f t="shared" si="111"/>
        <v>0.75204008919233556</v>
      </c>
      <c r="M110" s="15">
        <f t="shared" si="111"/>
        <v>0</v>
      </c>
      <c r="N110" s="15">
        <f t="shared" si="111"/>
        <v>0</v>
      </c>
      <c r="O110" s="15">
        <f t="shared" si="111"/>
        <v>0</v>
      </c>
      <c r="P110" s="10">
        <f t="shared" si="111"/>
        <v>0</v>
      </c>
      <c r="R110" s="7">
        <f t="shared" si="107"/>
        <v>1.3096389158918722</v>
      </c>
      <c r="S110" s="15">
        <f t="shared" ref="S110:X110" si="112">ASIN(SQRT(S60))</f>
        <v>0.26115741090302425</v>
      </c>
      <c r="T110" s="15">
        <f t="shared" si="112"/>
        <v>0</v>
      </c>
      <c r="U110" s="15">
        <f t="shared" si="112"/>
        <v>0</v>
      </c>
      <c r="V110" s="15">
        <f t="shared" si="112"/>
        <v>0.18360401027891857</v>
      </c>
      <c r="W110" s="15">
        <f t="shared" si="112"/>
        <v>1.1970041519603862</v>
      </c>
      <c r="X110" s="10">
        <f t="shared" si="112"/>
        <v>0.18360401027891857</v>
      </c>
    </row>
    <row r="111" spans="2:24" x14ac:dyDescent="0.2">
      <c r="B111" s="7">
        <f t="shared" si="103"/>
        <v>1.5707963267948966</v>
      </c>
      <c r="C111" s="15">
        <f t="shared" si="104"/>
        <v>0</v>
      </c>
      <c r="D111" s="15">
        <f t="shared" si="104"/>
        <v>0</v>
      </c>
      <c r="E111" s="15">
        <f t="shared" si="104"/>
        <v>0</v>
      </c>
      <c r="F111" s="15">
        <f t="shared" si="104"/>
        <v>0</v>
      </c>
      <c r="G111" s="15">
        <f t="shared" si="104"/>
        <v>0.88607712379261372</v>
      </c>
      <c r="H111" s="10">
        <f t="shared" si="104"/>
        <v>0.68471920300228295</v>
      </c>
      <c r="J111" s="7">
        <f t="shared" si="105"/>
        <v>0</v>
      </c>
      <c r="K111" s="15">
        <f t="shared" ref="K111:P111" si="113">ASIN(SQRT(K61))</f>
        <v>1.1071487177940904</v>
      </c>
      <c r="L111" s="15">
        <f t="shared" si="113"/>
        <v>0.46364760900080609</v>
      </c>
      <c r="M111" s="15">
        <f t="shared" si="113"/>
        <v>0</v>
      </c>
      <c r="N111" s="15">
        <f t="shared" si="113"/>
        <v>0</v>
      </c>
      <c r="O111" s="15">
        <f t="shared" si="113"/>
        <v>0</v>
      </c>
      <c r="P111" s="10">
        <f t="shared" si="113"/>
        <v>0</v>
      </c>
      <c r="R111" s="7">
        <f t="shared" si="107"/>
        <v>1.1502619915109316</v>
      </c>
      <c r="S111" s="15">
        <f t="shared" ref="S111:X111" si="114">ASIN(SQRT(S61))</f>
        <v>0.18360401027891857</v>
      </c>
      <c r="T111" s="15">
        <f t="shared" si="114"/>
        <v>0.37379217483451038</v>
      </c>
      <c r="U111" s="15">
        <f t="shared" si="114"/>
        <v>0.18360401027891857</v>
      </c>
      <c r="V111" s="15">
        <f t="shared" si="114"/>
        <v>0.18360401027891857</v>
      </c>
      <c r="W111" s="15">
        <f t="shared" si="114"/>
        <v>0.99115658643119231</v>
      </c>
      <c r="X111" s="10">
        <f t="shared" si="114"/>
        <v>0.26115741090302425</v>
      </c>
    </row>
    <row r="112" spans="2:24" x14ac:dyDescent="0.2">
      <c r="B112" s="7">
        <f t="shared" si="103"/>
        <v>0</v>
      </c>
      <c r="C112" s="15">
        <f t="shared" si="104"/>
        <v>0.68471920300228295</v>
      </c>
      <c r="D112" s="15">
        <f t="shared" si="104"/>
        <v>0.88607712379261372</v>
      </c>
      <c r="E112" s="15">
        <f t="shared" si="104"/>
        <v>0</v>
      </c>
      <c r="F112" s="15">
        <f t="shared" si="104"/>
        <v>0</v>
      </c>
      <c r="G112" s="15">
        <f t="shared" si="104"/>
        <v>0</v>
      </c>
      <c r="H112" s="10">
        <f t="shared" si="104"/>
        <v>0</v>
      </c>
      <c r="J112" s="7">
        <f t="shared" si="105"/>
        <v>0.9553166181245093</v>
      </c>
      <c r="K112" s="15">
        <f t="shared" ref="K112:P112" si="115">ASIN(SQRT(K62))</f>
        <v>0.46364760900080609</v>
      </c>
      <c r="L112" s="15">
        <f t="shared" si="115"/>
        <v>0.37379217483451038</v>
      </c>
      <c r="M112" s="15">
        <f t="shared" si="115"/>
        <v>0.37379217483451038</v>
      </c>
      <c r="N112" s="15">
        <f t="shared" si="115"/>
        <v>0</v>
      </c>
      <c r="O112" s="15">
        <f t="shared" si="115"/>
        <v>0.75204008919233556</v>
      </c>
      <c r="P112" s="10">
        <f t="shared" si="115"/>
        <v>0.26115741090302425</v>
      </c>
      <c r="R112" s="7">
        <f t="shared" si="107"/>
        <v>1.2490457723982542</v>
      </c>
      <c r="S112" s="15">
        <f t="shared" ref="S112:X112" si="116">ASIN(SQRT(S62))</f>
        <v>0.26115741090302425</v>
      </c>
      <c r="T112" s="15">
        <f t="shared" si="116"/>
        <v>0.18360401027891857</v>
      </c>
      <c r="U112" s="15">
        <f t="shared" si="116"/>
        <v>0.26115741090302425</v>
      </c>
      <c r="V112" s="15">
        <f t="shared" si="116"/>
        <v>0.26115741090302425</v>
      </c>
      <c r="W112" s="15">
        <f t="shared" si="116"/>
        <v>0.9553166181245093</v>
      </c>
      <c r="X112" s="10">
        <f t="shared" si="116"/>
        <v>0.32175055439664224</v>
      </c>
    </row>
    <row r="113" spans="2:24" x14ac:dyDescent="0.2">
      <c r="B113" s="7">
        <f t="shared" si="103"/>
        <v>0</v>
      </c>
      <c r="C113" s="15">
        <f t="shared" si="104"/>
        <v>0.68471920300228295</v>
      </c>
      <c r="D113" s="15">
        <f t="shared" si="104"/>
        <v>0.88607712379261372</v>
      </c>
      <c r="E113" s="15">
        <f t="shared" si="104"/>
        <v>0</v>
      </c>
      <c r="F113" s="15">
        <f t="shared" si="104"/>
        <v>0</v>
      </c>
      <c r="G113" s="15">
        <f t="shared" si="104"/>
        <v>0</v>
      </c>
      <c r="H113" s="10">
        <f t="shared" si="104"/>
        <v>0</v>
      </c>
      <c r="J113" s="7">
        <f t="shared" si="105"/>
        <v>1.0281572245452439</v>
      </c>
      <c r="K113" s="15">
        <f t="shared" ref="K113:P113" si="117">ASIN(SQRT(K63))</f>
        <v>0</v>
      </c>
      <c r="L113" s="15">
        <f t="shared" si="117"/>
        <v>0.54263910224965262</v>
      </c>
      <c r="M113" s="15">
        <f t="shared" si="117"/>
        <v>0</v>
      </c>
      <c r="N113" s="15">
        <f t="shared" si="117"/>
        <v>0</v>
      </c>
      <c r="O113" s="15">
        <f t="shared" si="117"/>
        <v>0.9553166181245093</v>
      </c>
      <c r="P113" s="10">
        <f t="shared" si="117"/>
        <v>0.26115741090302425</v>
      </c>
      <c r="R113" s="7">
        <f t="shared" si="107"/>
        <v>1.1970041519603862</v>
      </c>
      <c r="S113" s="15">
        <f t="shared" ref="S113:X113" si="118">ASIN(SQRT(S63))</f>
        <v>0.32175055439664224</v>
      </c>
      <c r="T113" s="15">
        <f t="shared" si="118"/>
        <v>0.18360401027891857</v>
      </c>
      <c r="U113" s="15">
        <f t="shared" si="118"/>
        <v>0.37379217483451038</v>
      </c>
      <c r="V113" s="15">
        <f t="shared" si="118"/>
        <v>0.18360401027891857</v>
      </c>
      <c r="W113" s="15">
        <f t="shared" si="118"/>
        <v>0.88607712379261372</v>
      </c>
      <c r="X113" s="10">
        <f t="shared" si="118"/>
        <v>0.32175055439664224</v>
      </c>
    </row>
    <row r="114" spans="2:24" x14ac:dyDescent="0.2">
      <c r="B114" s="7">
        <f t="shared" si="103"/>
        <v>1.5707963267948966</v>
      </c>
      <c r="C114" s="15">
        <f t="shared" si="104"/>
        <v>0</v>
      </c>
      <c r="D114" s="15">
        <f t="shared" si="104"/>
        <v>0</v>
      </c>
      <c r="E114" s="15">
        <f t="shared" si="104"/>
        <v>0</v>
      </c>
      <c r="F114" s="15">
        <f t="shared" si="104"/>
        <v>0</v>
      </c>
      <c r="G114" s="15">
        <f t="shared" si="104"/>
        <v>1.5707963267948966</v>
      </c>
      <c r="H114" s="10">
        <f t="shared" si="104"/>
        <v>0</v>
      </c>
      <c r="J114" s="7">
        <f t="shared" si="105"/>
        <v>1.5707963267948966</v>
      </c>
      <c r="K114" s="15">
        <f t="shared" ref="K114:P114" si="119">ASIN(SQRT(K64))</f>
        <v>0</v>
      </c>
      <c r="L114" s="15">
        <f t="shared" si="119"/>
        <v>0</v>
      </c>
      <c r="M114" s="15">
        <f t="shared" si="119"/>
        <v>0.54263910224965262</v>
      </c>
      <c r="N114" s="15">
        <f t="shared" si="119"/>
        <v>0</v>
      </c>
      <c r="O114" s="15">
        <f t="shared" si="119"/>
        <v>0.88607712379261372</v>
      </c>
      <c r="P114" s="10">
        <f t="shared" si="119"/>
        <v>0.37379217483451038</v>
      </c>
      <c r="R114" s="7">
        <f t="shared" si="107"/>
        <v>1.5707963267948966</v>
      </c>
      <c r="S114" s="15">
        <f t="shared" ref="S114:X114" si="120">ASIN(SQRT(S64))</f>
        <v>0</v>
      </c>
      <c r="T114" s="15">
        <f t="shared" si="120"/>
        <v>0</v>
      </c>
      <c r="U114" s="15">
        <f t="shared" si="120"/>
        <v>0</v>
      </c>
      <c r="V114" s="15">
        <f t="shared" si="120"/>
        <v>0.32175055439664224</v>
      </c>
      <c r="W114" s="15">
        <f t="shared" si="120"/>
        <v>1.066666285669376</v>
      </c>
      <c r="X114" s="10">
        <f t="shared" si="120"/>
        <v>0.37379217483451038</v>
      </c>
    </row>
    <row r="115" spans="2:24" x14ac:dyDescent="0.2">
      <c r="B115" s="7">
        <f t="shared" si="103"/>
        <v>1.5707963267948966</v>
      </c>
      <c r="C115" s="15">
        <f t="shared" si="104"/>
        <v>0</v>
      </c>
      <c r="D115" s="15">
        <f t="shared" si="104"/>
        <v>0</v>
      </c>
      <c r="E115" s="15">
        <f t="shared" si="104"/>
        <v>0</v>
      </c>
      <c r="F115" s="15">
        <f t="shared" si="104"/>
        <v>0.46364760900080609</v>
      </c>
      <c r="G115" s="15">
        <f t="shared" si="104"/>
        <v>1.1071487177940904</v>
      </c>
      <c r="H115" s="10">
        <f t="shared" si="104"/>
        <v>0</v>
      </c>
      <c r="J115" s="7">
        <f t="shared" si="105"/>
        <v>1.5707963267948966</v>
      </c>
      <c r="K115" s="15">
        <f t="shared" ref="K115:P115" si="121">ASIN(SQRT(K65))</f>
        <v>0</v>
      </c>
      <c r="L115" s="15">
        <f t="shared" si="121"/>
        <v>0</v>
      </c>
      <c r="M115" s="15">
        <f t="shared" si="121"/>
        <v>0.54263910224965262</v>
      </c>
      <c r="N115" s="15">
        <f t="shared" si="121"/>
        <v>0</v>
      </c>
      <c r="O115" s="15">
        <f t="shared" si="121"/>
        <v>0.9553166181245093</v>
      </c>
      <c r="P115" s="10">
        <f t="shared" si="121"/>
        <v>0.26115741090302425</v>
      </c>
      <c r="R115" s="7">
        <f t="shared" si="107"/>
        <v>0.81875623760256089</v>
      </c>
      <c r="S115" s="15">
        <f t="shared" ref="S115:X115" si="122">ASIN(SQRT(S65))</f>
        <v>0.57963974036370425</v>
      </c>
      <c r="T115" s="15">
        <f t="shared" si="122"/>
        <v>0.42053433528396511</v>
      </c>
      <c r="U115" s="15">
        <f t="shared" si="122"/>
        <v>0</v>
      </c>
      <c r="V115" s="15">
        <f t="shared" si="122"/>
        <v>0</v>
      </c>
      <c r="W115" s="15">
        <f t="shared" si="122"/>
        <v>0.71853236869247761</v>
      </c>
      <c r="X115" s="10">
        <f t="shared" si="122"/>
        <v>0.32175055439664224</v>
      </c>
    </row>
    <row r="116" spans="2:24" ht="16" thickBot="1" x14ac:dyDescent="0.25">
      <c r="B116" s="27">
        <f t="shared" si="103"/>
        <v>0</v>
      </c>
      <c r="C116" s="28">
        <f t="shared" si="104"/>
        <v>0.88607712379261372</v>
      </c>
      <c r="D116" s="28">
        <f t="shared" si="104"/>
        <v>0.68471920300228295</v>
      </c>
      <c r="E116" s="28">
        <f t="shared" si="104"/>
        <v>0</v>
      </c>
      <c r="F116" s="28">
        <f t="shared" si="104"/>
        <v>0</v>
      </c>
      <c r="G116" s="28">
        <f t="shared" si="104"/>
        <v>0</v>
      </c>
      <c r="H116" s="29">
        <f t="shared" si="104"/>
        <v>0</v>
      </c>
      <c r="J116" s="27">
        <f t="shared" si="105"/>
        <v>1.5707963267948966</v>
      </c>
      <c r="K116" s="28">
        <f t="shared" ref="K116:P116" si="123">ASIN(SQRT(K66))</f>
        <v>0</v>
      </c>
      <c r="L116" s="28">
        <f t="shared" si="123"/>
        <v>0</v>
      </c>
      <c r="M116" s="28">
        <f t="shared" si="123"/>
        <v>0.37379217483451038</v>
      </c>
      <c r="N116" s="28">
        <f t="shared" si="123"/>
        <v>0.26115741090302425</v>
      </c>
      <c r="O116" s="28">
        <f t="shared" si="123"/>
        <v>0.9553166181245093</v>
      </c>
      <c r="P116" s="29">
        <f t="shared" si="123"/>
        <v>0.37379217483451038</v>
      </c>
      <c r="R116" s="27">
        <f t="shared" si="107"/>
        <v>0.54263910224965262</v>
      </c>
      <c r="S116" s="28">
        <f t="shared" ref="S116:X116" si="124">ASIN(SQRT(S66))</f>
        <v>0.61547970867038726</v>
      </c>
      <c r="T116" s="28">
        <f t="shared" si="124"/>
        <v>0.68471920300228295</v>
      </c>
      <c r="U116" s="28">
        <f t="shared" si="124"/>
        <v>0</v>
      </c>
      <c r="V116" s="28">
        <f t="shared" si="124"/>
        <v>0</v>
      </c>
      <c r="W116" s="28">
        <f t="shared" si="124"/>
        <v>0.54263910224965262</v>
      </c>
      <c r="X116" s="29">
        <f t="shared" si="124"/>
        <v>0</v>
      </c>
    </row>
    <row r="117" spans="2:24" s="15" customFormat="1" x14ac:dyDescent="0.2">
      <c r="B117" s="55"/>
      <c r="C117" s="55"/>
      <c r="D117" s="55"/>
      <c r="E117" s="55"/>
      <c r="F117" s="55"/>
      <c r="G117" s="56"/>
      <c r="H117" s="55"/>
    </row>
    <row r="118" spans="2:24" ht="16" thickBot="1" x14ac:dyDescent="0.25"/>
    <row r="119" spans="2:24" ht="22" thickBot="1" x14ac:dyDescent="0.3">
      <c r="B119" s="60" t="s">
        <v>25</v>
      </c>
      <c r="C119" s="58"/>
      <c r="D119" s="39"/>
    </row>
    <row r="120" spans="2:24" ht="16" thickBot="1" x14ac:dyDescent="0.25"/>
    <row r="121" spans="2:24" ht="20" thickBot="1" x14ac:dyDescent="0.3">
      <c r="B121" s="94" t="s">
        <v>0</v>
      </c>
      <c r="C121" s="95"/>
      <c r="D121" s="95"/>
      <c r="E121" s="95"/>
      <c r="F121" s="95"/>
      <c r="G121" s="95"/>
      <c r="H121" s="96"/>
      <c r="J121" s="97" t="s">
        <v>1</v>
      </c>
      <c r="K121" s="98"/>
      <c r="L121" s="98"/>
      <c r="M121" s="98"/>
      <c r="N121" s="98"/>
      <c r="O121" s="98"/>
      <c r="P121" s="99"/>
      <c r="R121" s="97" t="s">
        <v>2</v>
      </c>
      <c r="S121" s="98"/>
      <c r="T121" s="98"/>
      <c r="U121" s="98"/>
      <c r="V121" s="98"/>
      <c r="W121" s="98"/>
      <c r="X121" s="99"/>
    </row>
    <row r="122" spans="2:24" x14ac:dyDescent="0.2">
      <c r="B122" s="63" t="s">
        <v>7</v>
      </c>
      <c r="C122" s="46" t="s">
        <v>3</v>
      </c>
      <c r="D122" s="47" t="s">
        <v>22</v>
      </c>
      <c r="E122" s="48" t="s">
        <v>4</v>
      </c>
      <c r="F122" s="49" t="s">
        <v>5</v>
      </c>
      <c r="G122" s="50" t="s">
        <v>6</v>
      </c>
      <c r="H122" s="53" t="s">
        <v>39</v>
      </c>
      <c r="J122" s="63" t="s">
        <v>7</v>
      </c>
      <c r="K122" s="46" t="s">
        <v>3</v>
      </c>
      <c r="L122" s="47" t="s">
        <v>22</v>
      </c>
      <c r="M122" s="48" t="s">
        <v>4</v>
      </c>
      <c r="N122" s="49" t="s">
        <v>5</v>
      </c>
      <c r="O122" s="50" t="s">
        <v>6</v>
      </c>
      <c r="P122" s="53" t="s">
        <v>39</v>
      </c>
      <c r="R122" s="63" t="s">
        <v>7</v>
      </c>
      <c r="S122" s="46" t="s">
        <v>3</v>
      </c>
      <c r="T122" s="47" t="s">
        <v>22</v>
      </c>
      <c r="U122" s="48" t="s">
        <v>4</v>
      </c>
      <c r="V122" s="49" t="s">
        <v>5</v>
      </c>
      <c r="W122" s="50" t="s">
        <v>6</v>
      </c>
      <c r="X122" s="53" t="s">
        <v>39</v>
      </c>
    </row>
    <row r="123" spans="2:24" x14ac:dyDescent="0.2">
      <c r="B123" s="7">
        <f>ASIN(SQRT(B73))</f>
        <v>0</v>
      </c>
      <c r="C123" s="15">
        <f>ASIN(SQRT(C73))</f>
        <v>0.68471920300228295</v>
      </c>
      <c r="D123" s="15">
        <f t="shared" ref="D123:H123" si="125">ASIN(SQRT(D73))</f>
        <v>0.88607712379261372</v>
      </c>
      <c r="E123" s="15">
        <f t="shared" si="125"/>
        <v>0</v>
      </c>
      <c r="F123" s="15">
        <f t="shared" si="125"/>
        <v>0</v>
      </c>
      <c r="G123" s="15">
        <f t="shared" si="125"/>
        <v>0</v>
      </c>
      <c r="H123" s="10">
        <f t="shared" si="125"/>
        <v>0</v>
      </c>
      <c r="J123" s="7">
        <f>ASIN(SQRT(J73))</f>
        <v>0.81875623760256089</v>
      </c>
      <c r="K123" s="15">
        <f>ASIN(SQRT(K73))</f>
        <v>0.68471920300228295</v>
      </c>
      <c r="L123" s="15">
        <f t="shared" ref="L123:P123" si="126">ASIN(SQRT(L73))</f>
        <v>0.26115741090302425</v>
      </c>
      <c r="M123" s="15">
        <f t="shared" si="126"/>
        <v>0.26115741090302425</v>
      </c>
      <c r="N123" s="15">
        <f t="shared" si="126"/>
        <v>0</v>
      </c>
      <c r="O123" s="15">
        <f t="shared" si="126"/>
        <v>0.75204008919233556</v>
      </c>
      <c r="P123" s="10">
        <f t="shared" si="126"/>
        <v>0</v>
      </c>
      <c r="R123" s="7">
        <f>ASIN(SQRT(R73))</f>
        <v>0.46364760900080609</v>
      </c>
      <c r="S123" s="15">
        <f>ASIN(SQRT(S73))</f>
        <v>0.71853236869247761</v>
      </c>
      <c r="T123" s="15">
        <f t="shared" ref="T123:X123" si="127">ASIN(SQRT(T73))</f>
        <v>0.65043176548074655</v>
      </c>
      <c r="U123" s="15">
        <f t="shared" si="127"/>
        <v>0</v>
      </c>
      <c r="V123" s="15">
        <f t="shared" si="127"/>
        <v>0.18360401027891857</v>
      </c>
      <c r="W123" s="15">
        <f t="shared" si="127"/>
        <v>0.42053433528396511</v>
      </c>
      <c r="X123" s="10">
        <f t="shared" si="127"/>
        <v>0</v>
      </c>
    </row>
    <row r="124" spans="2:24" x14ac:dyDescent="0.2">
      <c r="B124" s="7">
        <f t="shared" ref="B124:B132" si="128">ASIN(SQRT(B74))</f>
        <v>0.68471920300228284</v>
      </c>
      <c r="C124" s="15">
        <f t="shared" ref="C124:H124" si="129">ASIN(SQRT(C74))</f>
        <v>0.46364760900080609</v>
      </c>
      <c r="D124" s="15">
        <f t="shared" si="129"/>
        <v>0.68471920300228295</v>
      </c>
      <c r="E124" s="15">
        <f t="shared" si="129"/>
        <v>0</v>
      </c>
      <c r="F124" s="15">
        <f t="shared" si="129"/>
        <v>0</v>
      </c>
      <c r="G124" s="15">
        <f t="shared" si="129"/>
        <v>0.68471920300228295</v>
      </c>
      <c r="H124" s="10">
        <f t="shared" si="129"/>
        <v>0</v>
      </c>
      <c r="J124" s="7">
        <f t="shared" ref="J124:J132" si="130">ASIN(SQRT(J74))</f>
        <v>0.9553166181245093</v>
      </c>
      <c r="K124" s="15">
        <f t="shared" ref="K124:P124" si="131">ASIN(SQRT(K74))</f>
        <v>0.26115741090302425</v>
      </c>
      <c r="L124" s="15">
        <f t="shared" si="131"/>
        <v>0.54263910224965262</v>
      </c>
      <c r="M124" s="15">
        <f t="shared" si="131"/>
        <v>0.26115741090302425</v>
      </c>
      <c r="N124" s="15">
        <f t="shared" si="131"/>
        <v>0</v>
      </c>
      <c r="O124" s="15">
        <f t="shared" si="131"/>
        <v>0.88607712379261372</v>
      </c>
      <c r="P124" s="10">
        <f t="shared" si="131"/>
        <v>0</v>
      </c>
      <c r="R124" s="7">
        <f t="shared" ref="R124:R132" si="132">ASIN(SQRT(R74))</f>
        <v>0.85226395810241906</v>
      </c>
      <c r="S124" s="15">
        <f t="shared" ref="S124:X124" si="133">ASIN(SQRT(S74))</f>
        <v>0.46364760900080609</v>
      </c>
      <c r="T124" s="15">
        <f t="shared" si="133"/>
        <v>0.50413004112552051</v>
      </c>
      <c r="U124" s="15">
        <f t="shared" si="133"/>
        <v>0.18360401027891857</v>
      </c>
      <c r="V124" s="15">
        <f t="shared" si="133"/>
        <v>0.26115741090302425</v>
      </c>
      <c r="W124" s="15">
        <f t="shared" si="133"/>
        <v>0.75204008919233556</v>
      </c>
      <c r="X124" s="10">
        <f t="shared" si="133"/>
        <v>0</v>
      </c>
    </row>
    <row r="125" spans="2:24" x14ac:dyDescent="0.2">
      <c r="B125" s="7">
        <f t="shared" si="128"/>
        <v>1.5707963267948966</v>
      </c>
      <c r="C125" s="15">
        <f t="shared" ref="C125:H125" si="134">ASIN(SQRT(C75))</f>
        <v>0</v>
      </c>
      <c r="D125" s="15">
        <f t="shared" si="134"/>
        <v>0</v>
      </c>
      <c r="E125" s="15">
        <f t="shared" si="134"/>
        <v>0</v>
      </c>
      <c r="F125" s="15">
        <f t="shared" si="134"/>
        <v>0.46364760900080609</v>
      </c>
      <c r="G125" s="15">
        <f t="shared" si="134"/>
        <v>1.1071487177940904</v>
      </c>
      <c r="H125" s="10">
        <f t="shared" si="134"/>
        <v>0</v>
      </c>
      <c r="J125" s="7">
        <f t="shared" si="130"/>
        <v>1.5707963267948966</v>
      </c>
      <c r="K125" s="15">
        <f t="shared" ref="K125:P125" si="135">ASIN(SQRT(K75))</f>
        <v>0</v>
      </c>
      <c r="L125" s="15">
        <f t="shared" si="135"/>
        <v>0</v>
      </c>
      <c r="M125" s="15">
        <f t="shared" si="135"/>
        <v>0.26115741090302425</v>
      </c>
      <c r="N125" s="15">
        <f t="shared" si="135"/>
        <v>0.37379217483451038</v>
      </c>
      <c r="O125" s="15">
        <f t="shared" si="135"/>
        <v>1.1071487177940904</v>
      </c>
      <c r="P125" s="10">
        <f t="shared" si="135"/>
        <v>0</v>
      </c>
      <c r="R125" s="7">
        <f t="shared" si="132"/>
        <v>1.0281572245452439</v>
      </c>
      <c r="S125" s="15">
        <f t="shared" ref="S125:X125" si="136">ASIN(SQRT(S75))</f>
        <v>0.37379217483451038</v>
      </c>
      <c r="T125" s="15">
        <f t="shared" si="136"/>
        <v>0.37379217483451038</v>
      </c>
      <c r="U125" s="15">
        <f t="shared" si="136"/>
        <v>0.26115741090302425</v>
      </c>
      <c r="V125" s="15">
        <f t="shared" si="136"/>
        <v>0.32175055439664224</v>
      </c>
      <c r="W125" s="15">
        <f t="shared" si="136"/>
        <v>0.85226395810241906</v>
      </c>
      <c r="X125" s="10">
        <f t="shared" si="136"/>
        <v>0</v>
      </c>
    </row>
    <row r="126" spans="2:24" x14ac:dyDescent="0.2">
      <c r="B126" s="7">
        <f t="shared" si="128"/>
        <v>0.68471920300228295</v>
      </c>
      <c r="C126" s="15">
        <f t="shared" ref="C126:H126" si="137">ASIN(SQRT(C76))</f>
        <v>0.88607712379261372</v>
      </c>
      <c r="D126" s="15">
        <f t="shared" si="137"/>
        <v>0</v>
      </c>
      <c r="E126" s="15">
        <f t="shared" si="137"/>
        <v>0</v>
      </c>
      <c r="F126" s="15">
        <f t="shared" si="137"/>
        <v>0</v>
      </c>
      <c r="G126" s="15">
        <f t="shared" si="137"/>
        <v>0.68471920300228295</v>
      </c>
      <c r="H126" s="10">
        <f t="shared" si="137"/>
        <v>0</v>
      </c>
      <c r="J126" s="7">
        <f t="shared" si="130"/>
        <v>1.5707963267948966</v>
      </c>
      <c r="K126" s="15">
        <f t="shared" ref="K126:P126" si="138">ASIN(SQRT(K76))</f>
        <v>0</v>
      </c>
      <c r="L126" s="15">
        <f t="shared" si="138"/>
        <v>0</v>
      </c>
      <c r="M126" s="15">
        <f t="shared" si="138"/>
        <v>0</v>
      </c>
      <c r="N126" s="15">
        <f t="shared" si="138"/>
        <v>0</v>
      </c>
      <c r="O126" s="15">
        <f t="shared" si="138"/>
        <v>1.5707963267948966</v>
      </c>
      <c r="P126" s="10">
        <f t="shared" si="138"/>
        <v>0</v>
      </c>
      <c r="R126" s="7">
        <f t="shared" si="132"/>
        <v>1.1502619915109313</v>
      </c>
      <c r="S126" s="15">
        <f t="shared" ref="S126:X126" si="139">ASIN(SQRT(S76))</f>
        <v>0.26115741090302425</v>
      </c>
      <c r="T126" s="15">
        <f t="shared" si="139"/>
        <v>0.32175055439664224</v>
      </c>
      <c r="U126" s="15">
        <f t="shared" si="139"/>
        <v>0.26115741090302425</v>
      </c>
      <c r="V126" s="15">
        <f t="shared" si="139"/>
        <v>0.18360401027891857</v>
      </c>
      <c r="W126" s="15">
        <f t="shared" si="139"/>
        <v>1.0281572245452437</v>
      </c>
      <c r="X126" s="10">
        <f t="shared" si="139"/>
        <v>0</v>
      </c>
    </row>
    <row r="127" spans="2:24" x14ac:dyDescent="0.2">
      <c r="B127" s="7">
        <f t="shared" si="128"/>
        <v>1.5707963267948966</v>
      </c>
      <c r="C127" s="15">
        <f t="shared" ref="C127:H127" si="140">ASIN(SQRT(C77))</f>
        <v>0</v>
      </c>
      <c r="D127" s="15">
        <f t="shared" si="140"/>
        <v>0</v>
      </c>
      <c r="E127" s="15">
        <f t="shared" si="140"/>
        <v>0</v>
      </c>
      <c r="F127" s="15">
        <f t="shared" si="140"/>
        <v>0.46364760900080609</v>
      </c>
      <c r="G127" s="15">
        <f t="shared" si="140"/>
        <v>1.1071487177940904</v>
      </c>
      <c r="H127" s="10">
        <f t="shared" si="140"/>
        <v>0</v>
      </c>
      <c r="J127" s="7">
        <f t="shared" si="130"/>
        <v>1.5707963267948966</v>
      </c>
      <c r="K127" s="15">
        <f t="shared" ref="K127:P127" si="141">ASIN(SQRT(K77))</f>
        <v>0</v>
      </c>
      <c r="L127" s="15">
        <f t="shared" si="141"/>
        <v>0</v>
      </c>
      <c r="M127" s="15">
        <f t="shared" si="141"/>
        <v>0.26115741090302425</v>
      </c>
      <c r="N127" s="15">
        <f t="shared" si="141"/>
        <v>0.26115741090302425</v>
      </c>
      <c r="O127" s="15">
        <f t="shared" si="141"/>
        <v>1.1970041519603862</v>
      </c>
      <c r="P127" s="10">
        <f t="shared" si="141"/>
        <v>0</v>
      </c>
      <c r="R127" s="7">
        <f t="shared" si="132"/>
        <v>1.5707963267948966</v>
      </c>
      <c r="S127" s="15">
        <f t="shared" ref="S127:X127" si="142">ASIN(SQRT(S77))</f>
        <v>0</v>
      </c>
      <c r="T127" s="15">
        <f t="shared" si="142"/>
        <v>0</v>
      </c>
      <c r="U127" s="15">
        <f t="shared" si="142"/>
        <v>0.26115741090302425</v>
      </c>
      <c r="V127" s="15">
        <f t="shared" si="142"/>
        <v>0.32175055439664224</v>
      </c>
      <c r="W127" s="15">
        <f t="shared" si="142"/>
        <v>1.1502619915109316</v>
      </c>
      <c r="X127" s="10">
        <f t="shared" si="142"/>
        <v>0</v>
      </c>
    </row>
    <row r="128" spans="2:24" x14ac:dyDescent="0.2">
      <c r="B128" s="7">
        <f t="shared" si="128"/>
        <v>1.5707963267948966</v>
      </c>
      <c r="C128" s="15">
        <f t="shared" ref="C128:H128" si="143">ASIN(SQRT(C78))</f>
        <v>0</v>
      </c>
      <c r="D128" s="15">
        <f t="shared" si="143"/>
        <v>0</v>
      </c>
      <c r="E128" s="15">
        <f t="shared" si="143"/>
        <v>0</v>
      </c>
      <c r="F128" s="15">
        <f t="shared" si="143"/>
        <v>0</v>
      </c>
      <c r="G128" s="15">
        <f t="shared" si="143"/>
        <v>1.5707963267948966</v>
      </c>
      <c r="H128" s="10">
        <f t="shared" si="143"/>
        <v>0</v>
      </c>
      <c r="J128" s="7">
        <f t="shared" si="130"/>
        <v>1.5707963267948966</v>
      </c>
      <c r="K128" s="15">
        <f t="shared" ref="K128:P128" si="144">ASIN(SQRT(K78))</f>
        <v>0</v>
      </c>
      <c r="L128" s="15">
        <f t="shared" si="144"/>
        <v>0</v>
      </c>
      <c r="M128" s="15">
        <f t="shared" si="144"/>
        <v>0.26115741090302425</v>
      </c>
      <c r="N128" s="15">
        <f t="shared" si="144"/>
        <v>0.37379217483451038</v>
      </c>
      <c r="O128" s="15">
        <f t="shared" si="144"/>
        <v>1.1071487177940904</v>
      </c>
      <c r="P128" s="10">
        <f t="shared" si="144"/>
        <v>0</v>
      </c>
      <c r="R128" s="7">
        <f t="shared" si="132"/>
        <v>1.3096389158918722</v>
      </c>
      <c r="S128" s="15">
        <f t="shared" ref="S128:X128" si="145">ASIN(SQRT(S78))</f>
        <v>0.18360401027891857</v>
      </c>
      <c r="T128" s="15">
        <f t="shared" si="145"/>
        <v>0.18360401027891857</v>
      </c>
      <c r="U128" s="15">
        <f t="shared" si="145"/>
        <v>0.26115741090302425</v>
      </c>
      <c r="V128" s="15">
        <f t="shared" si="145"/>
        <v>0.26115741090302425</v>
      </c>
      <c r="W128" s="15">
        <f t="shared" si="145"/>
        <v>1.1071487177940904</v>
      </c>
      <c r="X128" s="10">
        <f t="shared" si="145"/>
        <v>0</v>
      </c>
    </row>
    <row r="129" spans="2:24" x14ac:dyDescent="0.2">
      <c r="B129" s="7">
        <f t="shared" si="128"/>
        <v>1.5707963267948966</v>
      </c>
      <c r="C129" s="15">
        <f t="shared" ref="C129:H129" si="146">ASIN(SQRT(C79))</f>
        <v>0</v>
      </c>
      <c r="D129" s="15">
        <f t="shared" si="146"/>
        <v>0</v>
      </c>
      <c r="E129" s="15">
        <f t="shared" si="146"/>
        <v>0</v>
      </c>
      <c r="F129" s="15">
        <f t="shared" si="146"/>
        <v>0</v>
      </c>
      <c r="G129" s="15">
        <f t="shared" si="146"/>
        <v>1.5707963267948966</v>
      </c>
      <c r="H129" s="10">
        <f t="shared" si="146"/>
        <v>0</v>
      </c>
      <c r="J129" s="7">
        <f t="shared" si="130"/>
        <v>1.5707963267948966</v>
      </c>
      <c r="K129" s="15">
        <f t="shared" ref="K129:P129" si="147">ASIN(SQRT(K79))</f>
        <v>0</v>
      </c>
      <c r="L129" s="15">
        <f t="shared" si="147"/>
        <v>0</v>
      </c>
      <c r="M129" s="15">
        <f t="shared" si="147"/>
        <v>0.26115741090302425</v>
      </c>
      <c r="N129" s="15">
        <f t="shared" si="147"/>
        <v>0.26115741090302425</v>
      </c>
      <c r="O129" s="15">
        <f t="shared" si="147"/>
        <v>1.1970041519603862</v>
      </c>
      <c r="P129" s="10">
        <f t="shared" si="147"/>
        <v>0</v>
      </c>
      <c r="R129" s="7">
        <f t="shared" si="132"/>
        <v>1.2490457723982542</v>
      </c>
      <c r="S129" s="15">
        <f t="shared" ref="S129:X129" si="148">ASIN(SQRT(S79))</f>
        <v>0</v>
      </c>
      <c r="T129" s="15">
        <f t="shared" si="148"/>
        <v>0.32175055439664224</v>
      </c>
      <c r="U129" s="15">
        <f t="shared" si="148"/>
        <v>0.26115741090302425</v>
      </c>
      <c r="V129" s="15">
        <f t="shared" si="148"/>
        <v>0.18360401027891857</v>
      </c>
      <c r="W129" s="15">
        <f t="shared" si="148"/>
        <v>1.1071487177940904</v>
      </c>
      <c r="X129" s="10">
        <f t="shared" si="148"/>
        <v>0</v>
      </c>
    </row>
    <row r="130" spans="2:24" x14ac:dyDescent="0.2">
      <c r="B130" s="7">
        <f t="shared" si="128"/>
        <v>1.5707963267948966</v>
      </c>
      <c r="C130" s="15">
        <f t="shared" ref="C130:H130" si="149">ASIN(SQRT(C80))</f>
        <v>0</v>
      </c>
      <c r="D130" s="15">
        <f t="shared" si="149"/>
        <v>0</v>
      </c>
      <c r="E130" s="15">
        <f t="shared" si="149"/>
        <v>0.46364760900080609</v>
      </c>
      <c r="F130" s="15">
        <f t="shared" si="149"/>
        <v>0.46364760900080609</v>
      </c>
      <c r="G130" s="15">
        <f t="shared" si="149"/>
        <v>0.88607712379261372</v>
      </c>
      <c r="H130" s="10">
        <f t="shared" si="149"/>
        <v>0</v>
      </c>
      <c r="J130" s="7">
        <f t="shared" si="130"/>
        <v>1.5707963267948966</v>
      </c>
      <c r="K130" s="15">
        <f t="shared" ref="K130:P130" si="150">ASIN(SQRT(K80))</f>
        <v>0</v>
      </c>
      <c r="L130" s="15">
        <f t="shared" si="150"/>
        <v>0</v>
      </c>
      <c r="M130" s="15">
        <f t="shared" si="150"/>
        <v>0.26115741090302425</v>
      </c>
      <c r="N130" s="15">
        <f t="shared" si="150"/>
        <v>0.37379217483451038</v>
      </c>
      <c r="O130" s="15">
        <f t="shared" si="150"/>
        <v>1.1071487177940904</v>
      </c>
      <c r="P130" s="10">
        <f t="shared" si="150"/>
        <v>0</v>
      </c>
      <c r="R130" s="7">
        <f t="shared" si="132"/>
        <v>1.5707963267948966</v>
      </c>
      <c r="S130" s="15">
        <f t="shared" ref="S130:X130" si="151">ASIN(SQRT(S80))</f>
        <v>0</v>
      </c>
      <c r="T130" s="15">
        <f t="shared" si="151"/>
        <v>0</v>
      </c>
      <c r="U130" s="15">
        <f t="shared" si="151"/>
        <v>0.26115741090302425</v>
      </c>
      <c r="V130" s="15">
        <f t="shared" si="151"/>
        <v>0.26115741090302425</v>
      </c>
      <c r="W130" s="15">
        <f t="shared" si="151"/>
        <v>1.1970041519603862</v>
      </c>
      <c r="X130" s="10">
        <f t="shared" si="151"/>
        <v>0</v>
      </c>
    </row>
    <row r="131" spans="2:24" x14ac:dyDescent="0.2">
      <c r="B131" s="7">
        <f t="shared" si="128"/>
        <v>1.5707963267948966</v>
      </c>
      <c r="C131" s="15">
        <f t="shared" ref="C131:H131" si="152">ASIN(SQRT(C81))</f>
        <v>0</v>
      </c>
      <c r="D131" s="15">
        <f t="shared" si="152"/>
        <v>0</v>
      </c>
      <c r="E131" s="15">
        <f t="shared" si="152"/>
        <v>0</v>
      </c>
      <c r="F131" s="15">
        <f t="shared" si="152"/>
        <v>0</v>
      </c>
      <c r="G131" s="15">
        <f t="shared" si="152"/>
        <v>1.5707963267948966</v>
      </c>
      <c r="H131" s="10">
        <f t="shared" si="152"/>
        <v>0</v>
      </c>
      <c r="J131" s="7">
        <f t="shared" si="130"/>
        <v>1.5707963267948966</v>
      </c>
      <c r="K131" s="15">
        <f t="shared" ref="K131:P131" si="153">ASIN(SQRT(K81))</f>
        <v>0</v>
      </c>
      <c r="L131" s="15">
        <f t="shared" si="153"/>
        <v>0</v>
      </c>
      <c r="M131" s="15">
        <f t="shared" si="153"/>
        <v>0.26115741090302425</v>
      </c>
      <c r="N131" s="15">
        <f t="shared" si="153"/>
        <v>0.37379217483451038</v>
      </c>
      <c r="O131" s="15">
        <f t="shared" si="153"/>
        <v>1.1071487177940904</v>
      </c>
      <c r="P131" s="10">
        <f t="shared" si="153"/>
        <v>0</v>
      </c>
      <c r="R131" s="7">
        <f t="shared" si="132"/>
        <v>1.1970041519603862</v>
      </c>
      <c r="S131" s="15">
        <f t="shared" ref="S131:X131" si="154">ASIN(SQRT(S81))</f>
        <v>0.26115741090302425</v>
      </c>
      <c r="T131" s="15">
        <f t="shared" si="154"/>
        <v>0.26115741090302425</v>
      </c>
      <c r="U131" s="15">
        <f t="shared" si="154"/>
        <v>0.26115741090302425</v>
      </c>
      <c r="V131" s="15">
        <f t="shared" si="154"/>
        <v>0.26115741090302425</v>
      </c>
      <c r="W131" s="15">
        <f t="shared" si="154"/>
        <v>1.0281572245452437</v>
      </c>
      <c r="X131" s="10">
        <f t="shared" si="154"/>
        <v>0</v>
      </c>
    </row>
    <row r="132" spans="2:24" ht="16" thickBot="1" x14ac:dyDescent="0.25">
      <c r="B132" s="27">
        <f t="shared" si="128"/>
        <v>1.5707963267948966</v>
      </c>
      <c r="C132" s="28">
        <f t="shared" ref="C132:H132" si="155">ASIN(SQRT(C82))</f>
        <v>0</v>
      </c>
      <c r="D132" s="28">
        <f t="shared" si="155"/>
        <v>0</v>
      </c>
      <c r="E132" s="28">
        <f t="shared" si="155"/>
        <v>0</v>
      </c>
      <c r="F132" s="28">
        <f t="shared" si="155"/>
        <v>0</v>
      </c>
      <c r="G132" s="28">
        <f t="shared" si="155"/>
        <v>1.5707963267948966</v>
      </c>
      <c r="H132" s="29">
        <f t="shared" si="155"/>
        <v>0</v>
      </c>
      <c r="J132" s="27">
        <f t="shared" si="130"/>
        <v>0</v>
      </c>
      <c r="K132" s="28">
        <f t="shared" ref="K132:P132" si="156">ASIN(SQRT(K82))</f>
        <v>0.88607712379261372</v>
      </c>
      <c r="L132" s="28">
        <f t="shared" si="156"/>
        <v>0.68471920300228295</v>
      </c>
      <c r="M132" s="28">
        <f t="shared" si="156"/>
        <v>0</v>
      </c>
      <c r="N132" s="28">
        <f t="shared" si="156"/>
        <v>0</v>
      </c>
      <c r="O132" s="28">
        <f t="shared" si="156"/>
        <v>0</v>
      </c>
      <c r="P132" s="29">
        <f t="shared" si="156"/>
        <v>0</v>
      </c>
      <c r="R132" s="27">
        <f t="shared" si="132"/>
        <v>0.9553166181245093</v>
      </c>
      <c r="S132" s="28">
        <f t="shared" ref="S132:X132" si="157">ASIN(SQRT(S82))</f>
        <v>0.54263910224965262</v>
      </c>
      <c r="T132" s="28">
        <f t="shared" si="157"/>
        <v>0.26115741090302425</v>
      </c>
      <c r="U132" s="28">
        <f t="shared" si="157"/>
        <v>0.32175055439664224</v>
      </c>
      <c r="V132" s="28">
        <f t="shared" si="157"/>
        <v>0.26115741090302425</v>
      </c>
      <c r="W132" s="28">
        <f t="shared" si="157"/>
        <v>0.78539816339744839</v>
      </c>
      <c r="X132" s="29">
        <f t="shared" si="157"/>
        <v>0</v>
      </c>
    </row>
    <row r="133" spans="2:24" s="15" customFormat="1" x14ac:dyDescent="0.2">
      <c r="B133" s="55"/>
      <c r="C133" s="55"/>
      <c r="D133" s="55"/>
      <c r="E133" s="55"/>
      <c r="F133" s="55"/>
      <c r="G133" s="56"/>
      <c r="H133" s="55"/>
      <c r="I133" s="55"/>
      <c r="J133" s="55"/>
      <c r="K133" s="55"/>
      <c r="L133" s="55"/>
      <c r="M133" s="55"/>
      <c r="N133" s="56"/>
      <c r="O133" s="55"/>
      <c r="P133" s="55"/>
      <c r="Q133" s="55"/>
      <c r="R133" s="55"/>
      <c r="S133" s="55"/>
      <c r="T133" s="55"/>
      <c r="U133" s="55"/>
      <c r="V133" s="55"/>
      <c r="W133" s="55"/>
      <c r="X133" s="55"/>
    </row>
    <row r="134" spans="2:24" ht="16" thickBot="1" x14ac:dyDescent="0.25"/>
    <row r="135" spans="2:24" ht="16" thickBot="1" x14ac:dyDescent="0.25">
      <c r="B135" s="59" t="s">
        <v>28</v>
      </c>
    </row>
    <row r="136" spans="2:24" ht="16" thickBot="1" x14ac:dyDescent="0.25"/>
    <row r="137" spans="2:24" ht="20" thickBot="1" x14ac:dyDescent="0.3">
      <c r="B137" s="94" t="s">
        <v>0</v>
      </c>
      <c r="C137" s="95"/>
      <c r="D137" s="95"/>
      <c r="E137" s="95"/>
      <c r="F137" s="95"/>
      <c r="G137" s="95"/>
      <c r="H137" s="96"/>
      <c r="J137" s="97" t="s">
        <v>1</v>
      </c>
      <c r="K137" s="98"/>
      <c r="L137" s="98"/>
      <c r="M137" s="98"/>
      <c r="N137" s="98"/>
      <c r="O137" s="98"/>
      <c r="P137" s="99"/>
      <c r="R137" s="97" t="s">
        <v>2</v>
      </c>
      <c r="S137" s="98"/>
      <c r="T137" s="98"/>
      <c r="U137" s="98"/>
      <c r="V137" s="98"/>
      <c r="W137" s="98"/>
      <c r="X137" s="99"/>
    </row>
    <row r="138" spans="2:24" x14ac:dyDescent="0.2">
      <c r="B138" s="63" t="s">
        <v>7</v>
      </c>
      <c r="C138" s="46" t="s">
        <v>3</v>
      </c>
      <c r="D138" s="47" t="s">
        <v>22</v>
      </c>
      <c r="E138" s="48" t="s">
        <v>4</v>
      </c>
      <c r="F138" s="49" t="s">
        <v>5</v>
      </c>
      <c r="G138" s="50" t="s">
        <v>6</v>
      </c>
      <c r="H138" s="53" t="s">
        <v>39</v>
      </c>
      <c r="J138" s="63" t="s">
        <v>7</v>
      </c>
      <c r="K138" s="46" t="s">
        <v>3</v>
      </c>
      <c r="L138" s="47" t="s">
        <v>22</v>
      </c>
      <c r="M138" s="48" t="s">
        <v>4</v>
      </c>
      <c r="N138" s="49" t="s">
        <v>5</v>
      </c>
      <c r="O138" s="50" t="s">
        <v>6</v>
      </c>
      <c r="P138" s="53" t="s">
        <v>39</v>
      </c>
      <c r="R138" s="63" t="s">
        <v>7</v>
      </c>
      <c r="S138" s="46" t="s">
        <v>3</v>
      </c>
      <c r="T138" s="47" t="s">
        <v>22</v>
      </c>
      <c r="U138" s="48" t="s">
        <v>4</v>
      </c>
      <c r="V138" s="49" t="s">
        <v>5</v>
      </c>
      <c r="W138" s="50" t="s">
        <v>6</v>
      </c>
      <c r="X138" s="53" t="s">
        <v>39</v>
      </c>
    </row>
    <row r="139" spans="2:24" x14ac:dyDescent="0.2">
      <c r="B139" s="7">
        <f>ASIN(SQRT(B89))</f>
        <v>0.46364760900080609</v>
      </c>
      <c r="C139" s="15">
        <f>ASIN(SQRT(C89))</f>
        <v>1.1071487177940904</v>
      </c>
      <c r="D139" s="15">
        <f t="shared" ref="D139:H139" si="158">ASIN(SQRT(D89))</f>
        <v>0</v>
      </c>
      <c r="E139" s="15">
        <f t="shared" si="158"/>
        <v>0</v>
      </c>
      <c r="F139" s="15">
        <f t="shared" si="158"/>
        <v>0.46364760900080609</v>
      </c>
      <c r="G139" s="15">
        <f t="shared" si="158"/>
        <v>0</v>
      </c>
      <c r="H139" s="10">
        <f t="shared" si="158"/>
        <v>0</v>
      </c>
      <c r="J139" s="7">
        <f>ASIN(SQRT(J89))</f>
        <v>0</v>
      </c>
      <c r="K139" s="15">
        <f>ASIN(SQRT(K89))</f>
        <v>0.81875623760256089</v>
      </c>
      <c r="L139" s="15">
        <f t="shared" ref="L139:P139" si="159">ASIN(SQRT(L89))</f>
        <v>0.75204008919233556</v>
      </c>
      <c r="M139" s="15">
        <f t="shared" si="159"/>
        <v>0</v>
      </c>
      <c r="N139" s="15">
        <f t="shared" si="159"/>
        <v>0</v>
      </c>
      <c r="O139" s="15">
        <f t="shared" si="159"/>
        <v>0</v>
      </c>
      <c r="P139" s="10">
        <f t="shared" si="159"/>
        <v>0</v>
      </c>
      <c r="R139" s="7">
        <f>ASIN(SQRT(R89))</f>
        <v>0</v>
      </c>
      <c r="S139" s="15">
        <f>ASIN(SQRT(S89))</f>
        <v>0.88607712379261372</v>
      </c>
      <c r="T139" s="15">
        <f t="shared" ref="T139:X139" si="160">ASIN(SQRT(T89))</f>
        <v>0.68471920300228295</v>
      </c>
      <c r="U139" s="15">
        <f t="shared" si="160"/>
        <v>0</v>
      </c>
      <c r="V139" s="15">
        <f t="shared" si="160"/>
        <v>0</v>
      </c>
      <c r="W139" s="15">
        <f t="shared" si="160"/>
        <v>0</v>
      </c>
      <c r="X139" s="10">
        <f t="shared" si="160"/>
        <v>0</v>
      </c>
    </row>
    <row r="140" spans="2:24" x14ac:dyDescent="0.2">
      <c r="B140" s="7">
        <f t="shared" ref="B140:B148" si="161">ASIN(SQRT(B90))</f>
        <v>0</v>
      </c>
      <c r="C140" s="15">
        <f t="shared" ref="C140:H140" si="162">ASIN(SQRT(C90))</f>
        <v>0.68471920300228295</v>
      </c>
      <c r="D140" s="15">
        <f t="shared" si="162"/>
        <v>0.88607712379261372</v>
      </c>
      <c r="E140" s="15">
        <f t="shared" si="162"/>
        <v>0</v>
      </c>
      <c r="F140" s="15">
        <f t="shared" si="162"/>
        <v>0</v>
      </c>
      <c r="G140" s="15">
        <f t="shared" si="162"/>
        <v>0</v>
      </c>
      <c r="H140" s="10">
        <f t="shared" si="162"/>
        <v>0</v>
      </c>
      <c r="J140" s="7">
        <f t="shared" ref="J140:J148" si="163">ASIN(SQRT(J90))</f>
        <v>0</v>
      </c>
      <c r="K140" s="15">
        <f t="shared" ref="K140:P140" si="164">ASIN(SQRT(K90))</f>
        <v>1.3096389158918722</v>
      </c>
      <c r="L140" s="15">
        <f t="shared" si="164"/>
        <v>0.26115741090302425</v>
      </c>
      <c r="M140" s="15">
        <f t="shared" si="164"/>
        <v>0</v>
      </c>
      <c r="N140" s="15">
        <f t="shared" si="164"/>
        <v>0</v>
      </c>
      <c r="O140" s="15">
        <f t="shared" si="164"/>
        <v>0</v>
      </c>
      <c r="P140" s="10">
        <f t="shared" si="164"/>
        <v>0</v>
      </c>
      <c r="R140" s="7">
        <f t="shared" ref="R140:R148" si="165">ASIN(SQRT(R90))</f>
        <v>0</v>
      </c>
      <c r="S140" s="15">
        <f t="shared" ref="S140:X140" si="166">ASIN(SQRT(S90))</f>
        <v>1.0281572245452437</v>
      </c>
      <c r="T140" s="15">
        <f t="shared" si="166"/>
        <v>0.54263910224965262</v>
      </c>
      <c r="U140" s="15">
        <f t="shared" si="166"/>
        <v>0</v>
      </c>
      <c r="V140" s="15">
        <f t="shared" si="166"/>
        <v>0</v>
      </c>
      <c r="W140" s="15">
        <f t="shared" si="166"/>
        <v>0</v>
      </c>
      <c r="X140" s="10">
        <f t="shared" si="166"/>
        <v>0</v>
      </c>
    </row>
    <row r="141" spans="2:24" x14ac:dyDescent="0.2">
      <c r="B141" s="7">
        <f t="shared" si="161"/>
        <v>0</v>
      </c>
      <c r="C141" s="15">
        <f t="shared" ref="C141:H141" si="167">ASIN(SQRT(C91))</f>
        <v>0.46364760900080609</v>
      </c>
      <c r="D141" s="15">
        <f t="shared" si="167"/>
        <v>1.1071487177940904</v>
      </c>
      <c r="E141" s="15">
        <f t="shared" si="167"/>
        <v>0</v>
      </c>
      <c r="F141" s="15">
        <f t="shared" si="167"/>
        <v>0</v>
      </c>
      <c r="G141" s="15">
        <f t="shared" si="167"/>
        <v>0</v>
      </c>
      <c r="H141" s="10">
        <f t="shared" si="167"/>
        <v>0</v>
      </c>
      <c r="J141" s="7">
        <f t="shared" si="163"/>
        <v>0</v>
      </c>
      <c r="K141" s="15">
        <f t="shared" ref="K141:P141" si="168">ASIN(SQRT(K91))</f>
        <v>1.0281572245452437</v>
      </c>
      <c r="L141" s="15">
        <f t="shared" si="168"/>
        <v>0.54263910224965262</v>
      </c>
      <c r="M141" s="15">
        <f t="shared" si="168"/>
        <v>0</v>
      </c>
      <c r="N141" s="15">
        <f t="shared" si="168"/>
        <v>0</v>
      </c>
      <c r="O141" s="15">
        <f t="shared" si="168"/>
        <v>0</v>
      </c>
      <c r="P141" s="10">
        <f t="shared" si="168"/>
        <v>0</v>
      </c>
      <c r="R141" s="7">
        <f t="shared" si="165"/>
        <v>0</v>
      </c>
      <c r="S141" s="15">
        <f t="shared" ref="S141:X141" si="169">ASIN(SQRT(S91))</f>
        <v>0.78539816339744839</v>
      </c>
      <c r="T141" s="15">
        <f t="shared" si="169"/>
        <v>0.78539816339744839</v>
      </c>
      <c r="U141" s="15">
        <f t="shared" si="169"/>
        <v>0</v>
      </c>
      <c r="V141" s="15">
        <f t="shared" si="169"/>
        <v>0</v>
      </c>
      <c r="W141" s="15">
        <f t="shared" si="169"/>
        <v>0</v>
      </c>
      <c r="X141" s="10">
        <f t="shared" si="169"/>
        <v>0</v>
      </c>
    </row>
    <row r="142" spans="2:24" x14ac:dyDescent="0.2">
      <c r="B142" s="7">
        <f t="shared" si="161"/>
        <v>0</v>
      </c>
      <c r="C142" s="15">
        <f t="shared" ref="C142:H142" si="170">ASIN(SQRT(C92))</f>
        <v>0.68471920300228295</v>
      </c>
      <c r="D142" s="15">
        <f t="shared" si="170"/>
        <v>0.88607712379261372</v>
      </c>
      <c r="E142" s="15">
        <f t="shared" si="170"/>
        <v>0</v>
      </c>
      <c r="F142" s="15">
        <f t="shared" si="170"/>
        <v>0</v>
      </c>
      <c r="G142" s="15">
        <f t="shared" si="170"/>
        <v>0</v>
      </c>
      <c r="H142" s="10">
        <f t="shared" si="170"/>
        <v>0</v>
      </c>
      <c r="J142" s="7">
        <f t="shared" si="163"/>
        <v>0</v>
      </c>
      <c r="K142" s="15">
        <f t="shared" ref="K142:P142" si="171">ASIN(SQRT(K92))</f>
        <v>1.1071487177940904</v>
      </c>
      <c r="L142" s="15">
        <f t="shared" si="171"/>
        <v>0.46364760900080609</v>
      </c>
      <c r="M142" s="15">
        <f t="shared" si="171"/>
        <v>0</v>
      </c>
      <c r="N142" s="15">
        <f t="shared" si="171"/>
        <v>0</v>
      </c>
      <c r="O142" s="15">
        <f t="shared" si="171"/>
        <v>0</v>
      </c>
      <c r="P142" s="10">
        <f t="shared" si="171"/>
        <v>0</v>
      </c>
      <c r="R142" s="7">
        <f t="shared" si="165"/>
        <v>0</v>
      </c>
      <c r="S142" s="15">
        <f t="shared" ref="S142:X142" si="172">ASIN(SQRT(S92))</f>
        <v>0.61547970867038726</v>
      </c>
      <c r="T142" s="15">
        <f t="shared" si="172"/>
        <v>0.9553166181245093</v>
      </c>
      <c r="U142" s="15">
        <f t="shared" si="172"/>
        <v>0</v>
      </c>
      <c r="V142" s="15">
        <f t="shared" si="172"/>
        <v>0</v>
      </c>
      <c r="W142" s="15">
        <f t="shared" si="172"/>
        <v>0</v>
      </c>
      <c r="X142" s="10">
        <f t="shared" si="172"/>
        <v>0</v>
      </c>
    </row>
    <row r="143" spans="2:24" x14ac:dyDescent="0.2">
      <c r="B143" s="7">
        <f t="shared" si="161"/>
        <v>0</v>
      </c>
      <c r="C143" s="15">
        <f t="shared" ref="C143:H143" si="173">ASIN(SQRT(C93))</f>
        <v>0.88607712379261372</v>
      </c>
      <c r="D143" s="15">
        <f t="shared" si="173"/>
        <v>0.68471920300228295</v>
      </c>
      <c r="E143" s="15">
        <f t="shared" si="173"/>
        <v>0</v>
      </c>
      <c r="F143" s="15">
        <f t="shared" si="173"/>
        <v>0</v>
      </c>
      <c r="G143" s="15">
        <f t="shared" si="173"/>
        <v>0</v>
      </c>
      <c r="H143" s="10">
        <f t="shared" si="173"/>
        <v>0</v>
      </c>
      <c r="J143" s="7">
        <f t="shared" si="163"/>
        <v>0</v>
      </c>
      <c r="K143" s="15">
        <f t="shared" ref="K143:P143" si="174">ASIN(SQRT(K93))</f>
        <v>1.1970041519603862</v>
      </c>
      <c r="L143" s="15">
        <f t="shared" si="174"/>
        <v>0.37379217483451038</v>
      </c>
      <c r="M143" s="15">
        <f t="shared" si="174"/>
        <v>0</v>
      </c>
      <c r="N143" s="15">
        <f t="shared" si="174"/>
        <v>0</v>
      </c>
      <c r="O143" s="15">
        <f t="shared" si="174"/>
        <v>0</v>
      </c>
      <c r="P143" s="10">
        <f t="shared" si="174"/>
        <v>0</v>
      </c>
      <c r="R143" s="7">
        <f t="shared" si="165"/>
        <v>0</v>
      </c>
      <c r="S143" s="15">
        <f t="shared" ref="S143:X143" si="175">ASIN(SQRT(S93))</f>
        <v>0.88607712379261372</v>
      </c>
      <c r="T143" s="15">
        <f t="shared" si="175"/>
        <v>0.68471920300228295</v>
      </c>
      <c r="U143" s="15">
        <f t="shared" si="175"/>
        <v>0</v>
      </c>
      <c r="V143" s="15">
        <f t="shared" si="175"/>
        <v>0</v>
      </c>
      <c r="W143" s="15">
        <f t="shared" si="175"/>
        <v>0</v>
      </c>
      <c r="X143" s="10">
        <f t="shared" si="175"/>
        <v>0</v>
      </c>
    </row>
    <row r="144" spans="2:24" x14ac:dyDescent="0.2">
      <c r="B144" s="7">
        <f t="shared" si="161"/>
        <v>0</v>
      </c>
      <c r="C144" s="15">
        <f t="shared" ref="C144:H144" si="176">ASIN(SQRT(C94))</f>
        <v>1.5707963267948966</v>
      </c>
      <c r="D144" s="15">
        <f t="shared" si="176"/>
        <v>0</v>
      </c>
      <c r="E144" s="15">
        <f t="shared" si="176"/>
        <v>0</v>
      </c>
      <c r="F144" s="15">
        <f t="shared" si="176"/>
        <v>0</v>
      </c>
      <c r="G144" s="15">
        <f t="shared" si="176"/>
        <v>0</v>
      </c>
      <c r="H144" s="10">
        <f t="shared" si="176"/>
        <v>0</v>
      </c>
      <c r="J144" s="7">
        <f t="shared" si="163"/>
        <v>0</v>
      </c>
      <c r="K144" s="15">
        <f t="shared" ref="K144:P144" si="177">ASIN(SQRT(K94))</f>
        <v>0.61547970867038726</v>
      </c>
      <c r="L144" s="15">
        <f t="shared" si="177"/>
        <v>0.9553166181245093</v>
      </c>
      <c r="M144" s="15">
        <f t="shared" si="177"/>
        <v>0</v>
      </c>
      <c r="N144" s="15">
        <f t="shared" si="177"/>
        <v>0</v>
      </c>
      <c r="O144" s="15">
        <f t="shared" si="177"/>
        <v>0</v>
      </c>
      <c r="P144" s="10">
        <f t="shared" si="177"/>
        <v>0</v>
      </c>
      <c r="R144" s="7">
        <f t="shared" si="165"/>
        <v>0.1836040102789189</v>
      </c>
      <c r="S144" s="15">
        <f t="shared" ref="S144:X144" si="178">ASIN(SQRT(S94))</f>
        <v>0.92036456131415001</v>
      </c>
      <c r="T144" s="15">
        <f t="shared" si="178"/>
        <v>0.61547970867038726</v>
      </c>
      <c r="U144" s="15">
        <f t="shared" si="178"/>
        <v>0</v>
      </c>
      <c r="V144" s="15">
        <f t="shared" si="178"/>
        <v>0.18360401027891857</v>
      </c>
      <c r="W144" s="15">
        <f t="shared" si="178"/>
        <v>0</v>
      </c>
      <c r="X144" s="10">
        <f t="shared" si="178"/>
        <v>0</v>
      </c>
    </row>
    <row r="145" spans="2:24" x14ac:dyDescent="0.2">
      <c r="B145" s="7">
        <f t="shared" si="161"/>
        <v>0</v>
      </c>
      <c r="C145" s="15">
        <f t="shared" ref="C145:H145" si="179">ASIN(SQRT(C95))</f>
        <v>0.88607712379261372</v>
      </c>
      <c r="D145" s="15">
        <f t="shared" si="179"/>
        <v>0.68471920300228295</v>
      </c>
      <c r="E145" s="15">
        <f t="shared" si="179"/>
        <v>0</v>
      </c>
      <c r="F145" s="15">
        <f t="shared" si="179"/>
        <v>0</v>
      </c>
      <c r="G145" s="15">
        <f t="shared" si="179"/>
        <v>0</v>
      </c>
      <c r="H145" s="10">
        <f t="shared" si="179"/>
        <v>0</v>
      </c>
      <c r="J145" s="7">
        <f t="shared" si="163"/>
        <v>0</v>
      </c>
      <c r="K145" s="15">
        <f t="shared" ref="K145:P145" si="180">ASIN(SQRT(K95))</f>
        <v>0.9553166181245093</v>
      </c>
      <c r="L145" s="15">
        <f t="shared" si="180"/>
        <v>0.61547970867038726</v>
      </c>
      <c r="M145" s="15">
        <f t="shared" si="180"/>
        <v>0</v>
      </c>
      <c r="N145" s="15">
        <f t="shared" si="180"/>
        <v>0</v>
      </c>
      <c r="O145" s="15">
        <f t="shared" si="180"/>
        <v>0</v>
      </c>
      <c r="P145" s="10">
        <f t="shared" si="180"/>
        <v>0</v>
      </c>
      <c r="R145" s="7">
        <f t="shared" si="165"/>
        <v>0</v>
      </c>
      <c r="S145" s="15">
        <f t="shared" ref="S145:X145" si="181">ASIN(SQRT(S95))</f>
        <v>1.1502619915109316</v>
      </c>
      <c r="T145" s="15">
        <f t="shared" si="181"/>
        <v>0.42053433528396511</v>
      </c>
      <c r="U145" s="15">
        <f t="shared" si="181"/>
        <v>0</v>
      </c>
      <c r="V145" s="15">
        <f t="shared" si="181"/>
        <v>0</v>
      </c>
      <c r="W145" s="15">
        <f t="shared" si="181"/>
        <v>0</v>
      </c>
      <c r="X145" s="10">
        <f t="shared" si="181"/>
        <v>0</v>
      </c>
    </row>
    <row r="146" spans="2:24" x14ac:dyDescent="0.2">
      <c r="B146" s="7">
        <f t="shared" si="161"/>
        <v>0.46364760900080609</v>
      </c>
      <c r="C146" s="15">
        <f t="shared" ref="C146:H146" si="182">ASIN(SQRT(C96))</f>
        <v>0.88607712379261372</v>
      </c>
      <c r="D146" s="15">
        <f t="shared" si="182"/>
        <v>0.46364760900080609</v>
      </c>
      <c r="E146" s="15">
        <f t="shared" si="182"/>
        <v>0</v>
      </c>
      <c r="F146" s="15">
        <f t="shared" si="182"/>
        <v>0.46364760900080609</v>
      </c>
      <c r="G146" s="15">
        <f t="shared" si="182"/>
        <v>0</v>
      </c>
      <c r="H146" s="10">
        <f t="shared" si="182"/>
        <v>0</v>
      </c>
      <c r="J146" s="7">
        <f t="shared" si="163"/>
        <v>0</v>
      </c>
      <c r="K146" s="15">
        <f t="shared" ref="K146:P146" si="183">ASIN(SQRT(K96))</f>
        <v>0.88607712379261372</v>
      </c>
      <c r="L146" s="15">
        <f t="shared" si="183"/>
        <v>0.68471920300228295</v>
      </c>
      <c r="M146" s="15">
        <f t="shared" si="183"/>
        <v>0</v>
      </c>
      <c r="N146" s="15">
        <f t="shared" si="183"/>
        <v>0</v>
      </c>
      <c r="O146" s="15">
        <f t="shared" si="183"/>
        <v>0</v>
      </c>
      <c r="P146" s="10">
        <f t="shared" si="183"/>
        <v>0</v>
      </c>
      <c r="R146" s="7">
        <f t="shared" si="165"/>
        <v>0</v>
      </c>
      <c r="S146" s="15">
        <f t="shared" ref="S146:X146" si="184">ASIN(SQRT(S96))</f>
        <v>0.78539816339744839</v>
      </c>
      <c r="T146" s="15">
        <f t="shared" si="184"/>
        <v>0.78539816339744839</v>
      </c>
      <c r="U146" s="15">
        <f t="shared" si="184"/>
        <v>0</v>
      </c>
      <c r="V146" s="15">
        <f t="shared" si="184"/>
        <v>0</v>
      </c>
      <c r="W146" s="15">
        <f t="shared" si="184"/>
        <v>0</v>
      </c>
      <c r="X146" s="10">
        <f t="shared" si="184"/>
        <v>0</v>
      </c>
    </row>
    <row r="147" spans="2:24" x14ac:dyDescent="0.2">
      <c r="B147" s="7">
        <f t="shared" si="161"/>
        <v>0</v>
      </c>
      <c r="C147" s="15">
        <f t="shared" ref="C147:H147" si="185">ASIN(SQRT(C97))</f>
        <v>0.88607712379261372</v>
      </c>
      <c r="D147" s="15">
        <f t="shared" si="185"/>
        <v>0.68471920300228295</v>
      </c>
      <c r="E147" s="15">
        <f t="shared" si="185"/>
        <v>0</v>
      </c>
      <c r="F147" s="15">
        <f t="shared" si="185"/>
        <v>0</v>
      </c>
      <c r="G147" s="15">
        <f t="shared" si="185"/>
        <v>0</v>
      </c>
      <c r="H147" s="10">
        <f t="shared" si="185"/>
        <v>0</v>
      </c>
      <c r="J147" s="7">
        <f t="shared" si="163"/>
        <v>0</v>
      </c>
      <c r="K147" s="15">
        <f t="shared" ref="K147:P147" si="186">ASIN(SQRT(K97))</f>
        <v>1.0281572245452437</v>
      </c>
      <c r="L147" s="15">
        <f t="shared" si="186"/>
        <v>0.54263910224965262</v>
      </c>
      <c r="M147" s="15">
        <f t="shared" si="186"/>
        <v>0</v>
      </c>
      <c r="N147" s="15">
        <f t="shared" si="186"/>
        <v>0</v>
      </c>
      <c r="O147" s="15">
        <f t="shared" si="186"/>
        <v>0</v>
      </c>
      <c r="P147" s="10">
        <f t="shared" si="186"/>
        <v>0</v>
      </c>
      <c r="R147" s="7">
        <f t="shared" si="165"/>
        <v>0.26115741090302425</v>
      </c>
      <c r="S147" s="15">
        <f t="shared" ref="S147:X147" si="187">ASIN(SQRT(S97))</f>
        <v>0.78539816339744839</v>
      </c>
      <c r="T147" s="15">
        <f t="shared" si="187"/>
        <v>0.71853236869247761</v>
      </c>
      <c r="U147" s="15">
        <f t="shared" si="187"/>
        <v>0</v>
      </c>
      <c r="V147" s="15">
        <f t="shared" si="187"/>
        <v>0.18360401027891857</v>
      </c>
      <c r="W147" s="15">
        <f t="shared" si="187"/>
        <v>0</v>
      </c>
      <c r="X147" s="10">
        <f t="shared" si="187"/>
        <v>0.18360401027891857</v>
      </c>
    </row>
    <row r="148" spans="2:24" ht="16" thickBot="1" x14ac:dyDescent="0.25">
      <c r="B148" s="27">
        <f t="shared" si="161"/>
        <v>0</v>
      </c>
      <c r="C148" s="28">
        <f t="shared" ref="C148:H148" si="188">ASIN(SQRT(C98))</f>
        <v>0.88607712379261372</v>
      </c>
      <c r="D148" s="28">
        <f t="shared" si="188"/>
        <v>0.68471920300228295</v>
      </c>
      <c r="E148" s="28">
        <f t="shared" si="188"/>
        <v>0</v>
      </c>
      <c r="F148" s="28">
        <f t="shared" si="188"/>
        <v>0</v>
      </c>
      <c r="G148" s="28">
        <f t="shared" si="188"/>
        <v>0</v>
      </c>
      <c r="H148" s="29">
        <f t="shared" si="188"/>
        <v>0</v>
      </c>
      <c r="J148" s="27">
        <f t="shared" si="163"/>
        <v>0</v>
      </c>
      <c r="K148" s="28">
        <f t="shared" ref="K148:P148" si="189">ASIN(SQRT(K98))</f>
        <v>0.88607712379261372</v>
      </c>
      <c r="L148" s="28">
        <f t="shared" si="189"/>
        <v>0.68471920300228295</v>
      </c>
      <c r="M148" s="28">
        <f t="shared" si="189"/>
        <v>0</v>
      </c>
      <c r="N148" s="28">
        <f t="shared" si="189"/>
        <v>0</v>
      </c>
      <c r="O148" s="28">
        <f t="shared" si="189"/>
        <v>0</v>
      </c>
      <c r="P148" s="29">
        <f t="shared" si="189"/>
        <v>0</v>
      </c>
      <c r="R148" s="27">
        <f t="shared" si="165"/>
        <v>0</v>
      </c>
      <c r="S148" s="28">
        <f t="shared" ref="S148:X148" si="190">ASIN(SQRT(S98))</f>
        <v>0.68471920300228295</v>
      </c>
      <c r="T148" s="28">
        <f t="shared" si="190"/>
        <v>0.88607712379261372</v>
      </c>
      <c r="U148" s="28">
        <f t="shared" si="190"/>
        <v>0</v>
      </c>
      <c r="V148" s="28">
        <f t="shared" si="190"/>
        <v>0</v>
      </c>
      <c r="W148" s="28">
        <f t="shared" si="190"/>
        <v>0</v>
      </c>
      <c r="X148" s="29">
        <f t="shared" si="190"/>
        <v>0</v>
      </c>
    </row>
    <row r="149" spans="2:24" s="15" customFormat="1" x14ac:dyDescent="0.2">
      <c r="B149" s="55"/>
      <c r="C149" s="55"/>
      <c r="D149" s="55"/>
      <c r="E149" s="55"/>
      <c r="F149" s="55"/>
      <c r="G149" s="56"/>
      <c r="H149" s="55"/>
    </row>
    <row r="151" spans="2:24" ht="26" x14ac:dyDescent="0.3">
      <c r="B151" s="93" t="s">
        <v>29</v>
      </c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</row>
    <row r="153" spans="2:24" x14ac:dyDescent="0.2">
      <c r="B153" s="41" t="s">
        <v>24</v>
      </c>
    </row>
    <row r="155" spans="2:24" x14ac:dyDescent="0.2">
      <c r="B155" t="s">
        <v>32</v>
      </c>
      <c r="G155" t="s">
        <v>31</v>
      </c>
      <c r="L155" t="s">
        <v>30</v>
      </c>
    </row>
    <row r="156" spans="2:24" x14ac:dyDescent="0.2">
      <c r="B156" t="s">
        <v>33</v>
      </c>
      <c r="C156" t="s">
        <v>22</v>
      </c>
      <c r="D156" t="s">
        <v>34</v>
      </c>
      <c r="E156" t="s">
        <v>35</v>
      </c>
      <c r="G156" t="s">
        <v>33</v>
      </c>
      <c r="H156" t="s">
        <v>22</v>
      </c>
      <c r="I156" t="s">
        <v>34</v>
      </c>
      <c r="J156" t="s">
        <v>35</v>
      </c>
      <c r="L156" t="s">
        <v>33</v>
      </c>
      <c r="M156" t="s">
        <v>22</v>
      </c>
      <c r="N156" t="s">
        <v>34</v>
      </c>
      <c r="O156" t="s">
        <v>35</v>
      </c>
    </row>
    <row r="157" spans="2:24" x14ac:dyDescent="0.2">
      <c r="B157">
        <v>0.68471920300228295</v>
      </c>
      <c r="C157">
        <v>0.88607712379261372</v>
      </c>
      <c r="D157">
        <v>0</v>
      </c>
      <c r="E157">
        <v>0</v>
      </c>
      <c r="G157">
        <v>0</v>
      </c>
      <c r="H157">
        <v>0</v>
      </c>
      <c r="I157">
        <v>0.72480501990383028</v>
      </c>
      <c r="J157">
        <v>1.0281572245452437</v>
      </c>
      <c r="L157">
        <v>0</v>
      </c>
      <c r="M157">
        <v>0</v>
      </c>
      <c r="N157">
        <v>1.1258322640268459</v>
      </c>
      <c r="O157">
        <v>0.90139029476034649</v>
      </c>
    </row>
    <row r="158" spans="2:24" x14ac:dyDescent="0.2">
      <c r="B158">
        <v>1.1071487177940904</v>
      </c>
      <c r="C158">
        <v>0</v>
      </c>
      <c r="D158">
        <v>0</v>
      </c>
      <c r="E158">
        <v>0.46364760900080609</v>
      </c>
      <c r="G158">
        <v>0.9553166181245093</v>
      </c>
      <c r="H158">
        <v>0.46364760900080609</v>
      </c>
      <c r="I158">
        <v>0</v>
      </c>
      <c r="J158">
        <v>0.37379217483451038</v>
      </c>
      <c r="L158">
        <v>0.65043176548074655</v>
      </c>
      <c r="M158">
        <v>0.50413004112552051</v>
      </c>
      <c r="N158">
        <v>0.37379217483451038</v>
      </c>
      <c r="O158">
        <v>0.68773405140443911</v>
      </c>
    </row>
    <row r="159" spans="2:24" x14ac:dyDescent="0.2">
      <c r="B159">
        <v>0</v>
      </c>
      <c r="C159">
        <v>0</v>
      </c>
      <c r="D159">
        <v>1.1071487177940904</v>
      </c>
      <c r="E159">
        <v>0.46364760900080609</v>
      </c>
      <c r="G159">
        <v>0.9553166181245093</v>
      </c>
      <c r="H159">
        <v>0.61547970867038726</v>
      </c>
      <c r="I159">
        <v>0</v>
      </c>
      <c r="J159">
        <v>0</v>
      </c>
      <c r="L159">
        <v>0.71853236869247761</v>
      </c>
      <c r="M159">
        <v>0.61547970867038726</v>
      </c>
      <c r="N159">
        <v>0.26115741090302425</v>
      </c>
      <c r="O159">
        <v>0.42053433528396511</v>
      </c>
    </row>
    <row r="160" spans="2:24" x14ac:dyDescent="0.2">
      <c r="B160">
        <v>0</v>
      </c>
      <c r="C160">
        <v>0</v>
      </c>
      <c r="D160">
        <v>0</v>
      </c>
      <c r="E160">
        <v>1.5707963267948966</v>
      </c>
      <c r="G160">
        <v>0.81875623760256089</v>
      </c>
      <c r="H160">
        <v>0.75204008919233556</v>
      </c>
      <c r="I160">
        <v>0</v>
      </c>
      <c r="J160">
        <v>0</v>
      </c>
      <c r="L160">
        <v>0.26115741090302425</v>
      </c>
      <c r="M160">
        <v>0</v>
      </c>
      <c r="N160">
        <v>0.18360401027891857</v>
      </c>
      <c r="O160">
        <v>1.3806081622393047</v>
      </c>
    </row>
    <row r="161" spans="2:15" x14ac:dyDescent="0.2">
      <c r="B161">
        <v>0</v>
      </c>
      <c r="C161">
        <v>0</v>
      </c>
      <c r="D161">
        <v>0.68471920300228295</v>
      </c>
      <c r="E161">
        <v>0.88607712379261372</v>
      </c>
      <c r="G161">
        <v>1.1071487177940904</v>
      </c>
      <c r="H161">
        <v>0.46364760900080609</v>
      </c>
      <c r="I161">
        <v>0</v>
      </c>
      <c r="J161">
        <v>0</v>
      </c>
      <c r="L161">
        <v>0.18360401027891857</v>
      </c>
      <c r="M161">
        <v>0.37379217483451038</v>
      </c>
      <c r="N161">
        <v>0.44476142118194284</v>
      </c>
      <c r="O161">
        <v>1.1747605967101109</v>
      </c>
    </row>
    <row r="162" spans="2:15" x14ac:dyDescent="0.2">
      <c r="B162">
        <v>0.68471920300228295</v>
      </c>
      <c r="C162">
        <v>0.88607712379261372</v>
      </c>
      <c r="D162">
        <v>0</v>
      </c>
      <c r="E162">
        <v>0</v>
      </c>
      <c r="G162">
        <v>0.46364760900080609</v>
      </c>
      <c r="H162">
        <v>0.37379217483451038</v>
      </c>
      <c r="I162">
        <v>0.63494958573753468</v>
      </c>
      <c r="J162">
        <v>0.75204008919233556</v>
      </c>
      <c r="L162">
        <v>0.26115741090302425</v>
      </c>
      <c r="M162">
        <v>0.18360401027891857</v>
      </c>
      <c r="N162">
        <v>0.58290796529966649</v>
      </c>
      <c r="O162">
        <v>1.2164740290275335</v>
      </c>
    </row>
    <row r="163" spans="2:15" x14ac:dyDescent="0.2">
      <c r="B163">
        <v>0.68471920300228295</v>
      </c>
      <c r="C163">
        <v>0.88607712379261372</v>
      </c>
      <c r="D163">
        <v>0</v>
      </c>
      <c r="E163">
        <v>0</v>
      </c>
      <c r="G163">
        <v>0</v>
      </c>
      <c r="H163">
        <v>0.54263910224965262</v>
      </c>
      <c r="I163">
        <v>0.26115741090302425</v>
      </c>
      <c r="J163">
        <v>0.9553166181245093</v>
      </c>
      <c r="L163">
        <v>0.32175055439664224</v>
      </c>
      <c r="M163">
        <v>0.18360401027891857</v>
      </c>
      <c r="N163">
        <v>0.69554272923115268</v>
      </c>
      <c r="O163">
        <v>1.0696811340715322</v>
      </c>
    </row>
    <row r="164" spans="2:15" x14ac:dyDescent="0.2">
      <c r="B164">
        <v>0</v>
      </c>
      <c r="C164">
        <v>0</v>
      </c>
      <c r="D164">
        <v>0</v>
      </c>
      <c r="E164">
        <v>1.5707963267948966</v>
      </c>
      <c r="G164">
        <v>0</v>
      </c>
      <c r="H164">
        <v>0</v>
      </c>
      <c r="I164">
        <v>0.91643127708416294</v>
      </c>
      <c r="J164">
        <v>0.88607712379261372</v>
      </c>
      <c r="L164">
        <v>0</v>
      </c>
      <c r="M164">
        <v>0</v>
      </c>
      <c r="N164">
        <v>0.37379217483451038</v>
      </c>
      <c r="O164">
        <v>1.3884168400660184</v>
      </c>
    </row>
    <row r="165" spans="2:15" x14ac:dyDescent="0.2">
      <c r="B165">
        <v>0</v>
      </c>
      <c r="C165">
        <v>0</v>
      </c>
      <c r="D165">
        <v>0</v>
      </c>
      <c r="E165">
        <v>1.5707963267948966</v>
      </c>
      <c r="G165">
        <v>0</v>
      </c>
      <c r="H165">
        <v>0</v>
      </c>
      <c r="I165">
        <v>0.80379651315267686</v>
      </c>
      <c r="J165">
        <v>0.9553166181245093</v>
      </c>
      <c r="L165">
        <v>0.57963974036370425</v>
      </c>
      <c r="M165">
        <v>0.42053433528396511</v>
      </c>
      <c r="N165">
        <v>0.32175055439664224</v>
      </c>
      <c r="O165">
        <v>0.71853236869247761</v>
      </c>
    </row>
    <row r="166" spans="2:15" x14ac:dyDescent="0.2">
      <c r="B166">
        <v>0.88607712379261372</v>
      </c>
      <c r="C166">
        <v>0.68471920300228295</v>
      </c>
      <c r="D166">
        <v>0</v>
      </c>
      <c r="E166">
        <v>0</v>
      </c>
      <c r="G166">
        <v>0</v>
      </c>
      <c r="H166">
        <v>0</v>
      </c>
      <c r="I166">
        <v>0.74758434966902076</v>
      </c>
      <c r="J166">
        <v>1.2164740290275335</v>
      </c>
      <c r="L166">
        <v>0.61547970867038726</v>
      </c>
      <c r="M166">
        <v>0.68471920300228295</v>
      </c>
      <c r="N166">
        <v>0</v>
      </c>
      <c r="O166">
        <v>0.54263910224965262</v>
      </c>
    </row>
    <row r="168" spans="2:15" x14ac:dyDescent="0.2">
      <c r="B168" s="41" t="s">
        <v>25</v>
      </c>
    </row>
    <row r="170" spans="2:15" x14ac:dyDescent="0.2">
      <c r="B170" t="s">
        <v>32</v>
      </c>
      <c r="G170" t="s">
        <v>31</v>
      </c>
      <c r="L170" t="s">
        <v>30</v>
      </c>
    </row>
    <row r="171" spans="2:15" x14ac:dyDescent="0.2">
      <c r="B171" t="s">
        <v>33</v>
      </c>
      <c r="C171" t="s">
        <v>22</v>
      </c>
      <c r="D171" t="s">
        <v>34</v>
      </c>
      <c r="E171" t="s">
        <v>35</v>
      </c>
      <c r="G171" t="s">
        <v>33</v>
      </c>
      <c r="H171" t="s">
        <v>22</v>
      </c>
      <c r="I171" t="s">
        <v>34</v>
      </c>
      <c r="J171" t="s">
        <v>35</v>
      </c>
      <c r="L171" t="s">
        <v>33</v>
      </c>
      <c r="M171" t="s">
        <v>22</v>
      </c>
      <c r="N171" t="s">
        <v>34</v>
      </c>
      <c r="O171" t="s">
        <v>35</v>
      </c>
    </row>
    <row r="172" spans="2:15" x14ac:dyDescent="0.2">
      <c r="B172">
        <v>0.68471920300228295</v>
      </c>
      <c r="C172">
        <v>0.88607712379261372</v>
      </c>
      <c r="D172">
        <v>0</v>
      </c>
      <c r="E172">
        <v>0</v>
      </c>
      <c r="G172">
        <v>0.68471920300228295</v>
      </c>
      <c r="H172">
        <v>0.26115741090302425</v>
      </c>
      <c r="I172">
        <v>0.26115741090302425</v>
      </c>
      <c r="J172">
        <v>0.75204008919233556</v>
      </c>
      <c r="L172">
        <v>0.71853236869247761</v>
      </c>
      <c r="M172">
        <v>0.65043176548074655</v>
      </c>
      <c r="N172">
        <v>0</v>
      </c>
      <c r="O172">
        <v>0.60413834556288371</v>
      </c>
    </row>
    <row r="173" spans="2:15" x14ac:dyDescent="0.2">
      <c r="B173">
        <v>0.46364760900080609</v>
      </c>
      <c r="C173">
        <v>0.68471920300228295</v>
      </c>
      <c r="D173">
        <v>0</v>
      </c>
      <c r="E173">
        <v>0.68471920300228295</v>
      </c>
      <c r="G173">
        <v>0.26115741090302425</v>
      </c>
      <c r="H173">
        <v>0.54263910224965262</v>
      </c>
      <c r="I173">
        <v>0.26115741090302425</v>
      </c>
      <c r="J173">
        <v>0.88607712379261372</v>
      </c>
      <c r="L173">
        <v>0.46364760900080609</v>
      </c>
      <c r="M173">
        <v>0.50413004112552051</v>
      </c>
      <c r="N173">
        <v>0.18360401027891857</v>
      </c>
      <c r="O173">
        <v>1.0131975000953597</v>
      </c>
    </row>
    <row r="174" spans="2:15" x14ac:dyDescent="0.2">
      <c r="B174">
        <v>0</v>
      </c>
      <c r="C174">
        <v>0</v>
      </c>
      <c r="D174">
        <v>0</v>
      </c>
      <c r="E174">
        <v>1.5707963267948966</v>
      </c>
      <c r="G174">
        <v>0</v>
      </c>
      <c r="H174">
        <v>0</v>
      </c>
      <c r="I174">
        <v>0.26115741090302425</v>
      </c>
      <c r="J174">
        <v>1.4809408926286007</v>
      </c>
      <c r="L174">
        <v>0.37379217483451038</v>
      </c>
      <c r="M174">
        <v>0.37379217483451038</v>
      </c>
      <c r="N174">
        <v>0.26115741090302425</v>
      </c>
      <c r="O174">
        <v>1.1740145124990613</v>
      </c>
    </row>
    <row r="175" spans="2:15" x14ac:dyDescent="0.2">
      <c r="B175">
        <v>0.88607712379261372</v>
      </c>
      <c r="C175">
        <v>0</v>
      </c>
      <c r="D175">
        <v>0</v>
      </c>
      <c r="E175">
        <v>0.68471920300228295</v>
      </c>
      <c r="G175">
        <v>0</v>
      </c>
      <c r="H175">
        <v>0</v>
      </c>
      <c r="I175">
        <v>0</v>
      </c>
      <c r="J175">
        <v>1.5707963267948966</v>
      </c>
      <c r="L175">
        <v>0.26115741090302425</v>
      </c>
      <c r="M175">
        <v>0.32175055439664224</v>
      </c>
      <c r="N175">
        <v>0.26115741090302425</v>
      </c>
      <c r="O175">
        <v>1.2117612348241622</v>
      </c>
    </row>
    <row r="176" spans="2:15" x14ac:dyDescent="0.2">
      <c r="B176">
        <v>0</v>
      </c>
      <c r="C176">
        <v>0</v>
      </c>
      <c r="D176">
        <v>0</v>
      </c>
      <c r="E176">
        <v>1.5707963267948966</v>
      </c>
      <c r="G176">
        <v>0</v>
      </c>
      <c r="H176">
        <v>0</v>
      </c>
      <c r="I176">
        <v>0.26115741090302425</v>
      </c>
      <c r="J176">
        <v>1.4581615628634106</v>
      </c>
      <c r="L176">
        <v>0</v>
      </c>
      <c r="M176">
        <v>0</v>
      </c>
      <c r="N176">
        <v>0.26115741090302425</v>
      </c>
      <c r="O176">
        <v>1.4720125459075737</v>
      </c>
    </row>
    <row r="177" spans="2:15" x14ac:dyDescent="0.2">
      <c r="B177">
        <v>0</v>
      </c>
      <c r="C177">
        <v>0</v>
      </c>
      <c r="D177">
        <v>0</v>
      </c>
      <c r="E177">
        <v>1.5707963267948966</v>
      </c>
      <c r="G177">
        <v>0</v>
      </c>
      <c r="H177">
        <v>0</v>
      </c>
      <c r="I177">
        <v>0.26115741090302425</v>
      </c>
      <c r="J177">
        <v>1.4809408926286007</v>
      </c>
      <c r="L177">
        <v>0.18360401027891857</v>
      </c>
      <c r="M177">
        <v>0.18360401027891857</v>
      </c>
      <c r="N177">
        <v>0.26115741090302425</v>
      </c>
      <c r="O177">
        <v>1.3683061286971148</v>
      </c>
    </row>
    <row r="178" spans="2:15" x14ac:dyDescent="0.2">
      <c r="B178">
        <v>0</v>
      </c>
      <c r="C178">
        <v>0</v>
      </c>
      <c r="D178">
        <v>0</v>
      </c>
      <c r="E178">
        <v>1.5707963267948966</v>
      </c>
      <c r="G178">
        <v>0</v>
      </c>
      <c r="H178">
        <v>0</v>
      </c>
      <c r="I178">
        <v>0.26115741090302425</v>
      </c>
      <c r="J178">
        <v>1.4581615628634106</v>
      </c>
      <c r="L178">
        <v>0</v>
      </c>
      <c r="M178">
        <v>0.32175055439664224</v>
      </c>
      <c r="N178">
        <v>0.26115741090302425</v>
      </c>
      <c r="O178">
        <v>1.2907527280730089</v>
      </c>
    </row>
    <row r="179" spans="2:15" x14ac:dyDescent="0.2">
      <c r="B179">
        <v>0</v>
      </c>
      <c r="C179">
        <v>0</v>
      </c>
      <c r="D179">
        <v>0.46364760900080609</v>
      </c>
      <c r="E179">
        <v>1.3497247327934199</v>
      </c>
      <c r="G179">
        <v>0</v>
      </c>
      <c r="H179">
        <v>0</v>
      </c>
      <c r="I179">
        <v>0.26115741090302425</v>
      </c>
      <c r="J179">
        <v>1.4809408926286007</v>
      </c>
      <c r="L179">
        <v>0</v>
      </c>
      <c r="M179">
        <v>0</v>
      </c>
      <c r="N179">
        <v>0.26115741090302425</v>
      </c>
      <c r="O179">
        <v>1.4581615628634106</v>
      </c>
    </row>
    <row r="180" spans="2:15" x14ac:dyDescent="0.2">
      <c r="B180">
        <v>0</v>
      </c>
      <c r="C180">
        <v>0</v>
      </c>
      <c r="D180">
        <v>0</v>
      </c>
      <c r="E180">
        <v>1.5707963267948966</v>
      </c>
      <c r="G180">
        <v>0</v>
      </c>
      <c r="H180">
        <v>0</v>
      </c>
      <c r="I180">
        <v>0.26115741090302425</v>
      </c>
      <c r="J180">
        <v>1.4809408926286007</v>
      </c>
      <c r="L180">
        <v>0.26115741090302425</v>
      </c>
      <c r="M180">
        <v>0.26115741090302425</v>
      </c>
      <c r="N180">
        <v>0.26115741090302425</v>
      </c>
      <c r="O180">
        <v>1.2893146354482679</v>
      </c>
    </row>
    <row r="181" spans="2:15" x14ac:dyDescent="0.2">
      <c r="B181">
        <v>0</v>
      </c>
      <c r="C181">
        <v>0</v>
      </c>
      <c r="D181">
        <v>0</v>
      </c>
      <c r="E181">
        <v>1.5707963267948966</v>
      </c>
      <c r="G181">
        <v>0.88607712379261372</v>
      </c>
      <c r="H181">
        <v>0.68471920300228295</v>
      </c>
      <c r="I181">
        <v>0</v>
      </c>
      <c r="J181">
        <v>0</v>
      </c>
      <c r="L181">
        <v>0.54263910224965262</v>
      </c>
      <c r="M181">
        <v>0.26115741090302425</v>
      </c>
      <c r="N181">
        <v>0.32175055439664224</v>
      </c>
      <c r="O181">
        <v>1.0465555743004726</v>
      </c>
    </row>
    <row r="183" spans="2:15" x14ac:dyDescent="0.2">
      <c r="B183" s="41" t="s">
        <v>26</v>
      </c>
    </row>
    <row r="185" spans="2:15" x14ac:dyDescent="0.2">
      <c r="B185" t="s">
        <v>32</v>
      </c>
      <c r="G185" t="s">
        <v>31</v>
      </c>
      <c r="L185" t="s">
        <v>30</v>
      </c>
    </row>
    <row r="186" spans="2:15" x14ac:dyDescent="0.2">
      <c r="B186" t="s">
        <v>33</v>
      </c>
      <c r="C186" t="s">
        <v>22</v>
      </c>
      <c r="D186" t="s">
        <v>34</v>
      </c>
      <c r="E186" t="s">
        <v>35</v>
      </c>
      <c r="G186" t="s">
        <v>33</v>
      </c>
      <c r="H186" t="s">
        <v>22</v>
      </c>
      <c r="I186" t="s">
        <v>34</v>
      </c>
      <c r="J186" t="s">
        <v>35</v>
      </c>
      <c r="L186" t="s">
        <v>33</v>
      </c>
      <c r="M186" t="s">
        <v>22</v>
      </c>
      <c r="N186" t="s">
        <v>34</v>
      </c>
      <c r="O186" t="s">
        <v>35</v>
      </c>
    </row>
    <row r="187" spans="2:15" x14ac:dyDescent="0.2">
      <c r="B187">
        <v>1.1071487177940904</v>
      </c>
      <c r="C187">
        <v>0</v>
      </c>
      <c r="D187">
        <v>0</v>
      </c>
      <c r="E187">
        <v>0.46364760900080609</v>
      </c>
      <c r="G187">
        <v>0.81875623760256089</v>
      </c>
      <c r="H187">
        <v>0.75204008919233556</v>
      </c>
      <c r="I187">
        <v>0</v>
      </c>
      <c r="J187">
        <v>0</v>
      </c>
      <c r="L187">
        <v>0.88607712379261372</v>
      </c>
      <c r="M187">
        <v>0.68471920300228295</v>
      </c>
      <c r="N187">
        <v>0</v>
      </c>
      <c r="O187">
        <v>0</v>
      </c>
    </row>
    <row r="188" spans="2:15" x14ac:dyDescent="0.2">
      <c r="B188">
        <v>0.68471920300228295</v>
      </c>
      <c r="C188">
        <v>0.88607712379261372</v>
      </c>
      <c r="D188">
        <v>0</v>
      </c>
      <c r="E188">
        <v>0</v>
      </c>
      <c r="G188">
        <v>1.3096389158918722</v>
      </c>
      <c r="H188">
        <v>0.26115741090302425</v>
      </c>
      <c r="I188">
        <v>0</v>
      </c>
      <c r="J188">
        <v>0</v>
      </c>
      <c r="L188">
        <v>1.0281572245452437</v>
      </c>
      <c r="M188">
        <v>0.54263910224965262</v>
      </c>
      <c r="N188">
        <v>0</v>
      </c>
      <c r="O188">
        <v>0</v>
      </c>
    </row>
    <row r="189" spans="2:15" x14ac:dyDescent="0.2">
      <c r="B189">
        <v>0.46364760900080609</v>
      </c>
      <c r="C189">
        <v>1.1071487177940904</v>
      </c>
      <c r="D189">
        <v>0</v>
      </c>
      <c r="E189">
        <v>0</v>
      </c>
      <c r="G189">
        <v>1.0281572245452437</v>
      </c>
      <c r="H189">
        <v>0.54263910224965262</v>
      </c>
      <c r="I189">
        <v>0</v>
      </c>
      <c r="J189">
        <v>0</v>
      </c>
      <c r="L189">
        <v>0.78539816339744839</v>
      </c>
      <c r="M189">
        <v>0.78539816339744839</v>
      </c>
      <c r="N189">
        <v>0</v>
      </c>
      <c r="O189">
        <v>0</v>
      </c>
    </row>
    <row r="190" spans="2:15" x14ac:dyDescent="0.2">
      <c r="B190">
        <v>0.68471920300228295</v>
      </c>
      <c r="C190">
        <v>0.88607712379261372</v>
      </c>
      <c r="D190">
        <v>0</v>
      </c>
      <c r="E190">
        <v>0</v>
      </c>
      <c r="G190">
        <v>1.1071487177940904</v>
      </c>
      <c r="H190">
        <v>0.46364760900080609</v>
      </c>
      <c r="I190">
        <v>0</v>
      </c>
      <c r="J190">
        <v>0</v>
      </c>
      <c r="L190">
        <v>0.61547970867038726</v>
      </c>
      <c r="M190">
        <v>0.9553166181245093</v>
      </c>
      <c r="N190">
        <v>0</v>
      </c>
      <c r="O190">
        <v>0</v>
      </c>
    </row>
    <row r="191" spans="2:15" x14ac:dyDescent="0.2">
      <c r="B191">
        <v>0.88607712379261372</v>
      </c>
      <c r="C191">
        <v>0.68471920300228295</v>
      </c>
      <c r="D191">
        <v>0</v>
      </c>
      <c r="E191">
        <v>0</v>
      </c>
      <c r="G191">
        <v>1.1970041519603862</v>
      </c>
      <c r="H191">
        <v>0.37379217483451038</v>
      </c>
      <c r="I191">
        <v>0</v>
      </c>
      <c r="J191">
        <v>0</v>
      </c>
      <c r="L191">
        <v>0.88607712379261372</v>
      </c>
      <c r="M191">
        <v>0.68471920300228295</v>
      </c>
      <c r="N191">
        <v>0</v>
      </c>
      <c r="O191">
        <v>0</v>
      </c>
    </row>
    <row r="192" spans="2:15" x14ac:dyDescent="0.2">
      <c r="B192">
        <v>1.5707963267948966</v>
      </c>
      <c r="C192">
        <v>0</v>
      </c>
      <c r="D192">
        <v>0</v>
      </c>
      <c r="E192">
        <v>0</v>
      </c>
      <c r="G192">
        <v>0.61547970867038726</v>
      </c>
      <c r="H192">
        <v>0.9553166181245093</v>
      </c>
      <c r="I192">
        <v>0</v>
      </c>
      <c r="J192">
        <v>0</v>
      </c>
      <c r="L192">
        <v>0.92036456131415001</v>
      </c>
      <c r="M192">
        <v>0.61547970867038726</v>
      </c>
      <c r="N192">
        <v>0</v>
      </c>
      <c r="O192">
        <v>0.18360401027891857</v>
      </c>
    </row>
    <row r="193" spans="2:15" x14ac:dyDescent="0.2">
      <c r="B193">
        <v>0.88607712379261372</v>
      </c>
      <c r="C193">
        <v>0.68471920300228295</v>
      </c>
      <c r="D193">
        <v>0</v>
      </c>
      <c r="E193">
        <v>0</v>
      </c>
      <c r="G193">
        <v>0.9553166181245093</v>
      </c>
      <c r="H193">
        <v>0.61547970867038726</v>
      </c>
      <c r="I193">
        <v>0</v>
      </c>
      <c r="J193">
        <v>0</v>
      </c>
      <c r="L193">
        <v>1.1502619915109316</v>
      </c>
      <c r="M193">
        <v>0.42053433528396511</v>
      </c>
      <c r="N193">
        <v>0</v>
      </c>
      <c r="O193">
        <v>0</v>
      </c>
    </row>
    <row r="194" spans="2:15" x14ac:dyDescent="0.2">
      <c r="B194">
        <v>0.88607712379261372</v>
      </c>
      <c r="C194">
        <v>0.46364760900080609</v>
      </c>
      <c r="D194">
        <v>0</v>
      </c>
      <c r="E194">
        <v>0.46364760900080609</v>
      </c>
      <c r="G194">
        <v>0.88607712379261372</v>
      </c>
      <c r="H194">
        <v>0.68471920300228295</v>
      </c>
      <c r="I194">
        <v>0</v>
      </c>
      <c r="J194">
        <v>0</v>
      </c>
      <c r="L194">
        <v>0.78539816339744839</v>
      </c>
      <c r="M194">
        <v>0.78539816339744839</v>
      </c>
      <c r="N194">
        <v>0</v>
      </c>
      <c r="O194">
        <v>0</v>
      </c>
    </row>
    <row r="195" spans="2:15" x14ac:dyDescent="0.2">
      <c r="B195">
        <v>0.88607712379261372</v>
      </c>
      <c r="C195">
        <v>0.68471920300228295</v>
      </c>
      <c r="D195">
        <v>0</v>
      </c>
      <c r="E195">
        <v>0</v>
      </c>
      <c r="G195">
        <v>1.0281572245452437</v>
      </c>
      <c r="H195">
        <v>0.54263910224965262</v>
      </c>
      <c r="I195">
        <v>0</v>
      </c>
      <c r="J195">
        <v>0</v>
      </c>
      <c r="L195">
        <v>0.78539816339744839</v>
      </c>
      <c r="M195">
        <v>0.71853236869247761</v>
      </c>
      <c r="N195">
        <v>0.18360401027891857</v>
      </c>
      <c r="O195">
        <v>0.18360401027891857</v>
      </c>
    </row>
    <row r="196" spans="2:15" x14ac:dyDescent="0.2">
      <c r="B196">
        <v>0.88607712379261372</v>
      </c>
      <c r="C196">
        <v>0.68471920300228295</v>
      </c>
      <c r="D196">
        <v>0</v>
      </c>
      <c r="E196">
        <v>0</v>
      </c>
      <c r="G196">
        <v>0.88607712379261372</v>
      </c>
      <c r="H196">
        <v>0.68471920300228295</v>
      </c>
      <c r="I196">
        <v>0</v>
      </c>
      <c r="J196">
        <v>0</v>
      </c>
      <c r="L196">
        <v>0.68471920300228295</v>
      </c>
      <c r="M196">
        <v>0.88607712379261372</v>
      </c>
      <c r="N196">
        <v>0</v>
      </c>
      <c r="O196">
        <v>0</v>
      </c>
    </row>
  </sheetData>
  <mergeCells count="38">
    <mergeCell ref="AP4:AV4"/>
    <mergeCell ref="AH20:AL20"/>
    <mergeCell ref="AN20:AR20"/>
    <mergeCell ref="Z4:AF4"/>
    <mergeCell ref="Z20:AF20"/>
    <mergeCell ref="Z36:AF36"/>
    <mergeCell ref="AH4:AN4"/>
    <mergeCell ref="B18:C18"/>
    <mergeCell ref="B4:H4"/>
    <mergeCell ref="J4:P4"/>
    <mergeCell ref="R4:X4"/>
    <mergeCell ref="B20:H20"/>
    <mergeCell ref="J20:P20"/>
    <mergeCell ref="R20:X20"/>
    <mergeCell ref="B51:X51"/>
    <mergeCell ref="B55:H55"/>
    <mergeCell ref="J55:P55"/>
    <mergeCell ref="R55:X55"/>
    <mergeCell ref="B36:H36"/>
    <mergeCell ref="J36:P36"/>
    <mergeCell ref="R36:X36"/>
    <mergeCell ref="B71:H71"/>
    <mergeCell ref="J71:P71"/>
    <mergeCell ref="R71:X71"/>
    <mergeCell ref="B87:H87"/>
    <mergeCell ref="J87:P87"/>
    <mergeCell ref="R87:X87"/>
    <mergeCell ref="B151:X151"/>
    <mergeCell ref="B137:H137"/>
    <mergeCell ref="J137:P137"/>
    <mergeCell ref="R137:X137"/>
    <mergeCell ref="B101:X101"/>
    <mergeCell ref="B105:H105"/>
    <mergeCell ref="J105:P105"/>
    <mergeCell ref="R105:X105"/>
    <mergeCell ref="B121:H121"/>
    <mergeCell ref="J121:P121"/>
    <mergeCell ref="R121:X1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97"/>
  <sheetViews>
    <sheetView topLeftCell="Q1" zoomScale="80" zoomScaleNormal="80" zoomScalePageLayoutView="80" workbookViewId="0">
      <selection activeCell="AD48" sqref="AD48"/>
    </sheetView>
  </sheetViews>
  <sheetFormatPr baseColWidth="10" defaultColWidth="8.83203125" defaultRowHeight="15" x14ac:dyDescent="0.2"/>
  <cols>
    <col min="2" max="2" width="10.83203125" customWidth="1"/>
    <col min="7" max="7" width="9.83203125" customWidth="1"/>
    <col min="8" max="8" width="13.6640625" customWidth="1"/>
    <col min="10" max="10" width="11.5" customWidth="1"/>
    <col min="15" max="15" width="10.6640625" customWidth="1"/>
    <col min="16" max="16" width="15.5" customWidth="1"/>
    <col min="18" max="18" width="11.33203125" customWidth="1"/>
    <col min="23" max="23" width="10.6640625" customWidth="1"/>
    <col min="24" max="24" width="12.5" customWidth="1"/>
    <col min="32" max="32" width="10.5" customWidth="1"/>
    <col min="40" max="40" width="10" customWidth="1"/>
  </cols>
  <sheetData>
    <row r="1" spans="2:40" ht="16" thickBot="1" x14ac:dyDescent="0.25"/>
    <row r="2" spans="2:40" ht="22" thickBot="1" x14ac:dyDescent="0.3">
      <c r="B2" s="31" t="s">
        <v>9</v>
      </c>
      <c r="C2" s="33"/>
      <c r="D2" s="33"/>
      <c r="E2" s="34"/>
    </row>
    <row r="3" spans="2:40" ht="16" thickBot="1" x14ac:dyDescent="0.25"/>
    <row r="4" spans="2:40" ht="20" thickBot="1" x14ac:dyDescent="0.3">
      <c r="B4" s="110" t="s">
        <v>0</v>
      </c>
      <c r="C4" s="111"/>
      <c r="D4" s="111"/>
      <c r="E4" s="111"/>
      <c r="F4" s="111"/>
      <c r="G4" s="111"/>
      <c r="H4" s="112"/>
      <c r="J4" s="113" t="s">
        <v>1</v>
      </c>
      <c r="K4" s="114"/>
      <c r="L4" s="114"/>
      <c r="M4" s="114"/>
      <c r="N4" s="114"/>
      <c r="O4" s="114"/>
      <c r="P4" s="115"/>
      <c r="R4" s="113" t="s">
        <v>2</v>
      </c>
      <c r="S4" s="114"/>
      <c r="T4" s="114"/>
      <c r="U4" s="114"/>
      <c r="V4" s="114"/>
      <c r="W4" s="114"/>
      <c r="X4" s="115"/>
      <c r="Z4" s="116" t="s">
        <v>40</v>
      </c>
      <c r="AA4" s="117"/>
      <c r="AB4" s="117"/>
      <c r="AC4" s="117"/>
      <c r="AD4" s="117"/>
      <c r="AE4" s="117"/>
      <c r="AF4" s="118"/>
      <c r="AH4" s="116" t="s">
        <v>44</v>
      </c>
      <c r="AI4" s="117"/>
      <c r="AJ4" s="117"/>
      <c r="AK4" s="117"/>
      <c r="AL4" s="117"/>
      <c r="AM4" s="117"/>
      <c r="AN4" s="118"/>
    </row>
    <row r="5" spans="2:40" x14ac:dyDescent="0.2">
      <c r="B5" s="1"/>
      <c r="C5" s="2" t="s">
        <v>3</v>
      </c>
      <c r="D5" s="40" t="s">
        <v>22</v>
      </c>
      <c r="E5" s="3" t="s">
        <v>4</v>
      </c>
      <c r="F5" s="4" t="s">
        <v>5</v>
      </c>
      <c r="G5" s="5" t="s">
        <v>6</v>
      </c>
      <c r="H5" s="6" t="s">
        <v>7</v>
      </c>
      <c r="J5" s="7"/>
      <c r="K5" s="2" t="s">
        <v>3</v>
      </c>
      <c r="L5" s="40" t="s">
        <v>22</v>
      </c>
      <c r="M5" s="3" t="s">
        <v>4</v>
      </c>
      <c r="N5" s="4" t="s">
        <v>5</v>
      </c>
      <c r="O5" s="5" t="s">
        <v>6</v>
      </c>
      <c r="P5" s="8" t="s">
        <v>7</v>
      </c>
      <c r="R5" s="7"/>
      <c r="S5" s="2" t="s">
        <v>3</v>
      </c>
      <c r="T5" s="40" t="s">
        <v>22</v>
      </c>
      <c r="U5" s="3" t="s">
        <v>4</v>
      </c>
      <c r="V5" s="4" t="s">
        <v>5</v>
      </c>
      <c r="W5" s="9" t="s">
        <v>6</v>
      </c>
      <c r="X5" s="10" t="s">
        <v>7</v>
      </c>
      <c r="Z5" s="11"/>
      <c r="AA5" s="2" t="s">
        <v>3</v>
      </c>
      <c r="AB5" s="40" t="s">
        <v>22</v>
      </c>
      <c r="AC5" s="3" t="s">
        <v>4</v>
      </c>
      <c r="AD5" s="4" t="s">
        <v>5</v>
      </c>
      <c r="AE5" s="5" t="s">
        <v>6</v>
      </c>
      <c r="AF5" s="64" t="s">
        <v>7</v>
      </c>
      <c r="AH5" s="74"/>
      <c r="AI5" s="68" t="s">
        <v>3</v>
      </c>
      <c r="AJ5" s="69" t="s">
        <v>22</v>
      </c>
      <c r="AK5" s="70" t="s">
        <v>4</v>
      </c>
      <c r="AL5" s="71" t="s">
        <v>5</v>
      </c>
      <c r="AM5" s="72" t="s">
        <v>6</v>
      </c>
      <c r="AN5" s="75" t="s">
        <v>7</v>
      </c>
    </row>
    <row r="6" spans="2:40" x14ac:dyDescent="0.2">
      <c r="B6" s="7"/>
      <c r="C6" s="11">
        <v>0</v>
      </c>
      <c r="D6" s="11"/>
      <c r="E6" s="12"/>
      <c r="F6" s="13"/>
      <c r="G6" s="12">
        <v>5</v>
      </c>
      <c r="H6" s="14"/>
      <c r="J6" s="7"/>
      <c r="K6" s="13">
        <v>0</v>
      </c>
      <c r="L6" s="13"/>
      <c r="M6" s="13"/>
      <c r="N6" s="15"/>
      <c r="O6" s="13">
        <v>5</v>
      </c>
      <c r="P6" s="14">
        <v>10</v>
      </c>
      <c r="R6" s="7"/>
      <c r="S6" s="12">
        <v>0</v>
      </c>
      <c r="T6" s="12"/>
      <c r="U6" s="13"/>
      <c r="V6" s="13"/>
      <c r="W6" s="16">
        <v>4</v>
      </c>
      <c r="X6" s="14">
        <v>26</v>
      </c>
      <c r="Z6" s="11"/>
      <c r="AA6" s="11">
        <f t="shared" ref="AA6:AA16" si="0">SUM(C6,K6,S6)</f>
        <v>0</v>
      </c>
      <c r="AB6" s="11">
        <f t="shared" ref="AB6:AB16" si="1">SUM(D6,L6,T6)</f>
        <v>0</v>
      </c>
      <c r="AC6" s="11">
        <f t="shared" ref="AC6:AC16" si="2">SUM(E6,M6,U6)</f>
        <v>0</v>
      </c>
      <c r="AD6" s="11">
        <f t="shared" ref="AD6:AD16" si="3">SUM(F6,N6,V6)</f>
        <v>0</v>
      </c>
      <c r="AE6" s="11">
        <f t="shared" ref="AE6:AE16" si="4">SUM(G6,O6,W6)</f>
        <v>14</v>
      </c>
      <c r="AF6" s="17">
        <f t="shared" ref="AF6:AF16" si="5">SUM(H6,P6,X6)</f>
        <v>36</v>
      </c>
      <c r="AH6" s="12"/>
      <c r="AI6" s="12">
        <v>7</v>
      </c>
      <c r="AJ6" s="73">
        <v>0</v>
      </c>
      <c r="AK6" s="73">
        <v>2</v>
      </c>
      <c r="AL6" s="73">
        <v>0</v>
      </c>
      <c r="AM6" s="73">
        <v>42</v>
      </c>
      <c r="AN6" s="16">
        <v>99</v>
      </c>
    </row>
    <row r="7" spans="2:40" x14ac:dyDescent="0.2">
      <c r="B7" s="7"/>
      <c r="C7" s="11">
        <v>0</v>
      </c>
      <c r="D7" s="11"/>
      <c r="E7" s="11"/>
      <c r="F7" s="17"/>
      <c r="G7" s="11">
        <v>4</v>
      </c>
      <c r="H7" s="18">
        <v>1</v>
      </c>
      <c r="J7" s="7"/>
      <c r="K7" s="17">
        <v>0</v>
      </c>
      <c r="L7" s="17"/>
      <c r="M7" s="17"/>
      <c r="N7" s="15"/>
      <c r="O7" s="17">
        <v>3</v>
      </c>
      <c r="P7" s="10">
        <v>12</v>
      </c>
      <c r="R7" s="7"/>
      <c r="S7" s="11">
        <v>0</v>
      </c>
      <c r="T7" s="11"/>
      <c r="U7" s="17"/>
      <c r="V7" s="17"/>
      <c r="W7" s="19">
        <v>4</v>
      </c>
      <c r="X7" s="10">
        <v>26</v>
      </c>
      <c r="Z7" s="11"/>
      <c r="AA7" s="11">
        <f t="shared" si="0"/>
        <v>0</v>
      </c>
      <c r="AB7" s="11">
        <f t="shared" si="1"/>
        <v>0</v>
      </c>
      <c r="AC7" s="11">
        <f t="shared" si="2"/>
        <v>0</v>
      </c>
      <c r="AD7" s="11">
        <f t="shared" si="3"/>
        <v>0</v>
      </c>
      <c r="AE7" s="11">
        <f t="shared" si="4"/>
        <v>11</v>
      </c>
      <c r="AF7" s="17">
        <f t="shared" si="5"/>
        <v>39</v>
      </c>
      <c r="AH7" s="11"/>
      <c r="AI7" s="11">
        <v>0</v>
      </c>
      <c r="AJ7" s="15">
        <v>15</v>
      </c>
      <c r="AK7" s="15">
        <v>0</v>
      </c>
      <c r="AL7" s="15">
        <v>0</v>
      </c>
      <c r="AM7" s="15">
        <v>44</v>
      </c>
      <c r="AN7" s="19">
        <v>91</v>
      </c>
    </row>
    <row r="8" spans="2:40" x14ac:dyDescent="0.2">
      <c r="B8" s="7"/>
      <c r="C8" s="11">
        <v>0</v>
      </c>
      <c r="D8" s="11"/>
      <c r="E8" s="11"/>
      <c r="F8" s="17"/>
      <c r="G8" s="11">
        <v>3</v>
      </c>
      <c r="H8" s="18">
        <v>2</v>
      </c>
      <c r="J8" s="7"/>
      <c r="K8" s="17">
        <v>0</v>
      </c>
      <c r="L8" s="17">
        <v>1</v>
      </c>
      <c r="M8" s="17">
        <v>1</v>
      </c>
      <c r="N8" s="15"/>
      <c r="O8" s="17">
        <v>9</v>
      </c>
      <c r="P8" s="10">
        <v>4</v>
      </c>
      <c r="R8" s="7"/>
      <c r="S8" s="11">
        <v>0</v>
      </c>
      <c r="T8" s="11"/>
      <c r="U8" s="17">
        <v>1</v>
      </c>
      <c r="V8" s="17"/>
      <c r="W8" s="19">
        <v>6</v>
      </c>
      <c r="X8" s="10">
        <v>23</v>
      </c>
      <c r="Z8" s="11"/>
      <c r="AA8" s="11">
        <f t="shared" si="0"/>
        <v>0</v>
      </c>
      <c r="AB8" s="11">
        <f t="shared" si="1"/>
        <v>1</v>
      </c>
      <c r="AC8" s="11">
        <f t="shared" si="2"/>
        <v>2</v>
      </c>
      <c r="AD8" s="11">
        <f t="shared" si="3"/>
        <v>0</v>
      </c>
      <c r="AE8" s="11">
        <f t="shared" si="4"/>
        <v>18</v>
      </c>
      <c r="AF8" s="17">
        <f t="shared" si="5"/>
        <v>29</v>
      </c>
      <c r="AH8" s="11"/>
      <c r="AI8" s="11">
        <v>0</v>
      </c>
      <c r="AJ8" s="15">
        <v>50</v>
      </c>
      <c r="AK8" s="15">
        <v>2</v>
      </c>
      <c r="AL8" s="15">
        <v>0</v>
      </c>
      <c r="AM8" s="15">
        <v>20</v>
      </c>
      <c r="AN8" s="19">
        <v>78</v>
      </c>
    </row>
    <row r="9" spans="2:40" x14ac:dyDescent="0.2">
      <c r="B9" s="7"/>
      <c r="C9" s="11">
        <v>0</v>
      </c>
      <c r="D9" s="11"/>
      <c r="E9" s="11"/>
      <c r="F9" s="17"/>
      <c r="G9" s="11">
        <v>5</v>
      </c>
      <c r="H9" s="18"/>
      <c r="J9" s="7"/>
      <c r="K9" s="17">
        <v>0</v>
      </c>
      <c r="L9" s="17"/>
      <c r="M9" s="17"/>
      <c r="N9" s="15"/>
      <c r="O9" s="17">
        <v>3</v>
      </c>
      <c r="P9" s="10">
        <v>12</v>
      </c>
      <c r="R9" s="7"/>
      <c r="S9" s="11">
        <v>0</v>
      </c>
      <c r="T9" s="11"/>
      <c r="U9" s="17"/>
      <c r="V9" s="17"/>
      <c r="W9" s="19">
        <v>9</v>
      </c>
      <c r="X9" s="10">
        <v>21</v>
      </c>
      <c r="Z9" s="11"/>
      <c r="AA9" s="11">
        <f t="shared" si="0"/>
        <v>0</v>
      </c>
      <c r="AB9" s="11">
        <f t="shared" si="1"/>
        <v>0</v>
      </c>
      <c r="AC9" s="11">
        <f t="shared" si="2"/>
        <v>0</v>
      </c>
      <c r="AD9" s="11">
        <f t="shared" si="3"/>
        <v>0</v>
      </c>
      <c r="AE9" s="11">
        <f t="shared" si="4"/>
        <v>17</v>
      </c>
      <c r="AF9" s="17">
        <f t="shared" si="5"/>
        <v>33</v>
      </c>
      <c r="AH9" s="11"/>
      <c r="AI9" s="11">
        <v>2</v>
      </c>
      <c r="AJ9" s="15">
        <v>35</v>
      </c>
      <c r="AK9" s="15">
        <v>0</v>
      </c>
      <c r="AL9" s="15">
        <v>0</v>
      </c>
      <c r="AM9" s="15">
        <v>30</v>
      </c>
      <c r="AN9" s="19">
        <v>83</v>
      </c>
    </row>
    <row r="10" spans="2:40" x14ac:dyDescent="0.2">
      <c r="B10" s="7"/>
      <c r="C10" s="11">
        <v>0</v>
      </c>
      <c r="D10" s="11"/>
      <c r="E10" s="11"/>
      <c r="F10" s="17"/>
      <c r="G10" s="11">
        <v>1</v>
      </c>
      <c r="H10" s="18">
        <v>4</v>
      </c>
      <c r="J10" s="7"/>
      <c r="K10" s="17">
        <v>0</v>
      </c>
      <c r="L10" s="17"/>
      <c r="M10" s="17"/>
      <c r="N10" s="15"/>
      <c r="O10" s="17">
        <v>4</v>
      </c>
      <c r="P10" s="10">
        <v>11</v>
      </c>
      <c r="R10" s="7"/>
      <c r="S10" s="11">
        <v>0</v>
      </c>
      <c r="T10" s="11"/>
      <c r="U10" s="17"/>
      <c r="V10" s="17"/>
      <c r="W10" s="19">
        <v>9</v>
      </c>
      <c r="X10" s="10">
        <v>21</v>
      </c>
      <c r="Z10" s="11"/>
      <c r="AA10" s="11">
        <f t="shared" si="0"/>
        <v>0</v>
      </c>
      <c r="AB10" s="11">
        <f t="shared" si="1"/>
        <v>0</v>
      </c>
      <c r="AC10" s="11">
        <f t="shared" si="2"/>
        <v>0</v>
      </c>
      <c r="AD10" s="11">
        <f t="shared" si="3"/>
        <v>0</v>
      </c>
      <c r="AE10" s="11">
        <f t="shared" si="4"/>
        <v>14</v>
      </c>
      <c r="AF10" s="17">
        <f t="shared" si="5"/>
        <v>36</v>
      </c>
      <c r="AH10" s="11"/>
      <c r="AI10" s="11">
        <v>1</v>
      </c>
      <c r="AJ10" s="15">
        <v>12</v>
      </c>
      <c r="AK10" s="15">
        <v>1</v>
      </c>
      <c r="AL10" s="15">
        <v>1</v>
      </c>
      <c r="AM10" s="15">
        <v>52</v>
      </c>
      <c r="AN10" s="19">
        <v>83</v>
      </c>
    </row>
    <row r="11" spans="2:40" x14ac:dyDescent="0.2">
      <c r="B11" s="7"/>
      <c r="C11" s="11">
        <v>0</v>
      </c>
      <c r="D11" s="11"/>
      <c r="E11" s="11"/>
      <c r="F11" s="17"/>
      <c r="G11" s="11">
        <v>2</v>
      </c>
      <c r="H11" s="18">
        <v>3</v>
      </c>
      <c r="J11" s="7"/>
      <c r="K11" s="17">
        <v>0</v>
      </c>
      <c r="L11" s="17"/>
      <c r="M11" s="17"/>
      <c r="N11" s="15"/>
      <c r="O11" s="17">
        <v>9</v>
      </c>
      <c r="P11" s="10">
        <v>6</v>
      </c>
      <c r="R11" s="7"/>
      <c r="S11" s="11">
        <v>0</v>
      </c>
      <c r="T11" s="11"/>
      <c r="U11" s="20">
        <v>2</v>
      </c>
      <c r="V11" s="17"/>
      <c r="W11" s="19">
        <v>4</v>
      </c>
      <c r="X11" s="10">
        <v>24</v>
      </c>
      <c r="Z11" s="11"/>
      <c r="AA11" s="11">
        <f t="shared" si="0"/>
        <v>0</v>
      </c>
      <c r="AB11" s="11">
        <f t="shared" si="1"/>
        <v>0</v>
      </c>
      <c r="AC11" s="11">
        <f t="shared" si="2"/>
        <v>2</v>
      </c>
      <c r="AD11" s="11">
        <f t="shared" si="3"/>
        <v>0</v>
      </c>
      <c r="AE11" s="11">
        <f t="shared" si="4"/>
        <v>15</v>
      </c>
      <c r="AF11" s="17">
        <f t="shared" si="5"/>
        <v>33</v>
      </c>
      <c r="AH11" s="11"/>
      <c r="AI11" s="11">
        <v>15</v>
      </c>
      <c r="AJ11" s="15">
        <v>1</v>
      </c>
      <c r="AK11" s="15">
        <v>16</v>
      </c>
      <c r="AL11" s="15">
        <v>1</v>
      </c>
      <c r="AM11" s="15">
        <v>31</v>
      </c>
      <c r="AN11" s="19">
        <v>86</v>
      </c>
    </row>
    <row r="12" spans="2:40" x14ac:dyDescent="0.2">
      <c r="B12" s="7"/>
      <c r="C12" s="11">
        <v>0</v>
      </c>
      <c r="D12" s="11"/>
      <c r="E12" s="11"/>
      <c r="F12" s="17"/>
      <c r="G12" s="11">
        <v>5</v>
      </c>
      <c r="H12" s="18"/>
      <c r="J12" s="7"/>
      <c r="K12" s="17">
        <v>0</v>
      </c>
      <c r="L12" s="17"/>
      <c r="M12" s="17"/>
      <c r="N12" s="15"/>
      <c r="O12" s="17">
        <v>8</v>
      </c>
      <c r="P12" s="10">
        <v>7</v>
      </c>
      <c r="R12" s="7"/>
      <c r="S12" s="11">
        <v>0</v>
      </c>
      <c r="T12" s="11"/>
      <c r="U12" s="20"/>
      <c r="V12" s="17"/>
      <c r="W12" s="19">
        <v>18</v>
      </c>
      <c r="X12" s="10">
        <v>12</v>
      </c>
      <c r="Z12" s="11"/>
      <c r="AA12" s="11">
        <f t="shared" si="0"/>
        <v>0</v>
      </c>
      <c r="AB12" s="11">
        <f t="shared" si="1"/>
        <v>0</v>
      </c>
      <c r="AC12" s="11">
        <f t="shared" si="2"/>
        <v>0</v>
      </c>
      <c r="AD12" s="11">
        <f t="shared" si="3"/>
        <v>0</v>
      </c>
      <c r="AE12" s="11">
        <f t="shared" si="4"/>
        <v>31</v>
      </c>
      <c r="AF12" s="17">
        <f t="shared" si="5"/>
        <v>19</v>
      </c>
      <c r="AH12" s="11"/>
      <c r="AI12" s="11">
        <v>15</v>
      </c>
      <c r="AJ12" s="15">
        <v>31</v>
      </c>
      <c r="AK12" s="15">
        <v>0</v>
      </c>
      <c r="AL12" s="15">
        <v>0</v>
      </c>
      <c r="AM12" s="15">
        <v>36</v>
      </c>
      <c r="AN12" s="19">
        <v>68</v>
      </c>
    </row>
    <row r="13" spans="2:40" x14ac:dyDescent="0.2">
      <c r="B13" s="7"/>
      <c r="C13" s="11">
        <v>0</v>
      </c>
      <c r="D13" s="11"/>
      <c r="E13" s="11"/>
      <c r="F13" s="17"/>
      <c r="G13" s="11"/>
      <c r="H13" s="18">
        <v>5</v>
      </c>
      <c r="J13" s="7"/>
      <c r="K13" s="17">
        <v>0</v>
      </c>
      <c r="L13" s="17"/>
      <c r="M13" s="17"/>
      <c r="N13" s="15"/>
      <c r="O13" s="17">
        <v>8</v>
      </c>
      <c r="P13" s="10">
        <v>7</v>
      </c>
      <c r="R13" s="7"/>
      <c r="S13" s="11">
        <v>0</v>
      </c>
      <c r="T13" s="11"/>
      <c r="U13" s="17"/>
      <c r="V13" s="17"/>
      <c r="W13" s="19">
        <v>9</v>
      </c>
      <c r="X13" s="10">
        <v>21</v>
      </c>
      <c r="Z13" s="11"/>
      <c r="AA13" s="11">
        <f t="shared" si="0"/>
        <v>0</v>
      </c>
      <c r="AB13" s="11">
        <f t="shared" si="1"/>
        <v>0</v>
      </c>
      <c r="AC13" s="11">
        <f t="shared" si="2"/>
        <v>0</v>
      </c>
      <c r="AD13" s="11">
        <f t="shared" si="3"/>
        <v>0</v>
      </c>
      <c r="AE13" s="11">
        <f t="shared" si="4"/>
        <v>17</v>
      </c>
      <c r="AF13" s="17">
        <f t="shared" si="5"/>
        <v>33</v>
      </c>
      <c r="AH13" s="11"/>
      <c r="AI13" s="11">
        <v>0</v>
      </c>
      <c r="AJ13" s="15">
        <v>0</v>
      </c>
      <c r="AK13" s="15">
        <v>6</v>
      </c>
      <c r="AL13" s="15">
        <v>1</v>
      </c>
      <c r="AM13" s="15">
        <v>64</v>
      </c>
      <c r="AN13" s="19">
        <v>79</v>
      </c>
    </row>
    <row r="14" spans="2:40" x14ac:dyDescent="0.2">
      <c r="B14" s="7"/>
      <c r="C14" s="11">
        <v>0</v>
      </c>
      <c r="D14" s="11"/>
      <c r="E14" s="11"/>
      <c r="F14" s="17"/>
      <c r="G14" s="11">
        <v>3</v>
      </c>
      <c r="H14" s="18">
        <v>2</v>
      </c>
      <c r="J14" s="7"/>
      <c r="K14" s="17">
        <v>0</v>
      </c>
      <c r="L14" s="17">
        <v>15</v>
      </c>
      <c r="M14" s="17"/>
      <c r="N14" s="15"/>
      <c r="O14" s="17"/>
      <c r="P14" s="10"/>
      <c r="R14" s="7"/>
      <c r="S14" s="11">
        <v>0</v>
      </c>
      <c r="T14" s="11">
        <v>5</v>
      </c>
      <c r="U14" s="17"/>
      <c r="V14" s="17"/>
      <c r="W14" s="19">
        <v>22</v>
      </c>
      <c r="X14" s="10">
        <v>3</v>
      </c>
      <c r="Z14" s="11"/>
      <c r="AA14" s="11">
        <f t="shared" si="0"/>
        <v>0</v>
      </c>
      <c r="AB14" s="11">
        <f t="shared" si="1"/>
        <v>20</v>
      </c>
      <c r="AC14" s="11">
        <f t="shared" si="2"/>
        <v>0</v>
      </c>
      <c r="AD14" s="11">
        <f t="shared" si="3"/>
        <v>0</v>
      </c>
      <c r="AE14" s="11">
        <f t="shared" si="4"/>
        <v>25</v>
      </c>
      <c r="AF14" s="17">
        <f t="shared" si="5"/>
        <v>5</v>
      </c>
      <c r="AH14" s="11"/>
      <c r="AI14" s="11">
        <v>0</v>
      </c>
      <c r="AJ14" s="15">
        <v>20</v>
      </c>
      <c r="AK14" s="15">
        <v>15</v>
      </c>
      <c r="AL14" s="15">
        <v>0</v>
      </c>
      <c r="AM14" s="15">
        <v>63</v>
      </c>
      <c r="AN14" s="19">
        <v>52</v>
      </c>
    </row>
    <row r="15" spans="2:40" x14ac:dyDescent="0.2">
      <c r="B15" s="7"/>
      <c r="C15" s="11">
        <v>0</v>
      </c>
      <c r="D15" s="11"/>
      <c r="E15" s="11"/>
      <c r="F15" s="17"/>
      <c r="G15" s="11">
        <v>4</v>
      </c>
      <c r="H15" s="18">
        <v>1</v>
      </c>
      <c r="J15" s="7"/>
      <c r="K15" s="17">
        <v>0</v>
      </c>
      <c r="L15" s="17"/>
      <c r="M15" s="17"/>
      <c r="N15" s="21"/>
      <c r="O15" s="17">
        <v>14</v>
      </c>
      <c r="P15" s="10">
        <v>1</v>
      </c>
      <c r="R15" s="7"/>
      <c r="S15" s="11">
        <v>1</v>
      </c>
      <c r="T15" s="11"/>
      <c r="U15" s="17">
        <v>2</v>
      </c>
      <c r="V15" s="17"/>
      <c r="W15" s="19">
        <v>19</v>
      </c>
      <c r="X15" s="10">
        <v>8</v>
      </c>
      <c r="Z15" s="11"/>
      <c r="AA15" s="11">
        <f t="shared" si="0"/>
        <v>1</v>
      </c>
      <c r="AB15" s="11">
        <f t="shared" si="1"/>
        <v>0</v>
      </c>
      <c r="AC15" s="11">
        <f t="shared" si="2"/>
        <v>2</v>
      </c>
      <c r="AD15" s="11">
        <f t="shared" si="3"/>
        <v>0</v>
      </c>
      <c r="AE15" s="11">
        <f t="shared" si="4"/>
        <v>37</v>
      </c>
      <c r="AF15" s="17">
        <f t="shared" si="5"/>
        <v>10</v>
      </c>
      <c r="AH15" s="11"/>
      <c r="AI15" s="66">
        <v>1</v>
      </c>
      <c r="AJ15" s="80">
        <v>20</v>
      </c>
      <c r="AK15" s="80">
        <v>4</v>
      </c>
      <c r="AL15" s="80">
        <v>0</v>
      </c>
      <c r="AM15" s="80">
        <v>63</v>
      </c>
      <c r="AN15" s="81">
        <v>62</v>
      </c>
    </row>
    <row r="16" spans="2:40" s="41" customFormat="1" ht="16" thickBot="1" x14ac:dyDescent="0.25">
      <c r="B16" s="22" t="s">
        <v>8</v>
      </c>
      <c r="C16" s="23">
        <f>SUM(C6:C15)</f>
        <v>0</v>
      </c>
      <c r="D16" s="23"/>
      <c r="E16" s="23"/>
      <c r="F16" s="24">
        <f>SUM(F6:F15)</f>
        <v>0</v>
      </c>
      <c r="G16" s="25">
        <f>SUM(G6:G15)</f>
        <v>32</v>
      </c>
      <c r="H16" s="26">
        <f>SUM(H6:H15)</f>
        <v>18</v>
      </c>
      <c r="J16" s="22" t="s">
        <v>8</v>
      </c>
      <c r="K16" s="24">
        <f t="shared" ref="K16:P16" si="6">SUM(K6:K15)</f>
        <v>0</v>
      </c>
      <c r="L16" s="24">
        <f t="shared" si="6"/>
        <v>16</v>
      </c>
      <c r="M16" s="24">
        <f t="shared" si="6"/>
        <v>1</v>
      </c>
      <c r="N16" s="38">
        <f t="shared" si="6"/>
        <v>0</v>
      </c>
      <c r="O16" s="24">
        <f t="shared" si="6"/>
        <v>63</v>
      </c>
      <c r="P16" s="43">
        <f t="shared" si="6"/>
        <v>70</v>
      </c>
      <c r="R16" s="22" t="s">
        <v>8</v>
      </c>
      <c r="S16" s="23">
        <f t="shared" ref="S16:X16" si="7">SUM(S6:S15)</f>
        <v>1</v>
      </c>
      <c r="T16" s="23">
        <f t="shared" si="7"/>
        <v>5</v>
      </c>
      <c r="U16" s="24">
        <f t="shared" si="7"/>
        <v>5</v>
      </c>
      <c r="V16" s="38">
        <f t="shared" si="7"/>
        <v>0</v>
      </c>
      <c r="W16" s="24">
        <f t="shared" si="7"/>
        <v>104</v>
      </c>
      <c r="X16" s="43">
        <f t="shared" si="7"/>
        <v>185</v>
      </c>
      <c r="Z16" s="65" t="s">
        <v>8</v>
      </c>
      <c r="AA16" s="66">
        <f t="shared" si="0"/>
        <v>1</v>
      </c>
      <c r="AB16" s="66">
        <f t="shared" si="1"/>
        <v>21</v>
      </c>
      <c r="AC16" s="66">
        <f t="shared" si="2"/>
        <v>6</v>
      </c>
      <c r="AD16" s="66">
        <f t="shared" si="3"/>
        <v>0</v>
      </c>
      <c r="AE16" s="66">
        <f t="shared" si="4"/>
        <v>199</v>
      </c>
      <c r="AF16" s="67">
        <f t="shared" si="5"/>
        <v>273</v>
      </c>
      <c r="AH16" s="76" t="s">
        <v>8</v>
      </c>
      <c r="AI16" s="76">
        <v>41</v>
      </c>
      <c r="AJ16" s="82">
        <v>184</v>
      </c>
      <c r="AK16" s="82">
        <v>46</v>
      </c>
      <c r="AL16" s="82">
        <v>3</v>
      </c>
      <c r="AM16" s="82">
        <v>445</v>
      </c>
      <c r="AN16" s="83">
        <v>781</v>
      </c>
    </row>
    <row r="17" spans="2:40" ht="16" thickBot="1" x14ac:dyDescent="0.25">
      <c r="C17" s="37"/>
      <c r="D17" s="21"/>
      <c r="G17">
        <f>32/50</f>
        <v>0.64</v>
      </c>
      <c r="H17">
        <f>18/50</f>
        <v>0.36</v>
      </c>
      <c r="L17">
        <f>16/150</f>
        <v>0.10666666666666667</v>
      </c>
      <c r="M17">
        <f>1/150</f>
        <v>6.6666666666666671E-3</v>
      </c>
      <c r="O17">
        <f>63/150</f>
        <v>0.42</v>
      </c>
      <c r="P17">
        <f>70/150</f>
        <v>0.46666666666666667</v>
      </c>
      <c r="S17">
        <f>1/300</f>
        <v>3.3333333333333335E-3</v>
      </c>
      <c r="T17">
        <f>5/300</f>
        <v>1.6666666666666666E-2</v>
      </c>
      <c r="U17">
        <f>5/300</f>
        <v>1.6666666666666666E-2</v>
      </c>
      <c r="W17">
        <f>104/300</f>
        <v>0.34666666666666668</v>
      </c>
      <c r="X17">
        <f>185/300</f>
        <v>0.6166666666666667</v>
      </c>
      <c r="AH17" s="67" t="s">
        <v>43</v>
      </c>
      <c r="AI17" s="80">
        <v>2.7333333333333334E-2</v>
      </c>
      <c r="AJ17" s="80">
        <v>0.12266666666666666</v>
      </c>
      <c r="AK17" s="80">
        <v>3.0666666666666665E-2</v>
      </c>
      <c r="AL17" s="80">
        <v>2E-3</v>
      </c>
      <c r="AM17" s="80">
        <v>0.29666666666666669</v>
      </c>
      <c r="AN17" s="81">
        <v>0.52066666666666672</v>
      </c>
    </row>
    <row r="18" spans="2:40" ht="22" thickBot="1" x14ac:dyDescent="0.3">
      <c r="B18" s="104" t="s">
        <v>10</v>
      </c>
      <c r="C18" s="105"/>
      <c r="D18" s="39"/>
      <c r="I18">
        <f>478/500</f>
        <v>0.95599999999999996</v>
      </c>
    </row>
    <row r="19" spans="2:40" ht="16" thickBot="1" x14ac:dyDescent="0.25"/>
    <row r="20" spans="2:40" ht="20" thickBot="1" x14ac:dyDescent="0.3">
      <c r="B20" s="110" t="s">
        <v>0</v>
      </c>
      <c r="C20" s="111"/>
      <c r="D20" s="111"/>
      <c r="E20" s="111"/>
      <c r="F20" s="111"/>
      <c r="G20" s="111"/>
      <c r="H20" s="112"/>
      <c r="J20" s="113" t="s">
        <v>1</v>
      </c>
      <c r="K20" s="114"/>
      <c r="L20" s="114"/>
      <c r="M20" s="114"/>
      <c r="N20" s="114"/>
      <c r="O20" s="114"/>
      <c r="P20" s="115"/>
      <c r="R20" s="113" t="s">
        <v>2</v>
      </c>
      <c r="S20" s="114"/>
      <c r="T20" s="114"/>
      <c r="U20" s="114"/>
      <c r="V20" s="114"/>
      <c r="W20" s="114"/>
      <c r="X20" s="115"/>
      <c r="Z20" s="116" t="s">
        <v>41</v>
      </c>
      <c r="AA20" s="117"/>
      <c r="AB20" s="117"/>
      <c r="AC20" s="117"/>
      <c r="AD20" s="117"/>
      <c r="AE20" s="117"/>
      <c r="AF20" s="118"/>
      <c r="AH20" s="116" t="s">
        <v>45</v>
      </c>
      <c r="AI20" s="117"/>
      <c r="AJ20" s="117"/>
      <c r="AK20" s="117"/>
      <c r="AL20" s="118"/>
    </row>
    <row r="21" spans="2:40" x14ac:dyDescent="0.2">
      <c r="B21" s="1"/>
      <c r="C21" s="2" t="s">
        <v>3</v>
      </c>
      <c r="D21" s="40" t="s">
        <v>22</v>
      </c>
      <c r="E21" s="3" t="s">
        <v>4</v>
      </c>
      <c r="F21" s="4" t="s">
        <v>5</v>
      </c>
      <c r="G21" s="5" t="s">
        <v>6</v>
      </c>
      <c r="H21" s="6" t="s">
        <v>7</v>
      </c>
      <c r="J21" s="7"/>
      <c r="K21" s="2" t="s">
        <v>3</v>
      </c>
      <c r="L21" s="40" t="s">
        <v>22</v>
      </c>
      <c r="M21" s="3" t="s">
        <v>4</v>
      </c>
      <c r="N21" s="4" t="s">
        <v>5</v>
      </c>
      <c r="O21" s="5" t="s">
        <v>6</v>
      </c>
      <c r="P21" s="8" t="s">
        <v>7</v>
      </c>
      <c r="R21" s="7"/>
      <c r="S21" s="2" t="s">
        <v>3</v>
      </c>
      <c r="T21" s="40" t="s">
        <v>22</v>
      </c>
      <c r="U21" s="3" t="s">
        <v>4</v>
      </c>
      <c r="V21" s="4" t="s">
        <v>5</v>
      </c>
      <c r="W21" s="9" t="s">
        <v>6</v>
      </c>
      <c r="X21" s="10" t="s">
        <v>7</v>
      </c>
      <c r="Z21" s="11"/>
      <c r="AA21" s="2" t="s">
        <v>3</v>
      </c>
      <c r="AB21" s="40" t="s">
        <v>22</v>
      </c>
      <c r="AC21" s="3" t="s">
        <v>4</v>
      </c>
      <c r="AD21" s="4" t="s">
        <v>5</v>
      </c>
      <c r="AE21" s="5" t="s">
        <v>6</v>
      </c>
      <c r="AF21" s="64" t="s">
        <v>7</v>
      </c>
      <c r="AH21" s="74"/>
      <c r="AI21" s="68" t="s">
        <v>3</v>
      </c>
      <c r="AJ21" s="69" t="s">
        <v>22</v>
      </c>
      <c r="AK21" s="85" t="s">
        <v>4</v>
      </c>
      <c r="AL21" s="79" t="s">
        <v>5</v>
      </c>
    </row>
    <row r="22" spans="2:40" x14ac:dyDescent="0.2">
      <c r="B22" s="7"/>
      <c r="C22" s="11">
        <v>0</v>
      </c>
      <c r="D22" s="11"/>
      <c r="E22" s="12"/>
      <c r="F22" s="13"/>
      <c r="G22" s="12"/>
      <c r="H22" s="14">
        <v>5</v>
      </c>
      <c r="J22" s="7"/>
      <c r="K22" s="13">
        <v>0</v>
      </c>
      <c r="L22" s="13"/>
      <c r="M22" s="13"/>
      <c r="N22" s="15"/>
      <c r="O22" s="13">
        <v>1</v>
      </c>
      <c r="P22" s="14">
        <v>14</v>
      </c>
      <c r="R22" s="7"/>
      <c r="S22" s="12">
        <v>0</v>
      </c>
      <c r="T22" s="12"/>
      <c r="U22" s="13">
        <v>2</v>
      </c>
      <c r="V22" s="13"/>
      <c r="W22" s="16"/>
      <c r="X22" s="14">
        <v>28</v>
      </c>
      <c r="Z22" s="11"/>
      <c r="AA22" s="11">
        <f t="shared" ref="AA22:AA32" si="8">SUM(C22,K22,S22)</f>
        <v>0</v>
      </c>
      <c r="AB22" s="11">
        <f t="shared" ref="AB22:AB32" si="9">SUM(D22,L22,T22)</f>
        <v>0</v>
      </c>
      <c r="AC22" s="11">
        <f t="shared" ref="AC22:AC32" si="10">SUM(E22,M22,U22)</f>
        <v>2</v>
      </c>
      <c r="AD22" s="11">
        <f t="shared" ref="AD22:AD32" si="11">SUM(F22,N22,V22)</f>
        <v>0</v>
      </c>
      <c r="AE22" s="11">
        <f t="shared" ref="AE22:AE32" si="12">SUM(G22,O22,W22)</f>
        <v>1</v>
      </c>
      <c r="AF22" s="17">
        <f t="shared" ref="AF22:AF32" si="13">SUM(H22,P22,X22)</f>
        <v>47</v>
      </c>
      <c r="AH22" s="11"/>
      <c r="AI22" s="12">
        <v>7</v>
      </c>
      <c r="AJ22" s="73">
        <v>0</v>
      </c>
      <c r="AK22" s="15">
        <f>SUM(AK6,AN6)</f>
        <v>101</v>
      </c>
      <c r="AL22" s="16">
        <f>SUM(AL6:AM6)</f>
        <v>42</v>
      </c>
    </row>
    <row r="23" spans="2:40" x14ac:dyDescent="0.2">
      <c r="B23" s="7"/>
      <c r="C23" s="11">
        <v>0</v>
      </c>
      <c r="D23" s="11"/>
      <c r="E23" s="11"/>
      <c r="F23" s="17"/>
      <c r="G23" s="11"/>
      <c r="H23" s="18">
        <v>5</v>
      </c>
      <c r="J23" s="7"/>
      <c r="K23" s="17">
        <v>0</v>
      </c>
      <c r="L23" s="17"/>
      <c r="M23" s="17"/>
      <c r="N23" s="15"/>
      <c r="O23" s="17"/>
      <c r="P23" s="10">
        <v>15</v>
      </c>
      <c r="R23" s="7"/>
      <c r="S23" s="11">
        <v>0</v>
      </c>
      <c r="T23" s="11"/>
      <c r="U23" s="17"/>
      <c r="V23" s="17"/>
      <c r="W23" s="19">
        <v>1</v>
      </c>
      <c r="X23" s="10">
        <v>29</v>
      </c>
      <c r="Z23" s="11"/>
      <c r="AA23" s="11">
        <f t="shared" si="8"/>
        <v>0</v>
      </c>
      <c r="AB23" s="11">
        <f t="shared" si="9"/>
        <v>0</v>
      </c>
      <c r="AC23" s="11">
        <f t="shared" si="10"/>
        <v>0</v>
      </c>
      <c r="AD23" s="11">
        <f t="shared" si="11"/>
        <v>0</v>
      </c>
      <c r="AE23" s="11">
        <f t="shared" si="12"/>
        <v>1</v>
      </c>
      <c r="AF23" s="17">
        <f t="shared" si="13"/>
        <v>49</v>
      </c>
      <c r="AH23" s="11"/>
      <c r="AI23" s="11">
        <v>0</v>
      </c>
      <c r="AJ23" s="15">
        <v>15</v>
      </c>
      <c r="AK23" s="15">
        <f t="shared" ref="AK23:AK32" si="14">SUM(AK7,AN7)</f>
        <v>91</v>
      </c>
      <c r="AL23" s="19">
        <f t="shared" ref="AL23:AL32" si="15">SUM(AL7:AM7)</f>
        <v>44</v>
      </c>
    </row>
    <row r="24" spans="2:40" x14ac:dyDescent="0.2">
      <c r="B24" s="7"/>
      <c r="C24" s="11">
        <v>0</v>
      </c>
      <c r="D24" s="11"/>
      <c r="E24" s="11"/>
      <c r="F24" s="17"/>
      <c r="G24" s="11"/>
      <c r="H24" s="18">
        <v>5</v>
      </c>
      <c r="J24" s="7"/>
      <c r="K24" s="17">
        <v>0</v>
      </c>
      <c r="L24" s="17"/>
      <c r="M24" s="17"/>
      <c r="N24" s="15"/>
      <c r="O24" s="17">
        <v>1</v>
      </c>
      <c r="P24" s="10">
        <v>14</v>
      </c>
      <c r="R24" s="7"/>
      <c r="S24" s="11">
        <v>0</v>
      </c>
      <c r="T24" s="11"/>
      <c r="U24" s="17"/>
      <c r="V24" s="17"/>
      <c r="W24" s="19"/>
      <c r="X24" s="10">
        <v>30</v>
      </c>
      <c r="Z24" s="11"/>
      <c r="AA24" s="11">
        <f t="shared" si="8"/>
        <v>0</v>
      </c>
      <c r="AB24" s="11">
        <f t="shared" si="9"/>
        <v>0</v>
      </c>
      <c r="AC24" s="11">
        <f t="shared" si="10"/>
        <v>0</v>
      </c>
      <c r="AD24" s="11">
        <f t="shared" si="11"/>
        <v>0</v>
      </c>
      <c r="AE24" s="11">
        <f t="shared" si="12"/>
        <v>1</v>
      </c>
      <c r="AF24" s="17">
        <f t="shared" si="13"/>
        <v>49</v>
      </c>
      <c r="AH24" s="11"/>
      <c r="AI24" s="11">
        <v>0</v>
      </c>
      <c r="AJ24" s="15">
        <v>50</v>
      </c>
      <c r="AK24" s="15">
        <f t="shared" si="14"/>
        <v>80</v>
      </c>
      <c r="AL24" s="19">
        <f t="shared" si="15"/>
        <v>20</v>
      </c>
    </row>
    <row r="25" spans="2:40" x14ac:dyDescent="0.2">
      <c r="B25" s="7"/>
      <c r="C25" s="11">
        <v>0</v>
      </c>
      <c r="D25" s="11"/>
      <c r="E25" s="11"/>
      <c r="F25" s="17"/>
      <c r="G25" s="11">
        <v>1</v>
      </c>
      <c r="H25" s="18">
        <v>4</v>
      </c>
      <c r="J25" s="7"/>
      <c r="K25" s="17">
        <v>0</v>
      </c>
      <c r="L25" s="17"/>
      <c r="M25" s="17"/>
      <c r="N25" s="15"/>
      <c r="O25" s="17"/>
      <c r="P25" s="10">
        <v>15</v>
      </c>
      <c r="R25" s="7"/>
      <c r="S25" s="11">
        <v>0</v>
      </c>
      <c r="T25" s="11"/>
      <c r="U25" s="17"/>
      <c r="V25" s="17"/>
      <c r="W25" s="19"/>
      <c r="X25" s="10">
        <v>30</v>
      </c>
      <c r="Z25" s="11"/>
      <c r="AA25" s="11">
        <f t="shared" si="8"/>
        <v>0</v>
      </c>
      <c r="AB25" s="11">
        <f t="shared" si="9"/>
        <v>0</v>
      </c>
      <c r="AC25" s="11">
        <f t="shared" si="10"/>
        <v>0</v>
      </c>
      <c r="AD25" s="11">
        <f t="shared" si="11"/>
        <v>0</v>
      </c>
      <c r="AE25" s="11">
        <f t="shared" si="12"/>
        <v>1</v>
      </c>
      <c r="AF25" s="17">
        <f t="shared" si="13"/>
        <v>49</v>
      </c>
      <c r="AH25" s="11"/>
      <c r="AI25" s="11">
        <v>2</v>
      </c>
      <c r="AJ25" s="15">
        <v>35</v>
      </c>
      <c r="AK25" s="15">
        <f t="shared" si="14"/>
        <v>83</v>
      </c>
      <c r="AL25" s="19">
        <f t="shared" si="15"/>
        <v>30</v>
      </c>
    </row>
    <row r="26" spans="2:40" x14ac:dyDescent="0.2">
      <c r="B26" s="7"/>
      <c r="C26" s="11">
        <v>0</v>
      </c>
      <c r="D26" s="11"/>
      <c r="E26" s="11"/>
      <c r="F26" s="17"/>
      <c r="G26" s="11"/>
      <c r="H26" s="18">
        <v>5</v>
      </c>
      <c r="J26" s="7"/>
      <c r="K26" s="17">
        <v>0</v>
      </c>
      <c r="L26" s="17"/>
      <c r="M26" s="17">
        <v>1</v>
      </c>
      <c r="N26" s="15"/>
      <c r="O26" s="17">
        <v>4</v>
      </c>
      <c r="P26" s="10">
        <v>10</v>
      </c>
      <c r="R26" s="7"/>
      <c r="S26" s="11">
        <v>0</v>
      </c>
      <c r="T26" s="11"/>
      <c r="U26" s="17"/>
      <c r="V26" s="17"/>
      <c r="W26" s="19"/>
      <c r="X26" s="10">
        <v>30</v>
      </c>
      <c r="Z26" s="11"/>
      <c r="AA26" s="11">
        <f t="shared" si="8"/>
        <v>0</v>
      </c>
      <c r="AB26" s="11">
        <f t="shared" si="9"/>
        <v>0</v>
      </c>
      <c r="AC26" s="11">
        <f t="shared" si="10"/>
        <v>1</v>
      </c>
      <c r="AD26" s="11">
        <f t="shared" si="11"/>
        <v>0</v>
      </c>
      <c r="AE26" s="11">
        <f t="shared" si="12"/>
        <v>4</v>
      </c>
      <c r="AF26" s="17">
        <f t="shared" si="13"/>
        <v>45</v>
      </c>
      <c r="AH26" s="11"/>
      <c r="AI26" s="11">
        <v>1</v>
      </c>
      <c r="AJ26" s="15">
        <v>12</v>
      </c>
      <c r="AK26" s="15">
        <f t="shared" si="14"/>
        <v>84</v>
      </c>
      <c r="AL26" s="19">
        <f t="shared" si="15"/>
        <v>53</v>
      </c>
    </row>
    <row r="27" spans="2:40" x14ac:dyDescent="0.2">
      <c r="B27" s="7"/>
      <c r="C27" s="11">
        <v>0</v>
      </c>
      <c r="D27" s="11"/>
      <c r="E27" s="11"/>
      <c r="F27" s="17"/>
      <c r="G27" s="11"/>
      <c r="H27" s="18">
        <v>5</v>
      </c>
      <c r="J27" s="7"/>
      <c r="K27" s="17">
        <v>0</v>
      </c>
      <c r="L27" s="17"/>
      <c r="M27" s="17"/>
      <c r="N27" s="15"/>
      <c r="O27" s="17">
        <v>2</v>
      </c>
      <c r="P27" s="10">
        <v>13</v>
      </c>
      <c r="R27" s="7"/>
      <c r="S27" s="11">
        <v>0</v>
      </c>
      <c r="T27" s="11"/>
      <c r="U27" s="20">
        <v>3</v>
      </c>
      <c r="V27" s="17"/>
      <c r="W27" s="19"/>
      <c r="X27" s="10">
        <v>27</v>
      </c>
      <c r="Z27" s="11"/>
      <c r="AA27" s="11">
        <f t="shared" si="8"/>
        <v>0</v>
      </c>
      <c r="AB27" s="11">
        <f t="shared" si="9"/>
        <v>0</v>
      </c>
      <c r="AC27" s="11">
        <f t="shared" si="10"/>
        <v>3</v>
      </c>
      <c r="AD27" s="11">
        <f t="shared" si="11"/>
        <v>0</v>
      </c>
      <c r="AE27" s="11">
        <f t="shared" si="12"/>
        <v>2</v>
      </c>
      <c r="AF27" s="17">
        <f t="shared" si="13"/>
        <v>45</v>
      </c>
      <c r="AH27" s="11"/>
      <c r="AI27" s="11">
        <v>15</v>
      </c>
      <c r="AJ27" s="15">
        <v>1</v>
      </c>
      <c r="AK27" s="15">
        <f t="shared" si="14"/>
        <v>102</v>
      </c>
      <c r="AL27" s="19">
        <f t="shared" si="15"/>
        <v>32</v>
      </c>
    </row>
    <row r="28" spans="2:40" x14ac:dyDescent="0.2">
      <c r="B28" s="7"/>
      <c r="C28" s="11">
        <v>0</v>
      </c>
      <c r="D28" s="11"/>
      <c r="E28" s="11"/>
      <c r="F28" s="17"/>
      <c r="G28" s="11">
        <v>1</v>
      </c>
      <c r="H28" s="18">
        <v>4</v>
      </c>
      <c r="J28" s="7"/>
      <c r="K28" s="17">
        <v>0</v>
      </c>
      <c r="L28" s="17"/>
      <c r="M28" s="17"/>
      <c r="N28" s="15"/>
      <c r="O28" s="17"/>
      <c r="P28" s="10">
        <v>15</v>
      </c>
      <c r="R28" s="7"/>
      <c r="S28" s="11">
        <v>0</v>
      </c>
      <c r="T28" s="11"/>
      <c r="U28" s="20"/>
      <c r="V28" s="17"/>
      <c r="W28" s="19">
        <v>2</v>
      </c>
      <c r="X28" s="10">
        <v>28</v>
      </c>
      <c r="Z28" s="11"/>
      <c r="AA28" s="11">
        <f t="shared" si="8"/>
        <v>0</v>
      </c>
      <c r="AB28" s="11">
        <f t="shared" si="9"/>
        <v>0</v>
      </c>
      <c r="AC28" s="11">
        <f t="shared" si="10"/>
        <v>0</v>
      </c>
      <c r="AD28" s="11">
        <f t="shared" si="11"/>
        <v>0</v>
      </c>
      <c r="AE28" s="11">
        <f t="shared" si="12"/>
        <v>3</v>
      </c>
      <c r="AF28" s="17">
        <f t="shared" si="13"/>
        <v>47</v>
      </c>
      <c r="AH28" s="11"/>
      <c r="AI28" s="11">
        <v>15</v>
      </c>
      <c r="AJ28" s="15">
        <v>31</v>
      </c>
      <c r="AK28" s="15">
        <f t="shared" si="14"/>
        <v>68</v>
      </c>
      <c r="AL28" s="19">
        <f t="shared" si="15"/>
        <v>36</v>
      </c>
    </row>
    <row r="29" spans="2:40" x14ac:dyDescent="0.2">
      <c r="B29" s="7"/>
      <c r="C29" s="11">
        <v>0</v>
      </c>
      <c r="D29" s="11"/>
      <c r="E29" s="11"/>
      <c r="F29" s="17"/>
      <c r="G29" s="11">
        <v>1</v>
      </c>
      <c r="H29" s="18">
        <v>4</v>
      </c>
      <c r="J29" s="7"/>
      <c r="K29" s="17">
        <v>0</v>
      </c>
      <c r="L29" s="17"/>
      <c r="M29" s="17"/>
      <c r="N29" s="15"/>
      <c r="O29" s="17"/>
      <c r="P29" s="10">
        <v>15</v>
      </c>
      <c r="R29" s="7"/>
      <c r="S29" s="11">
        <v>0</v>
      </c>
      <c r="T29" s="11"/>
      <c r="U29" s="17">
        <v>5</v>
      </c>
      <c r="V29" s="17"/>
      <c r="W29" s="19">
        <v>3</v>
      </c>
      <c r="X29" s="10">
        <v>22</v>
      </c>
      <c r="Z29" s="11"/>
      <c r="AA29" s="11">
        <f t="shared" si="8"/>
        <v>0</v>
      </c>
      <c r="AB29" s="11">
        <f t="shared" si="9"/>
        <v>0</v>
      </c>
      <c r="AC29" s="11">
        <f t="shared" si="10"/>
        <v>5</v>
      </c>
      <c r="AD29" s="11">
        <f t="shared" si="11"/>
        <v>0</v>
      </c>
      <c r="AE29" s="11">
        <f t="shared" si="12"/>
        <v>4</v>
      </c>
      <c r="AF29" s="17">
        <f t="shared" si="13"/>
        <v>41</v>
      </c>
      <c r="AH29" s="11"/>
      <c r="AI29" s="11">
        <v>0</v>
      </c>
      <c r="AJ29" s="15">
        <v>0</v>
      </c>
      <c r="AK29" s="15">
        <f t="shared" si="14"/>
        <v>85</v>
      </c>
      <c r="AL29" s="19">
        <f t="shared" si="15"/>
        <v>65</v>
      </c>
    </row>
    <row r="30" spans="2:40" x14ac:dyDescent="0.2">
      <c r="B30" s="7"/>
      <c r="C30" s="11">
        <v>0</v>
      </c>
      <c r="D30" s="11"/>
      <c r="E30" s="11">
        <v>1</v>
      </c>
      <c r="F30" s="17"/>
      <c r="G30" s="11"/>
      <c r="H30" s="18">
        <v>4</v>
      </c>
      <c r="J30" s="7"/>
      <c r="K30" s="17">
        <v>0</v>
      </c>
      <c r="L30" s="17"/>
      <c r="M30" s="17"/>
      <c r="N30" s="15"/>
      <c r="O30" s="17"/>
      <c r="P30" s="10">
        <v>15</v>
      </c>
      <c r="R30" s="7"/>
      <c r="S30" s="11">
        <v>0</v>
      </c>
      <c r="T30" s="11"/>
      <c r="U30" s="17">
        <v>7</v>
      </c>
      <c r="V30" s="17"/>
      <c r="W30" s="19"/>
      <c r="X30" s="10">
        <v>23</v>
      </c>
      <c r="Z30" s="11"/>
      <c r="AA30" s="11">
        <f t="shared" si="8"/>
        <v>0</v>
      </c>
      <c r="AB30" s="11">
        <f t="shared" si="9"/>
        <v>0</v>
      </c>
      <c r="AC30" s="11">
        <f t="shared" si="10"/>
        <v>8</v>
      </c>
      <c r="AD30" s="11">
        <f t="shared" si="11"/>
        <v>0</v>
      </c>
      <c r="AE30" s="11">
        <f t="shared" si="12"/>
        <v>0</v>
      </c>
      <c r="AF30" s="17">
        <f t="shared" si="13"/>
        <v>42</v>
      </c>
      <c r="AH30" s="11"/>
      <c r="AI30" s="11">
        <v>0</v>
      </c>
      <c r="AJ30" s="15">
        <v>20</v>
      </c>
      <c r="AK30" s="15">
        <f t="shared" si="14"/>
        <v>67</v>
      </c>
      <c r="AL30" s="19">
        <f t="shared" si="15"/>
        <v>63</v>
      </c>
    </row>
    <row r="31" spans="2:40" x14ac:dyDescent="0.2">
      <c r="B31" s="7"/>
      <c r="C31" s="11">
        <v>0</v>
      </c>
      <c r="D31" s="11"/>
      <c r="E31" s="11">
        <v>1</v>
      </c>
      <c r="F31" s="17"/>
      <c r="G31" s="11"/>
      <c r="H31" s="18">
        <v>4</v>
      </c>
      <c r="J31" s="7"/>
      <c r="K31" s="17">
        <v>0</v>
      </c>
      <c r="L31" s="17"/>
      <c r="M31" s="17"/>
      <c r="N31" s="21"/>
      <c r="O31" s="17">
        <v>1</v>
      </c>
      <c r="P31" s="10">
        <v>14</v>
      </c>
      <c r="R31" s="7"/>
      <c r="S31" s="11">
        <v>0</v>
      </c>
      <c r="T31" s="11"/>
      <c r="U31" s="17">
        <v>1</v>
      </c>
      <c r="V31" s="17"/>
      <c r="W31" s="19">
        <v>5</v>
      </c>
      <c r="X31" s="10">
        <v>24</v>
      </c>
      <c r="Z31" s="11"/>
      <c r="AA31" s="11">
        <f t="shared" si="8"/>
        <v>0</v>
      </c>
      <c r="AB31" s="11">
        <f t="shared" si="9"/>
        <v>0</v>
      </c>
      <c r="AC31" s="11">
        <f t="shared" si="10"/>
        <v>2</v>
      </c>
      <c r="AD31" s="11">
        <f t="shared" si="11"/>
        <v>0</v>
      </c>
      <c r="AE31" s="11">
        <f t="shared" si="12"/>
        <v>6</v>
      </c>
      <c r="AF31" s="17">
        <f t="shared" si="13"/>
        <v>42</v>
      </c>
      <c r="AH31" s="11"/>
      <c r="AI31" s="11">
        <v>1</v>
      </c>
      <c r="AJ31" s="15">
        <v>20</v>
      </c>
      <c r="AK31" s="80">
        <f t="shared" si="14"/>
        <v>66</v>
      </c>
      <c r="AL31" s="19">
        <f t="shared" si="15"/>
        <v>63</v>
      </c>
    </row>
    <row r="32" spans="2:40" s="41" customFormat="1" ht="16" thickBot="1" x14ac:dyDescent="0.25">
      <c r="B32" s="22" t="s">
        <v>8</v>
      </c>
      <c r="C32" s="23">
        <f>SUM(C22:C31)</f>
        <v>0</v>
      </c>
      <c r="D32" s="23"/>
      <c r="E32" s="23">
        <v>2</v>
      </c>
      <c r="F32" s="24">
        <f>SUM(F22:F31)</f>
        <v>0</v>
      </c>
      <c r="G32" s="25">
        <f>SUM(G22:G31)</f>
        <v>3</v>
      </c>
      <c r="H32" s="26">
        <f>SUM(H22:H31)</f>
        <v>45</v>
      </c>
      <c r="J32" s="22" t="s">
        <v>8</v>
      </c>
      <c r="K32" s="24">
        <f>SUM(K22:K31)</f>
        <v>0</v>
      </c>
      <c r="L32" s="24"/>
      <c r="M32" s="24">
        <f>SUM(M22:M31)</f>
        <v>1</v>
      </c>
      <c r="N32" s="38">
        <f>SUM(N22:N31)</f>
        <v>0</v>
      </c>
      <c r="O32" s="24">
        <f>SUM(O22:O31)</f>
        <v>9</v>
      </c>
      <c r="P32" s="43">
        <f>SUM(P22:P31)</f>
        <v>140</v>
      </c>
      <c r="R32" s="22" t="s">
        <v>8</v>
      </c>
      <c r="S32" s="23">
        <f>SUM(S22:S31)</f>
        <v>0</v>
      </c>
      <c r="T32" s="23"/>
      <c r="U32" s="24">
        <f>SUM(U22:U31)</f>
        <v>18</v>
      </c>
      <c r="V32" s="38">
        <f>SUM(V22:V31)</f>
        <v>0</v>
      </c>
      <c r="W32" s="24">
        <f>SUM(W22:W31)</f>
        <v>11</v>
      </c>
      <c r="X32" s="43">
        <f>SUM(X22:X31)</f>
        <v>271</v>
      </c>
      <c r="Z32" s="65" t="s">
        <v>8</v>
      </c>
      <c r="AA32" s="66">
        <f t="shared" si="8"/>
        <v>0</v>
      </c>
      <c r="AB32" s="66">
        <f t="shared" si="9"/>
        <v>0</v>
      </c>
      <c r="AC32" s="66">
        <f t="shared" si="10"/>
        <v>21</v>
      </c>
      <c r="AD32" s="66">
        <f t="shared" si="11"/>
        <v>0</v>
      </c>
      <c r="AE32" s="66">
        <f t="shared" si="12"/>
        <v>23</v>
      </c>
      <c r="AF32" s="67">
        <f t="shared" si="13"/>
        <v>456</v>
      </c>
      <c r="AH32" s="76" t="s">
        <v>8</v>
      </c>
      <c r="AI32" s="84">
        <v>41</v>
      </c>
      <c r="AJ32" s="82">
        <v>184</v>
      </c>
      <c r="AK32" s="65">
        <f t="shared" si="14"/>
        <v>827</v>
      </c>
      <c r="AL32" s="84">
        <f t="shared" si="15"/>
        <v>448</v>
      </c>
    </row>
    <row r="33" spans="2:38" ht="16" thickBot="1" x14ac:dyDescent="0.25">
      <c r="E33">
        <f>2/50</f>
        <v>0.04</v>
      </c>
      <c r="G33">
        <f>3/50</f>
        <v>0.06</v>
      </c>
      <c r="H33">
        <f>45/50</f>
        <v>0.9</v>
      </c>
      <c r="M33">
        <f>1/150</f>
        <v>6.6666666666666671E-3</v>
      </c>
      <c r="O33">
        <f>9/150</f>
        <v>0.06</v>
      </c>
      <c r="P33">
        <f>140/150</f>
        <v>0.93333333333333335</v>
      </c>
      <c r="U33">
        <f>18/300</f>
        <v>0.06</v>
      </c>
      <c r="W33">
        <f>11/300</f>
        <v>3.6666666666666667E-2</v>
      </c>
      <c r="X33">
        <f>271/300</f>
        <v>0.90333333333333332</v>
      </c>
      <c r="AH33" s="77" t="s">
        <v>43</v>
      </c>
      <c r="AI33" s="78">
        <f>AI32/1500</f>
        <v>2.7333333333333334E-2</v>
      </c>
      <c r="AJ33" s="78">
        <f t="shared" ref="AJ33:AL33" si="16">AJ32/1500</f>
        <v>0.12266666666666666</v>
      </c>
      <c r="AK33" s="78">
        <f t="shared" si="16"/>
        <v>0.55133333333333334</v>
      </c>
      <c r="AL33" s="78">
        <f t="shared" si="16"/>
        <v>0.29866666666666669</v>
      </c>
    </row>
    <row r="34" spans="2:38" ht="22" thickBot="1" x14ac:dyDescent="0.3">
      <c r="B34" s="30" t="s">
        <v>19</v>
      </c>
    </row>
    <row r="35" spans="2:38" ht="16" thickBot="1" x14ac:dyDescent="0.25"/>
    <row r="36" spans="2:38" ht="20" thickBot="1" x14ac:dyDescent="0.3">
      <c r="B36" s="110" t="s">
        <v>0</v>
      </c>
      <c r="C36" s="111"/>
      <c r="D36" s="111"/>
      <c r="E36" s="111"/>
      <c r="F36" s="111"/>
      <c r="G36" s="111"/>
      <c r="H36" s="112"/>
      <c r="J36" s="113" t="s">
        <v>1</v>
      </c>
      <c r="K36" s="114"/>
      <c r="L36" s="114"/>
      <c r="M36" s="114"/>
      <c r="N36" s="114"/>
      <c r="O36" s="114"/>
      <c r="P36" s="115"/>
      <c r="R36" s="113" t="s">
        <v>2</v>
      </c>
      <c r="S36" s="114"/>
      <c r="T36" s="114"/>
      <c r="U36" s="114"/>
      <c r="V36" s="114"/>
      <c r="W36" s="114"/>
      <c r="X36" s="115"/>
      <c r="Z36" s="116" t="s">
        <v>42</v>
      </c>
      <c r="AA36" s="117"/>
      <c r="AB36" s="117"/>
      <c r="AC36" s="117"/>
      <c r="AD36" s="117"/>
      <c r="AE36" s="117"/>
      <c r="AF36" s="118"/>
    </row>
    <row r="37" spans="2:38" x14ac:dyDescent="0.2">
      <c r="B37" s="1"/>
      <c r="C37" s="2" t="s">
        <v>3</v>
      </c>
      <c r="D37" s="40" t="s">
        <v>22</v>
      </c>
      <c r="E37" s="3" t="s">
        <v>4</v>
      </c>
      <c r="F37" s="4" t="s">
        <v>5</v>
      </c>
      <c r="G37" s="5" t="s">
        <v>6</v>
      </c>
      <c r="H37" s="6" t="s">
        <v>7</v>
      </c>
      <c r="J37" s="7"/>
      <c r="K37" s="2" t="s">
        <v>3</v>
      </c>
      <c r="L37" s="40" t="s">
        <v>22</v>
      </c>
      <c r="M37" s="3" t="s">
        <v>4</v>
      </c>
      <c r="N37" s="4" t="s">
        <v>5</v>
      </c>
      <c r="O37" s="5" t="s">
        <v>6</v>
      </c>
      <c r="P37" s="8" t="s">
        <v>7</v>
      </c>
      <c r="R37" s="7"/>
      <c r="S37" s="2" t="s">
        <v>3</v>
      </c>
      <c r="T37" s="40" t="s">
        <v>22</v>
      </c>
      <c r="U37" s="3" t="s">
        <v>4</v>
      </c>
      <c r="V37" s="4" t="s">
        <v>5</v>
      </c>
      <c r="W37" s="9" t="s">
        <v>6</v>
      </c>
      <c r="X37" s="10" t="s">
        <v>7</v>
      </c>
      <c r="Z37" s="11"/>
      <c r="AA37" s="2" t="s">
        <v>3</v>
      </c>
      <c r="AB37" s="40" t="s">
        <v>22</v>
      </c>
      <c r="AC37" s="3" t="s">
        <v>4</v>
      </c>
      <c r="AD37" s="4" t="s">
        <v>5</v>
      </c>
      <c r="AE37" s="5" t="s">
        <v>6</v>
      </c>
      <c r="AF37" s="64" t="s">
        <v>7</v>
      </c>
    </row>
    <row r="38" spans="2:38" x14ac:dyDescent="0.2">
      <c r="B38" s="7"/>
      <c r="C38" s="11">
        <v>0</v>
      </c>
      <c r="D38" s="11"/>
      <c r="E38" s="12"/>
      <c r="F38" s="13"/>
      <c r="G38" s="12">
        <v>4</v>
      </c>
      <c r="H38" s="14">
        <v>1</v>
      </c>
      <c r="J38" s="7"/>
      <c r="K38" s="13">
        <v>0</v>
      </c>
      <c r="L38" s="13"/>
      <c r="M38" s="13"/>
      <c r="N38" s="15"/>
      <c r="O38" s="13">
        <v>15</v>
      </c>
      <c r="P38" s="14"/>
      <c r="R38" s="7"/>
      <c r="S38" s="12">
        <v>7</v>
      </c>
      <c r="T38" s="12"/>
      <c r="U38" s="13"/>
      <c r="V38" s="13"/>
      <c r="W38" s="16">
        <v>8</v>
      </c>
      <c r="X38" s="14">
        <v>15</v>
      </c>
      <c r="Z38" s="11"/>
      <c r="AA38" s="11">
        <f t="shared" ref="AA38:AA48" si="17">SUM(C38,K38,S38)</f>
        <v>7</v>
      </c>
      <c r="AB38" s="11">
        <f t="shared" ref="AB38:AB48" si="18">SUM(D38,L38,T38)</f>
        <v>0</v>
      </c>
      <c r="AC38" s="11">
        <f t="shared" ref="AC38:AC48" si="19">SUM(E38,M38,U38)</f>
        <v>0</v>
      </c>
      <c r="AD38" s="11">
        <f t="shared" ref="AD38:AD48" si="20">SUM(F38,N38,V38)</f>
        <v>0</v>
      </c>
      <c r="AE38" s="11">
        <f t="shared" ref="AE38:AE48" si="21">SUM(G38,O38,W38)</f>
        <v>27</v>
      </c>
      <c r="AF38" s="17">
        <f t="shared" ref="AF38:AF48" si="22">SUM(H38,P38,X38)</f>
        <v>16</v>
      </c>
    </row>
    <row r="39" spans="2:38" x14ac:dyDescent="0.2">
      <c r="B39" s="7"/>
      <c r="C39" s="11">
        <v>0</v>
      </c>
      <c r="D39" s="11"/>
      <c r="E39" s="11"/>
      <c r="F39" s="17"/>
      <c r="G39" s="11">
        <v>4</v>
      </c>
      <c r="H39" s="18">
        <v>1</v>
      </c>
      <c r="J39" s="7"/>
      <c r="K39" s="17">
        <v>0</v>
      </c>
      <c r="L39" s="17"/>
      <c r="M39" s="17"/>
      <c r="N39" s="15"/>
      <c r="O39" s="17">
        <v>14</v>
      </c>
      <c r="P39" s="10">
        <v>1</v>
      </c>
      <c r="R39" s="7"/>
      <c r="S39" s="11">
        <v>0</v>
      </c>
      <c r="T39" s="11">
        <v>15</v>
      </c>
      <c r="U39" s="17"/>
      <c r="V39" s="17"/>
      <c r="W39" s="19">
        <v>14</v>
      </c>
      <c r="X39" s="10">
        <v>1</v>
      </c>
      <c r="Z39" s="11"/>
      <c r="AA39" s="11">
        <f t="shared" si="17"/>
        <v>0</v>
      </c>
      <c r="AB39" s="11">
        <f t="shared" si="18"/>
        <v>15</v>
      </c>
      <c r="AC39" s="11">
        <f t="shared" si="19"/>
        <v>0</v>
      </c>
      <c r="AD39" s="11">
        <f t="shared" si="20"/>
        <v>0</v>
      </c>
      <c r="AE39" s="11">
        <f t="shared" si="21"/>
        <v>32</v>
      </c>
      <c r="AF39" s="17">
        <f t="shared" si="22"/>
        <v>3</v>
      </c>
    </row>
    <row r="40" spans="2:38" x14ac:dyDescent="0.2">
      <c r="B40" s="7"/>
      <c r="C40" s="11">
        <v>0</v>
      </c>
      <c r="D40" s="11">
        <v>5</v>
      </c>
      <c r="E40" s="11"/>
      <c r="F40" s="17"/>
      <c r="G40" s="11"/>
      <c r="H40" s="18"/>
      <c r="J40" s="7"/>
      <c r="K40" s="17">
        <v>0</v>
      </c>
      <c r="L40" s="17">
        <v>15</v>
      </c>
      <c r="M40" s="17"/>
      <c r="N40" s="15"/>
      <c r="O40" s="17"/>
      <c r="P40" s="10"/>
      <c r="R40" s="7"/>
      <c r="S40" s="11">
        <v>0</v>
      </c>
      <c r="T40" s="11">
        <v>29</v>
      </c>
      <c r="U40" s="17"/>
      <c r="V40" s="17"/>
      <c r="W40" s="19">
        <v>1</v>
      </c>
      <c r="X40" s="10"/>
      <c r="Z40" s="11"/>
      <c r="AA40" s="11">
        <f t="shared" si="17"/>
        <v>0</v>
      </c>
      <c r="AB40" s="11">
        <f t="shared" si="18"/>
        <v>49</v>
      </c>
      <c r="AC40" s="11">
        <f t="shared" si="19"/>
        <v>0</v>
      </c>
      <c r="AD40" s="11">
        <f t="shared" si="20"/>
        <v>0</v>
      </c>
      <c r="AE40" s="11">
        <f t="shared" si="21"/>
        <v>1</v>
      </c>
      <c r="AF40" s="17">
        <f t="shared" si="22"/>
        <v>0</v>
      </c>
    </row>
    <row r="41" spans="2:38" x14ac:dyDescent="0.2">
      <c r="B41" s="7"/>
      <c r="C41" s="11">
        <v>2</v>
      </c>
      <c r="D41" s="11">
        <v>3</v>
      </c>
      <c r="E41" s="11"/>
      <c r="F41" s="17"/>
      <c r="G41" s="11"/>
      <c r="H41" s="18"/>
      <c r="J41" s="7"/>
      <c r="K41" s="17">
        <v>0</v>
      </c>
      <c r="L41" s="17">
        <v>13</v>
      </c>
      <c r="M41" s="17"/>
      <c r="N41" s="15"/>
      <c r="O41" s="17">
        <v>2</v>
      </c>
      <c r="P41" s="10"/>
      <c r="R41" s="7"/>
      <c r="S41" s="11">
        <v>0</v>
      </c>
      <c r="T41" s="11">
        <v>19</v>
      </c>
      <c r="U41" s="17"/>
      <c r="V41" s="17"/>
      <c r="W41" s="19">
        <v>10</v>
      </c>
      <c r="X41" s="10">
        <v>1</v>
      </c>
      <c r="Z41" s="11"/>
      <c r="AA41" s="11">
        <f t="shared" si="17"/>
        <v>2</v>
      </c>
      <c r="AB41" s="11">
        <f t="shared" si="18"/>
        <v>35</v>
      </c>
      <c r="AC41" s="11">
        <f t="shared" si="19"/>
        <v>0</v>
      </c>
      <c r="AD41" s="11">
        <f t="shared" si="20"/>
        <v>0</v>
      </c>
      <c r="AE41" s="11">
        <f t="shared" si="21"/>
        <v>12</v>
      </c>
      <c r="AF41" s="17">
        <f t="shared" si="22"/>
        <v>1</v>
      </c>
    </row>
    <row r="42" spans="2:38" x14ac:dyDescent="0.2">
      <c r="B42" s="7"/>
      <c r="C42" s="11">
        <v>1</v>
      </c>
      <c r="D42" s="11">
        <v>4</v>
      </c>
      <c r="E42" s="11"/>
      <c r="F42" s="17"/>
      <c r="G42" s="11"/>
      <c r="H42" s="18"/>
      <c r="J42" s="7"/>
      <c r="K42" s="17">
        <v>0</v>
      </c>
      <c r="L42" s="17">
        <v>8</v>
      </c>
      <c r="M42" s="17"/>
      <c r="N42" s="15">
        <v>1</v>
      </c>
      <c r="O42" s="17">
        <v>6</v>
      </c>
      <c r="P42" s="10"/>
      <c r="R42" s="7"/>
      <c r="S42" s="11">
        <v>0</v>
      </c>
      <c r="T42" s="11"/>
      <c r="U42" s="17"/>
      <c r="V42" s="17"/>
      <c r="W42" s="19">
        <v>28</v>
      </c>
      <c r="X42" s="10">
        <v>2</v>
      </c>
      <c r="Z42" s="11"/>
      <c r="AA42" s="11">
        <f t="shared" si="17"/>
        <v>1</v>
      </c>
      <c r="AB42" s="11">
        <f t="shared" si="18"/>
        <v>12</v>
      </c>
      <c r="AC42" s="11">
        <f t="shared" si="19"/>
        <v>0</v>
      </c>
      <c r="AD42" s="11">
        <f t="shared" si="20"/>
        <v>1</v>
      </c>
      <c r="AE42" s="11">
        <f t="shared" si="21"/>
        <v>34</v>
      </c>
      <c r="AF42" s="17">
        <f t="shared" si="22"/>
        <v>2</v>
      </c>
    </row>
    <row r="43" spans="2:38" x14ac:dyDescent="0.2">
      <c r="B43" s="7"/>
      <c r="C43" s="11">
        <v>0</v>
      </c>
      <c r="D43" s="11"/>
      <c r="E43" s="11"/>
      <c r="F43" s="17"/>
      <c r="G43" s="11">
        <v>5</v>
      </c>
      <c r="H43" s="18"/>
      <c r="J43" s="7"/>
      <c r="K43" s="17">
        <v>15</v>
      </c>
      <c r="L43" s="17"/>
      <c r="M43" s="17"/>
      <c r="N43" s="15"/>
      <c r="O43" s="17"/>
      <c r="P43" s="10"/>
      <c r="R43" s="7"/>
      <c r="S43" s="11">
        <v>0</v>
      </c>
      <c r="T43" s="11">
        <v>1</v>
      </c>
      <c r="U43" s="20">
        <v>11</v>
      </c>
      <c r="V43" s="17">
        <v>1</v>
      </c>
      <c r="W43" s="19">
        <v>9</v>
      </c>
      <c r="X43" s="10">
        <v>8</v>
      </c>
      <c r="Z43" s="11"/>
      <c r="AA43" s="11">
        <f t="shared" si="17"/>
        <v>15</v>
      </c>
      <c r="AB43" s="11">
        <f t="shared" si="18"/>
        <v>1</v>
      </c>
      <c r="AC43" s="11">
        <f t="shared" si="19"/>
        <v>11</v>
      </c>
      <c r="AD43" s="11">
        <f t="shared" si="20"/>
        <v>1</v>
      </c>
      <c r="AE43" s="11">
        <f t="shared" si="21"/>
        <v>14</v>
      </c>
      <c r="AF43" s="17">
        <f t="shared" si="22"/>
        <v>8</v>
      </c>
    </row>
    <row r="44" spans="2:38" x14ac:dyDescent="0.2">
      <c r="B44" s="7"/>
      <c r="C44" s="11">
        <v>0</v>
      </c>
      <c r="D44" s="11">
        <v>3</v>
      </c>
      <c r="E44" s="11"/>
      <c r="F44" s="17"/>
      <c r="G44" s="11">
        <v>1</v>
      </c>
      <c r="H44" s="18">
        <v>1</v>
      </c>
      <c r="J44" s="7"/>
      <c r="K44" s="17">
        <v>15</v>
      </c>
      <c r="L44" s="17"/>
      <c r="M44" s="17"/>
      <c r="N44" s="15"/>
      <c r="O44" s="17"/>
      <c r="P44" s="10"/>
      <c r="R44" s="7"/>
      <c r="S44" s="11">
        <v>0</v>
      </c>
      <c r="T44" s="11">
        <v>28</v>
      </c>
      <c r="U44" s="20"/>
      <c r="V44" s="17"/>
      <c r="W44" s="19">
        <v>1</v>
      </c>
      <c r="X44" s="10">
        <v>1</v>
      </c>
      <c r="Z44" s="11"/>
      <c r="AA44" s="11">
        <f t="shared" si="17"/>
        <v>15</v>
      </c>
      <c r="AB44" s="11">
        <f t="shared" si="18"/>
        <v>31</v>
      </c>
      <c r="AC44" s="11">
        <f t="shared" si="19"/>
        <v>0</v>
      </c>
      <c r="AD44" s="11">
        <f t="shared" si="20"/>
        <v>0</v>
      </c>
      <c r="AE44" s="11">
        <f t="shared" si="21"/>
        <v>2</v>
      </c>
      <c r="AF44" s="17">
        <f t="shared" si="22"/>
        <v>2</v>
      </c>
    </row>
    <row r="45" spans="2:38" x14ac:dyDescent="0.2">
      <c r="B45" s="7"/>
      <c r="C45" s="11">
        <v>0</v>
      </c>
      <c r="D45" s="11"/>
      <c r="E45" s="11">
        <v>1</v>
      </c>
      <c r="F45" s="17"/>
      <c r="G45" s="11">
        <v>2</v>
      </c>
      <c r="H45" s="18">
        <v>2</v>
      </c>
      <c r="J45" s="7"/>
      <c r="K45" s="17">
        <v>0</v>
      </c>
      <c r="L45" s="17"/>
      <c r="M45" s="17"/>
      <c r="N45" s="15">
        <v>1</v>
      </c>
      <c r="O45" s="17">
        <v>14</v>
      </c>
      <c r="P45" s="10"/>
      <c r="R45" s="7"/>
      <c r="S45" s="11">
        <v>0</v>
      </c>
      <c r="T45" s="11"/>
      <c r="U45" s="17"/>
      <c r="V45" s="17"/>
      <c r="W45" s="19">
        <v>27</v>
      </c>
      <c r="X45" s="10">
        <v>3</v>
      </c>
      <c r="Z45" s="11"/>
      <c r="AA45" s="11">
        <f t="shared" si="17"/>
        <v>0</v>
      </c>
      <c r="AB45" s="11">
        <f t="shared" si="18"/>
        <v>0</v>
      </c>
      <c r="AC45" s="11">
        <f t="shared" si="19"/>
        <v>1</v>
      </c>
      <c r="AD45" s="11">
        <f t="shared" si="20"/>
        <v>1</v>
      </c>
      <c r="AE45" s="11">
        <f t="shared" si="21"/>
        <v>43</v>
      </c>
      <c r="AF45" s="17">
        <f t="shared" si="22"/>
        <v>5</v>
      </c>
    </row>
    <row r="46" spans="2:38" x14ac:dyDescent="0.2">
      <c r="B46" s="7"/>
      <c r="C46" s="11">
        <v>0</v>
      </c>
      <c r="D46" s="11"/>
      <c r="E46" s="11">
        <v>1</v>
      </c>
      <c r="F46" s="17"/>
      <c r="G46" s="11">
        <v>3</v>
      </c>
      <c r="H46" s="18">
        <v>1</v>
      </c>
      <c r="J46" s="7"/>
      <c r="K46" s="17">
        <v>0</v>
      </c>
      <c r="L46" s="17"/>
      <c r="M46" s="17">
        <v>5</v>
      </c>
      <c r="N46" s="15"/>
      <c r="O46" s="17">
        <v>8</v>
      </c>
      <c r="P46" s="10">
        <v>2</v>
      </c>
      <c r="R46" s="7"/>
      <c r="S46" s="11">
        <v>0</v>
      </c>
      <c r="T46" s="11"/>
      <c r="U46" s="17">
        <v>1</v>
      </c>
      <c r="V46" s="17"/>
      <c r="W46" s="19">
        <v>27</v>
      </c>
      <c r="X46" s="10">
        <v>2</v>
      </c>
      <c r="Z46" s="11"/>
      <c r="AA46" s="11">
        <f t="shared" si="17"/>
        <v>0</v>
      </c>
      <c r="AB46" s="11">
        <f t="shared" si="18"/>
        <v>0</v>
      </c>
      <c r="AC46" s="11">
        <f t="shared" si="19"/>
        <v>7</v>
      </c>
      <c r="AD46" s="11">
        <f t="shared" si="20"/>
        <v>0</v>
      </c>
      <c r="AE46" s="11">
        <f t="shared" si="21"/>
        <v>38</v>
      </c>
      <c r="AF46" s="17">
        <f t="shared" si="22"/>
        <v>5</v>
      </c>
    </row>
    <row r="47" spans="2:38" x14ac:dyDescent="0.2">
      <c r="B47" s="7"/>
      <c r="C47" s="11">
        <v>0</v>
      </c>
      <c r="D47" s="11">
        <v>3</v>
      </c>
      <c r="E47" s="11"/>
      <c r="F47" s="17"/>
      <c r="G47" s="11">
        <v>1</v>
      </c>
      <c r="H47" s="18">
        <v>1</v>
      </c>
      <c r="J47" s="7"/>
      <c r="K47" s="17">
        <v>0</v>
      </c>
      <c r="L47" s="17">
        <v>14</v>
      </c>
      <c r="M47" s="17"/>
      <c r="N47" s="21"/>
      <c r="O47" s="17">
        <v>1</v>
      </c>
      <c r="P47" s="10"/>
      <c r="R47" s="7"/>
      <c r="S47" s="11">
        <v>0</v>
      </c>
      <c r="T47" s="11">
        <v>3</v>
      </c>
      <c r="U47" s="17"/>
      <c r="V47" s="17"/>
      <c r="W47" s="19">
        <v>18</v>
      </c>
      <c r="X47" s="10">
        <v>9</v>
      </c>
      <c r="Z47" s="11"/>
      <c r="AA47" s="11">
        <f t="shared" si="17"/>
        <v>0</v>
      </c>
      <c r="AB47" s="11">
        <f t="shared" si="18"/>
        <v>20</v>
      </c>
      <c r="AC47" s="11">
        <f t="shared" si="19"/>
        <v>0</v>
      </c>
      <c r="AD47" s="11">
        <f t="shared" si="20"/>
        <v>0</v>
      </c>
      <c r="AE47" s="11">
        <f t="shared" si="21"/>
        <v>20</v>
      </c>
      <c r="AF47" s="17">
        <f t="shared" si="22"/>
        <v>10</v>
      </c>
    </row>
    <row r="48" spans="2:38" s="41" customFormat="1" ht="16" thickBot="1" x14ac:dyDescent="0.25">
      <c r="B48" s="22" t="s">
        <v>8</v>
      </c>
      <c r="C48" s="23">
        <f>SUM(C38:C47)</f>
        <v>3</v>
      </c>
      <c r="D48" s="23">
        <f>SUM(D38:D47)</f>
        <v>18</v>
      </c>
      <c r="E48" s="23">
        <v>2</v>
      </c>
      <c r="F48" s="24">
        <f>SUM(F38:F47)</f>
        <v>0</v>
      </c>
      <c r="G48" s="25">
        <f>SUM(G38:G47)</f>
        <v>20</v>
      </c>
      <c r="H48" s="26">
        <f>SUM(H38:H47)</f>
        <v>7</v>
      </c>
      <c r="J48" s="22" t="s">
        <v>8</v>
      </c>
      <c r="K48" s="24">
        <f t="shared" ref="K48:P48" si="23">SUM(K38:K47)</f>
        <v>30</v>
      </c>
      <c r="L48" s="24">
        <f t="shared" si="23"/>
        <v>50</v>
      </c>
      <c r="M48" s="24">
        <f t="shared" si="23"/>
        <v>5</v>
      </c>
      <c r="N48" s="38">
        <f t="shared" si="23"/>
        <v>2</v>
      </c>
      <c r="O48" s="24">
        <f t="shared" si="23"/>
        <v>60</v>
      </c>
      <c r="P48" s="43">
        <f t="shared" si="23"/>
        <v>3</v>
      </c>
      <c r="R48" s="22" t="s">
        <v>8</v>
      </c>
      <c r="S48" s="23">
        <f t="shared" ref="S48:X48" si="24">SUM(S38:S47)</f>
        <v>7</v>
      </c>
      <c r="T48" s="23">
        <f t="shared" si="24"/>
        <v>95</v>
      </c>
      <c r="U48" s="24">
        <f t="shared" si="24"/>
        <v>12</v>
      </c>
      <c r="V48" s="38">
        <f t="shared" si="24"/>
        <v>1</v>
      </c>
      <c r="W48" s="24">
        <f t="shared" si="24"/>
        <v>143</v>
      </c>
      <c r="X48" s="43">
        <f t="shared" si="24"/>
        <v>42</v>
      </c>
      <c r="Z48" s="65" t="s">
        <v>8</v>
      </c>
      <c r="AA48" s="66">
        <f t="shared" si="17"/>
        <v>40</v>
      </c>
      <c r="AB48" s="66">
        <f t="shared" si="18"/>
        <v>163</v>
      </c>
      <c r="AC48" s="66">
        <f t="shared" si="19"/>
        <v>19</v>
      </c>
      <c r="AD48" s="66">
        <f t="shared" si="20"/>
        <v>3</v>
      </c>
      <c r="AE48" s="66">
        <f t="shared" si="21"/>
        <v>223</v>
      </c>
      <c r="AF48" s="67">
        <f t="shared" si="22"/>
        <v>52</v>
      </c>
    </row>
    <row r="49" spans="2:24" x14ac:dyDescent="0.2">
      <c r="C49">
        <f>3/50</f>
        <v>0.06</v>
      </c>
      <c r="D49">
        <f>18/50</f>
        <v>0.36</v>
      </c>
      <c r="E49">
        <f>2/50</f>
        <v>0.04</v>
      </c>
      <c r="G49">
        <f>20/50</f>
        <v>0.4</v>
      </c>
      <c r="H49">
        <f>7/50</f>
        <v>0.14000000000000001</v>
      </c>
      <c r="K49">
        <f>30/150</f>
        <v>0.2</v>
      </c>
      <c r="L49">
        <f>50/150</f>
        <v>0.33333333333333331</v>
      </c>
      <c r="M49">
        <f>5/150</f>
        <v>3.3333333333333333E-2</v>
      </c>
      <c r="N49">
        <f>2/150</f>
        <v>1.3333333333333334E-2</v>
      </c>
      <c r="O49">
        <f>60/150</f>
        <v>0.4</v>
      </c>
      <c r="P49">
        <f>3/150</f>
        <v>0.02</v>
      </c>
      <c r="S49">
        <f>7/300</f>
        <v>2.3333333333333334E-2</v>
      </c>
      <c r="T49">
        <f>95/300</f>
        <v>0.31666666666666665</v>
      </c>
      <c r="U49">
        <f>12/300</f>
        <v>0.04</v>
      </c>
      <c r="V49">
        <f>1/300</f>
        <v>3.3333333333333335E-3</v>
      </c>
      <c r="W49">
        <f>143/300</f>
        <v>0.47666666666666668</v>
      </c>
      <c r="X49">
        <f>42/300</f>
        <v>0.14000000000000001</v>
      </c>
    </row>
    <row r="53" spans="2:24" ht="26" x14ac:dyDescent="0.3">
      <c r="B53" s="93" t="s">
        <v>23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</row>
    <row r="55" spans="2:24" x14ac:dyDescent="0.2">
      <c r="B55" s="41" t="s">
        <v>24</v>
      </c>
    </row>
    <row r="56" spans="2:24" ht="16" thickBot="1" x14ac:dyDescent="0.25"/>
    <row r="57" spans="2:24" ht="20" thickBot="1" x14ac:dyDescent="0.3">
      <c r="B57" s="94" t="s">
        <v>0</v>
      </c>
      <c r="C57" s="95"/>
      <c r="D57" s="95"/>
      <c r="E57" s="95"/>
      <c r="F57" s="95"/>
      <c r="G57" s="95"/>
      <c r="H57" s="96"/>
      <c r="J57" s="97" t="s">
        <v>1</v>
      </c>
      <c r="K57" s="98"/>
      <c r="L57" s="98"/>
      <c r="M57" s="98"/>
      <c r="N57" s="98"/>
      <c r="O57" s="98"/>
      <c r="P57" s="99"/>
      <c r="R57" s="97" t="s">
        <v>2</v>
      </c>
      <c r="S57" s="98"/>
      <c r="T57" s="98"/>
      <c r="U57" s="98"/>
      <c r="V57" s="98"/>
      <c r="W57" s="98"/>
      <c r="X57" s="99"/>
    </row>
    <row r="58" spans="2:24" x14ac:dyDescent="0.2">
      <c r="B58" s="63" t="s">
        <v>7</v>
      </c>
      <c r="C58" s="46" t="s">
        <v>3</v>
      </c>
      <c r="D58" s="47" t="s">
        <v>22</v>
      </c>
      <c r="E58" s="48" t="s">
        <v>4</v>
      </c>
      <c r="F58" s="49" t="s">
        <v>5</v>
      </c>
      <c r="G58" s="50" t="s">
        <v>6</v>
      </c>
      <c r="H58" s="51" t="s">
        <v>39</v>
      </c>
      <c r="J58" s="63" t="s">
        <v>7</v>
      </c>
      <c r="K58" s="46" t="s">
        <v>3</v>
      </c>
      <c r="L58" s="47" t="s">
        <v>22</v>
      </c>
      <c r="M58" s="48" t="s">
        <v>4</v>
      </c>
      <c r="N58" s="49" t="s">
        <v>5</v>
      </c>
      <c r="O58" s="50" t="s">
        <v>6</v>
      </c>
      <c r="P58" s="51" t="s">
        <v>39</v>
      </c>
      <c r="R58" s="63" t="s">
        <v>7</v>
      </c>
      <c r="S58" s="46" t="s">
        <v>3</v>
      </c>
      <c r="T58" s="47" t="s">
        <v>22</v>
      </c>
      <c r="U58" s="48" t="s">
        <v>4</v>
      </c>
      <c r="V58" s="49" t="s">
        <v>5</v>
      </c>
      <c r="W58" s="50" t="s">
        <v>6</v>
      </c>
      <c r="X58" s="51" t="s">
        <v>39</v>
      </c>
    </row>
    <row r="59" spans="2:24" x14ac:dyDescent="0.2">
      <c r="B59" s="7">
        <f>1-(C59+D59)</f>
        <v>1</v>
      </c>
      <c r="C59" s="15">
        <f t="shared" ref="C59:H68" si="25">C6/5</f>
        <v>0</v>
      </c>
      <c r="D59" s="15">
        <f t="shared" si="25"/>
        <v>0</v>
      </c>
      <c r="E59" s="15">
        <f t="shared" si="25"/>
        <v>0</v>
      </c>
      <c r="F59" s="15">
        <f t="shared" si="25"/>
        <v>0</v>
      </c>
      <c r="G59" s="15">
        <f t="shared" si="25"/>
        <v>1</v>
      </c>
      <c r="H59" s="10">
        <f t="shared" si="25"/>
        <v>0</v>
      </c>
      <c r="J59" s="7">
        <f>1-(K59+L59)</f>
        <v>1</v>
      </c>
      <c r="K59" s="15">
        <f t="shared" ref="K59:P59" si="26">K6/15</f>
        <v>0</v>
      </c>
      <c r="L59" s="15">
        <f t="shared" si="26"/>
        <v>0</v>
      </c>
      <c r="M59" s="15">
        <f t="shared" si="26"/>
        <v>0</v>
      </c>
      <c r="N59" s="15">
        <f t="shared" si="26"/>
        <v>0</v>
      </c>
      <c r="O59" s="15">
        <f t="shared" si="26"/>
        <v>0.33333333333333331</v>
      </c>
      <c r="P59" s="10">
        <f t="shared" si="26"/>
        <v>0.66666666666666663</v>
      </c>
      <c r="R59" s="7">
        <f>1-(S59+T59)</f>
        <v>1</v>
      </c>
      <c r="S59" s="15">
        <f t="shared" ref="S59:X59" si="27">S6/30</f>
        <v>0</v>
      </c>
      <c r="T59" s="15">
        <f t="shared" si="27"/>
        <v>0</v>
      </c>
      <c r="U59" s="15">
        <f t="shared" si="27"/>
        <v>0</v>
      </c>
      <c r="V59" s="15">
        <f t="shared" si="27"/>
        <v>0</v>
      </c>
      <c r="W59" s="15">
        <f t="shared" si="27"/>
        <v>0.13333333333333333</v>
      </c>
      <c r="X59" s="10">
        <f t="shared" si="27"/>
        <v>0.8666666666666667</v>
      </c>
    </row>
    <row r="60" spans="2:24" x14ac:dyDescent="0.2">
      <c r="B60" s="7">
        <f t="shared" ref="B60:B68" si="28">1-(C60+D60)</f>
        <v>1</v>
      </c>
      <c r="C60" s="15">
        <f t="shared" si="25"/>
        <v>0</v>
      </c>
      <c r="D60" s="15">
        <f t="shared" si="25"/>
        <v>0</v>
      </c>
      <c r="E60" s="15">
        <f t="shared" si="25"/>
        <v>0</v>
      </c>
      <c r="F60" s="15">
        <f t="shared" si="25"/>
        <v>0</v>
      </c>
      <c r="G60" s="15">
        <f t="shared" si="25"/>
        <v>0.8</v>
      </c>
      <c r="H60" s="10">
        <f t="shared" si="25"/>
        <v>0.2</v>
      </c>
      <c r="J60" s="7">
        <f t="shared" ref="J60:J68" si="29">1-(K60+L60)</f>
        <v>1</v>
      </c>
      <c r="K60" s="15">
        <f t="shared" ref="K60:P68" si="30">K7/15</f>
        <v>0</v>
      </c>
      <c r="L60" s="15">
        <f t="shared" si="30"/>
        <v>0</v>
      </c>
      <c r="M60" s="15">
        <f t="shared" si="30"/>
        <v>0</v>
      </c>
      <c r="N60" s="15">
        <f t="shared" si="30"/>
        <v>0</v>
      </c>
      <c r="O60" s="15">
        <f t="shared" si="30"/>
        <v>0.2</v>
      </c>
      <c r="P60" s="10">
        <f t="shared" si="30"/>
        <v>0.8</v>
      </c>
      <c r="R60" s="7">
        <f t="shared" ref="R60:R68" si="31">1-(S60+T60)</f>
        <v>1</v>
      </c>
      <c r="S60" s="15">
        <f t="shared" ref="S60:X68" si="32">S7/30</f>
        <v>0</v>
      </c>
      <c r="T60" s="15">
        <f t="shared" si="32"/>
        <v>0</v>
      </c>
      <c r="U60" s="15">
        <f t="shared" si="32"/>
        <v>0</v>
      </c>
      <c r="V60" s="15">
        <f t="shared" si="32"/>
        <v>0</v>
      </c>
      <c r="W60" s="15">
        <f t="shared" si="32"/>
        <v>0.13333333333333333</v>
      </c>
      <c r="X60" s="10">
        <f t="shared" si="32"/>
        <v>0.8666666666666667</v>
      </c>
    </row>
    <row r="61" spans="2:24" x14ac:dyDescent="0.2">
      <c r="B61" s="7">
        <f t="shared" si="28"/>
        <v>1</v>
      </c>
      <c r="C61" s="15">
        <f t="shared" si="25"/>
        <v>0</v>
      </c>
      <c r="D61" s="15">
        <f t="shared" si="25"/>
        <v>0</v>
      </c>
      <c r="E61" s="15">
        <f t="shared" si="25"/>
        <v>0</v>
      </c>
      <c r="F61" s="15">
        <f t="shared" si="25"/>
        <v>0</v>
      </c>
      <c r="G61" s="15">
        <f t="shared" si="25"/>
        <v>0.6</v>
      </c>
      <c r="H61" s="10">
        <f t="shared" si="25"/>
        <v>0.4</v>
      </c>
      <c r="J61" s="7">
        <f t="shared" si="29"/>
        <v>0.93333333333333335</v>
      </c>
      <c r="K61" s="15">
        <f t="shared" si="30"/>
        <v>0</v>
      </c>
      <c r="L61" s="15">
        <f t="shared" si="30"/>
        <v>6.6666666666666666E-2</v>
      </c>
      <c r="M61" s="15">
        <f t="shared" si="30"/>
        <v>6.6666666666666666E-2</v>
      </c>
      <c r="N61" s="15">
        <f t="shared" si="30"/>
        <v>0</v>
      </c>
      <c r="O61" s="15">
        <f t="shared" si="30"/>
        <v>0.6</v>
      </c>
      <c r="P61" s="10">
        <f t="shared" si="30"/>
        <v>0.26666666666666666</v>
      </c>
      <c r="R61" s="7">
        <f t="shared" si="31"/>
        <v>1</v>
      </c>
      <c r="S61" s="15">
        <f t="shared" si="32"/>
        <v>0</v>
      </c>
      <c r="T61" s="15">
        <f t="shared" si="32"/>
        <v>0</v>
      </c>
      <c r="U61" s="15">
        <f t="shared" si="32"/>
        <v>3.3333333333333333E-2</v>
      </c>
      <c r="V61" s="15">
        <f t="shared" si="32"/>
        <v>0</v>
      </c>
      <c r="W61" s="15">
        <f t="shared" si="32"/>
        <v>0.2</v>
      </c>
      <c r="X61" s="10">
        <f t="shared" si="32"/>
        <v>0.76666666666666672</v>
      </c>
    </row>
    <row r="62" spans="2:24" x14ac:dyDescent="0.2">
      <c r="B62" s="7">
        <f t="shared" si="28"/>
        <v>1</v>
      </c>
      <c r="C62" s="15">
        <f t="shared" si="25"/>
        <v>0</v>
      </c>
      <c r="D62" s="15">
        <f t="shared" si="25"/>
        <v>0</v>
      </c>
      <c r="E62" s="15">
        <f t="shared" si="25"/>
        <v>0</v>
      </c>
      <c r="F62" s="15">
        <f t="shared" si="25"/>
        <v>0</v>
      </c>
      <c r="G62" s="15">
        <f t="shared" si="25"/>
        <v>1</v>
      </c>
      <c r="H62" s="10">
        <f t="shared" si="25"/>
        <v>0</v>
      </c>
      <c r="J62" s="7">
        <f t="shared" si="29"/>
        <v>1</v>
      </c>
      <c r="K62" s="15">
        <f t="shared" si="30"/>
        <v>0</v>
      </c>
      <c r="L62" s="15">
        <f t="shared" si="30"/>
        <v>0</v>
      </c>
      <c r="M62" s="15">
        <f t="shared" si="30"/>
        <v>0</v>
      </c>
      <c r="N62" s="15">
        <f t="shared" si="30"/>
        <v>0</v>
      </c>
      <c r="O62" s="15">
        <f t="shared" si="30"/>
        <v>0.2</v>
      </c>
      <c r="P62" s="10">
        <f t="shared" si="30"/>
        <v>0.8</v>
      </c>
      <c r="R62" s="7">
        <f t="shared" si="31"/>
        <v>1</v>
      </c>
      <c r="S62" s="15">
        <f t="shared" si="32"/>
        <v>0</v>
      </c>
      <c r="T62" s="15">
        <f t="shared" si="32"/>
        <v>0</v>
      </c>
      <c r="U62" s="15">
        <f t="shared" si="32"/>
        <v>0</v>
      </c>
      <c r="V62" s="15">
        <f t="shared" si="32"/>
        <v>0</v>
      </c>
      <c r="W62" s="15">
        <f t="shared" si="32"/>
        <v>0.3</v>
      </c>
      <c r="X62" s="10">
        <f t="shared" si="32"/>
        <v>0.7</v>
      </c>
    </row>
    <row r="63" spans="2:24" x14ac:dyDescent="0.2">
      <c r="B63" s="7">
        <f t="shared" si="28"/>
        <v>1</v>
      </c>
      <c r="C63" s="15">
        <f t="shared" si="25"/>
        <v>0</v>
      </c>
      <c r="D63" s="15">
        <f t="shared" si="25"/>
        <v>0</v>
      </c>
      <c r="E63" s="15">
        <f t="shared" si="25"/>
        <v>0</v>
      </c>
      <c r="F63" s="15">
        <f t="shared" si="25"/>
        <v>0</v>
      </c>
      <c r="G63" s="15">
        <f t="shared" si="25"/>
        <v>0.2</v>
      </c>
      <c r="H63" s="10">
        <f t="shared" si="25"/>
        <v>0.8</v>
      </c>
      <c r="J63" s="7">
        <f t="shared" si="29"/>
        <v>1</v>
      </c>
      <c r="K63" s="15">
        <f t="shared" si="30"/>
        <v>0</v>
      </c>
      <c r="L63" s="15">
        <f t="shared" si="30"/>
        <v>0</v>
      </c>
      <c r="M63" s="15">
        <f t="shared" si="30"/>
        <v>0</v>
      </c>
      <c r="N63" s="15">
        <f t="shared" si="30"/>
        <v>0</v>
      </c>
      <c r="O63" s="15">
        <f t="shared" si="30"/>
        <v>0.26666666666666666</v>
      </c>
      <c r="P63" s="10">
        <f t="shared" si="30"/>
        <v>0.73333333333333328</v>
      </c>
      <c r="R63" s="7">
        <f t="shared" si="31"/>
        <v>1</v>
      </c>
      <c r="S63" s="15">
        <f t="shared" si="32"/>
        <v>0</v>
      </c>
      <c r="T63" s="15">
        <f t="shared" si="32"/>
        <v>0</v>
      </c>
      <c r="U63" s="15">
        <f t="shared" si="32"/>
        <v>0</v>
      </c>
      <c r="V63" s="15">
        <f t="shared" si="32"/>
        <v>0</v>
      </c>
      <c r="W63" s="15">
        <f t="shared" si="32"/>
        <v>0.3</v>
      </c>
      <c r="X63" s="10">
        <f t="shared" si="32"/>
        <v>0.7</v>
      </c>
    </row>
    <row r="64" spans="2:24" x14ac:dyDescent="0.2">
      <c r="B64" s="7">
        <f t="shared" si="28"/>
        <v>1</v>
      </c>
      <c r="C64" s="15">
        <f t="shared" si="25"/>
        <v>0</v>
      </c>
      <c r="D64" s="15">
        <f t="shared" si="25"/>
        <v>0</v>
      </c>
      <c r="E64" s="15">
        <f t="shared" si="25"/>
        <v>0</v>
      </c>
      <c r="F64" s="15">
        <f t="shared" si="25"/>
        <v>0</v>
      </c>
      <c r="G64" s="15">
        <f t="shared" si="25"/>
        <v>0.4</v>
      </c>
      <c r="H64" s="10">
        <f t="shared" si="25"/>
        <v>0.6</v>
      </c>
      <c r="J64" s="7">
        <f t="shared" si="29"/>
        <v>1</v>
      </c>
      <c r="K64" s="15">
        <f t="shared" si="30"/>
        <v>0</v>
      </c>
      <c r="L64" s="15">
        <f t="shared" si="30"/>
        <v>0</v>
      </c>
      <c r="M64" s="15">
        <f t="shared" si="30"/>
        <v>0</v>
      </c>
      <c r="N64" s="15">
        <f t="shared" si="30"/>
        <v>0</v>
      </c>
      <c r="O64" s="15">
        <f t="shared" si="30"/>
        <v>0.6</v>
      </c>
      <c r="P64" s="10">
        <f t="shared" si="30"/>
        <v>0.4</v>
      </c>
      <c r="R64" s="7">
        <f t="shared" si="31"/>
        <v>1</v>
      </c>
      <c r="S64" s="15">
        <f t="shared" si="32"/>
        <v>0</v>
      </c>
      <c r="T64" s="15">
        <f t="shared" si="32"/>
        <v>0</v>
      </c>
      <c r="U64" s="15">
        <f t="shared" si="32"/>
        <v>6.6666666666666666E-2</v>
      </c>
      <c r="V64" s="15">
        <f t="shared" si="32"/>
        <v>0</v>
      </c>
      <c r="W64" s="15">
        <f t="shared" si="32"/>
        <v>0.13333333333333333</v>
      </c>
      <c r="X64" s="10">
        <f t="shared" si="32"/>
        <v>0.8</v>
      </c>
    </row>
    <row r="65" spans="2:24" x14ac:dyDescent="0.2">
      <c r="B65" s="7">
        <f t="shared" si="28"/>
        <v>1</v>
      </c>
      <c r="C65" s="15">
        <f t="shared" si="25"/>
        <v>0</v>
      </c>
      <c r="D65" s="15">
        <f t="shared" si="25"/>
        <v>0</v>
      </c>
      <c r="E65" s="15">
        <f t="shared" si="25"/>
        <v>0</v>
      </c>
      <c r="F65" s="15">
        <f t="shared" si="25"/>
        <v>0</v>
      </c>
      <c r="G65" s="15">
        <f t="shared" si="25"/>
        <v>1</v>
      </c>
      <c r="H65" s="10">
        <f t="shared" si="25"/>
        <v>0</v>
      </c>
      <c r="J65" s="7">
        <f t="shared" si="29"/>
        <v>1</v>
      </c>
      <c r="K65" s="15">
        <f t="shared" si="30"/>
        <v>0</v>
      </c>
      <c r="L65" s="15">
        <f t="shared" si="30"/>
        <v>0</v>
      </c>
      <c r="M65" s="15">
        <f t="shared" si="30"/>
        <v>0</v>
      </c>
      <c r="N65" s="15">
        <f t="shared" si="30"/>
        <v>0</v>
      </c>
      <c r="O65" s="15">
        <f t="shared" si="30"/>
        <v>0.53333333333333333</v>
      </c>
      <c r="P65" s="10">
        <f t="shared" si="30"/>
        <v>0.46666666666666667</v>
      </c>
      <c r="R65" s="7">
        <f t="shared" si="31"/>
        <v>1</v>
      </c>
      <c r="S65" s="15">
        <f t="shared" si="32"/>
        <v>0</v>
      </c>
      <c r="T65" s="15">
        <f t="shared" si="32"/>
        <v>0</v>
      </c>
      <c r="U65" s="15">
        <f t="shared" si="32"/>
        <v>0</v>
      </c>
      <c r="V65" s="15">
        <f t="shared" si="32"/>
        <v>0</v>
      </c>
      <c r="W65" s="15">
        <f t="shared" si="32"/>
        <v>0.6</v>
      </c>
      <c r="X65" s="10">
        <f t="shared" si="32"/>
        <v>0.4</v>
      </c>
    </row>
    <row r="66" spans="2:24" x14ac:dyDescent="0.2">
      <c r="B66" s="7">
        <f t="shared" si="28"/>
        <v>1</v>
      </c>
      <c r="C66" s="15">
        <f t="shared" si="25"/>
        <v>0</v>
      </c>
      <c r="D66" s="15">
        <f t="shared" si="25"/>
        <v>0</v>
      </c>
      <c r="E66" s="15">
        <f t="shared" si="25"/>
        <v>0</v>
      </c>
      <c r="F66" s="15">
        <f t="shared" si="25"/>
        <v>0</v>
      </c>
      <c r="G66" s="15">
        <f t="shared" si="25"/>
        <v>0</v>
      </c>
      <c r="H66" s="10">
        <f t="shared" si="25"/>
        <v>1</v>
      </c>
      <c r="J66" s="7">
        <f t="shared" si="29"/>
        <v>1</v>
      </c>
      <c r="K66" s="15">
        <f t="shared" si="30"/>
        <v>0</v>
      </c>
      <c r="L66" s="15">
        <f t="shared" si="30"/>
        <v>0</v>
      </c>
      <c r="M66" s="15">
        <f t="shared" si="30"/>
        <v>0</v>
      </c>
      <c r="N66" s="15">
        <f t="shared" si="30"/>
        <v>0</v>
      </c>
      <c r="O66" s="15">
        <f t="shared" si="30"/>
        <v>0.53333333333333333</v>
      </c>
      <c r="P66" s="10">
        <f t="shared" si="30"/>
        <v>0.46666666666666667</v>
      </c>
      <c r="R66" s="7">
        <f t="shared" si="31"/>
        <v>1</v>
      </c>
      <c r="S66" s="15">
        <f t="shared" si="32"/>
        <v>0</v>
      </c>
      <c r="T66" s="15">
        <f t="shared" si="32"/>
        <v>0</v>
      </c>
      <c r="U66" s="15">
        <f t="shared" si="32"/>
        <v>0</v>
      </c>
      <c r="V66" s="15">
        <f t="shared" si="32"/>
        <v>0</v>
      </c>
      <c r="W66" s="15">
        <f t="shared" si="32"/>
        <v>0.3</v>
      </c>
      <c r="X66" s="10">
        <f t="shared" si="32"/>
        <v>0.7</v>
      </c>
    </row>
    <row r="67" spans="2:24" x14ac:dyDescent="0.2">
      <c r="B67" s="7">
        <f t="shared" si="28"/>
        <v>1</v>
      </c>
      <c r="C67" s="15">
        <f t="shared" si="25"/>
        <v>0</v>
      </c>
      <c r="D67" s="15">
        <f t="shared" si="25"/>
        <v>0</v>
      </c>
      <c r="E67" s="15">
        <f t="shared" si="25"/>
        <v>0</v>
      </c>
      <c r="F67" s="15">
        <f t="shared" si="25"/>
        <v>0</v>
      </c>
      <c r="G67" s="15">
        <f t="shared" si="25"/>
        <v>0.6</v>
      </c>
      <c r="H67" s="10">
        <f t="shared" si="25"/>
        <v>0.4</v>
      </c>
      <c r="J67" s="7">
        <f t="shared" si="29"/>
        <v>0</v>
      </c>
      <c r="K67" s="15">
        <f t="shared" si="30"/>
        <v>0</v>
      </c>
      <c r="L67" s="15">
        <f t="shared" si="30"/>
        <v>1</v>
      </c>
      <c r="M67" s="15">
        <f t="shared" si="30"/>
        <v>0</v>
      </c>
      <c r="N67" s="15">
        <f t="shared" si="30"/>
        <v>0</v>
      </c>
      <c r="O67" s="15">
        <f t="shared" si="30"/>
        <v>0</v>
      </c>
      <c r="P67" s="10">
        <f t="shared" si="30"/>
        <v>0</v>
      </c>
      <c r="R67" s="7">
        <f t="shared" si="31"/>
        <v>0.83333333333333337</v>
      </c>
      <c r="S67" s="15">
        <f t="shared" si="32"/>
        <v>0</v>
      </c>
      <c r="T67" s="15">
        <f t="shared" si="32"/>
        <v>0.16666666666666666</v>
      </c>
      <c r="U67" s="15">
        <f t="shared" si="32"/>
        <v>0</v>
      </c>
      <c r="V67" s="15">
        <f t="shared" si="32"/>
        <v>0</v>
      </c>
      <c r="W67" s="15">
        <f t="shared" si="32"/>
        <v>0.73333333333333328</v>
      </c>
      <c r="X67" s="10">
        <f t="shared" si="32"/>
        <v>0.1</v>
      </c>
    </row>
    <row r="68" spans="2:24" ht="16" thickBot="1" x14ac:dyDescent="0.25">
      <c r="B68" s="62">
        <f t="shared" si="28"/>
        <v>1</v>
      </c>
      <c r="C68" s="28">
        <f t="shared" si="25"/>
        <v>0</v>
      </c>
      <c r="D68" s="28">
        <f t="shared" si="25"/>
        <v>0</v>
      </c>
      <c r="E68" s="28">
        <f t="shared" si="25"/>
        <v>0</v>
      </c>
      <c r="F68" s="28">
        <f t="shared" si="25"/>
        <v>0</v>
      </c>
      <c r="G68" s="28">
        <f t="shared" si="25"/>
        <v>0.8</v>
      </c>
      <c r="H68" s="29">
        <f t="shared" si="25"/>
        <v>0.2</v>
      </c>
      <c r="J68" s="62">
        <f t="shared" si="29"/>
        <v>1</v>
      </c>
      <c r="K68" s="28">
        <f t="shared" si="30"/>
        <v>0</v>
      </c>
      <c r="L68" s="28">
        <f t="shared" si="30"/>
        <v>0</v>
      </c>
      <c r="M68" s="28">
        <f t="shared" si="30"/>
        <v>0</v>
      </c>
      <c r="N68" s="28">
        <f t="shared" si="30"/>
        <v>0</v>
      </c>
      <c r="O68" s="28">
        <f t="shared" si="30"/>
        <v>0.93333333333333335</v>
      </c>
      <c r="P68" s="29">
        <f t="shared" si="30"/>
        <v>6.6666666666666666E-2</v>
      </c>
      <c r="R68" s="62">
        <f t="shared" si="31"/>
        <v>0.96666666666666667</v>
      </c>
      <c r="S68" s="28">
        <f t="shared" si="32"/>
        <v>3.3333333333333333E-2</v>
      </c>
      <c r="T68" s="28">
        <f t="shared" si="32"/>
        <v>0</v>
      </c>
      <c r="U68" s="28">
        <f t="shared" si="32"/>
        <v>6.6666666666666666E-2</v>
      </c>
      <c r="V68" s="28">
        <f t="shared" si="32"/>
        <v>0</v>
      </c>
      <c r="W68" s="28">
        <f t="shared" si="32"/>
        <v>0.6333333333333333</v>
      </c>
      <c r="X68" s="29">
        <f t="shared" si="32"/>
        <v>0.26666666666666666</v>
      </c>
    </row>
    <row r="71" spans="2:24" x14ac:dyDescent="0.2">
      <c r="B71" s="41" t="s">
        <v>25</v>
      </c>
    </row>
    <row r="72" spans="2:24" s="44" customFormat="1" ht="16" thickBot="1" x14ac:dyDescent="0.25"/>
    <row r="73" spans="2:24" s="44" customFormat="1" ht="20" thickBot="1" x14ac:dyDescent="0.3">
      <c r="B73" s="94" t="s">
        <v>0</v>
      </c>
      <c r="C73" s="95"/>
      <c r="D73" s="95"/>
      <c r="E73" s="95"/>
      <c r="F73" s="95"/>
      <c r="G73" s="95"/>
      <c r="H73" s="96"/>
      <c r="J73" s="97" t="s">
        <v>1</v>
      </c>
      <c r="K73" s="98"/>
      <c r="L73" s="98"/>
      <c r="M73" s="98"/>
      <c r="N73" s="98"/>
      <c r="O73" s="98"/>
      <c r="P73" s="99"/>
      <c r="R73" s="97" t="s">
        <v>2</v>
      </c>
      <c r="S73" s="98"/>
      <c r="T73" s="98"/>
      <c r="U73" s="98"/>
      <c r="V73" s="98"/>
      <c r="W73" s="98"/>
      <c r="X73" s="99"/>
    </row>
    <row r="74" spans="2:24" s="44" customFormat="1" x14ac:dyDescent="0.2">
      <c r="B74" s="63" t="s">
        <v>7</v>
      </c>
      <c r="C74" s="46" t="s">
        <v>3</v>
      </c>
      <c r="D74" s="47" t="s">
        <v>22</v>
      </c>
      <c r="E74" s="48" t="s">
        <v>4</v>
      </c>
      <c r="F74" s="49" t="s">
        <v>5</v>
      </c>
      <c r="G74" s="50" t="s">
        <v>6</v>
      </c>
      <c r="H74" s="51" t="s">
        <v>39</v>
      </c>
      <c r="J74" s="63" t="s">
        <v>7</v>
      </c>
      <c r="K74" s="46" t="s">
        <v>3</v>
      </c>
      <c r="L74" s="47" t="s">
        <v>22</v>
      </c>
      <c r="M74" s="48" t="s">
        <v>4</v>
      </c>
      <c r="N74" s="49" t="s">
        <v>5</v>
      </c>
      <c r="O74" s="50" t="s">
        <v>6</v>
      </c>
      <c r="P74" s="51" t="s">
        <v>39</v>
      </c>
      <c r="R74" s="63" t="s">
        <v>7</v>
      </c>
      <c r="S74" s="46" t="s">
        <v>3</v>
      </c>
      <c r="T74" s="47" t="s">
        <v>22</v>
      </c>
      <c r="U74" s="48" t="s">
        <v>4</v>
      </c>
      <c r="V74" s="49" t="s">
        <v>5</v>
      </c>
      <c r="W74" s="50" t="s">
        <v>6</v>
      </c>
      <c r="X74" s="51" t="s">
        <v>39</v>
      </c>
    </row>
    <row r="75" spans="2:24" s="44" customFormat="1" x14ac:dyDescent="0.2">
      <c r="B75" s="7">
        <v>1</v>
      </c>
      <c r="C75" s="15">
        <f t="shared" ref="C75:H75" si="33">C22/5</f>
        <v>0</v>
      </c>
      <c r="D75" s="15">
        <f t="shared" si="33"/>
        <v>0</v>
      </c>
      <c r="E75" s="15">
        <f t="shared" si="33"/>
        <v>0</v>
      </c>
      <c r="F75" s="15">
        <f t="shared" si="33"/>
        <v>0</v>
      </c>
      <c r="G75" s="15">
        <f t="shared" si="33"/>
        <v>0</v>
      </c>
      <c r="H75" s="10">
        <f t="shared" si="33"/>
        <v>1</v>
      </c>
      <c r="J75" s="7">
        <v>1</v>
      </c>
      <c r="K75" s="15">
        <f t="shared" ref="K75:P75" si="34">K22/15</f>
        <v>0</v>
      </c>
      <c r="L75" s="15">
        <f t="shared" si="34"/>
        <v>0</v>
      </c>
      <c r="M75" s="15">
        <f t="shared" si="34"/>
        <v>0</v>
      </c>
      <c r="N75" s="15">
        <f t="shared" si="34"/>
        <v>0</v>
      </c>
      <c r="O75" s="15">
        <f t="shared" si="34"/>
        <v>6.6666666666666666E-2</v>
      </c>
      <c r="P75" s="10">
        <f t="shared" si="34"/>
        <v>0.93333333333333335</v>
      </c>
      <c r="R75" s="7">
        <v>1</v>
      </c>
      <c r="S75" s="15">
        <f t="shared" ref="S75:X75" si="35">S22/30</f>
        <v>0</v>
      </c>
      <c r="T75" s="15">
        <f t="shared" si="35"/>
        <v>0</v>
      </c>
      <c r="U75" s="15">
        <f t="shared" si="35"/>
        <v>6.6666666666666666E-2</v>
      </c>
      <c r="V75" s="15">
        <f t="shared" si="35"/>
        <v>0</v>
      </c>
      <c r="W75" s="15">
        <f t="shared" si="35"/>
        <v>0</v>
      </c>
      <c r="X75" s="10">
        <f t="shared" si="35"/>
        <v>0.93333333333333335</v>
      </c>
    </row>
    <row r="76" spans="2:24" s="44" customFormat="1" x14ac:dyDescent="0.2">
      <c r="B76" s="7">
        <v>1</v>
      </c>
      <c r="C76" s="15">
        <f t="shared" ref="C76:H76" si="36">C23/5</f>
        <v>0</v>
      </c>
      <c r="D76" s="15">
        <f t="shared" si="36"/>
        <v>0</v>
      </c>
      <c r="E76" s="15">
        <f t="shared" si="36"/>
        <v>0</v>
      </c>
      <c r="F76" s="15">
        <f t="shared" si="36"/>
        <v>0</v>
      </c>
      <c r="G76" s="15">
        <f t="shared" si="36"/>
        <v>0</v>
      </c>
      <c r="H76" s="10">
        <f t="shared" si="36"/>
        <v>1</v>
      </c>
      <c r="J76" s="7">
        <v>1</v>
      </c>
      <c r="K76" s="15">
        <f t="shared" ref="K76:P76" si="37">K23/15</f>
        <v>0</v>
      </c>
      <c r="L76" s="15">
        <f t="shared" si="37"/>
        <v>0</v>
      </c>
      <c r="M76" s="15">
        <f t="shared" si="37"/>
        <v>0</v>
      </c>
      <c r="N76" s="15">
        <f t="shared" si="37"/>
        <v>0</v>
      </c>
      <c r="O76" s="15">
        <f t="shared" si="37"/>
        <v>0</v>
      </c>
      <c r="P76" s="10">
        <f t="shared" si="37"/>
        <v>1</v>
      </c>
      <c r="R76" s="7">
        <v>1</v>
      </c>
      <c r="S76" s="15">
        <f t="shared" ref="S76:X76" si="38">S23/30</f>
        <v>0</v>
      </c>
      <c r="T76" s="15">
        <f t="shared" si="38"/>
        <v>0</v>
      </c>
      <c r="U76" s="15">
        <f t="shared" si="38"/>
        <v>0</v>
      </c>
      <c r="V76" s="15">
        <f t="shared" si="38"/>
        <v>0</v>
      </c>
      <c r="W76" s="15">
        <f t="shared" si="38"/>
        <v>3.3333333333333333E-2</v>
      </c>
      <c r="X76" s="10">
        <f t="shared" si="38"/>
        <v>0.96666666666666667</v>
      </c>
    </row>
    <row r="77" spans="2:24" s="44" customFormat="1" x14ac:dyDescent="0.2">
      <c r="B77" s="7">
        <v>1</v>
      </c>
      <c r="C77" s="15">
        <f t="shared" ref="C77:H77" si="39">C24/5</f>
        <v>0</v>
      </c>
      <c r="D77" s="15">
        <f t="shared" si="39"/>
        <v>0</v>
      </c>
      <c r="E77" s="15">
        <f t="shared" si="39"/>
        <v>0</v>
      </c>
      <c r="F77" s="15">
        <f t="shared" si="39"/>
        <v>0</v>
      </c>
      <c r="G77" s="15">
        <f t="shared" si="39"/>
        <v>0</v>
      </c>
      <c r="H77" s="10">
        <f t="shared" si="39"/>
        <v>1</v>
      </c>
      <c r="J77" s="7">
        <v>1</v>
      </c>
      <c r="K77" s="15">
        <f t="shared" ref="K77:P77" si="40">K24/15</f>
        <v>0</v>
      </c>
      <c r="L77" s="15">
        <f t="shared" si="40"/>
        <v>0</v>
      </c>
      <c r="M77" s="15">
        <f t="shared" si="40"/>
        <v>0</v>
      </c>
      <c r="N77" s="15">
        <f t="shared" si="40"/>
        <v>0</v>
      </c>
      <c r="O77" s="15">
        <f t="shared" si="40"/>
        <v>6.6666666666666666E-2</v>
      </c>
      <c r="P77" s="10">
        <f t="shared" si="40"/>
        <v>0.93333333333333335</v>
      </c>
      <c r="R77" s="7">
        <v>1</v>
      </c>
      <c r="S77" s="15">
        <f t="shared" ref="S77:X77" si="41">S24/30</f>
        <v>0</v>
      </c>
      <c r="T77" s="15">
        <f t="shared" si="41"/>
        <v>0</v>
      </c>
      <c r="U77" s="15">
        <f t="shared" si="41"/>
        <v>0</v>
      </c>
      <c r="V77" s="15">
        <f t="shared" si="41"/>
        <v>0</v>
      </c>
      <c r="W77" s="15">
        <f t="shared" si="41"/>
        <v>0</v>
      </c>
      <c r="X77" s="10">
        <f t="shared" si="41"/>
        <v>1</v>
      </c>
    </row>
    <row r="78" spans="2:24" s="44" customFormat="1" x14ac:dyDescent="0.2">
      <c r="B78" s="7">
        <v>1</v>
      </c>
      <c r="C78" s="15">
        <f t="shared" ref="C78:H78" si="42">C25/5</f>
        <v>0</v>
      </c>
      <c r="D78" s="15">
        <f t="shared" si="42"/>
        <v>0</v>
      </c>
      <c r="E78" s="15">
        <f t="shared" si="42"/>
        <v>0</v>
      </c>
      <c r="F78" s="15">
        <f t="shared" si="42"/>
        <v>0</v>
      </c>
      <c r="G78" s="15">
        <f t="shared" si="42"/>
        <v>0.2</v>
      </c>
      <c r="H78" s="10">
        <f t="shared" si="42"/>
        <v>0.8</v>
      </c>
      <c r="J78" s="7">
        <v>1</v>
      </c>
      <c r="K78" s="15">
        <f t="shared" ref="K78:P78" si="43">K25/15</f>
        <v>0</v>
      </c>
      <c r="L78" s="15">
        <f t="shared" si="43"/>
        <v>0</v>
      </c>
      <c r="M78" s="15">
        <f t="shared" si="43"/>
        <v>0</v>
      </c>
      <c r="N78" s="15">
        <f t="shared" si="43"/>
        <v>0</v>
      </c>
      <c r="O78" s="15">
        <f t="shared" si="43"/>
        <v>0</v>
      </c>
      <c r="P78" s="10">
        <f t="shared" si="43"/>
        <v>1</v>
      </c>
      <c r="R78" s="7">
        <v>1</v>
      </c>
      <c r="S78" s="15">
        <f t="shared" ref="S78:X78" si="44">S25/30</f>
        <v>0</v>
      </c>
      <c r="T78" s="15">
        <f t="shared" si="44"/>
        <v>0</v>
      </c>
      <c r="U78" s="15">
        <f t="shared" si="44"/>
        <v>0</v>
      </c>
      <c r="V78" s="15">
        <f t="shared" si="44"/>
        <v>0</v>
      </c>
      <c r="W78" s="15">
        <f t="shared" si="44"/>
        <v>0</v>
      </c>
      <c r="X78" s="10">
        <f t="shared" si="44"/>
        <v>1</v>
      </c>
    </row>
    <row r="79" spans="2:24" s="44" customFormat="1" x14ac:dyDescent="0.2">
      <c r="B79" s="7">
        <v>1</v>
      </c>
      <c r="C79" s="15">
        <f t="shared" ref="C79:H79" si="45">C26/5</f>
        <v>0</v>
      </c>
      <c r="D79" s="15">
        <f t="shared" si="45"/>
        <v>0</v>
      </c>
      <c r="E79" s="15">
        <f t="shared" si="45"/>
        <v>0</v>
      </c>
      <c r="F79" s="15">
        <f t="shared" si="45"/>
        <v>0</v>
      </c>
      <c r="G79" s="15">
        <f t="shared" si="45"/>
        <v>0</v>
      </c>
      <c r="H79" s="10">
        <f t="shared" si="45"/>
        <v>1</v>
      </c>
      <c r="J79" s="7">
        <v>1</v>
      </c>
      <c r="K79" s="15">
        <f t="shared" ref="K79:P79" si="46">K26/15</f>
        <v>0</v>
      </c>
      <c r="L79" s="15">
        <f t="shared" si="46"/>
        <v>0</v>
      </c>
      <c r="M79" s="15">
        <f t="shared" si="46"/>
        <v>6.6666666666666666E-2</v>
      </c>
      <c r="N79" s="15">
        <f t="shared" si="46"/>
        <v>0</v>
      </c>
      <c r="O79" s="15">
        <f t="shared" si="46"/>
        <v>0.26666666666666666</v>
      </c>
      <c r="P79" s="10">
        <f t="shared" si="46"/>
        <v>0.66666666666666663</v>
      </c>
      <c r="R79" s="7">
        <v>1</v>
      </c>
      <c r="S79" s="15">
        <f t="shared" ref="S79:X79" si="47">S26/30</f>
        <v>0</v>
      </c>
      <c r="T79" s="15">
        <f t="shared" si="47"/>
        <v>0</v>
      </c>
      <c r="U79" s="15">
        <f t="shared" si="47"/>
        <v>0</v>
      </c>
      <c r="V79" s="15">
        <f t="shared" si="47"/>
        <v>0</v>
      </c>
      <c r="W79" s="15">
        <f t="shared" si="47"/>
        <v>0</v>
      </c>
      <c r="X79" s="10">
        <f t="shared" si="47"/>
        <v>1</v>
      </c>
    </row>
    <row r="80" spans="2:24" s="44" customFormat="1" x14ac:dyDescent="0.2">
      <c r="B80" s="7">
        <v>1</v>
      </c>
      <c r="C80" s="15">
        <f t="shared" ref="C80:H80" si="48">C27/5</f>
        <v>0</v>
      </c>
      <c r="D80" s="15">
        <f t="shared" si="48"/>
        <v>0</v>
      </c>
      <c r="E80" s="15">
        <f t="shared" si="48"/>
        <v>0</v>
      </c>
      <c r="F80" s="15">
        <f t="shared" si="48"/>
        <v>0</v>
      </c>
      <c r="G80" s="15">
        <f t="shared" si="48"/>
        <v>0</v>
      </c>
      <c r="H80" s="10">
        <f t="shared" si="48"/>
        <v>1</v>
      </c>
      <c r="J80" s="7">
        <v>1</v>
      </c>
      <c r="K80" s="15">
        <f t="shared" ref="K80:P80" si="49">K27/15</f>
        <v>0</v>
      </c>
      <c r="L80" s="15">
        <f t="shared" si="49"/>
        <v>0</v>
      </c>
      <c r="M80" s="15">
        <f t="shared" si="49"/>
        <v>0</v>
      </c>
      <c r="N80" s="15">
        <f t="shared" si="49"/>
        <v>0</v>
      </c>
      <c r="O80" s="15">
        <f t="shared" si="49"/>
        <v>0.13333333333333333</v>
      </c>
      <c r="P80" s="10">
        <f t="shared" si="49"/>
        <v>0.8666666666666667</v>
      </c>
      <c r="R80" s="7">
        <v>1</v>
      </c>
      <c r="S80" s="15">
        <f t="shared" ref="S80:X80" si="50">S27/30</f>
        <v>0</v>
      </c>
      <c r="T80" s="15">
        <f t="shared" si="50"/>
        <v>0</v>
      </c>
      <c r="U80" s="15">
        <f t="shared" si="50"/>
        <v>0.1</v>
      </c>
      <c r="V80" s="15">
        <f t="shared" si="50"/>
        <v>0</v>
      </c>
      <c r="W80" s="15">
        <f t="shared" si="50"/>
        <v>0</v>
      </c>
      <c r="X80" s="10">
        <f t="shared" si="50"/>
        <v>0.9</v>
      </c>
    </row>
    <row r="81" spans="2:24" x14ac:dyDescent="0.2">
      <c r="B81" s="7">
        <v>1</v>
      </c>
      <c r="C81" s="15">
        <f t="shared" ref="C81:H81" si="51">C28/5</f>
        <v>0</v>
      </c>
      <c r="D81" s="15">
        <f t="shared" si="51"/>
        <v>0</v>
      </c>
      <c r="E81" s="15">
        <f t="shared" si="51"/>
        <v>0</v>
      </c>
      <c r="F81" s="15">
        <f t="shared" si="51"/>
        <v>0</v>
      </c>
      <c r="G81" s="15">
        <f t="shared" si="51"/>
        <v>0.2</v>
      </c>
      <c r="H81" s="10">
        <f t="shared" si="51"/>
        <v>0.8</v>
      </c>
      <c r="J81" s="7">
        <v>1</v>
      </c>
      <c r="K81" s="15">
        <f t="shared" ref="K81:P81" si="52">K28/15</f>
        <v>0</v>
      </c>
      <c r="L81" s="15">
        <f t="shared" si="52"/>
        <v>0</v>
      </c>
      <c r="M81" s="15">
        <f t="shared" si="52"/>
        <v>0</v>
      </c>
      <c r="N81" s="15">
        <f t="shared" si="52"/>
        <v>0</v>
      </c>
      <c r="O81" s="15">
        <f t="shared" si="52"/>
        <v>0</v>
      </c>
      <c r="P81" s="10">
        <f t="shared" si="52"/>
        <v>1</v>
      </c>
      <c r="R81" s="7">
        <v>1</v>
      </c>
      <c r="S81" s="15">
        <f t="shared" ref="S81:X81" si="53">S28/30</f>
        <v>0</v>
      </c>
      <c r="T81" s="15">
        <f t="shared" si="53"/>
        <v>0</v>
      </c>
      <c r="U81" s="15">
        <f t="shared" si="53"/>
        <v>0</v>
      </c>
      <c r="V81" s="15">
        <f t="shared" si="53"/>
        <v>0</v>
      </c>
      <c r="W81" s="15">
        <f t="shared" si="53"/>
        <v>6.6666666666666666E-2</v>
      </c>
      <c r="X81" s="10">
        <f t="shared" si="53"/>
        <v>0.93333333333333335</v>
      </c>
    </row>
    <row r="82" spans="2:24" x14ac:dyDescent="0.2">
      <c r="B82" s="7">
        <v>1</v>
      </c>
      <c r="C82" s="15">
        <f t="shared" ref="C82:H82" si="54">C29/5</f>
        <v>0</v>
      </c>
      <c r="D82" s="15">
        <f t="shared" si="54"/>
        <v>0</v>
      </c>
      <c r="E82" s="15">
        <f t="shared" si="54"/>
        <v>0</v>
      </c>
      <c r="F82" s="15">
        <f t="shared" si="54"/>
        <v>0</v>
      </c>
      <c r="G82" s="15">
        <f t="shared" si="54"/>
        <v>0.2</v>
      </c>
      <c r="H82" s="10">
        <f t="shared" si="54"/>
        <v>0.8</v>
      </c>
      <c r="J82" s="7">
        <v>1</v>
      </c>
      <c r="K82" s="15">
        <f t="shared" ref="K82:P82" si="55">K29/15</f>
        <v>0</v>
      </c>
      <c r="L82" s="15">
        <f t="shared" si="55"/>
        <v>0</v>
      </c>
      <c r="M82" s="15">
        <f t="shared" si="55"/>
        <v>0</v>
      </c>
      <c r="N82" s="15">
        <f t="shared" si="55"/>
        <v>0</v>
      </c>
      <c r="O82" s="15">
        <f t="shared" si="55"/>
        <v>0</v>
      </c>
      <c r="P82" s="10">
        <f t="shared" si="55"/>
        <v>1</v>
      </c>
      <c r="R82" s="7">
        <v>1</v>
      </c>
      <c r="S82" s="15">
        <f t="shared" ref="S82:X82" si="56">S29/30</f>
        <v>0</v>
      </c>
      <c r="T82" s="15">
        <f t="shared" si="56"/>
        <v>0</v>
      </c>
      <c r="U82" s="15">
        <f t="shared" si="56"/>
        <v>0.16666666666666666</v>
      </c>
      <c r="V82" s="15">
        <f t="shared" si="56"/>
        <v>0</v>
      </c>
      <c r="W82" s="15">
        <f t="shared" si="56"/>
        <v>0.1</v>
      </c>
      <c r="X82" s="10">
        <f t="shared" si="56"/>
        <v>0.73333333333333328</v>
      </c>
    </row>
    <row r="83" spans="2:24" x14ac:dyDescent="0.2">
      <c r="B83" s="7">
        <v>1</v>
      </c>
      <c r="C83" s="15">
        <f t="shared" ref="C83:H83" si="57">C30/5</f>
        <v>0</v>
      </c>
      <c r="D83" s="15">
        <f t="shared" si="57"/>
        <v>0</v>
      </c>
      <c r="E83" s="15">
        <f t="shared" si="57"/>
        <v>0.2</v>
      </c>
      <c r="F83" s="15">
        <f t="shared" si="57"/>
        <v>0</v>
      </c>
      <c r="G83" s="15">
        <f t="shared" si="57"/>
        <v>0</v>
      </c>
      <c r="H83" s="10">
        <f t="shared" si="57"/>
        <v>0.8</v>
      </c>
      <c r="J83" s="7">
        <v>1</v>
      </c>
      <c r="K83" s="15">
        <f t="shared" ref="K83:P83" si="58">K30/15</f>
        <v>0</v>
      </c>
      <c r="L83" s="15">
        <f t="shared" si="58"/>
        <v>0</v>
      </c>
      <c r="M83" s="15">
        <f t="shared" si="58"/>
        <v>0</v>
      </c>
      <c r="N83" s="15">
        <f t="shared" si="58"/>
        <v>0</v>
      </c>
      <c r="O83" s="15">
        <f t="shared" si="58"/>
        <v>0</v>
      </c>
      <c r="P83" s="10">
        <f t="shared" si="58"/>
        <v>1</v>
      </c>
      <c r="R83" s="7">
        <v>1</v>
      </c>
      <c r="S83" s="15">
        <f t="shared" ref="S83:X83" si="59">S30/30</f>
        <v>0</v>
      </c>
      <c r="T83" s="15">
        <f t="shared" si="59"/>
        <v>0</v>
      </c>
      <c r="U83" s="15">
        <f t="shared" si="59"/>
        <v>0.23333333333333334</v>
      </c>
      <c r="V83" s="15">
        <f t="shared" si="59"/>
        <v>0</v>
      </c>
      <c r="W83" s="15">
        <f t="shared" si="59"/>
        <v>0</v>
      </c>
      <c r="X83" s="10">
        <f t="shared" si="59"/>
        <v>0.76666666666666672</v>
      </c>
    </row>
    <row r="84" spans="2:24" ht="16" thickBot="1" x14ac:dyDescent="0.25">
      <c r="B84" s="27">
        <v>1</v>
      </c>
      <c r="C84" s="28">
        <f t="shared" ref="C84:H84" si="60">C31/5</f>
        <v>0</v>
      </c>
      <c r="D84" s="28">
        <f t="shared" si="60"/>
        <v>0</v>
      </c>
      <c r="E84" s="28">
        <f t="shared" si="60"/>
        <v>0.2</v>
      </c>
      <c r="F84" s="28">
        <f t="shared" si="60"/>
        <v>0</v>
      </c>
      <c r="G84" s="28">
        <f t="shared" si="60"/>
        <v>0</v>
      </c>
      <c r="H84" s="29">
        <f t="shared" si="60"/>
        <v>0.8</v>
      </c>
      <c r="J84" s="27">
        <v>1</v>
      </c>
      <c r="K84" s="28">
        <f t="shared" ref="K84:P84" si="61">K31/15</f>
        <v>0</v>
      </c>
      <c r="L84" s="28">
        <f t="shared" si="61"/>
        <v>0</v>
      </c>
      <c r="M84" s="28">
        <f t="shared" si="61"/>
        <v>0</v>
      </c>
      <c r="N84" s="28">
        <f t="shared" si="61"/>
        <v>0</v>
      </c>
      <c r="O84" s="28">
        <f t="shared" si="61"/>
        <v>6.6666666666666666E-2</v>
      </c>
      <c r="P84" s="29">
        <f t="shared" si="61"/>
        <v>0.93333333333333335</v>
      </c>
      <c r="R84" s="27">
        <v>1</v>
      </c>
      <c r="S84" s="28">
        <f t="shared" ref="S84:X84" si="62">S31/30</f>
        <v>0</v>
      </c>
      <c r="T84" s="28">
        <f t="shared" si="62"/>
        <v>0</v>
      </c>
      <c r="U84" s="28">
        <f t="shared" si="62"/>
        <v>3.3333333333333333E-2</v>
      </c>
      <c r="V84" s="28">
        <f t="shared" si="62"/>
        <v>0</v>
      </c>
      <c r="W84" s="28">
        <f t="shared" si="62"/>
        <v>0.16666666666666666</v>
      </c>
      <c r="X84" s="29">
        <f t="shared" si="62"/>
        <v>0.8</v>
      </c>
    </row>
    <row r="87" spans="2:24" x14ac:dyDescent="0.2">
      <c r="B87" s="41" t="s">
        <v>26</v>
      </c>
    </row>
    <row r="88" spans="2:24" ht="16" thickBot="1" x14ac:dyDescent="0.25"/>
    <row r="89" spans="2:24" ht="20" thickBot="1" x14ac:dyDescent="0.3">
      <c r="B89" s="94" t="s">
        <v>0</v>
      </c>
      <c r="C89" s="95"/>
      <c r="D89" s="95"/>
      <c r="E89" s="95"/>
      <c r="F89" s="95"/>
      <c r="G89" s="95"/>
      <c r="H89" s="96"/>
      <c r="J89" s="97" t="s">
        <v>1</v>
      </c>
      <c r="K89" s="98"/>
      <c r="L89" s="98"/>
      <c r="M89" s="98"/>
      <c r="N89" s="98"/>
      <c r="O89" s="98"/>
      <c r="P89" s="99"/>
      <c r="R89" s="97" t="s">
        <v>2</v>
      </c>
      <c r="S89" s="98"/>
      <c r="T89" s="98"/>
      <c r="U89" s="98"/>
      <c r="V89" s="98"/>
      <c r="W89" s="98"/>
      <c r="X89" s="99"/>
    </row>
    <row r="90" spans="2:24" x14ac:dyDescent="0.2">
      <c r="B90" s="63" t="s">
        <v>7</v>
      </c>
      <c r="C90" s="46" t="s">
        <v>3</v>
      </c>
      <c r="D90" s="47" t="s">
        <v>22</v>
      </c>
      <c r="E90" s="48" t="s">
        <v>4</v>
      </c>
      <c r="F90" s="49" t="s">
        <v>5</v>
      </c>
      <c r="G90" s="50" t="s">
        <v>6</v>
      </c>
      <c r="H90" s="51" t="s">
        <v>39</v>
      </c>
      <c r="J90" s="63" t="s">
        <v>7</v>
      </c>
      <c r="K90" s="46" t="s">
        <v>3</v>
      </c>
      <c r="L90" s="47" t="s">
        <v>22</v>
      </c>
      <c r="M90" s="48" t="s">
        <v>4</v>
      </c>
      <c r="N90" s="49" t="s">
        <v>5</v>
      </c>
      <c r="O90" s="50" t="s">
        <v>6</v>
      </c>
      <c r="P90" s="51" t="s">
        <v>39</v>
      </c>
      <c r="R90" s="63" t="s">
        <v>7</v>
      </c>
      <c r="S90" s="46" t="s">
        <v>3</v>
      </c>
      <c r="T90" s="47" t="s">
        <v>22</v>
      </c>
      <c r="U90" s="48" t="s">
        <v>4</v>
      </c>
      <c r="V90" s="49" t="s">
        <v>5</v>
      </c>
      <c r="W90" s="50" t="s">
        <v>6</v>
      </c>
      <c r="X90" s="51" t="s">
        <v>39</v>
      </c>
    </row>
    <row r="91" spans="2:24" x14ac:dyDescent="0.2">
      <c r="B91" s="7">
        <f>1-(C91+D91)</f>
        <v>1</v>
      </c>
      <c r="C91" s="15">
        <f t="shared" ref="C91:H91" si="63">C38/5</f>
        <v>0</v>
      </c>
      <c r="D91" s="15">
        <f t="shared" si="63"/>
        <v>0</v>
      </c>
      <c r="E91" s="15">
        <f t="shared" si="63"/>
        <v>0</v>
      </c>
      <c r="F91" s="15">
        <f t="shared" si="63"/>
        <v>0</v>
      </c>
      <c r="G91" s="15">
        <f t="shared" si="63"/>
        <v>0.8</v>
      </c>
      <c r="H91" s="10">
        <f t="shared" si="63"/>
        <v>0.2</v>
      </c>
      <c r="J91" s="7">
        <f>1-(K91+L91)</f>
        <v>1</v>
      </c>
      <c r="K91" s="15">
        <f t="shared" ref="K91:P91" si="64">K38/15</f>
        <v>0</v>
      </c>
      <c r="L91" s="15">
        <f t="shared" si="64"/>
        <v>0</v>
      </c>
      <c r="M91" s="15">
        <f t="shared" si="64"/>
        <v>0</v>
      </c>
      <c r="N91" s="15">
        <f t="shared" si="64"/>
        <v>0</v>
      </c>
      <c r="O91" s="15">
        <f t="shared" si="64"/>
        <v>1</v>
      </c>
      <c r="P91" s="10">
        <f t="shared" si="64"/>
        <v>0</v>
      </c>
      <c r="R91" s="7">
        <f>1-(S91+T91)</f>
        <v>0.76666666666666661</v>
      </c>
      <c r="S91" s="15">
        <f t="shared" ref="S91:X91" si="65">S38/30</f>
        <v>0.23333333333333334</v>
      </c>
      <c r="T91" s="15">
        <f t="shared" si="65"/>
        <v>0</v>
      </c>
      <c r="U91" s="15">
        <f t="shared" si="65"/>
        <v>0</v>
      </c>
      <c r="V91" s="15">
        <f t="shared" si="65"/>
        <v>0</v>
      </c>
      <c r="W91" s="15">
        <f t="shared" si="65"/>
        <v>0.26666666666666666</v>
      </c>
      <c r="X91" s="10">
        <f t="shared" si="65"/>
        <v>0.5</v>
      </c>
    </row>
    <row r="92" spans="2:24" x14ac:dyDescent="0.2">
      <c r="B92" s="7">
        <f t="shared" ref="B92:B100" si="66">1-(C92+D92)</f>
        <v>1</v>
      </c>
      <c r="C92" s="15">
        <f t="shared" ref="C92:H92" si="67">C39/5</f>
        <v>0</v>
      </c>
      <c r="D92" s="15">
        <f t="shared" si="67"/>
        <v>0</v>
      </c>
      <c r="E92" s="15">
        <f t="shared" si="67"/>
        <v>0</v>
      </c>
      <c r="F92" s="15">
        <f t="shared" si="67"/>
        <v>0</v>
      </c>
      <c r="G92" s="15">
        <f t="shared" si="67"/>
        <v>0.8</v>
      </c>
      <c r="H92" s="10">
        <f t="shared" si="67"/>
        <v>0.2</v>
      </c>
      <c r="J92" s="7">
        <f t="shared" ref="J92:J100" si="68">1-(K92+L92)</f>
        <v>1</v>
      </c>
      <c r="K92" s="15">
        <f t="shared" ref="K92:P92" si="69">K39/15</f>
        <v>0</v>
      </c>
      <c r="L92" s="15">
        <f t="shared" si="69"/>
        <v>0</v>
      </c>
      <c r="M92" s="15">
        <f t="shared" si="69"/>
        <v>0</v>
      </c>
      <c r="N92" s="15">
        <f t="shared" si="69"/>
        <v>0</v>
      </c>
      <c r="O92" s="15">
        <f t="shared" si="69"/>
        <v>0.93333333333333335</v>
      </c>
      <c r="P92" s="10">
        <f t="shared" si="69"/>
        <v>6.6666666666666666E-2</v>
      </c>
      <c r="R92" s="7">
        <f t="shared" ref="R92:R100" si="70">1-(S92+T92)</f>
        <v>0.5</v>
      </c>
      <c r="S92" s="15">
        <f t="shared" ref="S92:X92" si="71">S39/30</f>
        <v>0</v>
      </c>
      <c r="T92" s="15">
        <f t="shared" si="71"/>
        <v>0.5</v>
      </c>
      <c r="U92" s="15">
        <f t="shared" si="71"/>
        <v>0</v>
      </c>
      <c r="V92" s="15">
        <f t="shared" si="71"/>
        <v>0</v>
      </c>
      <c r="W92" s="15">
        <f t="shared" si="71"/>
        <v>0.46666666666666667</v>
      </c>
      <c r="X92" s="10">
        <f t="shared" si="71"/>
        <v>3.3333333333333333E-2</v>
      </c>
    </row>
    <row r="93" spans="2:24" x14ac:dyDescent="0.2">
      <c r="B93" s="7">
        <f t="shared" si="66"/>
        <v>0</v>
      </c>
      <c r="C93" s="15">
        <f t="shared" ref="C93:H93" si="72">C40/5</f>
        <v>0</v>
      </c>
      <c r="D93" s="15">
        <f t="shared" si="72"/>
        <v>1</v>
      </c>
      <c r="E93" s="15">
        <f t="shared" si="72"/>
        <v>0</v>
      </c>
      <c r="F93" s="15">
        <f t="shared" si="72"/>
        <v>0</v>
      </c>
      <c r="G93" s="15">
        <f t="shared" si="72"/>
        <v>0</v>
      </c>
      <c r="H93" s="10">
        <f t="shared" si="72"/>
        <v>0</v>
      </c>
      <c r="J93" s="7">
        <f t="shared" si="68"/>
        <v>0</v>
      </c>
      <c r="K93" s="15">
        <f t="shared" ref="K93:P93" si="73">K40/15</f>
        <v>0</v>
      </c>
      <c r="L93" s="15">
        <f t="shared" si="73"/>
        <v>1</v>
      </c>
      <c r="M93" s="15">
        <f t="shared" si="73"/>
        <v>0</v>
      </c>
      <c r="N93" s="15">
        <f t="shared" si="73"/>
        <v>0</v>
      </c>
      <c r="O93" s="15">
        <f t="shared" si="73"/>
        <v>0</v>
      </c>
      <c r="P93" s="10">
        <f t="shared" si="73"/>
        <v>0</v>
      </c>
      <c r="R93" s="7">
        <f t="shared" si="70"/>
        <v>3.3333333333333326E-2</v>
      </c>
      <c r="S93" s="15">
        <f t="shared" ref="S93:X93" si="74">S40/30</f>
        <v>0</v>
      </c>
      <c r="T93" s="15">
        <f t="shared" si="74"/>
        <v>0.96666666666666667</v>
      </c>
      <c r="U93" s="15">
        <f t="shared" si="74"/>
        <v>0</v>
      </c>
      <c r="V93" s="15">
        <f t="shared" si="74"/>
        <v>0</v>
      </c>
      <c r="W93" s="15">
        <f t="shared" si="74"/>
        <v>3.3333333333333333E-2</v>
      </c>
      <c r="X93" s="10">
        <f t="shared" si="74"/>
        <v>0</v>
      </c>
    </row>
    <row r="94" spans="2:24" x14ac:dyDescent="0.2">
      <c r="B94" s="7">
        <f t="shared" si="66"/>
        <v>0</v>
      </c>
      <c r="C94" s="15">
        <f t="shared" ref="C94:H94" si="75">C41/5</f>
        <v>0.4</v>
      </c>
      <c r="D94" s="15">
        <f t="shared" si="75"/>
        <v>0.6</v>
      </c>
      <c r="E94" s="15">
        <f t="shared" si="75"/>
        <v>0</v>
      </c>
      <c r="F94" s="15">
        <f t="shared" si="75"/>
        <v>0</v>
      </c>
      <c r="G94" s="15">
        <f t="shared" si="75"/>
        <v>0</v>
      </c>
      <c r="H94" s="10">
        <f t="shared" si="75"/>
        <v>0</v>
      </c>
      <c r="J94" s="7">
        <f t="shared" si="68"/>
        <v>0.1333333333333333</v>
      </c>
      <c r="K94" s="15">
        <f t="shared" ref="K94:P94" si="76">K41/15</f>
        <v>0</v>
      </c>
      <c r="L94" s="15">
        <f t="shared" si="76"/>
        <v>0.8666666666666667</v>
      </c>
      <c r="M94" s="15">
        <f t="shared" si="76"/>
        <v>0</v>
      </c>
      <c r="N94" s="15">
        <f t="shared" si="76"/>
        <v>0</v>
      </c>
      <c r="O94" s="15">
        <f t="shared" si="76"/>
        <v>0.13333333333333333</v>
      </c>
      <c r="P94" s="10">
        <f t="shared" si="76"/>
        <v>0</v>
      </c>
      <c r="R94" s="7">
        <f t="shared" si="70"/>
        <v>0.3666666666666667</v>
      </c>
      <c r="S94" s="15">
        <f t="shared" ref="S94:X94" si="77">S41/30</f>
        <v>0</v>
      </c>
      <c r="T94" s="15">
        <f t="shared" si="77"/>
        <v>0.6333333333333333</v>
      </c>
      <c r="U94" s="15">
        <f t="shared" si="77"/>
        <v>0</v>
      </c>
      <c r="V94" s="15">
        <f t="shared" si="77"/>
        <v>0</v>
      </c>
      <c r="W94" s="15">
        <f t="shared" si="77"/>
        <v>0.33333333333333331</v>
      </c>
      <c r="X94" s="10">
        <f t="shared" si="77"/>
        <v>3.3333333333333333E-2</v>
      </c>
    </row>
    <row r="95" spans="2:24" x14ac:dyDescent="0.2">
      <c r="B95" s="7">
        <f t="shared" si="66"/>
        <v>0</v>
      </c>
      <c r="C95" s="15">
        <f t="shared" ref="C95:H95" si="78">C42/5</f>
        <v>0.2</v>
      </c>
      <c r="D95" s="15">
        <f t="shared" si="78"/>
        <v>0.8</v>
      </c>
      <c r="E95" s="15">
        <f t="shared" si="78"/>
        <v>0</v>
      </c>
      <c r="F95" s="15">
        <f t="shared" si="78"/>
        <v>0</v>
      </c>
      <c r="G95" s="15">
        <f t="shared" si="78"/>
        <v>0</v>
      </c>
      <c r="H95" s="10">
        <f t="shared" si="78"/>
        <v>0</v>
      </c>
      <c r="J95" s="7">
        <f t="shared" si="68"/>
        <v>0.46666666666666667</v>
      </c>
      <c r="K95" s="15">
        <f t="shared" ref="K95:P95" si="79">K42/15</f>
        <v>0</v>
      </c>
      <c r="L95" s="15">
        <f t="shared" si="79"/>
        <v>0.53333333333333333</v>
      </c>
      <c r="M95" s="15">
        <f t="shared" si="79"/>
        <v>0</v>
      </c>
      <c r="N95" s="15">
        <f t="shared" si="79"/>
        <v>6.6666666666666666E-2</v>
      </c>
      <c r="O95" s="15">
        <f t="shared" si="79"/>
        <v>0.4</v>
      </c>
      <c r="P95" s="10">
        <f t="shared" si="79"/>
        <v>0</v>
      </c>
      <c r="R95" s="7">
        <f t="shared" si="70"/>
        <v>1</v>
      </c>
      <c r="S95" s="15">
        <f t="shared" ref="S95:X95" si="80">S42/30</f>
        <v>0</v>
      </c>
      <c r="T95" s="15">
        <f t="shared" si="80"/>
        <v>0</v>
      </c>
      <c r="U95" s="15">
        <f t="shared" si="80"/>
        <v>0</v>
      </c>
      <c r="V95" s="15">
        <f t="shared" si="80"/>
        <v>0</v>
      </c>
      <c r="W95" s="15">
        <f t="shared" si="80"/>
        <v>0.93333333333333335</v>
      </c>
      <c r="X95" s="10">
        <f t="shared" si="80"/>
        <v>6.6666666666666666E-2</v>
      </c>
    </row>
    <row r="96" spans="2:24" x14ac:dyDescent="0.2">
      <c r="B96" s="7">
        <f t="shared" si="66"/>
        <v>1</v>
      </c>
      <c r="C96" s="15">
        <f t="shared" ref="C96:H96" si="81">C43/5</f>
        <v>0</v>
      </c>
      <c r="D96" s="15">
        <f t="shared" si="81"/>
        <v>0</v>
      </c>
      <c r="E96" s="15">
        <f t="shared" si="81"/>
        <v>0</v>
      </c>
      <c r="F96" s="15">
        <f t="shared" si="81"/>
        <v>0</v>
      </c>
      <c r="G96" s="15">
        <f t="shared" si="81"/>
        <v>1</v>
      </c>
      <c r="H96" s="10">
        <f t="shared" si="81"/>
        <v>0</v>
      </c>
      <c r="J96" s="7">
        <f t="shared" si="68"/>
        <v>0</v>
      </c>
      <c r="K96" s="15">
        <f t="shared" ref="K96:P96" si="82">K43/15</f>
        <v>1</v>
      </c>
      <c r="L96" s="15">
        <f t="shared" si="82"/>
        <v>0</v>
      </c>
      <c r="M96" s="15">
        <f t="shared" si="82"/>
        <v>0</v>
      </c>
      <c r="N96" s="15">
        <f t="shared" si="82"/>
        <v>0</v>
      </c>
      <c r="O96" s="15">
        <f t="shared" si="82"/>
        <v>0</v>
      </c>
      <c r="P96" s="10">
        <f t="shared" si="82"/>
        <v>0</v>
      </c>
      <c r="R96" s="7">
        <f t="shared" si="70"/>
        <v>0.96666666666666667</v>
      </c>
      <c r="S96" s="15">
        <f t="shared" ref="S96:X96" si="83">S43/30</f>
        <v>0</v>
      </c>
      <c r="T96" s="15">
        <f t="shared" si="83"/>
        <v>3.3333333333333333E-2</v>
      </c>
      <c r="U96" s="15">
        <f t="shared" si="83"/>
        <v>0.36666666666666664</v>
      </c>
      <c r="V96" s="15">
        <f t="shared" si="83"/>
        <v>3.3333333333333333E-2</v>
      </c>
      <c r="W96" s="15">
        <f t="shared" si="83"/>
        <v>0.3</v>
      </c>
      <c r="X96" s="10">
        <f t="shared" si="83"/>
        <v>0.26666666666666666</v>
      </c>
    </row>
    <row r="97" spans="2:25" x14ac:dyDescent="0.2">
      <c r="B97" s="7">
        <f t="shared" si="66"/>
        <v>0.4</v>
      </c>
      <c r="C97" s="15">
        <f t="shared" ref="C97:H97" si="84">C44/5</f>
        <v>0</v>
      </c>
      <c r="D97" s="15">
        <f t="shared" si="84"/>
        <v>0.6</v>
      </c>
      <c r="E97" s="15">
        <f t="shared" si="84"/>
        <v>0</v>
      </c>
      <c r="F97" s="15">
        <f t="shared" si="84"/>
        <v>0</v>
      </c>
      <c r="G97" s="15">
        <f t="shared" si="84"/>
        <v>0.2</v>
      </c>
      <c r="H97" s="10">
        <f t="shared" si="84"/>
        <v>0.2</v>
      </c>
      <c r="J97" s="7">
        <f t="shared" si="68"/>
        <v>0</v>
      </c>
      <c r="K97" s="15">
        <f t="shared" ref="K97:P97" si="85">K44/15</f>
        <v>1</v>
      </c>
      <c r="L97" s="15">
        <f t="shared" si="85"/>
        <v>0</v>
      </c>
      <c r="M97" s="15">
        <f t="shared" si="85"/>
        <v>0</v>
      </c>
      <c r="N97" s="15">
        <f t="shared" si="85"/>
        <v>0</v>
      </c>
      <c r="O97" s="15">
        <f t="shared" si="85"/>
        <v>0</v>
      </c>
      <c r="P97" s="10">
        <f t="shared" si="85"/>
        <v>0</v>
      </c>
      <c r="R97" s="7">
        <f t="shared" si="70"/>
        <v>6.6666666666666652E-2</v>
      </c>
      <c r="S97" s="15">
        <f t="shared" ref="S97:X97" si="86">S44/30</f>
        <v>0</v>
      </c>
      <c r="T97" s="15">
        <f t="shared" si="86"/>
        <v>0.93333333333333335</v>
      </c>
      <c r="U97" s="15">
        <f t="shared" si="86"/>
        <v>0</v>
      </c>
      <c r="V97" s="15">
        <f t="shared" si="86"/>
        <v>0</v>
      </c>
      <c r="W97" s="15">
        <f t="shared" si="86"/>
        <v>3.3333333333333333E-2</v>
      </c>
      <c r="X97" s="10">
        <f t="shared" si="86"/>
        <v>3.3333333333333333E-2</v>
      </c>
    </row>
    <row r="98" spans="2:25" x14ac:dyDescent="0.2">
      <c r="B98" s="7">
        <f t="shared" si="66"/>
        <v>1</v>
      </c>
      <c r="C98" s="15">
        <f t="shared" ref="C98:H98" si="87">C45/5</f>
        <v>0</v>
      </c>
      <c r="D98" s="15">
        <f t="shared" si="87"/>
        <v>0</v>
      </c>
      <c r="E98" s="15">
        <f t="shared" si="87"/>
        <v>0.2</v>
      </c>
      <c r="F98" s="15">
        <f t="shared" si="87"/>
        <v>0</v>
      </c>
      <c r="G98" s="15">
        <f t="shared" si="87"/>
        <v>0.4</v>
      </c>
      <c r="H98" s="10">
        <f t="shared" si="87"/>
        <v>0.4</v>
      </c>
      <c r="J98" s="7">
        <f t="shared" si="68"/>
        <v>1</v>
      </c>
      <c r="K98" s="15">
        <f t="shared" ref="K98:P98" si="88">K45/15</f>
        <v>0</v>
      </c>
      <c r="L98" s="15">
        <f t="shared" si="88"/>
        <v>0</v>
      </c>
      <c r="M98" s="15">
        <f t="shared" si="88"/>
        <v>0</v>
      </c>
      <c r="N98" s="15">
        <f t="shared" si="88"/>
        <v>6.6666666666666666E-2</v>
      </c>
      <c r="O98" s="15">
        <f t="shared" si="88"/>
        <v>0.93333333333333335</v>
      </c>
      <c r="P98" s="10">
        <f t="shared" si="88"/>
        <v>0</v>
      </c>
      <c r="R98" s="7">
        <f t="shared" si="70"/>
        <v>1</v>
      </c>
      <c r="S98" s="15">
        <f t="shared" ref="S98:X98" si="89">S45/30</f>
        <v>0</v>
      </c>
      <c r="T98" s="15">
        <f t="shared" si="89"/>
        <v>0</v>
      </c>
      <c r="U98" s="15">
        <f t="shared" si="89"/>
        <v>0</v>
      </c>
      <c r="V98" s="15">
        <f t="shared" si="89"/>
        <v>0</v>
      </c>
      <c r="W98" s="15">
        <f t="shared" si="89"/>
        <v>0.9</v>
      </c>
      <c r="X98" s="10">
        <f t="shared" si="89"/>
        <v>0.1</v>
      </c>
    </row>
    <row r="99" spans="2:25" x14ac:dyDescent="0.2">
      <c r="B99" s="7">
        <f t="shared" si="66"/>
        <v>1</v>
      </c>
      <c r="C99" s="15">
        <f t="shared" ref="C99:H99" si="90">C46/5</f>
        <v>0</v>
      </c>
      <c r="D99" s="15">
        <f t="shared" si="90"/>
        <v>0</v>
      </c>
      <c r="E99" s="15">
        <f t="shared" si="90"/>
        <v>0.2</v>
      </c>
      <c r="F99" s="15">
        <f t="shared" si="90"/>
        <v>0</v>
      </c>
      <c r="G99" s="15">
        <f t="shared" si="90"/>
        <v>0.6</v>
      </c>
      <c r="H99" s="10">
        <f t="shared" si="90"/>
        <v>0.2</v>
      </c>
      <c r="J99" s="7">
        <f t="shared" si="68"/>
        <v>1</v>
      </c>
      <c r="K99" s="15">
        <f t="shared" ref="K99:P99" si="91">K46/15</f>
        <v>0</v>
      </c>
      <c r="L99" s="15">
        <f t="shared" si="91"/>
        <v>0</v>
      </c>
      <c r="M99" s="15">
        <f t="shared" si="91"/>
        <v>0.33333333333333331</v>
      </c>
      <c r="N99" s="15">
        <f t="shared" si="91"/>
        <v>0</v>
      </c>
      <c r="O99" s="15">
        <f t="shared" si="91"/>
        <v>0.53333333333333333</v>
      </c>
      <c r="P99" s="10">
        <f t="shared" si="91"/>
        <v>0.13333333333333333</v>
      </c>
      <c r="R99" s="7">
        <f t="shared" si="70"/>
        <v>1</v>
      </c>
      <c r="S99" s="15">
        <f t="shared" ref="S99:X99" si="92">S46/30</f>
        <v>0</v>
      </c>
      <c r="T99" s="15">
        <f t="shared" si="92"/>
        <v>0</v>
      </c>
      <c r="U99" s="15">
        <f t="shared" si="92"/>
        <v>3.3333333333333333E-2</v>
      </c>
      <c r="V99" s="15">
        <f t="shared" si="92"/>
        <v>0</v>
      </c>
      <c r="W99" s="15">
        <f t="shared" si="92"/>
        <v>0.9</v>
      </c>
      <c r="X99" s="10">
        <f t="shared" si="92"/>
        <v>6.6666666666666666E-2</v>
      </c>
    </row>
    <row r="100" spans="2:25" ht="16" thickBot="1" x14ac:dyDescent="0.25">
      <c r="B100" s="62">
        <f t="shared" si="66"/>
        <v>0.4</v>
      </c>
      <c r="C100" s="28">
        <f t="shared" ref="C100:H100" si="93">C47/5</f>
        <v>0</v>
      </c>
      <c r="D100" s="28">
        <f t="shared" si="93"/>
        <v>0.6</v>
      </c>
      <c r="E100" s="28">
        <f t="shared" si="93"/>
        <v>0</v>
      </c>
      <c r="F100" s="28">
        <f t="shared" si="93"/>
        <v>0</v>
      </c>
      <c r="G100" s="28">
        <f t="shared" si="93"/>
        <v>0.2</v>
      </c>
      <c r="H100" s="29">
        <f t="shared" si="93"/>
        <v>0.2</v>
      </c>
      <c r="J100" s="62">
        <f t="shared" si="68"/>
        <v>6.6666666666666652E-2</v>
      </c>
      <c r="K100" s="28">
        <f t="shared" ref="K100:P100" si="94">K47/15</f>
        <v>0</v>
      </c>
      <c r="L100" s="28">
        <f t="shared" si="94"/>
        <v>0.93333333333333335</v>
      </c>
      <c r="M100" s="28">
        <f t="shared" si="94"/>
        <v>0</v>
      </c>
      <c r="N100" s="28">
        <f t="shared" si="94"/>
        <v>0</v>
      </c>
      <c r="O100" s="28">
        <f t="shared" si="94"/>
        <v>6.6666666666666666E-2</v>
      </c>
      <c r="P100" s="29">
        <f t="shared" si="94"/>
        <v>0</v>
      </c>
      <c r="R100" s="62">
        <f t="shared" si="70"/>
        <v>0.9</v>
      </c>
      <c r="S100" s="28">
        <f t="shared" ref="S100:X100" si="95">S47/30</f>
        <v>0</v>
      </c>
      <c r="T100" s="28">
        <f t="shared" si="95"/>
        <v>0.1</v>
      </c>
      <c r="U100" s="28">
        <f t="shared" si="95"/>
        <v>0</v>
      </c>
      <c r="V100" s="28">
        <f t="shared" si="95"/>
        <v>0</v>
      </c>
      <c r="W100" s="28">
        <f t="shared" si="95"/>
        <v>0.6</v>
      </c>
      <c r="X100" s="29">
        <f t="shared" si="95"/>
        <v>0.3</v>
      </c>
      <c r="Y100" s="21"/>
    </row>
    <row r="103" spans="2:25" ht="26" x14ac:dyDescent="0.3">
      <c r="B103" s="93" t="s">
        <v>27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</row>
    <row r="105" spans="2:25" x14ac:dyDescent="0.2">
      <c r="B105" s="41" t="s">
        <v>24</v>
      </c>
    </row>
    <row r="106" spans="2:25" ht="16" thickBot="1" x14ac:dyDescent="0.25"/>
    <row r="107" spans="2:25" ht="20" thickBot="1" x14ac:dyDescent="0.3">
      <c r="B107" s="94" t="s">
        <v>0</v>
      </c>
      <c r="C107" s="95"/>
      <c r="D107" s="95"/>
      <c r="E107" s="95"/>
      <c r="F107" s="95"/>
      <c r="G107" s="95"/>
      <c r="H107" s="96"/>
      <c r="J107" s="97" t="s">
        <v>1</v>
      </c>
      <c r="K107" s="98"/>
      <c r="L107" s="98"/>
      <c r="M107" s="98"/>
      <c r="N107" s="98"/>
      <c r="O107" s="98"/>
      <c r="P107" s="99"/>
      <c r="R107" s="97" t="s">
        <v>2</v>
      </c>
      <c r="S107" s="98"/>
      <c r="T107" s="98"/>
      <c r="U107" s="98"/>
      <c r="V107" s="98"/>
      <c r="W107" s="98"/>
      <c r="X107" s="99"/>
    </row>
    <row r="108" spans="2:25" x14ac:dyDescent="0.2">
      <c r="B108" s="63" t="s">
        <v>7</v>
      </c>
      <c r="C108" s="46" t="s">
        <v>3</v>
      </c>
      <c r="D108" s="47" t="s">
        <v>22</v>
      </c>
      <c r="E108" s="48" t="s">
        <v>4</v>
      </c>
      <c r="F108" s="49" t="s">
        <v>5</v>
      </c>
      <c r="G108" s="50" t="s">
        <v>6</v>
      </c>
      <c r="H108" s="51" t="s">
        <v>39</v>
      </c>
      <c r="J108" s="63" t="s">
        <v>7</v>
      </c>
      <c r="K108" s="46" t="s">
        <v>3</v>
      </c>
      <c r="L108" s="47" t="s">
        <v>22</v>
      </c>
      <c r="M108" s="48" t="s">
        <v>4</v>
      </c>
      <c r="N108" s="49" t="s">
        <v>5</v>
      </c>
      <c r="O108" s="50" t="s">
        <v>6</v>
      </c>
      <c r="P108" s="51" t="s">
        <v>39</v>
      </c>
      <c r="R108" s="63" t="s">
        <v>7</v>
      </c>
      <c r="S108" s="46" t="s">
        <v>3</v>
      </c>
      <c r="T108" s="47" t="s">
        <v>22</v>
      </c>
      <c r="U108" s="48" t="s">
        <v>4</v>
      </c>
      <c r="V108" s="49" t="s">
        <v>5</v>
      </c>
      <c r="W108" s="50" t="s">
        <v>6</v>
      </c>
      <c r="X108" s="51" t="s">
        <v>39</v>
      </c>
    </row>
    <row r="109" spans="2:25" x14ac:dyDescent="0.2">
      <c r="B109" s="7">
        <f>ASIN(SQRT(B59))</f>
        <v>1.5707963267948966</v>
      </c>
      <c r="C109" s="15">
        <f>ASIN(SQRT(C59))</f>
        <v>0</v>
      </c>
      <c r="D109" s="15">
        <f t="shared" ref="D109:H109" si="96">ASIN(SQRT(D59))</f>
        <v>0</v>
      </c>
      <c r="E109" s="15">
        <f t="shared" si="96"/>
        <v>0</v>
      </c>
      <c r="F109" s="15">
        <f t="shared" si="96"/>
        <v>0</v>
      </c>
      <c r="G109" s="15">
        <f t="shared" si="96"/>
        <v>1.5707963267948966</v>
      </c>
      <c r="H109" s="10">
        <f t="shared" si="96"/>
        <v>0</v>
      </c>
      <c r="J109" s="7">
        <f>ASIN(SQRT(J59))</f>
        <v>1.5707963267948966</v>
      </c>
      <c r="K109" s="15">
        <f>ASIN(SQRT(K59))</f>
        <v>0</v>
      </c>
      <c r="L109" s="15">
        <f t="shared" ref="L109:P109" si="97">ASIN(SQRT(L59))</f>
        <v>0</v>
      </c>
      <c r="M109" s="15">
        <f t="shared" si="97"/>
        <v>0</v>
      </c>
      <c r="N109" s="15">
        <f t="shared" si="97"/>
        <v>0</v>
      </c>
      <c r="O109" s="15">
        <f t="shared" si="97"/>
        <v>0.61547970867038726</v>
      </c>
      <c r="P109" s="10">
        <f t="shared" si="97"/>
        <v>0.9553166181245093</v>
      </c>
      <c r="R109" s="7">
        <f>ASIN(SQRT(R59))</f>
        <v>1.5707963267948966</v>
      </c>
      <c r="S109" s="15">
        <f>ASIN(SQRT(S59))</f>
        <v>0</v>
      </c>
      <c r="T109" s="15">
        <f t="shared" ref="T109:X109" si="98">ASIN(SQRT(T59))</f>
        <v>0</v>
      </c>
      <c r="U109" s="15">
        <f t="shared" si="98"/>
        <v>0</v>
      </c>
      <c r="V109" s="15">
        <f t="shared" si="98"/>
        <v>0</v>
      </c>
      <c r="W109" s="15">
        <f t="shared" si="98"/>
        <v>0.37379217483451038</v>
      </c>
      <c r="X109" s="10">
        <f t="shared" si="98"/>
        <v>1.1970041519603862</v>
      </c>
    </row>
    <row r="110" spans="2:25" x14ac:dyDescent="0.2">
      <c r="B110" s="7">
        <f t="shared" ref="B110:B118" si="99">ASIN(SQRT(B60))</f>
        <v>1.5707963267948966</v>
      </c>
      <c r="C110" s="15">
        <f t="shared" ref="C110:H118" si="100">ASIN(SQRT(C60))</f>
        <v>0</v>
      </c>
      <c r="D110" s="15">
        <f t="shared" si="100"/>
        <v>0</v>
      </c>
      <c r="E110" s="15">
        <f t="shared" si="100"/>
        <v>0</v>
      </c>
      <c r="F110" s="15">
        <f t="shared" si="100"/>
        <v>0</v>
      </c>
      <c r="G110" s="15">
        <f t="shared" si="100"/>
        <v>1.1071487177940904</v>
      </c>
      <c r="H110" s="10">
        <f t="shared" si="100"/>
        <v>0.46364760900080609</v>
      </c>
      <c r="J110" s="7">
        <f t="shared" ref="J110:J118" si="101">ASIN(SQRT(J60))</f>
        <v>1.5707963267948966</v>
      </c>
      <c r="K110" s="15">
        <f t="shared" ref="K110:P110" si="102">ASIN(SQRT(K60))</f>
        <v>0</v>
      </c>
      <c r="L110" s="15">
        <f t="shared" si="102"/>
        <v>0</v>
      </c>
      <c r="M110" s="15">
        <f t="shared" si="102"/>
        <v>0</v>
      </c>
      <c r="N110" s="15">
        <f t="shared" si="102"/>
        <v>0</v>
      </c>
      <c r="O110" s="15">
        <f t="shared" si="102"/>
        <v>0.46364760900080609</v>
      </c>
      <c r="P110" s="10">
        <f t="shared" si="102"/>
        <v>1.1071487177940904</v>
      </c>
      <c r="R110" s="7">
        <f t="shared" ref="R110:R118" si="103">ASIN(SQRT(R60))</f>
        <v>1.5707963267948966</v>
      </c>
      <c r="S110" s="15">
        <f t="shared" ref="S110:X110" si="104">ASIN(SQRT(S60))</f>
        <v>0</v>
      </c>
      <c r="T110" s="15">
        <f t="shared" si="104"/>
        <v>0</v>
      </c>
      <c r="U110" s="15">
        <f t="shared" si="104"/>
        <v>0</v>
      </c>
      <c r="V110" s="15">
        <f t="shared" si="104"/>
        <v>0</v>
      </c>
      <c r="W110" s="15">
        <f t="shared" si="104"/>
        <v>0.37379217483451038</v>
      </c>
      <c r="X110" s="10">
        <f t="shared" si="104"/>
        <v>1.1970041519603862</v>
      </c>
    </row>
    <row r="111" spans="2:25" x14ac:dyDescent="0.2">
      <c r="B111" s="7">
        <f t="shared" si="99"/>
        <v>1.5707963267948966</v>
      </c>
      <c r="C111" s="15">
        <f t="shared" si="100"/>
        <v>0</v>
      </c>
      <c r="D111" s="15">
        <f t="shared" si="100"/>
        <v>0</v>
      </c>
      <c r="E111" s="15">
        <f t="shared" si="100"/>
        <v>0</v>
      </c>
      <c r="F111" s="15">
        <f t="shared" si="100"/>
        <v>0</v>
      </c>
      <c r="G111" s="15">
        <f t="shared" si="100"/>
        <v>0.88607712379261372</v>
      </c>
      <c r="H111" s="10">
        <f t="shared" si="100"/>
        <v>0.68471920300228295</v>
      </c>
      <c r="J111" s="7">
        <f t="shared" si="101"/>
        <v>1.3096389158918722</v>
      </c>
      <c r="K111" s="15">
        <f t="shared" ref="K111:P111" si="105">ASIN(SQRT(K61))</f>
        <v>0</v>
      </c>
      <c r="L111" s="15">
        <f t="shared" si="105"/>
        <v>0.26115741090302425</v>
      </c>
      <c r="M111" s="15">
        <f t="shared" si="105"/>
        <v>0.26115741090302425</v>
      </c>
      <c r="N111" s="15">
        <f t="shared" si="105"/>
        <v>0</v>
      </c>
      <c r="O111" s="15">
        <f t="shared" si="105"/>
        <v>0.88607712379261372</v>
      </c>
      <c r="P111" s="10">
        <f t="shared" si="105"/>
        <v>0.54263910224965262</v>
      </c>
      <c r="R111" s="7">
        <f t="shared" si="103"/>
        <v>1.5707963267948966</v>
      </c>
      <c r="S111" s="15">
        <f t="shared" ref="S111:X111" si="106">ASIN(SQRT(S61))</f>
        <v>0</v>
      </c>
      <c r="T111" s="15">
        <f t="shared" si="106"/>
        <v>0</v>
      </c>
      <c r="U111" s="15">
        <f t="shared" si="106"/>
        <v>0.18360401027891857</v>
      </c>
      <c r="V111" s="15">
        <f t="shared" si="106"/>
        <v>0</v>
      </c>
      <c r="W111" s="15">
        <f t="shared" si="106"/>
        <v>0.46364760900080609</v>
      </c>
      <c r="X111" s="10">
        <f t="shared" si="106"/>
        <v>1.066666285669376</v>
      </c>
    </row>
    <row r="112" spans="2:25" x14ac:dyDescent="0.2">
      <c r="B112" s="7">
        <f t="shared" si="99"/>
        <v>1.5707963267948966</v>
      </c>
      <c r="C112" s="15">
        <f t="shared" si="100"/>
        <v>0</v>
      </c>
      <c r="D112" s="15">
        <f t="shared" si="100"/>
        <v>0</v>
      </c>
      <c r="E112" s="15">
        <f t="shared" si="100"/>
        <v>0</v>
      </c>
      <c r="F112" s="15">
        <f t="shared" si="100"/>
        <v>0</v>
      </c>
      <c r="G112" s="15">
        <f t="shared" si="100"/>
        <v>1.5707963267948966</v>
      </c>
      <c r="H112" s="10">
        <f t="shared" si="100"/>
        <v>0</v>
      </c>
      <c r="J112" s="7">
        <f t="shared" si="101"/>
        <v>1.5707963267948966</v>
      </c>
      <c r="K112" s="15">
        <f t="shared" ref="K112:P112" si="107">ASIN(SQRT(K62))</f>
        <v>0</v>
      </c>
      <c r="L112" s="15">
        <f t="shared" si="107"/>
        <v>0</v>
      </c>
      <c r="M112" s="15">
        <f t="shared" si="107"/>
        <v>0</v>
      </c>
      <c r="N112" s="15">
        <f t="shared" si="107"/>
        <v>0</v>
      </c>
      <c r="O112" s="15">
        <f t="shared" si="107"/>
        <v>0.46364760900080609</v>
      </c>
      <c r="P112" s="10">
        <f t="shared" si="107"/>
        <v>1.1071487177940904</v>
      </c>
      <c r="R112" s="7">
        <f t="shared" si="103"/>
        <v>1.5707963267948966</v>
      </c>
      <c r="S112" s="15">
        <f t="shared" ref="S112:X112" si="108">ASIN(SQRT(S62))</f>
        <v>0</v>
      </c>
      <c r="T112" s="15">
        <f t="shared" si="108"/>
        <v>0</v>
      </c>
      <c r="U112" s="15">
        <f t="shared" si="108"/>
        <v>0</v>
      </c>
      <c r="V112" s="15">
        <f t="shared" si="108"/>
        <v>0</v>
      </c>
      <c r="W112" s="15">
        <f t="shared" si="108"/>
        <v>0.57963974036370425</v>
      </c>
      <c r="X112" s="10">
        <f t="shared" si="108"/>
        <v>0.99115658643119231</v>
      </c>
    </row>
    <row r="113" spans="2:24" x14ac:dyDescent="0.2">
      <c r="B113" s="7">
        <f t="shared" si="99"/>
        <v>1.5707963267948966</v>
      </c>
      <c r="C113" s="15">
        <f t="shared" si="100"/>
        <v>0</v>
      </c>
      <c r="D113" s="15">
        <f t="shared" si="100"/>
        <v>0</v>
      </c>
      <c r="E113" s="15">
        <f t="shared" si="100"/>
        <v>0</v>
      </c>
      <c r="F113" s="15">
        <f t="shared" si="100"/>
        <v>0</v>
      </c>
      <c r="G113" s="15">
        <f t="shared" si="100"/>
        <v>0.46364760900080609</v>
      </c>
      <c r="H113" s="10">
        <f t="shared" si="100"/>
        <v>1.1071487177940904</v>
      </c>
      <c r="J113" s="7">
        <f t="shared" si="101"/>
        <v>1.5707963267948966</v>
      </c>
      <c r="K113" s="15">
        <f t="shared" ref="K113:P113" si="109">ASIN(SQRT(K63))</f>
        <v>0</v>
      </c>
      <c r="L113" s="15">
        <f t="shared" si="109"/>
        <v>0</v>
      </c>
      <c r="M113" s="15">
        <f t="shared" si="109"/>
        <v>0</v>
      </c>
      <c r="N113" s="15">
        <f t="shared" si="109"/>
        <v>0</v>
      </c>
      <c r="O113" s="15">
        <f t="shared" si="109"/>
        <v>0.54263910224965262</v>
      </c>
      <c r="P113" s="10">
        <f t="shared" si="109"/>
        <v>1.0281572245452437</v>
      </c>
      <c r="R113" s="7">
        <f t="shared" si="103"/>
        <v>1.5707963267948966</v>
      </c>
      <c r="S113" s="15">
        <f t="shared" ref="S113:X113" si="110">ASIN(SQRT(S63))</f>
        <v>0</v>
      </c>
      <c r="T113" s="15">
        <f t="shared" si="110"/>
        <v>0</v>
      </c>
      <c r="U113" s="15">
        <f t="shared" si="110"/>
        <v>0</v>
      </c>
      <c r="V113" s="15">
        <f t="shared" si="110"/>
        <v>0</v>
      </c>
      <c r="W113" s="15">
        <f t="shared" si="110"/>
        <v>0.57963974036370425</v>
      </c>
      <c r="X113" s="10">
        <f t="shared" si="110"/>
        <v>0.99115658643119231</v>
      </c>
    </row>
    <row r="114" spans="2:24" x14ac:dyDescent="0.2">
      <c r="B114" s="7">
        <f t="shared" si="99"/>
        <v>1.5707963267948966</v>
      </c>
      <c r="C114" s="15">
        <f t="shared" si="100"/>
        <v>0</v>
      </c>
      <c r="D114" s="15">
        <f t="shared" si="100"/>
        <v>0</v>
      </c>
      <c r="E114" s="15">
        <f t="shared" si="100"/>
        <v>0</v>
      </c>
      <c r="F114" s="15">
        <f t="shared" si="100"/>
        <v>0</v>
      </c>
      <c r="G114" s="15">
        <f t="shared" si="100"/>
        <v>0.68471920300228295</v>
      </c>
      <c r="H114" s="10">
        <f t="shared" si="100"/>
        <v>0.88607712379261372</v>
      </c>
      <c r="J114" s="7">
        <f t="shared" si="101"/>
        <v>1.5707963267948966</v>
      </c>
      <c r="K114" s="15">
        <f t="shared" ref="K114:P114" si="111">ASIN(SQRT(K64))</f>
        <v>0</v>
      </c>
      <c r="L114" s="15">
        <f t="shared" si="111"/>
        <v>0</v>
      </c>
      <c r="M114" s="15">
        <f t="shared" si="111"/>
        <v>0</v>
      </c>
      <c r="N114" s="15">
        <f t="shared" si="111"/>
        <v>0</v>
      </c>
      <c r="O114" s="15">
        <f t="shared" si="111"/>
        <v>0.88607712379261372</v>
      </c>
      <c r="P114" s="10">
        <f t="shared" si="111"/>
        <v>0.68471920300228295</v>
      </c>
      <c r="R114" s="7">
        <f t="shared" si="103"/>
        <v>1.5707963267948966</v>
      </c>
      <c r="S114" s="15">
        <f t="shared" ref="S114:X114" si="112">ASIN(SQRT(S64))</f>
        <v>0</v>
      </c>
      <c r="T114" s="15">
        <f t="shared" si="112"/>
        <v>0</v>
      </c>
      <c r="U114" s="15">
        <f t="shared" si="112"/>
        <v>0.26115741090302425</v>
      </c>
      <c r="V114" s="15">
        <f t="shared" si="112"/>
        <v>0</v>
      </c>
      <c r="W114" s="15">
        <f t="shared" si="112"/>
        <v>0.37379217483451038</v>
      </c>
      <c r="X114" s="10">
        <f t="shared" si="112"/>
        <v>1.1071487177940904</v>
      </c>
    </row>
    <row r="115" spans="2:24" x14ac:dyDescent="0.2">
      <c r="B115" s="7">
        <f t="shared" si="99"/>
        <v>1.5707963267948966</v>
      </c>
      <c r="C115" s="15">
        <f t="shared" si="100"/>
        <v>0</v>
      </c>
      <c r="D115" s="15">
        <f t="shared" si="100"/>
        <v>0</v>
      </c>
      <c r="E115" s="15">
        <f t="shared" si="100"/>
        <v>0</v>
      </c>
      <c r="F115" s="15">
        <f t="shared" si="100"/>
        <v>0</v>
      </c>
      <c r="G115" s="15">
        <f t="shared" si="100"/>
        <v>1.5707963267948966</v>
      </c>
      <c r="H115" s="10">
        <f t="shared" si="100"/>
        <v>0</v>
      </c>
      <c r="J115" s="7">
        <f t="shared" si="101"/>
        <v>1.5707963267948966</v>
      </c>
      <c r="K115" s="15">
        <f t="shared" ref="K115:P115" si="113">ASIN(SQRT(K65))</f>
        <v>0</v>
      </c>
      <c r="L115" s="15">
        <f t="shared" si="113"/>
        <v>0</v>
      </c>
      <c r="M115" s="15">
        <f t="shared" si="113"/>
        <v>0</v>
      </c>
      <c r="N115" s="15">
        <f t="shared" si="113"/>
        <v>0</v>
      </c>
      <c r="O115" s="15">
        <f t="shared" si="113"/>
        <v>0.81875623760256089</v>
      </c>
      <c r="P115" s="10">
        <f t="shared" si="113"/>
        <v>0.75204008919233556</v>
      </c>
      <c r="R115" s="7">
        <f t="shared" si="103"/>
        <v>1.5707963267948966</v>
      </c>
      <c r="S115" s="15">
        <f t="shared" ref="S115:X115" si="114">ASIN(SQRT(S65))</f>
        <v>0</v>
      </c>
      <c r="T115" s="15">
        <f t="shared" si="114"/>
        <v>0</v>
      </c>
      <c r="U115" s="15">
        <f t="shared" si="114"/>
        <v>0</v>
      </c>
      <c r="V115" s="15">
        <f t="shared" si="114"/>
        <v>0</v>
      </c>
      <c r="W115" s="15">
        <f t="shared" si="114"/>
        <v>0.88607712379261372</v>
      </c>
      <c r="X115" s="10">
        <f t="shared" si="114"/>
        <v>0.68471920300228295</v>
      </c>
    </row>
    <row r="116" spans="2:24" x14ac:dyDescent="0.2">
      <c r="B116" s="7">
        <f t="shared" si="99"/>
        <v>1.5707963267948966</v>
      </c>
      <c r="C116" s="15">
        <f t="shared" si="100"/>
        <v>0</v>
      </c>
      <c r="D116" s="15">
        <f t="shared" si="100"/>
        <v>0</v>
      </c>
      <c r="E116" s="15">
        <f t="shared" si="100"/>
        <v>0</v>
      </c>
      <c r="F116" s="15">
        <f t="shared" si="100"/>
        <v>0</v>
      </c>
      <c r="G116" s="15">
        <f t="shared" si="100"/>
        <v>0</v>
      </c>
      <c r="H116" s="10">
        <f t="shared" si="100"/>
        <v>1.5707963267948966</v>
      </c>
      <c r="J116" s="7">
        <f t="shared" si="101"/>
        <v>1.5707963267948966</v>
      </c>
      <c r="K116" s="15">
        <f t="shared" ref="K116:P116" si="115">ASIN(SQRT(K66))</f>
        <v>0</v>
      </c>
      <c r="L116" s="15">
        <f t="shared" si="115"/>
        <v>0</v>
      </c>
      <c r="M116" s="15">
        <f t="shared" si="115"/>
        <v>0</v>
      </c>
      <c r="N116" s="15">
        <f t="shared" si="115"/>
        <v>0</v>
      </c>
      <c r="O116" s="15">
        <f t="shared" si="115"/>
        <v>0.81875623760256089</v>
      </c>
      <c r="P116" s="10">
        <f t="shared" si="115"/>
        <v>0.75204008919233556</v>
      </c>
      <c r="R116" s="7">
        <f t="shared" si="103"/>
        <v>1.5707963267948966</v>
      </c>
      <c r="S116" s="15">
        <f t="shared" ref="S116:X116" si="116">ASIN(SQRT(S66))</f>
        <v>0</v>
      </c>
      <c r="T116" s="15">
        <f t="shared" si="116"/>
        <v>0</v>
      </c>
      <c r="U116" s="15">
        <f t="shared" si="116"/>
        <v>0</v>
      </c>
      <c r="V116" s="15">
        <f t="shared" si="116"/>
        <v>0</v>
      </c>
      <c r="W116" s="15">
        <f t="shared" si="116"/>
        <v>0.57963974036370425</v>
      </c>
      <c r="X116" s="10">
        <f t="shared" si="116"/>
        <v>0.99115658643119231</v>
      </c>
    </row>
    <row r="117" spans="2:24" x14ac:dyDescent="0.2">
      <c r="B117" s="7">
        <f t="shared" si="99"/>
        <v>1.5707963267948966</v>
      </c>
      <c r="C117" s="15">
        <f t="shared" si="100"/>
        <v>0</v>
      </c>
      <c r="D117" s="15">
        <f t="shared" si="100"/>
        <v>0</v>
      </c>
      <c r="E117" s="15">
        <f t="shared" si="100"/>
        <v>0</v>
      </c>
      <c r="F117" s="15">
        <f t="shared" si="100"/>
        <v>0</v>
      </c>
      <c r="G117" s="15">
        <f t="shared" si="100"/>
        <v>0.88607712379261372</v>
      </c>
      <c r="H117" s="10">
        <f t="shared" si="100"/>
        <v>0.68471920300228295</v>
      </c>
      <c r="J117" s="7">
        <f t="shared" si="101"/>
        <v>0</v>
      </c>
      <c r="K117" s="15">
        <f t="shared" ref="K117:P117" si="117">ASIN(SQRT(K67))</f>
        <v>0</v>
      </c>
      <c r="L117" s="15">
        <f t="shared" si="117"/>
        <v>1.5707963267948966</v>
      </c>
      <c r="M117" s="15">
        <f t="shared" si="117"/>
        <v>0</v>
      </c>
      <c r="N117" s="15">
        <f t="shared" si="117"/>
        <v>0</v>
      </c>
      <c r="O117" s="15">
        <f t="shared" si="117"/>
        <v>0</v>
      </c>
      <c r="P117" s="10">
        <f t="shared" si="117"/>
        <v>0</v>
      </c>
      <c r="R117" s="7">
        <f t="shared" si="103"/>
        <v>1.1502619915109316</v>
      </c>
      <c r="S117" s="15">
        <f t="shared" ref="S117:X117" si="118">ASIN(SQRT(S67))</f>
        <v>0</v>
      </c>
      <c r="T117" s="15">
        <f t="shared" si="118"/>
        <v>0.42053433528396511</v>
      </c>
      <c r="U117" s="15">
        <f t="shared" si="118"/>
        <v>0</v>
      </c>
      <c r="V117" s="15">
        <f t="shared" si="118"/>
        <v>0</v>
      </c>
      <c r="W117" s="15">
        <f t="shared" si="118"/>
        <v>1.0281572245452437</v>
      </c>
      <c r="X117" s="10">
        <f t="shared" si="118"/>
        <v>0.32175055439664224</v>
      </c>
    </row>
    <row r="118" spans="2:24" ht="16" thickBot="1" x14ac:dyDescent="0.25">
      <c r="B118" s="62">
        <f t="shared" si="99"/>
        <v>1.5707963267948966</v>
      </c>
      <c r="C118" s="28">
        <f t="shared" si="100"/>
        <v>0</v>
      </c>
      <c r="D118" s="28">
        <f t="shared" si="100"/>
        <v>0</v>
      </c>
      <c r="E118" s="28">
        <f t="shared" si="100"/>
        <v>0</v>
      </c>
      <c r="F118" s="28">
        <f t="shared" si="100"/>
        <v>0</v>
      </c>
      <c r="G118" s="28">
        <f t="shared" si="100"/>
        <v>1.1071487177940904</v>
      </c>
      <c r="H118" s="29">
        <f t="shared" si="100"/>
        <v>0.46364760900080609</v>
      </c>
      <c r="J118" s="62">
        <f t="shared" si="101"/>
        <v>1.5707963267948966</v>
      </c>
      <c r="K118" s="28">
        <f t="shared" ref="K118:P118" si="119">ASIN(SQRT(K68))</f>
        <v>0</v>
      </c>
      <c r="L118" s="28">
        <f t="shared" si="119"/>
        <v>0</v>
      </c>
      <c r="M118" s="28">
        <f t="shared" si="119"/>
        <v>0</v>
      </c>
      <c r="N118" s="28">
        <f t="shared" si="119"/>
        <v>0</v>
      </c>
      <c r="O118" s="28">
        <f t="shared" si="119"/>
        <v>1.3096389158918722</v>
      </c>
      <c r="P118" s="29">
        <f t="shared" si="119"/>
        <v>0.26115741090302425</v>
      </c>
      <c r="R118" s="62">
        <f t="shared" si="103"/>
        <v>1.3871923165159779</v>
      </c>
      <c r="S118" s="28">
        <f t="shared" ref="S118:X118" si="120">ASIN(SQRT(S68))</f>
        <v>0.18360401027891857</v>
      </c>
      <c r="T118" s="28">
        <f t="shared" si="120"/>
        <v>0</v>
      </c>
      <c r="U118" s="28">
        <f t="shared" si="120"/>
        <v>0.26115741090302425</v>
      </c>
      <c r="V118" s="28">
        <f t="shared" si="120"/>
        <v>0</v>
      </c>
      <c r="W118" s="28">
        <f t="shared" si="120"/>
        <v>0.92036456131415001</v>
      </c>
      <c r="X118" s="29">
        <f t="shared" si="120"/>
        <v>0.54263910224965262</v>
      </c>
    </row>
    <row r="121" spans="2:24" x14ac:dyDescent="0.2">
      <c r="B121" s="41" t="s">
        <v>25</v>
      </c>
    </row>
    <row r="122" spans="2:24" ht="16" thickBot="1" x14ac:dyDescent="0.25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 spans="2:24" ht="20" thickBot="1" x14ac:dyDescent="0.3">
      <c r="B123" s="94" t="s">
        <v>0</v>
      </c>
      <c r="C123" s="95"/>
      <c r="D123" s="95"/>
      <c r="E123" s="95"/>
      <c r="F123" s="95"/>
      <c r="G123" s="95"/>
      <c r="H123" s="96"/>
      <c r="I123" s="44"/>
      <c r="J123" s="97" t="s">
        <v>1</v>
      </c>
      <c r="K123" s="98"/>
      <c r="L123" s="98"/>
      <c r="M123" s="98"/>
      <c r="N123" s="98"/>
      <c r="O123" s="98"/>
      <c r="P123" s="99"/>
      <c r="Q123" s="44"/>
      <c r="R123" s="97" t="s">
        <v>2</v>
      </c>
      <c r="S123" s="98"/>
      <c r="T123" s="98"/>
      <c r="U123" s="98"/>
      <c r="V123" s="98"/>
      <c r="W123" s="98"/>
      <c r="X123" s="99"/>
    </row>
    <row r="124" spans="2:24" x14ac:dyDescent="0.2">
      <c r="B124" s="63" t="s">
        <v>7</v>
      </c>
      <c r="C124" s="46" t="s">
        <v>3</v>
      </c>
      <c r="D124" s="47" t="s">
        <v>22</v>
      </c>
      <c r="E124" s="48" t="s">
        <v>4</v>
      </c>
      <c r="F124" s="49" t="s">
        <v>5</v>
      </c>
      <c r="G124" s="50" t="s">
        <v>6</v>
      </c>
      <c r="H124" s="51" t="s">
        <v>39</v>
      </c>
      <c r="I124" s="44"/>
      <c r="J124" s="63" t="s">
        <v>7</v>
      </c>
      <c r="K124" s="46" t="s">
        <v>3</v>
      </c>
      <c r="L124" s="47" t="s">
        <v>22</v>
      </c>
      <c r="M124" s="48" t="s">
        <v>4</v>
      </c>
      <c r="N124" s="49" t="s">
        <v>5</v>
      </c>
      <c r="O124" s="50" t="s">
        <v>6</v>
      </c>
      <c r="P124" s="51" t="s">
        <v>39</v>
      </c>
      <c r="Q124" s="44"/>
      <c r="R124" s="63" t="s">
        <v>7</v>
      </c>
      <c r="S124" s="46" t="s">
        <v>3</v>
      </c>
      <c r="T124" s="47" t="s">
        <v>22</v>
      </c>
      <c r="U124" s="48" t="s">
        <v>4</v>
      </c>
      <c r="V124" s="49" t="s">
        <v>5</v>
      </c>
      <c r="W124" s="50" t="s">
        <v>6</v>
      </c>
      <c r="X124" s="51" t="s">
        <v>39</v>
      </c>
    </row>
    <row r="125" spans="2:24" x14ac:dyDescent="0.2">
      <c r="B125" s="7">
        <f>ASIN(SQRT(B75))</f>
        <v>1.5707963267948966</v>
      </c>
      <c r="C125" s="15">
        <f>ASIN(SQRT(C75))</f>
        <v>0</v>
      </c>
      <c r="D125" s="15">
        <f t="shared" ref="D125:H125" si="121">ASIN(SQRT(D75))</f>
        <v>0</v>
      </c>
      <c r="E125" s="15">
        <f t="shared" si="121"/>
        <v>0</v>
      </c>
      <c r="F125" s="15">
        <f t="shared" si="121"/>
        <v>0</v>
      </c>
      <c r="G125" s="15">
        <f t="shared" si="121"/>
        <v>0</v>
      </c>
      <c r="H125" s="10">
        <f t="shared" si="121"/>
        <v>1.5707963267948966</v>
      </c>
      <c r="I125" s="44"/>
      <c r="J125" s="7">
        <f>ASIN(SQRT(J75))</f>
        <v>1.5707963267948966</v>
      </c>
      <c r="K125" s="15">
        <f>ASIN(SQRT(K75))</f>
        <v>0</v>
      </c>
      <c r="L125" s="15">
        <f t="shared" ref="L125:P125" si="122">ASIN(SQRT(L75))</f>
        <v>0</v>
      </c>
      <c r="M125" s="15">
        <f t="shared" si="122"/>
        <v>0</v>
      </c>
      <c r="N125" s="15">
        <f t="shared" si="122"/>
        <v>0</v>
      </c>
      <c r="O125" s="15">
        <f t="shared" si="122"/>
        <v>0.26115741090302425</v>
      </c>
      <c r="P125" s="10">
        <f t="shared" si="122"/>
        <v>1.3096389158918722</v>
      </c>
      <c r="Q125" s="44"/>
      <c r="R125" s="7">
        <f>ASIN(SQRT(R75))</f>
        <v>1.5707963267948966</v>
      </c>
      <c r="S125" s="15">
        <f>ASIN(SQRT(S75))</f>
        <v>0</v>
      </c>
      <c r="T125" s="15">
        <f t="shared" ref="T125:X125" si="123">ASIN(SQRT(T75))</f>
        <v>0</v>
      </c>
      <c r="U125" s="15">
        <f t="shared" si="123"/>
        <v>0.26115741090302425</v>
      </c>
      <c r="V125" s="15">
        <f t="shared" si="123"/>
        <v>0</v>
      </c>
      <c r="W125" s="15">
        <f t="shared" si="123"/>
        <v>0</v>
      </c>
      <c r="X125" s="10">
        <f t="shared" si="123"/>
        <v>1.3096389158918722</v>
      </c>
    </row>
    <row r="126" spans="2:24" x14ac:dyDescent="0.2">
      <c r="B126" s="7">
        <f t="shared" ref="B126:B134" si="124">ASIN(SQRT(B76))</f>
        <v>1.5707963267948966</v>
      </c>
      <c r="C126" s="15">
        <f t="shared" ref="C126:H126" si="125">ASIN(SQRT(C76))</f>
        <v>0</v>
      </c>
      <c r="D126" s="15">
        <f t="shared" si="125"/>
        <v>0</v>
      </c>
      <c r="E126" s="15">
        <f t="shared" si="125"/>
        <v>0</v>
      </c>
      <c r="F126" s="15">
        <f t="shared" si="125"/>
        <v>0</v>
      </c>
      <c r="G126" s="15">
        <f t="shared" si="125"/>
        <v>0</v>
      </c>
      <c r="H126" s="10">
        <f t="shared" si="125"/>
        <v>1.5707963267948966</v>
      </c>
      <c r="I126" s="44"/>
      <c r="J126" s="7">
        <f t="shared" ref="J126:J134" si="126">ASIN(SQRT(J76))</f>
        <v>1.5707963267948966</v>
      </c>
      <c r="K126" s="15">
        <f t="shared" ref="K126:P126" si="127">ASIN(SQRT(K76))</f>
        <v>0</v>
      </c>
      <c r="L126" s="15">
        <f t="shared" si="127"/>
        <v>0</v>
      </c>
      <c r="M126" s="15">
        <f t="shared" si="127"/>
        <v>0</v>
      </c>
      <c r="N126" s="15">
        <f t="shared" si="127"/>
        <v>0</v>
      </c>
      <c r="O126" s="15">
        <f t="shared" si="127"/>
        <v>0</v>
      </c>
      <c r="P126" s="10">
        <f t="shared" si="127"/>
        <v>1.5707963267948966</v>
      </c>
      <c r="Q126" s="44"/>
      <c r="R126" s="7">
        <f t="shared" ref="R126:R134" si="128">ASIN(SQRT(R76))</f>
        <v>1.5707963267948966</v>
      </c>
      <c r="S126" s="15">
        <f t="shared" ref="S126:X126" si="129">ASIN(SQRT(S76))</f>
        <v>0</v>
      </c>
      <c r="T126" s="15">
        <f t="shared" si="129"/>
        <v>0</v>
      </c>
      <c r="U126" s="15">
        <f t="shared" si="129"/>
        <v>0</v>
      </c>
      <c r="V126" s="15">
        <f t="shared" si="129"/>
        <v>0</v>
      </c>
      <c r="W126" s="15">
        <f t="shared" si="129"/>
        <v>0.18360401027891857</v>
      </c>
      <c r="X126" s="10">
        <f t="shared" si="129"/>
        <v>1.3871923165159779</v>
      </c>
    </row>
    <row r="127" spans="2:24" x14ac:dyDescent="0.2">
      <c r="B127" s="7">
        <f t="shared" si="124"/>
        <v>1.5707963267948966</v>
      </c>
      <c r="C127" s="15">
        <f t="shared" ref="C127:H127" si="130">ASIN(SQRT(C77))</f>
        <v>0</v>
      </c>
      <c r="D127" s="15">
        <f t="shared" si="130"/>
        <v>0</v>
      </c>
      <c r="E127" s="15">
        <f t="shared" si="130"/>
        <v>0</v>
      </c>
      <c r="F127" s="15">
        <f t="shared" si="130"/>
        <v>0</v>
      </c>
      <c r="G127" s="15">
        <f t="shared" si="130"/>
        <v>0</v>
      </c>
      <c r="H127" s="10">
        <f t="shared" si="130"/>
        <v>1.5707963267948966</v>
      </c>
      <c r="I127" s="44"/>
      <c r="J127" s="7">
        <f t="shared" si="126"/>
        <v>1.5707963267948966</v>
      </c>
      <c r="K127" s="15">
        <f t="shared" ref="K127:P127" si="131">ASIN(SQRT(K77))</f>
        <v>0</v>
      </c>
      <c r="L127" s="15">
        <f t="shared" si="131"/>
        <v>0</v>
      </c>
      <c r="M127" s="15">
        <f t="shared" si="131"/>
        <v>0</v>
      </c>
      <c r="N127" s="15">
        <f t="shared" si="131"/>
        <v>0</v>
      </c>
      <c r="O127" s="15">
        <f t="shared" si="131"/>
        <v>0.26115741090302425</v>
      </c>
      <c r="P127" s="10">
        <f t="shared" si="131"/>
        <v>1.3096389158918722</v>
      </c>
      <c r="Q127" s="44"/>
      <c r="R127" s="7">
        <f t="shared" si="128"/>
        <v>1.5707963267948966</v>
      </c>
      <c r="S127" s="15">
        <f t="shared" ref="S127:X127" si="132">ASIN(SQRT(S77))</f>
        <v>0</v>
      </c>
      <c r="T127" s="15">
        <f t="shared" si="132"/>
        <v>0</v>
      </c>
      <c r="U127" s="15">
        <f t="shared" si="132"/>
        <v>0</v>
      </c>
      <c r="V127" s="15">
        <f t="shared" si="132"/>
        <v>0</v>
      </c>
      <c r="W127" s="15">
        <f t="shared" si="132"/>
        <v>0</v>
      </c>
      <c r="X127" s="10">
        <f t="shared" si="132"/>
        <v>1.5707963267948966</v>
      </c>
    </row>
    <row r="128" spans="2:24" x14ac:dyDescent="0.2">
      <c r="B128" s="7">
        <f t="shared" si="124"/>
        <v>1.5707963267948966</v>
      </c>
      <c r="C128" s="15">
        <f t="shared" ref="C128:H128" si="133">ASIN(SQRT(C78))</f>
        <v>0</v>
      </c>
      <c r="D128" s="15">
        <f t="shared" si="133"/>
        <v>0</v>
      </c>
      <c r="E128" s="15">
        <f t="shared" si="133"/>
        <v>0</v>
      </c>
      <c r="F128" s="15">
        <f t="shared" si="133"/>
        <v>0</v>
      </c>
      <c r="G128" s="15">
        <f t="shared" si="133"/>
        <v>0.46364760900080609</v>
      </c>
      <c r="H128" s="10">
        <f t="shared" si="133"/>
        <v>1.1071487177940904</v>
      </c>
      <c r="I128" s="44"/>
      <c r="J128" s="7">
        <f t="shared" si="126"/>
        <v>1.5707963267948966</v>
      </c>
      <c r="K128" s="15">
        <f t="shared" ref="K128:P128" si="134">ASIN(SQRT(K78))</f>
        <v>0</v>
      </c>
      <c r="L128" s="15">
        <f t="shared" si="134"/>
        <v>0</v>
      </c>
      <c r="M128" s="15">
        <f t="shared" si="134"/>
        <v>0</v>
      </c>
      <c r="N128" s="15">
        <f t="shared" si="134"/>
        <v>0</v>
      </c>
      <c r="O128" s="15">
        <f t="shared" si="134"/>
        <v>0</v>
      </c>
      <c r="P128" s="10">
        <f t="shared" si="134"/>
        <v>1.5707963267948966</v>
      </c>
      <c r="Q128" s="44"/>
      <c r="R128" s="7">
        <f t="shared" si="128"/>
        <v>1.5707963267948966</v>
      </c>
      <c r="S128" s="15">
        <f t="shared" ref="S128:X128" si="135">ASIN(SQRT(S78))</f>
        <v>0</v>
      </c>
      <c r="T128" s="15">
        <f t="shared" si="135"/>
        <v>0</v>
      </c>
      <c r="U128" s="15">
        <f t="shared" si="135"/>
        <v>0</v>
      </c>
      <c r="V128" s="15">
        <f t="shared" si="135"/>
        <v>0</v>
      </c>
      <c r="W128" s="15">
        <f t="shared" si="135"/>
        <v>0</v>
      </c>
      <c r="X128" s="10">
        <f t="shared" si="135"/>
        <v>1.5707963267948966</v>
      </c>
    </row>
    <row r="129" spans="2:24" x14ac:dyDescent="0.2">
      <c r="B129" s="7">
        <f t="shared" si="124"/>
        <v>1.5707963267948966</v>
      </c>
      <c r="C129" s="15">
        <f t="shared" ref="C129:H129" si="136">ASIN(SQRT(C79))</f>
        <v>0</v>
      </c>
      <c r="D129" s="15">
        <f t="shared" si="136"/>
        <v>0</v>
      </c>
      <c r="E129" s="15">
        <f t="shared" si="136"/>
        <v>0</v>
      </c>
      <c r="F129" s="15">
        <f t="shared" si="136"/>
        <v>0</v>
      </c>
      <c r="G129" s="15">
        <f t="shared" si="136"/>
        <v>0</v>
      </c>
      <c r="H129" s="10">
        <f t="shared" si="136"/>
        <v>1.5707963267948966</v>
      </c>
      <c r="I129" s="44"/>
      <c r="J129" s="7">
        <f t="shared" si="126"/>
        <v>1.5707963267948966</v>
      </c>
      <c r="K129" s="15">
        <f t="shared" ref="K129:P129" si="137">ASIN(SQRT(K79))</f>
        <v>0</v>
      </c>
      <c r="L129" s="15">
        <f t="shared" si="137"/>
        <v>0</v>
      </c>
      <c r="M129" s="15">
        <f t="shared" si="137"/>
        <v>0.26115741090302425</v>
      </c>
      <c r="N129" s="15">
        <f t="shared" si="137"/>
        <v>0</v>
      </c>
      <c r="O129" s="15">
        <f t="shared" si="137"/>
        <v>0.54263910224965262</v>
      </c>
      <c r="P129" s="10">
        <f t="shared" si="137"/>
        <v>0.9553166181245093</v>
      </c>
      <c r="Q129" s="44"/>
      <c r="R129" s="7">
        <f t="shared" si="128"/>
        <v>1.5707963267948966</v>
      </c>
      <c r="S129" s="15">
        <f t="shared" ref="S129:X129" si="138">ASIN(SQRT(S79))</f>
        <v>0</v>
      </c>
      <c r="T129" s="15">
        <f t="shared" si="138"/>
        <v>0</v>
      </c>
      <c r="U129" s="15">
        <f t="shared" si="138"/>
        <v>0</v>
      </c>
      <c r="V129" s="15">
        <f t="shared" si="138"/>
        <v>0</v>
      </c>
      <c r="W129" s="15">
        <f t="shared" si="138"/>
        <v>0</v>
      </c>
      <c r="X129" s="10">
        <f t="shared" si="138"/>
        <v>1.5707963267948966</v>
      </c>
    </row>
    <row r="130" spans="2:24" x14ac:dyDescent="0.2">
      <c r="B130" s="7">
        <f t="shared" si="124"/>
        <v>1.5707963267948966</v>
      </c>
      <c r="C130" s="15">
        <f t="shared" ref="C130:H130" si="139">ASIN(SQRT(C80))</f>
        <v>0</v>
      </c>
      <c r="D130" s="15">
        <f t="shared" si="139"/>
        <v>0</v>
      </c>
      <c r="E130" s="15">
        <f t="shared" si="139"/>
        <v>0</v>
      </c>
      <c r="F130" s="15">
        <f t="shared" si="139"/>
        <v>0</v>
      </c>
      <c r="G130" s="15">
        <f t="shared" si="139"/>
        <v>0</v>
      </c>
      <c r="H130" s="10">
        <f t="shared" si="139"/>
        <v>1.5707963267948966</v>
      </c>
      <c r="I130" s="44"/>
      <c r="J130" s="7">
        <f t="shared" si="126"/>
        <v>1.5707963267948966</v>
      </c>
      <c r="K130" s="15">
        <f t="shared" ref="K130:P130" si="140">ASIN(SQRT(K80))</f>
        <v>0</v>
      </c>
      <c r="L130" s="15">
        <f t="shared" si="140"/>
        <v>0</v>
      </c>
      <c r="M130" s="15">
        <f t="shared" si="140"/>
        <v>0</v>
      </c>
      <c r="N130" s="15">
        <f t="shared" si="140"/>
        <v>0</v>
      </c>
      <c r="O130" s="15">
        <f t="shared" si="140"/>
        <v>0.37379217483451038</v>
      </c>
      <c r="P130" s="10">
        <f t="shared" si="140"/>
        <v>1.1970041519603862</v>
      </c>
      <c r="Q130" s="44"/>
      <c r="R130" s="7">
        <f t="shared" si="128"/>
        <v>1.5707963267948966</v>
      </c>
      <c r="S130" s="15">
        <f t="shared" ref="S130:X130" si="141">ASIN(SQRT(S80))</f>
        <v>0</v>
      </c>
      <c r="T130" s="15">
        <f t="shared" si="141"/>
        <v>0</v>
      </c>
      <c r="U130" s="15">
        <f t="shared" si="141"/>
        <v>0.32175055439664224</v>
      </c>
      <c r="V130" s="15">
        <f t="shared" si="141"/>
        <v>0</v>
      </c>
      <c r="W130" s="15">
        <f t="shared" si="141"/>
        <v>0</v>
      </c>
      <c r="X130" s="10">
        <f t="shared" si="141"/>
        <v>1.2490457723982542</v>
      </c>
    </row>
    <row r="131" spans="2:24" x14ac:dyDescent="0.2">
      <c r="B131" s="7">
        <f t="shared" si="124"/>
        <v>1.5707963267948966</v>
      </c>
      <c r="C131" s="15">
        <f t="shared" ref="C131:H131" si="142">ASIN(SQRT(C81))</f>
        <v>0</v>
      </c>
      <c r="D131" s="15">
        <f t="shared" si="142"/>
        <v>0</v>
      </c>
      <c r="E131" s="15">
        <f t="shared" si="142"/>
        <v>0</v>
      </c>
      <c r="F131" s="15">
        <f t="shared" si="142"/>
        <v>0</v>
      </c>
      <c r="G131" s="15">
        <f t="shared" si="142"/>
        <v>0.46364760900080609</v>
      </c>
      <c r="H131" s="10">
        <f t="shared" si="142"/>
        <v>1.1071487177940904</v>
      </c>
      <c r="J131" s="7">
        <f t="shared" si="126"/>
        <v>1.5707963267948966</v>
      </c>
      <c r="K131" s="15">
        <f t="shared" ref="K131:P131" si="143">ASIN(SQRT(K81))</f>
        <v>0</v>
      </c>
      <c r="L131" s="15">
        <f t="shared" si="143"/>
        <v>0</v>
      </c>
      <c r="M131" s="15">
        <f t="shared" si="143"/>
        <v>0</v>
      </c>
      <c r="N131" s="15">
        <f t="shared" si="143"/>
        <v>0</v>
      </c>
      <c r="O131" s="15">
        <f t="shared" si="143"/>
        <v>0</v>
      </c>
      <c r="P131" s="10">
        <f t="shared" si="143"/>
        <v>1.5707963267948966</v>
      </c>
      <c r="R131" s="7">
        <f t="shared" si="128"/>
        <v>1.5707963267948966</v>
      </c>
      <c r="S131" s="15">
        <f t="shared" ref="S131:X131" si="144">ASIN(SQRT(S81))</f>
        <v>0</v>
      </c>
      <c r="T131" s="15">
        <f t="shared" si="144"/>
        <v>0</v>
      </c>
      <c r="U131" s="15">
        <f t="shared" si="144"/>
        <v>0</v>
      </c>
      <c r="V131" s="15">
        <f t="shared" si="144"/>
        <v>0</v>
      </c>
      <c r="W131" s="15">
        <f t="shared" si="144"/>
        <v>0.26115741090302425</v>
      </c>
      <c r="X131" s="10">
        <f t="shared" si="144"/>
        <v>1.3096389158918722</v>
      </c>
    </row>
    <row r="132" spans="2:24" x14ac:dyDescent="0.2">
      <c r="B132" s="7">
        <f t="shared" si="124"/>
        <v>1.5707963267948966</v>
      </c>
      <c r="C132" s="15">
        <f t="shared" ref="C132:H132" si="145">ASIN(SQRT(C82))</f>
        <v>0</v>
      </c>
      <c r="D132" s="15">
        <f t="shared" si="145"/>
        <v>0</v>
      </c>
      <c r="E132" s="15">
        <f t="shared" si="145"/>
        <v>0</v>
      </c>
      <c r="F132" s="15">
        <f t="shared" si="145"/>
        <v>0</v>
      </c>
      <c r="G132" s="15">
        <f t="shared" si="145"/>
        <v>0.46364760900080609</v>
      </c>
      <c r="H132" s="10">
        <f t="shared" si="145"/>
        <v>1.1071487177940904</v>
      </c>
      <c r="J132" s="7">
        <f t="shared" si="126"/>
        <v>1.5707963267948966</v>
      </c>
      <c r="K132" s="15">
        <f t="shared" ref="K132:P132" si="146">ASIN(SQRT(K82))</f>
        <v>0</v>
      </c>
      <c r="L132" s="15">
        <f t="shared" si="146"/>
        <v>0</v>
      </c>
      <c r="M132" s="15">
        <f t="shared" si="146"/>
        <v>0</v>
      </c>
      <c r="N132" s="15">
        <f t="shared" si="146"/>
        <v>0</v>
      </c>
      <c r="O132" s="15">
        <f t="shared" si="146"/>
        <v>0</v>
      </c>
      <c r="P132" s="10">
        <f t="shared" si="146"/>
        <v>1.5707963267948966</v>
      </c>
      <c r="R132" s="7">
        <f t="shared" si="128"/>
        <v>1.5707963267948966</v>
      </c>
      <c r="S132" s="15">
        <f t="shared" ref="S132:X132" si="147">ASIN(SQRT(S82))</f>
        <v>0</v>
      </c>
      <c r="T132" s="15">
        <f t="shared" si="147"/>
        <v>0</v>
      </c>
      <c r="U132" s="15">
        <f t="shared" si="147"/>
        <v>0.42053433528396511</v>
      </c>
      <c r="V132" s="15">
        <f t="shared" si="147"/>
        <v>0</v>
      </c>
      <c r="W132" s="15">
        <f t="shared" si="147"/>
        <v>0.32175055439664224</v>
      </c>
      <c r="X132" s="10">
        <f t="shared" si="147"/>
        <v>1.0281572245452437</v>
      </c>
    </row>
    <row r="133" spans="2:24" x14ac:dyDescent="0.2">
      <c r="B133" s="7">
        <f t="shared" si="124"/>
        <v>1.5707963267948966</v>
      </c>
      <c r="C133" s="15">
        <f t="shared" ref="C133:H133" si="148">ASIN(SQRT(C83))</f>
        <v>0</v>
      </c>
      <c r="D133" s="15">
        <f t="shared" si="148"/>
        <v>0</v>
      </c>
      <c r="E133" s="15">
        <f t="shared" si="148"/>
        <v>0.46364760900080609</v>
      </c>
      <c r="F133" s="15">
        <f t="shared" si="148"/>
        <v>0</v>
      </c>
      <c r="G133" s="15">
        <f t="shared" si="148"/>
        <v>0</v>
      </c>
      <c r="H133" s="10">
        <f t="shared" si="148"/>
        <v>1.1071487177940904</v>
      </c>
      <c r="J133" s="7">
        <f t="shared" si="126"/>
        <v>1.5707963267948966</v>
      </c>
      <c r="K133" s="15">
        <f t="shared" ref="K133:P133" si="149">ASIN(SQRT(K83))</f>
        <v>0</v>
      </c>
      <c r="L133" s="15">
        <f t="shared" si="149"/>
        <v>0</v>
      </c>
      <c r="M133" s="15">
        <f t="shared" si="149"/>
        <v>0</v>
      </c>
      <c r="N133" s="15">
        <f t="shared" si="149"/>
        <v>0</v>
      </c>
      <c r="O133" s="15">
        <f t="shared" si="149"/>
        <v>0</v>
      </c>
      <c r="P133" s="10">
        <f t="shared" si="149"/>
        <v>1.5707963267948966</v>
      </c>
      <c r="R133" s="7">
        <f t="shared" si="128"/>
        <v>1.5707963267948966</v>
      </c>
      <c r="S133" s="15">
        <f t="shared" ref="S133:X133" si="150">ASIN(SQRT(S83))</f>
        <v>0</v>
      </c>
      <c r="T133" s="15">
        <f t="shared" si="150"/>
        <v>0</v>
      </c>
      <c r="U133" s="15">
        <f t="shared" si="150"/>
        <v>0.50413004112552051</v>
      </c>
      <c r="V133" s="15">
        <f t="shared" si="150"/>
        <v>0</v>
      </c>
      <c r="W133" s="15">
        <f t="shared" si="150"/>
        <v>0</v>
      </c>
      <c r="X133" s="10">
        <f t="shared" si="150"/>
        <v>1.066666285669376</v>
      </c>
    </row>
    <row r="134" spans="2:24" ht="16" thickBot="1" x14ac:dyDescent="0.25">
      <c r="B134" s="62">
        <f t="shared" si="124"/>
        <v>1.5707963267948966</v>
      </c>
      <c r="C134" s="28">
        <f t="shared" ref="C134:H134" si="151">ASIN(SQRT(C84))</f>
        <v>0</v>
      </c>
      <c r="D134" s="28">
        <f t="shared" si="151"/>
        <v>0</v>
      </c>
      <c r="E134" s="28">
        <f t="shared" si="151"/>
        <v>0.46364760900080609</v>
      </c>
      <c r="F134" s="28">
        <f t="shared" si="151"/>
        <v>0</v>
      </c>
      <c r="G134" s="28">
        <f t="shared" si="151"/>
        <v>0</v>
      </c>
      <c r="H134" s="29">
        <f t="shared" si="151"/>
        <v>1.1071487177940904</v>
      </c>
      <c r="J134" s="62">
        <f t="shared" si="126"/>
        <v>1.5707963267948966</v>
      </c>
      <c r="K134" s="28">
        <f t="shared" ref="K134:P134" si="152">ASIN(SQRT(K84))</f>
        <v>0</v>
      </c>
      <c r="L134" s="28">
        <f t="shared" si="152"/>
        <v>0</v>
      </c>
      <c r="M134" s="28">
        <f t="shared" si="152"/>
        <v>0</v>
      </c>
      <c r="N134" s="28">
        <f t="shared" si="152"/>
        <v>0</v>
      </c>
      <c r="O134" s="28">
        <f t="shared" si="152"/>
        <v>0.26115741090302425</v>
      </c>
      <c r="P134" s="29">
        <f t="shared" si="152"/>
        <v>1.3096389158918722</v>
      </c>
      <c r="R134" s="62">
        <f t="shared" si="128"/>
        <v>1.5707963267948966</v>
      </c>
      <c r="S134" s="28">
        <f t="shared" ref="S134:X134" si="153">ASIN(SQRT(S84))</f>
        <v>0</v>
      </c>
      <c r="T134" s="28">
        <f t="shared" si="153"/>
        <v>0</v>
      </c>
      <c r="U134" s="28">
        <f t="shared" si="153"/>
        <v>0.18360401027891857</v>
      </c>
      <c r="V134" s="28">
        <f t="shared" si="153"/>
        <v>0</v>
      </c>
      <c r="W134" s="28">
        <f t="shared" si="153"/>
        <v>0.42053433528396511</v>
      </c>
      <c r="X134" s="29">
        <f t="shared" si="153"/>
        <v>1.1071487177940904</v>
      </c>
    </row>
    <row r="137" spans="2:24" x14ac:dyDescent="0.2">
      <c r="B137" s="41" t="s">
        <v>26</v>
      </c>
    </row>
    <row r="138" spans="2:24" ht="16" thickBot="1" x14ac:dyDescent="0.25"/>
    <row r="139" spans="2:24" ht="20" thickBot="1" x14ac:dyDescent="0.3">
      <c r="B139" s="94" t="s">
        <v>0</v>
      </c>
      <c r="C139" s="95"/>
      <c r="D139" s="95"/>
      <c r="E139" s="95"/>
      <c r="F139" s="95"/>
      <c r="G139" s="95"/>
      <c r="H139" s="96"/>
      <c r="J139" s="97" t="s">
        <v>1</v>
      </c>
      <c r="K139" s="98"/>
      <c r="L139" s="98"/>
      <c r="M139" s="98"/>
      <c r="N139" s="98"/>
      <c r="O139" s="98"/>
      <c r="P139" s="99"/>
      <c r="R139" s="97" t="s">
        <v>2</v>
      </c>
      <c r="S139" s="98"/>
      <c r="T139" s="98"/>
      <c r="U139" s="98"/>
      <c r="V139" s="98"/>
      <c r="W139" s="98"/>
      <c r="X139" s="99"/>
    </row>
    <row r="140" spans="2:24" x14ac:dyDescent="0.2">
      <c r="B140" s="63" t="s">
        <v>7</v>
      </c>
      <c r="C140" s="46" t="s">
        <v>3</v>
      </c>
      <c r="D140" s="47" t="s">
        <v>22</v>
      </c>
      <c r="E140" s="48" t="s">
        <v>4</v>
      </c>
      <c r="F140" s="49" t="s">
        <v>5</v>
      </c>
      <c r="G140" s="50" t="s">
        <v>6</v>
      </c>
      <c r="H140" s="51" t="s">
        <v>39</v>
      </c>
      <c r="J140" s="63" t="s">
        <v>7</v>
      </c>
      <c r="K140" s="46" t="s">
        <v>3</v>
      </c>
      <c r="L140" s="47" t="s">
        <v>22</v>
      </c>
      <c r="M140" s="48" t="s">
        <v>4</v>
      </c>
      <c r="N140" s="49" t="s">
        <v>5</v>
      </c>
      <c r="O140" s="50" t="s">
        <v>6</v>
      </c>
      <c r="P140" s="51" t="s">
        <v>39</v>
      </c>
      <c r="R140" s="63" t="s">
        <v>7</v>
      </c>
      <c r="S140" s="46" t="s">
        <v>3</v>
      </c>
      <c r="T140" s="47" t="s">
        <v>22</v>
      </c>
      <c r="U140" s="48" t="s">
        <v>4</v>
      </c>
      <c r="V140" s="49" t="s">
        <v>5</v>
      </c>
      <c r="W140" s="50" t="s">
        <v>6</v>
      </c>
      <c r="X140" s="51" t="s">
        <v>39</v>
      </c>
    </row>
    <row r="141" spans="2:24" x14ac:dyDescent="0.2">
      <c r="B141" s="7">
        <f>ASIN(SQRT(B91))</f>
        <v>1.5707963267948966</v>
      </c>
      <c r="C141" s="15">
        <f>ASIN(SQRT(C91))</f>
        <v>0</v>
      </c>
      <c r="D141" s="15">
        <f t="shared" ref="D141:H141" si="154">ASIN(SQRT(D91))</f>
        <v>0</v>
      </c>
      <c r="E141" s="15">
        <f t="shared" si="154"/>
        <v>0</v>
      </c>
      <c r="F141" s="15">
        <f t="shared" si="154"/>
        <v>0</v>
      </c>
      <c r="G141" s="15">
        <f t="shared" si="154"/>
        <v>1.1071487177940904</v>
      </c>
      <c r="H141" s="10">
        <f t="shared" si="154"/>
        <v>0.46364760900080609</v>
      </c>
      <c r="J141" s="7">
        <f>ASIN(SQRT(J91))</f>
        <v>1.5707963267948966</v>
      </c>
      <c r="K141" s="15">
        <f>ASIN(SQRT(K91))</f>
        <v>0</v>
      </c>
      <c r="L141" s="15">
        <f t="shared" ref="L141:P141" si="155">ASIN(SQRT(L91))</f>
        <v>0</v>
      </c>
      <c r="M141" s="15">
        <f t="shared" si="155"/>
        <v>0</v>
      </c>
      <c r="N141" s="15">
        <f t="shared" si="155"/>
        <v>0</v>
      </c>
      <c r="O141" s="15">
        <f t="shared" si="155"/>
        <v>1.5707963267948966</v>
      </c>
      <c r="P141" s="10">
        <f t="shared" si="155"/>
        <v>0</v>
      </c>
      <c r="R141" s="61">
        <f>ASIN(SQRT(R91))</f>
        <v>1.066666285669376</v>
      </c>
      <c r="S141" s="15">
        <f>ASIN(SQRT(S91))</f>
        <v>0.50413004112552051</v>
      </c>
      <c r="T141" s="15">
        <f t="shared" ref="T141:X141" si="156">ASIN(SQRT(T91))</f>
        <v>0</v>
      </c>
      <c r="U141" s="15">
        <f t="shared" si="156"/>
        <v>0</v>
      </c>
      <c r="V141" s="15">
        <f t="shared" si="156"/>
        <v>0</v>
      </c>
      <c r="W141" s="15">
        <f t="shared" si="156"/>
        <v>0.54263910224965262</v>
      </c>
      <c r="X141" s="10">
        <f t="shared" si="156"/>
        <v>0.78539816339744839</v>
      </c>
    </row>
    <row r="142" spans="2:24" x14ac:dyDescent="0.2">
      <c r="B142" s="7">
        <f t="shared" ref="B142:B150" si="157">ASIN(SQRT(B92))</f>
        <v>1.5707963267948966</v>
      </c>
      <c r="C142" s="15">
        <f t="shared" ref="C142:H142" si="158">ASIN(SQRT(C92))</f>
        <v>0</v>
      </c>
      <c r="D142" s="15">
        <f t="shared" si="158"/>
        <v>0</v>
      </c>
      <c r="E142" s="15">
        <f t="shared" si="158"/>
        <v>0</v>
      </c>
      <c r="F142" s="15">
        <f t="shared" si="158"/>
        <v>0</v>
      </c>
      <c r="G142" s="15">
        <f t="shared" si="158"/>
        <v>1.1071487177940904</v>
      </c>
      <c r="H142" s="10">
        <f t="shared" si="158"/>
        <v>0.46364760900080609</v>
      </c>
      <c r="J142" s="7">
        <f t="shared" ref="J142:J150" si="159">ASIN(SQRT(J92))</f>
        <v>1.5707963267948966</v>
      </c>
      <c r="K142" s="15">
        <f t="shared" ref="K142:P142" si="160">ASIN(SQRT(K92))</f>
        <v>0</v>
      </c>
      <c r="L142" s="15">
        <f t="shared" si="160"/>
        <v>0</v>
      </c>
      <c r="M142" s="15">
        <f t="shared" si="160"/>
        <v>0</v>
      </c>
      <c r="N142" s="15">
        <f t="shared" si="160"/>
        <v>0</v>
      </c>
      <c r="O142" s="15">
        <f t="shared" si="160"/>
        <v>1.3096389158918722</v>
      </c>
      <c r="P142" s="10">
        <f t="shared" si="160"/>
        <v>0.26115741090302425</v>
      </c>
      <c r="R142" s="61">
        <f t="shared" ref="R142:R150" si="161">ASIN(SQRT(R92))</f>
        <v>0.78539816339744839</v>
      </c>
      <c r="S142" s="15">
        <f t="shared" ref="S142:X142" si="162">ASIN(SQRT(S92))</f>
        <v>0</v>
      </c>
      <c r="T142" s="15">
        <f t="shared" si="162"/>
        <v>0.78539816339744839</v>
      </c>
      <c r="U142" s="15">
        <f t="shared" si="162"/>
        <v>0</v>
      </c>
      <c r="V142" s="15">
        <f t="shared" si="162"/>
        <v>0</v>
      </c>
      <c r="W142" s="15">
        <f t="shared" si="162"/>
        <v>0.75204008919233556</v>
      </c>
      <c r="X142" s="10">
        <f t="shared" si="162"/>
        <v>0.18360401027891857</v>
      </c>
    </row>
    <row r="143" spans="2:24" x14ac:dyDescent="0.2">
      <c r="B143" s="7">
        <f t="shared" si="157"/>
        <v>0</v>
      </c>
      <c r="C143" s="15">
        <f t="shared" ref="C143:H143" si="163">ASIN(SQRT(C93))</f>
        <v>0</v>
      </c>
      <c r="D143" s="15">
        <f t="shared" si="163"/>
        <v>1.5707963267948966</v>
      </c>
      <c r="E143" s="15">
        <f t="shared" si="163"/>
        <v>0</v>
      </c>
      <c r="F143" s="15">
        <f t="shared" si="163"/>
        <v>0</v>
      </c>
      <c r="G143" s="15">
        <f t="shared" si="163"/>
        <v>0</v>
      </c>
      <c r="H143" s="10">
        <f t="shared" si="163"/>
        <v>0</v>
      </c>
      <c r="J143" s="7">
        <f t="shared" si="159"/>
        <v>0</v>
      </c>
      <c r="K143" s="15">
        <f t="shared" ref="K143:P143" si="164">ASIN(SQRT(K93))</f>
        <v>0</v>
      </c>
      <c r="L143" s="15">
        <f t="shared" si="164"/>
        <v>1.5707963267948966</v>
      </c>
      <c r="M143" s="15">
        <f t="shared" si="164"/>
        <v>0</v>
      </c>
      <c r="N143" s="15">
        <f t="shared" si="164"/>
        <v>0</v>
      </c>
      <c r="O143" s="15">
        <f t="shared" si="164"/>
        <v>0</v>
      </c>
      <c r="P143" s="10">
        <f t="shared" si="164"/>
        <v>0</v>
      </c>
      <c r="R143" s="61">
        <f t="shared" si="161"/>
        <v>0.18360401027891857</v>
      </c>
      <c r="S143" s="15">
        <f t="shared" ref="S143:X143" si="165">ASIN(SQRT(S93))</f>
        <v>0</v>
      </c>
      <c r="T143" s="15">
        <f t="shared" si="165"/>
        <v>1.3871923165159779</v>
      </c>
      <c r="U143" s="15">
        <f t="shared" si="165"/>
        <v>0</v>
      </c>
      <c r="V143" s="15">
        <f t="shared" si="165"/>
        <v>0</v>
      </c>
      <c r="W143" s="15">
        <f t="shared" si="165"/>
        <v>0.18360401027891857</v>
      </c>
      <c r="X143" s="10">
        <f t="shared" si="165"/>
        <v>0</v>
      </c>
    </row>
    <row r="144" spans="2:24" x14ac:dyDescent="0.2">
      <c r="B144" s="7">
        <f t="shared" si="157"/>
        <v>0</v>
      </c>
      <c r="C144" s="15">
        <f t="shared" ref="C144:H144" si="166">ASIN(SQRT(C94))</f>
        <v>0.68471920300228295</v>
      </c>
      <c r="D144" s="15">
        <f t="shared" si="166"/>
        <v>0.88607712379261372</v>
      </c>
      <c r="E144" s="15">
        <f t="shared" si="166"/>
        <v>0</v>
      </c>
      <c r="F144" s="15">
        <f t="shared" si="166"/>
        <v>0</v>
      </c>
      <c r="G144" s="15">
        <f t="shared" si="166"/>
        <v>0</v>
      </c>
      <c r="H144" s="10">
        <f t="shared" si="166"/>
        <v>0</v>
      </c>
      <c r="J144" s="7">
        <f t="shared" si="159"/>
        <v>0.37379217483451038</v>
      </c>
      <c r="K144" s="15">
        <f t="shared" ref="K144:P144" si="167">ASIN(SQRT(K94))</f>
        <v>0</v>
      </c>
      <c r="L144" s="15">
        <f t="shared" si="167"/>
        <v>1.1970041519603862</v>
      </c>
      <c r="M144" s="15">
        <f t="shared" si="167"/>
        <v>0</v>
      </c>
      <c r="N144" s="15">
        <f t="shared" si="167"/>
        <v>0</v>
      </c>
      <c r="O144" s="15">
        <f t="shared" si="167"/>
        <v>0.37379217483451038</v>
      </c>
      <c r="P144" s="10">
        <f t="shared" si="167"/>
        <v>0</v>
      </c>
      <c r="R144" s="61">
        <f t="shared" si="161"/>
        <v>0.65043176548074666</v>
      </c>
      <c r="S144" s="15">
        <f t="shared" ref="S144:X144" si="168">ASIN(SQRT(S94))</f>
        <v>0</v>
      </c>
      <c r="T144" s="15">
        <f t="shared" si="168"/>
        <v>0.92036456131415001</v>
      </c>
      <c r="U144" s="15">
        <f t="shared" si="168"/>
        <v>0</v>
      </c>
      <c r="V144" s="15">
        <f t="shared" si="168"/>
        <v>0</v>
      </c>
      <c r="W144" s="15">
        <f t="shared" si="168"/>
        <v>0.61547970867038726</v>
      </c>
      <c r="X144" s="10">
        <f t="shared" si="168"/>
        <v>0.18360401027891857</v>
      </c>
    </row>
    <row r="145" spans="2:24" x14ac:dyDescent="0.2">
      <c r="B145" s="7">
        <f t="shared" si="157"/>
        <v>0</v>
      </c>
      <c r="C145" s="15">
        <f t="shared" ref="C145:H145" si="169">ASIN(SQRT(C95))</f>
        <v>0.46364760900080609</v>
      </c>
      <c r="D145" s="15">
        <f t="shared" si="169"/>
        <v>1.1071487177940904</v>
      </c>
      <c r="E145" s="15">
        <f t="shared" si="169"/>
        <v>0</v>
      </c>
      <c r="F145" s="15">
        <f t="shared" si="169"/>
        <v>0</v>
      </c>
      <c r="G145" s="15">
        <f t="shared" si="169"/>
        <v>0</v>
      </c>
      <c r="H145" s="10">
        <f t="shared" si="169"/>
        <v>0</v>
      </c>
      <c r="J145" s="7">
        <f t="shared" si="159"/>
        <v>0.75204008919233556</v>
      </c>
      <c r="K145" s="15">
        <f t="shared" ref="K145:P145" si="170">ASIN(SQRT(K95))</f>
        <v>0</v>
      </c>
      <c r="L145" s="15">
        <f t="shared" si="170"/>
        <v>0.81875623760256089</v>
      </c>
      <c r="M145" s="15">
        <f t="shared" si="170"/>
        <v>0</v>
      </c>
      <c r="N145" s="15">
        <f t="shared" si="170"/>
        <v>0.26115741090302425</v>
      </c>
      <c r="O145" s="15">
        <f t="shared" si="170"/>
        <v>0.68471920300228295</v>
      </c>
      <c r="P145" s="10">
        <f t="shared" si="170"/>
        <v>0</v>
      </c>
      <c r="R145" s="61">
        <f t="shared" si="161"/>
        <v>1.5707963267948966</v>
      </c>
      <c r="S145" s="15">
        <f t="shared" ref="S145:X145" si="171">ASIN(SQRT(S95))</f>
        <v>0</v>
      </c>
      <c r="T145" s="15">
        <f t="shared" si="171"/>
        <v>0</v>
      </c>
      <c r="U145" s="15">
        <f t="shared" si="171"/>
        <v>0</v>
      </c>
      <c r="V145" s="15">
        <f t="shared" si="171"/>
        <v>0</v>
      </c>
      <c r="W145" s="15">
        <f t="shared" si="171"/>
        <v>1.3096389158918722</v>
      </c>
      <c r="X145" s="10">
        <f t="shared" si="171"/>
        <v>0.26115741090302425</v>
      </c>
    </row>
    <row r="146" spans="2:24" x14ac:dyDescent="0.2">
      <c r="B146" s="7">
        <f t="shared" si="157"/>
        <v>1.5707963267948966</v>
      </c>
      <c r="C146" s="15">
        <f t="shared" ref="C146:H146" si="172">ASIN(SQRT(C96))</f>
        <v>0</v>
      </c>
      <c r="D146" s="15">
        <f t="shared" si="172"/>
        <v>0</v>
      </c>
      <c r="E146" s="15">
        <f t="shared" si="172"/>
        <v>0</v>
      </c>
      <c r="F146" s="15">
        <f t="shared" si="172"/>
        <v>0</v>
      </c>
      <c r="G146" s="15">
        <f t="shared" si="172"/>
        <v>1.5707963267948966</v>
      </c>
      <c r="H146" s="10">
        <f t="shared" si="172"/>
        <v>0</v>
      </c>
      <c r="J146" s="7">
        <f t="shared" si="159"/>
        <v>0</v>
      </c>
      <c r="K146" s="15">
        <f t="shared" ref="K146:P146" si="173">ASIN(SQRT(K96))</f>
        <v>1.5707963267948966</v>
      </c>
      <c r="L146" s="15">
        <f t="shared" si="173"/>
        <v>0</v>
      </c>
      <c r="M146" s="15">
        <f t="shared" si="173"/>
        <v>0</v>
      </c>
      <c r="N146" s="15">
        <f t="shared" si="173"/>
        <v>0</v>
      </c>
      <c r="O146" s="15">
        <f t="shared" si="173"/>
        <v>0</v>
      </c>
      <c r="P146" s="10">
        <f t="shared" si="173"/>
        <v>0</v>
      </c>
      <c r="R146" s="61">
        <f t="shared" si="161"/>
        <v>1.3871923165159779</v>
      </c>
      <c r="S146" s="15">
        <f t="shared" ref="S146:X146" si="174">ASIN(SQRT(S96))</f>
        <v>0</v>
      </c>
      <c r="T146" s="15">
        <f t="shared" si="174"/>
        <v>0.18360401027891857</v>
      </c>
      <c r="U146" s="15">
        <f t="shared" si="174"/>
        <v>0.65043176548074655</v>
      </c>
      <c r="V146" s="15">
        <f t="shared" si="174"/>
        <v>0.18360401027891857</v>
      </c>
      <c r="W146" s="15">
        <f t="shared" si="174"/>
        <v>0.57963974036370425</v>
      </c>
      <c r="X146" s="10">
        <f t="shared" si="174"/>
        <v>0.54263910224965262</v>
      </c>
    </row>
    <row r="147" spans="2:24" x14ac:dyDescent="0.2">
      <c r="B147" s="7">
        <f t="shared" si="157"/>
        <v>0.68471920300228295</v>
      </c>
      <c r="C147" s="15">
        <f t="shared" ref="C147:H147" si="175">ASIN(SQRT(C97))</f>
        <v>0</v>
      </c>
      <c r="D147" s="15">
        <f t="shared" si="175"/>
        <v>0.88607712379261372</v>
      </c>
      <c r="E147" s="15">
        <f t="shared" si="175"/>
        <v>0</v>
      </c>
      <c r="F147" s="15">
        <f t="shared" si="175"/>
        <v>0</v>
      </c>
      <c r="G147" s="15">
        <f t="shared" si="175"/>
        <v>0.46364760900080609</v>
      </c>
      <c r="H147" s="10">
        <f t="shared" si="175"/>
        <v>0.46364760900080609</v>
      </c>
      <c r="J147" s="7">
        <f t="shared" si="159"/>
        <v>0</v>
      </c>
      <c r="K147" s="15">
        <f t="shared" ref="K147:P147" si="176">ASIN(SQRT(K97))</f>
        <v>1.5707963267948966</v>
      </c>
      <c r="L147" s="15">
        <f t="shared" si="176"/>
        <v>0</v>
      </c>
      <c r="M147" s="15">
        <f t="shared" si="176"/>
        <v>0</v>
      </c>
      <c r="N147" s="15">
        <f t="shared" si="176"/>
        <v>0</v>
      </c>
      <c r="O147" s="15">
        <f t="shared" si="176"/>
        <v>0</v>
      </c>
      <c r="P147" s="10">
        <f t="shared" si="176"/>
        <v>0</v>
      </c>
      <c r="R147" s="61">
        <f t="shared" si="161"/>
        <v>0.26115741090302425</v>
      </c>
      <c r="S147" s="15">
        <f t="shared" ref="S147:X147" si="177">ASIN(SQRT(S97))</f>
        <v>0</v>
      </c>
      <c r="T147" s="15">
        <f t="shared" si="177"/>
        <v>1.3096389158918722</v>
      </c>
      <c r="U147" s="15">
        <f t="shared" si="177"/>
        <v>0</v>
      </c>
      <c r="V147" s="15">
        <f t="shared" si="177"/>
        <v>0</v>
      </c>
      <c r="W147" s="15">
        <f t="shared" si="177"/>
        <v>0.18360401027891857</v>
      </c>
      <c r="X147" s="10">
        <f t="shared" si="177"/>
        <v>0.18360401027891857</v>
      </c>
    </row>
    <row r="148" spans="2:24" x14ac:dyDescent="0.2">
      <c r="B148" s="7">
        <f t="shared" si="157"/>
        <v>1.5707963267948966</v>
      </c>
      <c r="C148" s="15">
        <f t="shared" ref="C148:H148" si="178">ASIN(SQRT(C98))</f>
        <v>0</v>
      </c>
      <c r="D148" s="15">
        <f t="shared" si="178"/>
        <v>0</v>
      </c>
      <c r="E148" s="15">
        <f t="shared" si="178"/>
        <v>0.46364760900080609</v>
      </c>
      <c r="F148" s="15">
        <f t="shared" si="178"/>
        <v>0</v>
      </c>
      <c r="G148" s="15">
        <f t="shared" si="178"/>
        <v>0.68471920300228295</v>
      </c>
      <c r="H148" s="10">
        <f t="shared" si="178"/>
        <v>0.68471920300228295</v>
      </c>
      <c r="J148" s="7">
        <f t="shared" si="159"/>
        <v>1.5707963267948966</v>
      </c>
      <c r="K148" s="15">
        <f t="shared" ref="K148:P148" si="179">ASIN(SQRT(K98))</f>
        <v>0</v>
      </c>
      <c r="L148" s="15">
        <f t="shared" si="179"/>
        <v>0</v>
      </c>
      <c r="M148" s="15">
        <f t="shared" si="179"/>
        <v>0</v>
      </c>
      <c r="N148" s="15">
        <f t="shared" si="179"/>
        <v>0.26115741090302425</v>
      </c>
      <c r="O148" s="15">
        <f t="shared" si="179"/>
        <v>1.3096389158918722</v>
      </c>
      <c r="P148" s="10">
        <f t="shared" si="179"/>
        <v>0</v>
      </c>
      <c r="R148" s="61">
        <f t="shared" si="161"/>
        <v>1.5707963267948966</v>
      </c>
      <c r="S148" s="15">
        <f t="shared" ref="S148:X148" si="180">ASIN(SQRT(S98))</f>
        <v>0</v>
      </c>
      <c r="T148" s="15">
        <f t="shared" si="180"/>
        <v>0</v>
      </c>
      <c r="U148" s="15">
        <f t="shared" si="180"/>
        <v>0</v>
      </c>
      <c r="V148" s="15">
        <f t="shared" si="180"/>
        <v>0</v>
      </c>
      <c r="W148" s="15">
        <f t="shared" si="180"/>
        <v>1.2490457723982542</v>
      </c>
      <c r="X148" s="10">
        <f t="shared" si="180"/>
        <v>0.32175055439664224</v>
      </c>
    </row>
    <row r="149" spans="2:24" x14ac:dyDescent="0.2">
      <c r="B149" s="7">
        <f t="shared" si="157"/>
        <v>1.5707963267948966</v>
      </c>
      <c r="C149" s="15">
        <f t="shared" ref="C149:H149" si="181">ASIN(SQRT(C99))</f>
        <v>0</v>
      </c>
      <c r="D149" s="15">
        <f t="shared" si="181"/>
        <v>0</v>
      </c>
      <c r="E149" s="15">
        <f t="shared" si="181"/>
        <v>0.46364760900080609</v>
      </c>
      <c r="F149" s="15">
        <f t="shared" si="181"/>
        <v>0</v>
      </c>
      <c r="G149" s="15">
        <f t="shared" si="181"/>
        <v>0.88607712379261372</v>
      </c>
      <c r="H149" s="10">
        <f t="shared" si="181"/>
        <v>0.46364760900080609</v>
      </c>
      <c r="J149" s="7">
        <f t="shared" si="159"/>
        <v>1.5707963267948966</v>
      </c>
      <c r="K149" s="15">
        <f t="shared" ref="K149:P149" si="182">ASIN(SQRT(K99))</f>
        <v>0</v>
      </c>
      <c r="L149" s="15">
        <f t="shared" si="182"/>
        <v>0</v>
      </c>
      <c r="M149" s="15">
        <f t="shared" si="182"/>
        <v>0.61547970867038726</v>
      </c>
      <c r="N149" s="15">
        <f t="shared" si="182"/>
        <v>0</v>
      </c>
      <c r="O149" s="15">
        <f t="shared" si="182"/>
        <v>0.81875623760256089</v>
      </c>
      <c r="P149" s="10">
        <f t="shared" si="182"/>
        <v>0.37379217483451038</v>
      </c>
      <c r="R149" s="61">
        <f t="shared" si="161"/>
        <v>1.5707963267948966</v>
      </c>
      <c r="S149" s="15">
        <f t="shared" ref="S149:X149" si="183">ASIN(SQRT(S99))</f>
        <v>0</v>
      </c>
      <c r="T149" s="15">
        <f t="shared" si="183"/>
        <v>0</v>
      </c>
      <c r="U149" s="15">
        <f t="shared" si="183"/>
        <v>0.18360401027891857</v>
      </c>
      <c r="V149" s="15">
        <f t="shared" si="183"/>
        <v>0</v>
      </c>
      <c r="W149" s="15">
        <f t="shared" si="183"/>
        <v>1.2490457723982542</v>
      </c>
      <c r="X149" s="10">
        <f t="shared" si="183"/>
        <v>0.26115741090302425</v>
      </c>
    </row>
    <row r="150" spans="2:24" ht="16" thickBot="1" x14ac:dyDescent="0.25">
      <c r="B150" s="62">
        <f t="shared" si="157"/>
        <v>0.68471920300228295</v>
      </c>
      <c r="C150" s="28">
        <f t="shared" ref="C150:H150" si="184">ASIN(SQRT(C100))</f>
        <v>0</v>
      </c>
      <c r="D150" s="28">
        <f t="shared" si="184"/>
        <v>0.88607712379261372</v>
      </c>
      <c r="E150" s="28">
        <f t="shared" si="184"/>
        <v>0</v>
      </c>
      <c r="F150" s="28">
        <f t="shared" si="184"/>
        <v>0</v>
      </c>
      <c r="G150" s="28">
        <f t="shared" si="184"/>
        <v>0.46364760900080609</v>
      </c>
      <c r="H150" s="29">
        <f t="shared" si="184"/>
        <v>0.46364760900080609</v>
      </c>
      <c r="J150" s="62">
        <f t="shared" si="159"/>
        <v>0.26115741090302425</v>
      </c>
      <c r="K150" s="28">
        <f t="shared" ref="K150:P150" si="185">ASIN(SQRT(K100))</f>
        <v>0</v>
      </c>
      <c r="L150" s="28">
        <f t="shared" si="185"/>
        <v>1.3096389158918722</v>
      </c>
      <c r="M150" s="28">
        <f t="shared" si="185"/>
        <v>0</v>
      </c>
      <c r="N150" s="28">
        <f t="shared" si="185"/>
        <v>0</v>
      </c>
      <c r="O150" s="28">
        <f t="shared" si="185"/>
        <v>0.26115741090302425</v>
      </c>
      <c r="P150" s="29">
        <f t="shared" si="185"/>
        <v>0</v>
      </c>
      <c r="R150" s="62">
        <f t="shared" si="161"/>
        <v>1.2490457723982542</v>
      </c>
      <c r="S150" s="28">
        <f t="shared" ref="S150:X150" si="186">ASIN(SQRT(S100))</f>
        <v>0</v>
      </c>
      <c r="T150" s="28">
        <f t="shared" si="186"/>
        <v>0.32175055439664224</v>
      </c>
      <c r="U150" s="28">
        <f t="shared" si="186"/>
        <v>0</v>
      </c>
      <c r="V150" s="28">
        <f t="shared" si="186"/>
        <v>0</v>
      </c>
      <c r="W150" s="28">
        <f t="shared" si="186"/>
        <v>0.88607712379261372</v>
      </c>
      <c r="X150" s="29">
        <f t="shared" si="186"/>
        <v>0.57963974036370425</v>
      </c>
    </row>
    <row r="152" spans="2:24" ht="26" x14ac:dyDescent="0.3">
      <c r="B152" s="93" t="s">
        <v>29</v>
      </c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</row>
    <row r="154" spans="2:24" x14ac:dyDescent="0.2">
      <c r="B154" s="41" t="s">
        <v>24</v>
      </c>
    </row>
    <row r="156" spans="2:24" x14ac:dyDescent="0.2">
      <c r="B156" t="s">
        <v>36</v>
      </c>
      <c r="G156" t="s">
        <v>37</v>
      </c>
      <c r="L156" t="s">
        <v>38</v>
      </c>
    </row>
    <row r="157" spans="2:24" x14ac:dyDescent="0.2">
      <c r="B157" t="s">
        <v>33</v>
      </c>
      <c r="C157" t="s">
        <v>22</v>
      </c>
      <c r="D157" t="s">
        <v>34</v>
      </c>
      <c r="E157" t="s">
        <v>35</v>
      </c>
      <c r="G157" t="s">
        <v>33</v>
      </c>
      <c r="H157" t="s">
        <v>22</v>
      </c>
      <c r="I157" t="s">
        <v>34</v>
      </c>
      <c r="J157" t="s">
        <v>35</v>
      </c>
      <c r="L157" t="s">
        <v>33</v>
      </c>
      <c r="M157" t="s">
        <v>22</v>
      </c>
      <c r="N157" t="s">
        <v>34</v>
      </c>
      <c r="O157" t="s">
        <v>35</v>
      </c>
    </row>
    <row r="158" spans="2:24" x14ac:dyDescent="0.2">
      <c r="B158">
        <v>0</v>
      </c>
      <c r="C158">
        <v>0</v>
      </c>
      <c r="D158">
        <v>0</v>
      </c>
      <c r="E158">
        <v>1.5707963267948966</v>
      </c>
      <c r="G158">
        <v>0</v>
      </c>
      <c r="H158">
        <v>0</v>
      </c>
      <c r="I158">
        <v>0.9553166181245093</v>
      </c>
      <c r="J158">
        <v>0.61547970867038726</v>
      </c>
      <c r="L158">
        <v>0</v>
      </c>
      <c r="M158">
        <v>0</v>
      </c>
      <c r="N158">
        <v>1.1970041519603862</v>
      </c>
      <c r="O158">
        <v>0.37379217483451038</v>
      </c>
    </row>
    <row r="159" spans="2:24" x14ac:dyDescent="0.2">
      <c r="B159">
        <v>0</v>
      </c>
      <c r="C159">
        <v>0</v>
      </c>
      <c r="D159">
        <v>0.46364760900080609</v>
      </c>
      <c r="E159">
        <v>1.1071487177940904</v>
      </c>
      <c r="G159">
        <v>0</v>
      </c>
      <c r="H159">
        <v>0</v>
      </c>
      <c r="I159">
        <v>1.1071487177940904</v>
      </c>
      <c r="J159">
        <v>0.46364760900080609</v>
      </c>
      <c r="L159">
        <v>0</v>
      </c>
      <c r="M159">
        <v>0</v>
      </c>
      <c r="N159">
        <v>1.1970041519603862</v>
      </c>
      <c r="O159">
        <v>0.37379217483451038</v>
      </c>
    </row>
    <row r="160" spans="2:24" x14ac:dyDescent="0.2">
      <c r="B160">
        <v>0</v>
      </c>
      <c r="C160">
        <v>0</v>
      </c>
      <c r="D160">
        <v>0.68471920300228295</v>
      </c>
      <c r="E160">
        <v>0.88607712379261372</v>
      </c>
      <c r="G160">
        <v>0</v>
      </c>
      <c r="H160">
        <v>0.26115741090302425</v>
      </c>
      <c r="I160">
        <v>0.80379651315267686</v>
      </c>
      <c r="J160">
        <v>0.88607712379261372</v>
      </c>
      <c r="L160">
        <v>0</v>
      </c>
      <c r="M160">
        <v>0</v>
      </c>
      <c r="N160">
        <v>1.2502702959482945</v>
      </c>
      <c r="O160">
        <v>0.46364760900080609</v>
      </c>
    </row>
    <row r="161" spans="2:15" x14ac:dyDescent="0.2">
      <c r="B161">
        <v>0</v>
      </c>
      <c r="C161">
        <v>0</v>
      </c>
      <c r="D161">
        <v>0</v>
      </c>
      <c r="E161">
        <v>1.5707963267948966</v>
      </c>
      <c r="G161">
        <v>0</v>
      </c>
      <c r="H161">
        <v>0</v>
      </c>
      <c r="I161">
        <v>1.1071487177940904</v>
      </c>
      <c r="J161">
        <v>0.46364760900080609</v>
      </c>
      <c r="L161">
        <v>0</v>
      </c>
      <c r="M161">
        <v>0</v>
      </c>
      <c r="N161">
        <v>0.99115658643119231</v>
      </c>
      <c r="O161">
        <v>0.57963974036370425</v>
      </c>
    </row>
    <row r="162" spans="2:15" x14ac:dyDescent="0.2">
      <c r="B162">
        <v>0</v>
      </c>
      <c r="C162">
        <v>0</v>
      </c>
      <c r="D162">
        <v>1.1071487177940904</v>
      </c>
      <c r="E162">
        <v>0.46364760900080609</v>
      </c>
      <c r="G162">
        <v>0</v>
      </c>
      <c r="H162">
        <v>0</v>
      </c>
      <c r="I162">
        <v>1.0281572245452437</v>
      </c>
      <c r="J162">
        <v>0.54263910224965262</v>
      </c>
      <c r="L162">
        <v>0</v>
      </c>
      <c r="M162">
        <v>0</v>
      </c>
      <c r="N162">
        <v>0.99115658643119231</v>
      </c>
      <c r="O162">
        <v>0.57963974036370425</v>
      </c>
    </row>
    <row r="163" spans="2:15" x14ac:dyDescent="0.2">
      <c r="B163">
        <v>0</v>
      </c>
      <c r="C163">
        <v>0</v>
      </c>
      <c r="D163">
        <v>0.88607712379261372</v>
      </c>
      <c r="E163">
        <v>0.68471920300228295</v>
      </c>
      <c r="G163">
        <v>0</v>
      </c>
      <c r="H163">
        <v>0</v>
      </c>
      <c r="I163">
        <v>0.68471920300228295</v>
      </c>
      <c r="J163">
        <v>0.88607712379261372</v>
      </c>
      <c r="L163">
        <v>0</v>
      </c>
      <c r="M163">
        <v>0</v>
      </c>
      <c r="N163">
        <v>1.3683061286971148</v>
      </c>
      <c r="O163">
        <v>0.37379217483451038</v>
      </c>
    </row>
    <row r="164" spans="2:15" x14ac:dyDescent="0.2">
      <c r="B164">
        <v>0</v>
      </c>
      <c r="C164">
        <v>0</v>
      </c>
      <c r="D164">
        <v>0</v>
      </c>
      <c r="E164">
        <v>1.5707963267948966</v>
      </c>
      <c r="G164">
        <v>0</v>
      </c>
      <c r="H164">
        <v>0</v>
      </c>
      <c r="I164">
        <v>0.75204008919233556</v>
      </c>
      <c r="J164">
        <v>0.81875623760256089</v>
      </c>
      <c r="L164">
        <v>0</v>
      </c>
      <c r="M164">
        <v>0</v>
      </c>
      <c r="N164">
        <v>0.68471920300228295</v>
      </c>
      <c r="O164">
        <v>0.88607712379261372</v>
      </c>
    </row>
    <row r="165" spans="2:15" x14ac:dyDescent="0.2">
      <c r="B165">
        <v>0</v>
      </c>
      <c r="C165">
        <v>0</v>
      </c>
      <c r="D165">
        <v>1.5707963267948966</v>
      </c>
      <c r="E165">
        <v>0</v>
      </c>
      <c r="G165">
        <v>0</v>
      </c>
      <c r="H165">
        <v>0</v>
      </c>
      <c r="I165">
        <v>0.75204008919233556</v>
      </c>
      <c r="J165">
        <v>0.81875623760256089</v>
      </c>
      <c r="L165">
        <v>0</v>
      </c>
      <c r="M165">
        <v>0</v>
      </c>
      <c r="N165">
        <v>0.99115658643119231</v>
      </c>
      <c r="O165">
        <v>0.57963974036370425</v>
      </c>
    </row>
    <row r="166" spans="2:15" x14ac:dyDescent="0.2">
      <c r="B166">
        <v>0</v>
      </c>
      <c r="C166">
        <v>0</v>
      </c>
      <c r="D166">
        <v>0.68471920300228295</v>
      </c>
      <c r="E166">
        <v>0.88607712379261372</v>
      </c>
      <c r="G166">
        <v>0</v>
      </c>
      <c r="H166">
        <v>1.5707963267948966</v>
      </c>
      <c r="I166">
        <v>0</v>
      </c>
      <c r="J166">
        <v>0</v>
      </c>
      <c r="L166">
        <v>0</v>
      </c>
      <c r="M166">
        <v>0.42053433528396511</v>
      </c>
      <c r="N166">
        <v>0.32175055439664224</v>
      </c>
      <c r="O166">
        <v>1.0281572245452437</v>
      </c>
    </row>
    <row r="167" spans="2:15" x14ac:dyDescent="0.2">
      <c r="B167">
        <v>0</v>
      </c>
      <c r="C167">
        <v>0</v>
      </c>
      <c r="D167">
        <v>0.46364760900080609</v>
      </c>
      <c r="E167">
        <v>1.1071487177940904</v>
      </c>
      <c r="G167">
        <v>0</v>
      </c>
      <c r="H167">
        <v>0</v>
      </c>
      <c r="I167">
        <v>0.26115741090302425</v>
      </c>
      <c r="J167">
        <v>1.3096389158918722</v>
      </c>
      <c r="L167">
        <v>0.18360401027891857</v>
      </c>
      <c r="M167">
        <v>0</v>
      </c>
      <c r="N167">
        <v>0.80379651315267686</v>
      </c>
      <c r="O167">
        <v>0.92036456131415001</v>
      </c>
    </row>
    <row r="169" spans="2:15" x14ac:dyDescent="0.2">
      <c r="B169" s="41" t="s">
        <v>25</v>
      </c>
    </row>
    <row r="171" spans="2:15" x14ac:dyDescent="0.2">
      <c r="B171" t="s">
        <v>36</v>
      </c>
      <c r="G171" t="s">
        <v>37</v>
      </c>
      <c r="L171" t="s">
        <v>38</v>
      </c>
    </row>
    <row r="172" spans="2:15" x14ac:dyDescent="0.2">
      <c r="B172" t="s">
        <v>33</v>
      </c>
      <c r="C172" t="s">
        <v>22</v>
      </c>
      <c r="D172" t="s">
        <v>34</v>
      </c>
      <c r="E172" t="s">
        <v>35</v>
      </c>
      <c r="G172" t="s">
        <v>33</v>
      </c>
      <c r="H172" t="s">
        <v>22</v>
      </c>
      <c r="I172" t="s">
        <v>34</v>
      </c>
      <c r="J172" t="s">
        <v>35</v>
      </c>
      <c r="L172" t="s">
        <v>33</v>
      </c>
      <c r="M172" t="s">
        <v>22</v>
      </c>
      <c r="N172" t="s">
        <v>34</v>
      </c>
      <c r="O172" t="s">
        <v>35</v>
      </c>
    </row>
    <row r="173" spans="2:15" x14ac:dyDescent="0.2">
      <c r="B173">
        <v>0</v>
      </c>
      <c r="C173">
        <v>0</v>
      </c>
      <c r="D173">
        <v>1.5707963267948966</v>
      </c>
      <c r="E173">
        <v>0</v>
      </c>
      <c r="G173">
        <v>0</v>
      </c>
      <c r="H173">
        <v>0</v>
      </c>
      <c r="I173">
        <v>1.3096389158918722</v>
      </c>
      <c r="J173">
        <v>0.26115741090302425</v>
      </c>
      <c r="L173">
        <v>0</v>
      </c>
      <c r="M173">
        <v>0</v>
      </c>
      <c r="N173">
        <v>1.5707963267948966</v>
      </c>
      <c r="O173">
        <v>0</v>
      </c>
    </row>
    <row r="174" spans="2:15" x14ac:dyDescent="0.2">
      <c r="B174">
        <v>0</v>
      </c>
      <c r="C174">
        <v>0</v>
      </c>
      <c r="D174">
        <v>1.5707963267948966</v>
      </c>
      <c r="E174">
        <v>0</v>
      </c>
      <c r="G174">
        <v>0</v>
      </c>
      <c r="H174">
        <v>0</v>
      </c>
      <c r="I174">
        <v>1.5707963267948966</v>
      </c>
      <c r="J174">
        <v>0</v>
      </c>
      <c r="L174">
        <v>0</v>
      </c>
      <c r="M174">
        <v>0</v>
      </c>
      <c r="N174">
        <v>1.3871923165159779</v>
      </c>
      <c r="O174">
        <v>0.18360401027891857</v>
      </c>
    </row>
    <row r="175" spans="2:15" x14ac:dyDescent="0.2">
      <c r="B175">
        <v>0</v>
      </c>
      <c r="C175">
        <v>0</v>
      </c>
      <c r="D175">
        <v>1.5707963267948966</v>
      </c>
      <c r="E175">
        <v>0</v>
      </c>
      <c r="G175">
        <v>0</v>
      </c>
      <c r="H175">
        <v>0</v>
      </c>
      <c r="I175">
        <v>1.3096389158918722</v>
      </c>
      <c r="J175">
        <v>0.26115741090302425</v>
      </c>
      <c r="L175">
        <v>0</v>
      </c>
      <c r="M175">
        <v>0</v>
      </c>
      <c r="N175">
        <v>1.5707963267948966</v>
      </c>
      <c r="O175">
        <v>0</v>
      </c>
    </row>
    <row r="176" spans="2:15" x14ac:dyDescent="0.2">
      <c r="B176">
        <v>0</v>
      </c>
      <c r="C176">
        <v>0</v>
      </c>
      <c r="D176">
        <v>1.1071487177940904</v>
      </c>
      <c r="E176">
        <v>0.46364760900080609</v>
      </c>
      <c r="G176">
        <v>0</v>
      </c>
      <c r="H176">
        <v>0</v>
      </c>
      <c r="I176">
        <v>1.5707963267948966</v>
      </c>
      <c r="J176">
        <v>0</v>
      </c>
      <c r="L176">
        <v>0</v>
      </c>
      <c r="M176">
        <v>0</v>
      </c>
      <c r="N176">
        <v>1.5707963267948966</v>
      </c>
      <c r="O176">
        <v>0</v>
      </c>
    </row>
    <row r="177" spans="2:15" x14ac:dyDescent="0.2">
      <c r="B177">
        <v>0</v>
      </c>
      <c r="C177">
        <v>0</v>
      </c>
      <c r="D177">
        <v>1.5707963267948966</v>
      </c>
      <c r="E177">
        <v>0</v>
      </c>
      <c r="G177">
        <v>0</v>
      </c>
      <c r="H177">
        <v>0</v>
      </c>
      <c r="I177">
        <v>1.2164740290275335</v>
      </c>
      <c r="J177">
        <v>0.54263910224965262</v>
      </c>
      <c r="L177">
        <v>0</v>
      </c>
      <c r="M177">
        <v>0</v>
      </c>
      <c r="N177">
        <v>1.5707963267948966</v>
      </c>
      <c r="O177">
        <v>0</v>
      </c>
    </row>
    <row r="178" spans="2:15" x14ac:dyDescent="0.2">
      <c r="B178">
        <v>0</v>
      </c>
      <c r="C178">
        <v>0</v>
      </c>
      <c r="D178">
        <v>1.5707963267948966</v>
      </c>
      <c r="E178">
        <v>0</v>
      </c>
      <c r="G178">
        <v>0</v>
      </c>
      <c r="H178">
        <v>0</v>
      </c>
      <c r="I178">
        <v>1.1970041519603862</v>
      </c>
      <c r="J178">
        <v>0.37379217483451038</v>
      </c>
      <c r="L178">
        <v>0</v>
      </c>
      <c r="M178">
        <v>0</v>
      </c>
      <c r="N178">
        <v>1.5707963267948966</v>
      </c>
      <c r="O178">
        <v>0</v>
      </c>
    </row>
    <row r="179" spans="2:15" x14ac:dyDescent="0.2">
      <c r="B179">
        <v>0</v>
      </c>
      <c r="C179">
        <v>0</v>
      </c>
      <c r="D179">
        <v>1.1071487177940904</v>
      </c>
      <c r="E179">
        <v>0.46364760900080609</v>
      </c>
      <c r="G179">
        <v>0</v>
      </c>
      <c r="H179">
        <v>0</v>
      </c>
      <c r="I179">
        <v>1.5707963267948966</v>
      </c>
      <c r="J179">
        <v>0</v>
      </c>
      <c r="L179">
        <v>0</v>
      </c>
      <c r="M179">
        <v>0</v>
      </c>
      <c r="N179">
        <v>1.3096389158918722</v>
      </c>
      <c r="O179">
        <v>0.26115741090302425</v>
      </c>
    </row>
    <row r="180" spans="2:15" x14ac:dyDescent="0.2">
      <c r="B180">
        <v>0</v>
      </c>
      <c r="C180">
        <v>0</v>
      </c>
      <c r="D180">
        <v>1.1071487177940904</v>
      </c>
      <c r="E180">
        <v>0.46364760900080609</v>
      </c>
      <c r="G180">
        <v>0</v>
      </c>
      <c r="H180">
        <v>0</v>
      </c>
      <c r="I180">
        <v>1.5707963267948966</v>
      </c>
      <c r="J180">
        <v>0</v>
      </c>
      <c r="L180">
        <v>0</v>
      </c>
      <c r="M180">
        <v>0</v>
      </c>
      <c r="N180">
        <v>1.4486915598292089</v>
      </c>
      <c r="O180">
        <v>0.32175055439664224</v>
      </c>
    </row>
    <row r="181" spans="2:15" x14ac:dyDescent="0.2">
      <c r="B181">
        <v>0</v>
      </c>
      <c r="C181">
        <v>0</v>
      </c>
      <c r="D181">
        <v>1.5707963267948966</v>
      </c>
      <c r="E181">
        <v>0</v>
      </c>
      <c r="G181">
        <v>0</v>
      </c>
      <c r="H181">
        <v>0</v>
      </c>
      <c r="I181">
        <v>1.5707963267948966</v>
      </c>
      <c r="J181">
        <v>0</v>
      </c>
      <c r="L181">
        <v>0</v>
      </c>
      <c r="M181">
        <v>0</v>
      </c>
      <c r="N181">
        <v>1.5707963267948966</v>
      </c>
      <c r="O181">
        <v>0</v>
      </c>
    </row>
    <row r="182" spans="2:15" x14ac:dyDescent="0.2">
      <c r="B182">
        <v>0</v>
      </c>
      <c r="C182">
        <v>0</v>
      </c>
      <c r="D182">
        <v>1.5707963267948966</v>
      </c>
      <c r="E182">
        <v>0</v>
      </c>
      <c r="G182">
        <v>0</v>
      </c>
      <c r="H182">
        <v>0</v>
      </c>
      <c r="I182">
        <v>1.3096389158918722</v>
      </c>
      <c r="J182">
        <v>0.26115741090302425</v>
      </c>
      <c r="L182">
        <v>0</v>
      </c>
      <c r="M182">
        <v>0</v>
      </c>
      <c r="N182">
        <v>1.2907527280730089</v>
      </c>
      <c r="O182">
        <v>0.42053433528396511</v>
      </c>
    </row>
    <row r="184" spans="2:15" x14ac:dyDescent="0.2">
      <c r="B184" s="41" t="s">
        <v>26</v>
      </c>
    </row>
    <row r="186" spans="2:15" x14ac:dyDescent="0.2">
      <c r="B186" t="s">
        <v>36</v>
      </c>
      <c r="G186" t="s">
        <v>37</v>
      </c>
      <c r="L186" t="s">
        <v>38</v>
      </c>
    </row>
    <row r="187" spans="2:15" x14ac:dyDescent="0.2">
      <c r="B187" t="s">
        <v>33</v>
      </c>
      <c r="C187" t="s">
        <v>22</v>
      </c>
      <c r="D187" t="s">
        <v>34</v>
      </c>
      <c r="E187" t="s">
        <v>35</v>
      </c>
      <c r="G187" t="s">
        <v>33</v>
      </c>
      <c r="H187" t="s">
        <v>22</v>
      </c>
      <c r="I187" t="s">
        <v>34</v>
      </c>
      <c r="J187" t="s">
        <v>35</v>
      </c>
      <c r="L187" t="s">
        <v>33</v>
      </c>
      <c r="M187" t="s">
        <v>22</v>
      </c>
      <c r="N187" t="s">
        <v>34</v>
      </c>
      <c r="O187" t="s">
        <v>35</v>
      </c>
    </row>
    <row r="188" spans="2:15" x14ac:dyDescent="0.2">
      <c r="B188">
        <v>0</v>
      </c>
      <c r="C188">
        <v>0</v>
      </c>
      <c r="D188">
        <v>0.46364760900080609</v>
      </c>
      <c r="E188">
        <v>1.1071487177940904</v>
      </c>
      <c r="G188">
        <v>0</v>
      </c>
      <c r="H188">
        <v>0</v>
      </c>
      <c r="I188">
        <v>0</v>
      </c>
      <c r="J188">
        <v>1.5707963267948966</v>
      </c>
      <c r="L188">
        <v>0.50413004112552051</v>
      </c>
      <c r="M188">
        <v>0</v>
      </c>
      <c r="N188">
        <v>0.78539816339744839</v>
      </c>
      <c r="O188">
        <v>0.54263910224965262</v>
      </c>
    </row>
    <row r="189" spans="2:15" x14ac:dyDescent="0.2">
      <c r="B189">
        <v>0</v>
      </c>
      <c r="C189">
        <v>0</v>
      </c>
      <c r="D189">
        <v>0.46364760900080609</v>
      </c>
      <c r="E189">
        <v>1.1071487177940904</v>
      </c>
      <c r="G189">
        <v>0</v>
      </c>
      <c r="H189">
        <v>0</v>
      </c>
      <c r="I189">
        <v>0.26115741090302425</v>
      </c>
      <c r="J189">
        <v>1.3096389158918722</v>
      </c>
      <c r="L189">
        <v>0</v>
      </c>
      <c r="M189">
        <v>0.78539816339744839</v>
      </c>
      <c r="N189">
        <v>0.18360401027891857</v>
      </c>
      <c r="O189">
        <v>0.75204008919233556</v>
      </c>
    </row>
    <row r="190" spans="2:15" x14ac:dyDescent="0.2">
      <c r="B190">
        <v>0</v>
      </c>
      <c r="C190">
        <v>1.5707963267948966</v>
      </c>
      <c r="D190">
        <v>0</v>
      </c>
      <c r="E190">
        <v>0</v>
      </c>
      <c r="G190">
        <v>0</v>
      </c>
      <c r="H190">
        <v>1.5707963267948966</v>
      </c>
      <c r="I190">
        <v>0</v>
      </c>
      <c r="J190">
        <v>0</v>
      </c>
      <c r="L190">
        <v>0</v>
      </c>
      <c r="M190">
        <v>1.3871923165159779</v>
      </c>
      <c r="N190">
        <v>0</v>
      </c>
      <c r="O190">
        <v>0.18360401027891857</v>
      </c>
    </row>
    <row r="191" spans="2:15" x14ac:dyDescent="0.2">
      <c r="B191">
        <v>0.68471920300228295</v>
      </c>
      <c r="C191">
        <v>0.88607712379261372</v>
      </c>
      <c r="D191">
        <v>0</v>
      </c>
      <c r="E191">
        <v>0</v>
      </c>
      <c r="G191">
        <v>0</v>
      </c>
      <c r="H191">
        <v>1.1970041519603862</v>
      </c>
      <c r="I191">
        <v>0</v>
      </c>
      <c r="J191">
        <v>0.37379217483451038</v>
      </c>
      <c r="L191">
        <v>0</v>
      </c>
      <c r="M191">
        <v>0.92036456131415001</v>
      </c>
      <c r="N191">
        <v>0.18360401027891857</v>
      </c>
      <c r="O191">
        <v>0.61547970867038726</v>
      </c>
    </row>
    <row r="192" spans="2:15" x14ac:dyDescent="0.2">
      <c r="B192">
        <v>0.46364760900080609</v>
      </c>
      <c r="C192">
        <v>1.1071487177940904</v>
      </c>
      <c r="D192">
        <v>0</v>
      </c>
      <c r="E192">
        <v>0</v>
      </c>
      <c r="G192">
        <v>0</v>
      </c>
      <c r="H192">
        <v>0.81875623760256089</v>
      </c>
      <c r="I192">
        <v>0</v>
      </c>
      <c r="J192">
        <v>0.9458766139053072</v>
      </c>
      <c r="L192">
        <v>0</v>
      </c>
      <c r="M192">
        <v>0</v>
      </c>
      <c r="N192">
        <v>0.26115741090302425</v>
      </c>
      <c r="O192">
        <v>1.3096389158918722</v>
      </c>
    </row>
    <row r="193" spans="2:15" x14ac:dyDescent="0.2">
      <c r="B193">
        <v>0</v>
      </c>
      <c r="C193">
        <v>0</v>
      </c>
      <c r="D193">
        <v>0</v>
      </c>
      <c r="E193">
        <v>1.5707963267948966</v>
      </c>
      <c r="G193">
        <v>1.5707963267948966</v>
      </c>
      <c r="H193">
        <v>0</v>
      </c>
      <c r="I193">
        <v>0</v>
      </c>
      <c r="J193">
        <v>0</v>
      </c>
      <c r="L193">
        <v>0</v>
      </c>
      <c r="M193">
        <v>0.18360401027891857</v>
      </c>
      <c r="N193">
        <v>1.1930708677303992</v>
      </c>
      <c r="O193">
        <v>0.76324375064262284</v>
      </c>
    </row>
    <row r="194" spans="2:15" x14ac:dyDescent="0.2">
      <c r="B194">
        <v>0</v>
      </c>
      <c r="C194">
        <v>0.88607712379261372</v>
      </c>
      <c r="D194">
        <v>0.46364760900080609</v>
      </c>
      <c r="E194">
        <v>0.46364760900080609</v>
      </c>
      <c r="G194">
        <v>1.5707963267948966</v>
      </c>
      <c r="H194">
        <v>0</v>
      </c>
      <c r="I194">
        <v>0</v>
      </c>
      <c r="J194">
        <v>0</v>
      </c>
      <c r="L194">
        <v>0</v>
      </c>
      <c r="M194">
        <v>1.3096389158918722</v>
      </c>
      <c r="N194">
        <v>0.18360401027891857</v>
      </c>
      <c r="O194">
        <v>0.18360401027891857</v>
      </c>
    </row>
    <row r="195" spans="2:15" x14ac:dyDescent="0.2">
      <c r="B195">
        <v>0</v>
      </c>
      <c r="C195">
        <v>0</v>
      </c>
      <c r="D195">
        <v>1.148366812003089</v>
      </c>
      <c r="E195">
        <v>0.68471920300228295</v>
      </c>
      <c r="G195">
        <v>0</v>
      </c>
      <c r="H195">
        <v>0</v>
      </c>
      <c r="I195">
        <v>0</v>
      </c>
      <c r="J195">
        <v>1.5707963267948966</v>
      </c>
      <c r="L195">
        <v>0</v>
      </c>
      <c r="M195">
        <v>0</v>
      </c>
      <c r="N195">
        <v>0.32175055439664224</v>
      </c>
      <c r="O195">
        <v>1.2490457723982542</v>
      </c>
    </row>
    <row r="196" spans="2:15" x14ac:dyDescent="0.2">
      <c r="B196">
        <v>0</v>
      </c>
      <c r="C196">
        <v>0</v>
      </c>
      <c r="D196">
        <v>0.92729521800161219</v>
      </c>
      <c r="E196">
        <v>0.88607712379261372</v>
      </c>
      <c r="G196">
        <v>0</v>
      </c>
      <c r="H196">
        <v>0</v>
      </c>
      <c r="I196">
        <v>0.9892718835048977</v>
      </c>
      <c r="J196">
        <v>0.81875623760256089</v>
      </c>
      <c r="L196">
        <v>0</v>
      </c>
      <c r="M196">
        <v>0</v>
      </c>
      <c r="N196">
        <v>0.44476142118194284</v>
      </c>
      <c r="O196">
        <v>1.2490457723982542</v>
      </c>
    </row>
    <row r="197" spans="2:15" x14ac:dyDescent="0.2">
      <c r="B197">
        <v>0</v>
      </c>
      <c r="C197">
        <v>0.88607712379261372</v>
      </c>
      <c r="D197">
        <v>0.46364760900080609</v>
      </c>
      <c r="E197">
        <v>0.46364760900080609</v>
      </c>
      <c r="G197">
        <v>0</v>
      </c>
      <c r="H197">
        <v>1.3096389158918722</v>
      </c>
      <c r="I197">
        <v>0</v>
      </c>
      <c r="J197">
        <v>0.26115741090302425</v>
      </c>
      <c r="L197">
        <v>0</v>
      </c>
      <c r="M197">
        <v>0.32175055439664224</v>
      </c>
      <c r="N197">
        <v>0.57963974036370425</v>
      </c>
      <c r="O197">
        <v>0.88607712379261372</v>
      </c>
    </row>
  </sheetData>
  <mergeCells count="36">
    <mergeCell ref="Z4:AF4"/>
    <mergeCell ref="Z20:AF20"/>
    <mergeCell ref="Z36:AF36"/>
    <mergeCell ref="AH4:AN4"/>
    <mergeCell ref="AH20:AL20"/>
    <mergeCell ref="B152:X152"/>
    <mergeCell ref="B53:X53"/>
    <mergeCell ref="B57:H57"/>
    <mergeCell ref="J57:P57"/>
    <mergeCell ref="R57:X57"/>
    <mergeCell ref="B73:H73"/>
    <mergeCell ref="J73:P73"/>
    <mergeCell ref="R73:X73"/>
    <mergeCell ref="B89:H89"/>
    <mergeCell ref="J89:P89"/>
    <mergeCell ref="R89:X89"/>
    <mergeCell ref="B139:H139"/>
    <mergeCell ref="J139:P139"/>
    <mergeCell ref="R139:X139"/>
    <mergeCell ref="B103:X103"/>
    <mergeCell ref="B107:H107"/>
    <mergeCell ref="B36:H36"/>
    <mergeCell ref="J36:P36"/>
    <mergeCell ref="R36:X36"/>
    <mergeCell ref="B4:H4"/>
    <mergeCell ref="J4:P4"/>
    <mergeCell ref="R4:X4"/>
    <mergeCell ref="B18:C18"/>
    <mergeCell ref="B20:H20"/>
    <mergeCell ref="J20:P20"/>
    <mergeCell ref="R20:X20"/>
    <mergeCell ref="J107:P107"/>
    <mergeCell ref="R107:X107"/>
    <mergeCell ref="B123:H123"/>
    <mergeCell ref="J123:P123"/>
    <mergeCell ref="R123:X123"/>
  </mergeCells>
  <pageMargins left="0.511811024" right="0.511811024" top="0.78740157499999996" bottom="0.78740157499999996" header="0.31496062000000002" footer="0.31496062000000002"/>
  <pageSetup orientation="portrait" horizontalDpi="4294967295" verticalDpi="4294967295" r:id="rId1"/>
  <ignoredErrors>
    <ignoredError sqref="AL22 AL23:AL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3"/>
  <sheetViews>
    <sheetView workbookViewId="0">
      <selection activeCell="C3" sqref="C3:C203"/>
    </sheetView>
  </sheetViews>
  <sheetFormatPr baseColWidth="10" defaultColWidth="8.83203125" defaultRowHeight="15" x14ac:dyDescent="0.2"/>
  <cols>
    <col min="1" max="1" width="10.6640625" customWidth="1"/>
    <col min="2" max="2" width="11.5" customWidth="1"/>
    <col min="3" max="3" width="12" customWidth="1"/>
    <col min="6" max="6" width="9.83203125" customWidth="1"/>
    <col min="7" max="7" width="12.5" customWidth="1"/>
    <col min="8" max="8" width="10.33203125" customWidth="1"/>
    <col min="11" max="11" width="13" customWidth="1"/>
    <col min="12" max="12" width="10.33203125" customWidth="1"/>
    <col min="15" max="15" width="13.6640625" customWidth="1"/>
    <col min="16" max="16" width="10.5" customWidth="1"/>
  </cols>
  <sheetData>
    <row r="1" spans="1:31" ht="21" x14ac:dyDescent="0.25">
      <c r="A1" s="119" t="s">
        <v>18</v>
      </c>
      <c r="B1" s="119"/>
      <c r="C1" s="119"/>
      <c r="D1" s="36"/>
      <c r="F1" s="119" t="s">
        <v>12</v>
      </c>
      <c r="G1" s="119"/>
      <c r="H1" s="119"/>
      <c r="I1" s="35"/>
      <c r="J1" s="119" t="s">
        <v>13</v>
      </c>
      <c r="K1" s="119"/>
      <c r="L1" s="119"/>
      <c r="M1" s="35"/>
      <c r="N1" s="119" t="s">
        <v>14</v>
      </c>
      <c r="O1" s="119"/>
      <c r="P1" s="119"/>
      <c r="S1" s="119" t="s">
        <v>10</v>
      </c>
      <c r="T1" s="119"/>
      <c r="U1" s="119"/>
      <c r="W1" s="119" t="s">
        <v>15</v>
      </c>
      <c r="X1" s="119"/>
      <c r="Y1" s="119"/>
      <c r="AA1" s="119" t="s">
        <v>19</v>
      </c>
      <c r="AB1" s="119"/>
      <c r="AC1" s="119"/>
    </row>
    <row r="2" spans="1:31" ht="21" x14ac:dyDescent="0.25">
      <c r="A2" s="35">
        <v>5</v>
      </c>
      <c r="B2" s="35">
        <v>15</v>
      </c>
      <c r="C2" s="35">
        <v>30</v>
      </c>
      <c r="F2" s="35" t="s">
        <v>16</v>
      </c>
      <c r="G2" s="35" t="s">
        <v>17</v>
      </c>
      <c r="H2" s="35" t="s">
        <v>19</v>
      </c>
      <c r="I2" s="35"/>
      <c r="J2" s="35" t="s">
        <v>16</v>
      </c>
      <c r="K2" s="35" t="s">
        <v>17</v>
      </c>
      <c r="L2" s="35" t="s">
        <v>19</v>
      </c>
      <c r="M2" s="35"/>
      <c r="N2" s="35" t="s">
        <v>16</v>
      </c>
      <c r="O2" s="35" t="s">
        <v>17</v>
      </c>
      <c r="P2" s="35" t="s">
        <v>19</v>
      </c>
      <c r="S2" s="35">
        <v>5</v>
      </c>
      <c r="T2" s="35">
        <v>15</v>
      </c>
      <c r="U2" s="35">
        <v>30</v>
      </c>
      <c r="W2" s="35">
        <v>5</v>
      </c>
      <c r="X2" s="35">
        <v>15</v>
      </c>
      <c r="Y2" s="35">
        <v>30</v>
      </c>
      <c r="AA2" s="35">
        <v>5</v>
      </c>
      <c r="AB2" s="35">
        <v>15</v>
      </c>
      <c r="AC2" s="35">
        <v>30</v>
      </c>
    </row>
    <row r="3" spans="1:31" x14ac:dyDescent="0.2">
      <c r="A3">
        <v>0.25</v>
      </c>
      <c r="B3">
        <v>0.3</v>
      </c>
      <c r="C3">
        <v>0.3</v>
      </c>
      <c r="F3">
        <v>0.25</v>
      </c>
      <c r="G3">
        <v>1</v>
      </c>
      <c r="J3">
        <v>0.3</v>
      </c>
      <c r="K3">
        <v>0.3</v>
      </c>
      <c r="N3">
        <v>0.3</v>
      </c>
      <c r="O3">
        <v>0.3</v>
      </c>
      <c r="S3">
        <v>0.25</v>
      </c>
      <c r="T3">
        <v>0.3</v>
      </c>
      <c r="U3">
        <v>0.3</v>
      </c>
      <c r="W3">
        <v>1</v>
      </c>
      <c r="X3">
        <v>0.3</v>
      </c>
      <c r="Y3">
        <v>0.3</v>
      </c>
      <c r="AE3">
        <f>_xlfn.STDEV.P(W3:Y151)</f>
        <v>2.1412576074073058</v>
      </c>
    </row>
    <row r="4" spans="1:31" x14ac:dyDescent="0.2">
      <c r="A4">
        <v>0.4</v>
      </c>
      <c r="B4">
        <v>0.3</v>
      </c>
      <c r="C4">
        <v>0.3</v>
      </c>
      <c r="D4">
        <f>STDEV(A3:C203)</f>
        <v>2.110608969071945</v>
      </c>
      <c r="F4">
        <v>0.4</v>
      </c>
      <c r="G4">
        <v>1.4</v>
      </c>
      <c r="J4">
        <v>0.3</v>
      </c>
      <c r="K4">
        <v>0.8</v>
      </c>
      <c r="N4">
        <v>0.5</v>
      </c>
      <c r="O4">
        <v>0.3</v>
      </c>
      <c r="S4">
        <v>0.4</v>
      </c>
      <c r="T4">
        <v>0.3</v>
      </c>
      <c r="U4">
        <v>0.5</v>
      </c>
      <c r="W4">
        <v>1.4</v>
      </c>
      <c r="X4">
        <v>0.8</v>
      </c>
      <c r="Y4">
        <v>0.3</v>
      </c>
      <c r="AE4">
        <f>_xlfn.STDEV.P(S3:U54)</f>
        <v>1.7314580871156013</v>
      </c>
    </row>
    <row r="5" spans="1:31" x14ac:dyDescent="0.2">
      <c r="A5">
        <v>0.7</v>
      </c>
      <c r="B5">
        <v>0.3</v>
      </c>
      <c r="C5">
        <v>0.3</v>
      </c>
      <c r="F5">
        <v>0.7</v>
      </c>
      <c r="G5">
        <v>1.5</v>
      </c>
      <c r="J5">
        <v>0.4</v>
      </c>
      <c r="K5">
        <v>0.9</v>
      </c>
      <c r="N5">
        <v>0.5</v>
      </c>
      <c r="O5">
        <v>0.3</v>
      </c>
      <c r="S5">
        <v>0.7</v>
      </c>
      <c r="T5">
        <v>0.4</v>
      </c>
      <c r="U5">
        <v>0.5</v>
      </c>
      <c r="W5">
        <v>1.5</v>
      </c>
      <c r="X5">
        <v>0.9</v>
      </c>
      <c r="Y5">
        <v>0.3</v>
      </c>
    </row>
    <row r="6" spans="1:31" x14ac:dyDescent="0.2">
      <c r="A6">
        <v>1</v>
      </c>
      <c r="B6">
        <v>0.4</v>
      </c>
      <c r="C6">
        <v>0.3</v>
      </c>
      <c r="F6">
        <v>1</v>
      </c>
      <c r="G6">
        <v>1.5</v>
      </c>
      <c r="J6">
        <v>0.5</v>
      </c>
      <c r="K6">
        <v>1</v>
      </c>
      <c r="N6">
        <v>0.5</v>
      </c>
      <c r="O6">
        <v>0.5</v>
      </c>
      <c r="S6">
        <v>1</v>
      </c>
      <c r="T6">
        <v>0.5</v>
      </c>
      <c r="U6">
        <v>0.5</v>
      </c>
      <c r="W6">
        <v>1.5</v>
      </c>
      <c r="X6">
        <v>1</v>
      </c>
      <c r="Y6">
        <v>0.5</v>
      </c>
    </row>
    <row r="7" spans="1:31" x14ac:dyDescent="0.2">
      <c r="A7">
        <v>1</v>
      </c>
      <c r="B7">
        <v>0.5</v>
      </c>
      <c r="C7">
        <v>0.5</v>
      </c>
      <c r="F7">
        <v>1</v>
      </c>
      <c r="G7">
        <v>1.5</v>
      </c>
      <c r="J7">
        <v>0.5</v>
      </c>
      <c r="K7">
        <v>1.3</v>
      </c>
      <c r="N7">
        <v>0.6</v>
      </c>
      <c r="O7">
        <v>0.5</v>
      </c>
      <c r="S7">
        <v>1</v>
      </c>
      <c r="T7">
        <v>0.5</v>
      </c>
      <c r="U7">
        <v>0.6</v>
      </c>
      <c r="W7">
        <v>1.5</v>
      </c>
      <c r="X7">
        <v>1.3</v>
      </c>
      <c r="Y7">
        <v>0.5</v>
      </c>
    </row>
    <row r="8" spans="1:31" x14ac:dyDescent="0.2">
      <c r="A8">
        <v>1</v>
      </c>
      <c r="B8">
        <v>0.5</v>
      </c>
      <c r="C8">
        <v>0.5</v>
      </c>
      <c r="F8">
        <v>1</v>
      </c>
      <c r="G8">
        <v>1.5</v>
      </c>
      <c r="J8">
        <v>0.6</v>
      </c>
      <c r="K8">
        <v>1.4</v>
      </c>
      <c r="N8">
        <v>0.6</v>
      </c>
      <c r="O8">
        <v>0.8</v>
      </c>
      <c r="S8">
        <v>1</v>
      </c>
      <c r="T8">
        <v>0.6</v>
      </c>
      <c r="U8">
        <v>0.6</v>
      </c>
      <c r="W8">
        <v>1.5</v>
      </c>
      <c r="X8">
        <v>1.4</v>
      </c>
      <c r="Y8">
        <v>0.8</v>
      </c>
    </row>
    <row r="9" spans="1:31" x14ac:dyDescent="0.2">
      <c r="A9">
        <v>1</v>
      </c>
      <c r="B9">
        <v>0.6</v>
      </c>
      <c r="C9">
        <v>0.5</v>
      </c>
      <c r="F9">
        <v>1.5</v>
      </c>
      <c r="G9">
        <v>2</v>
      </c>
      <c r="J9">
        <v>0.6</v>
      </c>
      <c r="K9">
        <v>1.5</v>
      </c>
      <c r="N9">
        <v>0.75</v>
      </c>
      <c r="O9">
        <v>0.8</v>
      </c>
      <c r="S9">
        <v>1.5</v>
      </c>
      <c r="T9">
        <v>0.6</v>
      </c>
      <c r="U9">
        <v>0.75</v>
      </c>
      <c r="W9">
        <v>2</v>
      </c>
      <c r="X9">
        <v>1.5</v>
      </c>
      <c r="Y9">
        <v>0.8</v>
      </c>
    </row>
    <row r="10" spans="1:31" x14ac:dyDescent="0.2">
      <c r="A10">
        <v>1.4</v>
      </c>
      <c r="B10">
        <v>0.6</v>
      </c>
      <c r="C10">
        <v>0.5</v>
      </c>
      <c r="F10">
        <v>2</v>
      </c>
      <c r="G10">
        <v>2</v>
      </c>
      <c r="J10">
        <v>0.8</v>
      </c>
      <c r="K10">
        <v>1.5</v>
      </c>
      <c r="N10">
        <v>0.8</v>
      </c>
      <c r="O10">
        <v>0.8</v>
      </c>
      <c r="S10">
        <v>2</v>
      </c>
      <c r="T10">
        <v>0.8</v>
      </c>
      <c r="U10">
        <v>0.8</v>
      </c>
      <c r="W10">
        <v>2</v>
      </c>
      <c r="X10">
        <v>1.5</v>
      </c>
      <c r="Y10">
        <v>0.8</v>
      </c>
    </row>
    <row r="11" spans="1:31" x14ac:dyDescent="0.2">
      <c r="A11">
        <v>1.5</v>
      </c>
      <c r="B11">
        <v>0.8</v>
      </c>
      <c r="C11">
        <v>0.5</v>
      </c>
      <c r="F11">
        <v>2.2999999999999998</v>
      </c>
      <c r="G11">
        <v>2.5</v>
      </c>
      <c r="J11">
        <v>0.8</v>
      </c>
      <c r="K11">
        <v>1.5</v>
      </c>
      <c r="N11">
        <v>0.8</v>
      </c>
      <c r="O11">
        <v>1</v>
      </c>
      <c r="S11">
        <v>2.2999999999999998</v>
      </c>
      <c r="T11">
        <v>0.8</v>
      </c>
      <c r="U11">
        <v>0.8</v>
      </c>
      <c r="W11">
        <v>2.5</v>
      </c>
      <c r="X11">
        <v>1.5</v>
      </c>
      <c r="Y11">
        <v>1</v>
      </c>
    </row>
    <row r="12" spans="1:31" x14ac:dyDescent="0.2">
      <c r="A12">
        <v>1.5</v>
      </c>
      <c r="B12">
        <v>0.8</v>
      </c>
      <c r="C12">
        <v>0.6</v>
      </c>
      <c r="F12">
        <v>2.5</v>
      </c>
      <c r="G12">
        <v>3</v>
      </c>
      <c r="J12">
        <v>0.9</v>
      </c>
      <c r="K12">
        <v>1.5</v>
      </c>
      <c r="N12">
        <v>0.8</v>
      </c>
      <c r="O12">
        <v>1</v>
      </c>
      <c r="S12">
        <v>2.5</v>
      </c>
      <c r="T12">
        <v>0.9</v>
      </c>
      <c r="U12">
        <v>0.8</v>
      </c>
      <c r="W12">
        <v>3</v>
      </c>
      <c r="X12">
        <v>1.5</v>
      </c>
      <c r="Y12">
        <v>1</v>
      </c>
    </row>
    <row r="13" spans="1:31" x14ac:dyDescent="0.2">
      <c r="A13">
        <v>1.5</v>
      </c>
      <c r="B13">
        <v>0.8</v>
      </c>
      <c r="C13">
        <v>0.6</v>
      </c>
      <c r="F13">
        <v>2.5</v>
      </c>
      <c r="G13">
        <v>3</v>
      </c>
      <c r="J13">
        <v>1</v>
      </c>
      <c r="K13">
        <v>1.5</v>
      </c>
      <c r="N13">
        <v>0.8</v>
      </c>
      <c r="O13">
        <v>1</v>
      </c>
      <c r="S13">
        <v>2.5</v>
      </c>
      <c r="T13">
        <v>1</v>
      </c>
      <c r="U13">
        <v>0.8</v>
      </c>
      <c r="W13">
        <v>3</v>
      </c>
      <c r="X13">
        <v>1.5</v>
      </c>
      <c r="Y13">
        <v>1</v>
      </c>
    </row>
    <row r="14" spans="1:31" x14ac:dyDescent="0.2">
      <c r="A14">
        <v>1.5</v>
      </c>
      <c r="B14">
        <v>0.9</v>
      </c>
      <c r="C14">
        <v>0.75</v>
      </c>
      <c r="F14">
        <v>2.5</v>
      </c>
      <c r="G14">
        <v>3.5</v>
      </c>
      <c r="J14">
        <v>1.2</v>
      </c>
      <c r="K14">
        <v>1.5</v>
      </c>
      <c r="N14">
        <v>0.9</v>
      </c>
      <c r="O14">
        <v>1</v>
      </c>
      <c r="S14">
        <v>2.5</v>
      </c>
      <c r="T14">
        <v>1.2</v>
      </c>
      <c r="U14">
        <v>0.9</v>
      </c>
      <c r="W14">
        <v>3.5</v>
      </c>
      <c r="X14">
        <v>1.5</v>
      </c>
      <c r="Y14">
        <v>1</v>
      </c>
    </row>
    <row r="15" spans="1:31" x14ac:dyDescent="0.2">
      <c r="A15">
        <v>1.5</v>
      </c>
      <c r="B15">
        <v>0.9</v>
      </c>
      <c r="C15">
        <v>0.8</v>
      </c>
      <c r="F15">
        <v>2.5</v>
      </c>
      <c r="G15">
        <v>3.5</v>
      </c>
      <c r="J15">
        <v>1.2</v>
      </c>
      <c r="K15">
        <v>1.5</v>
      </c>
      <c r="N15">
        <v>0.9</v>
      </c>
      <c r="O15">
        <v>1</v>
      </c>
      <c r="S15">
        <v>2.5</v>
      </c>
      <c r="T15">
        <v>1.2</v>
      </c>
      <c r="U15">
        <v>0.9</v>
      </c>
      <c r="W15">
        <v>3.5</v>
      </c>
      <c r="X15">
        <v>1.5</v>
      </c>
      <c r="Y15">
        <v>1</v>
      </c>
    </row>
    <row r="16" spans="1:31" x14ac:dyDescent="0.2">
      <c r="A16">
        <v>2</v>
      </c>
      <c r="B16">
        <v>1</v>
      </c>
      <c r="C16">
        <v>0.8</v>
      </c>
      <c r="F16">
        <v>2.5</v>
      </c>
      <c r="G16">
        <v>4</v>
      </c>
      <c r="J16">
        <v>1.2</v>
      </c>
      <c r="K16">
        <v>1.7</v>
      </c>
      <c r="N16">
        <v>1</v>
      </c>
      <c r="O16">
        <v>1.2</v>
      </c>
      <c r="S16">
        <v>2.5</v>
      </c>
      <c r="T16">
        <v>1.2</v>
      </c>
      <c r="U16">
        <v>1</v>
      </c>
      <c r="W16">
        <v>4</v>
      </c>
      <c r="X16">
        <v>1.7</v>
      </c>
      <c r="Y16">
        <v>1.2</v>
      </c>
    </row>
    <row r="17" spans="1:25" x14ac:dyDescent="0.2">
      <c r="A17">
        <v>2</v>
      </c>
      <c r="B17">
        <v>1</v>
      </c>
      <c r="C17">
        <v>0.8</v>
      </c>
      <c r="F17">
        <v>4</v>
      </c>
      <c r="G17">
        <v>5.5</v>
      </c>
      <c r="J17">
        <v>1.5</v>
      </c>
      <c r="K17">
        <v>1.7</v>
      </c>
      <c r="N17">
        <v>1</v>
      </c>
      <c r="O17">
        <v>1.2</v>
      </c>
      <c r="S17">
        <v>4</v>
      </c>
      <c r="T17">
        <v>1.5</v>
      </c>
      <c r="U17">
        <v>1</v>
      </c>
      <c r="W17">
        <v>5.5</v>
      </c>
      <c r="X17">
        <v>1.7</v>
      </c>
      <c r="Y17">
        <v>1.2</v>
      </c>
    </row>
    <row r="18" spans="1:25" x14ac:dyDescent="0.2">
      <c r="A18">
        <v>2</v>
      </c>
      <c r="B18">
        <v>1.2</v>
      </c>
      <c r="C18">
        <v>0.8</v>
      </c>
      <c r="F18">
        <v>4.3</v>
      </c>
      <c r="G18">
        <v>7</v>
      </c>
      <c r="J18">
        <v>1.5</v>
      </c>
      <c r="K18">
        <v>1.8</v>
      </c>
      <c r="N18">
        <v>1</v>
      </c>
      <c r="O18">
        <v>1.2</v>
      </c>
      <c r="S18">
        <v>4.3</v>
      </c>
      <c r="T18">
        <v>1.5</v>
      </c>
      <c r="U18">
        <v>1</v>
      </c>
      <c r="W18">
        <v>7</v>
      </c>
      <c r="X18">
        <v>1.8</v>
      </c>
      <c r="Y18">
        <v>1.2</v>
      </c>
    </row>
    <row r="19" spans="1:25" x14ac:dyDescent="0.2">
      <c r="A19">
        <v>2.2999999999999998</v>
      </c>
      <c r="B19">
        <v>1.2</v>
      </c>
      <c r="C19">
        <v>0.8</v>
      </c>
      <c r="F19">
        <v>4.5</v>
      </c>
      <c r="G19">
        <v>8</v>
      </c>
      <c r="J19">
        <v>1.5</v>
      </c>
      <c r="K19">
        <v>2</v>
      </c>
      <c r="N19">
        <v>1</v>
      </c>
      <c r="O19">
        <v>1.3</v>
      </c>
      <c r="S19">
        <v>4.5</v>
      </c>
      <c r="T19">
        <v>1.5</v>
      </c>
      <c r="U19">
        <v>1</v>
      </c>
      <c r="W19">
        <v>8</v>
      </c>
      <c r="X19">
        <v>2</v>
      </c>
      <c r="Y19">
        <v>1.3</v>
      </c>
    </row>
    <row r="20" spans="1:25" x14ac:dyDescent="0.2">
      <c r="A20">
        <v>2.5</v>
      </c>
      <c r="B20">
        <v>1.2</v>
      </c>
      <c r="C20">
        <v>0.8</v>
      </c>
      <c r="F20">
        <v>5</v>
      </c>
      <c r="G20">
        <v>8.5</v>
      </c>
      <c r="J20">
        <v>1.5</v>
      </c>
      <c r="K20">
        <v>2</v>
      </c>
      <c r="N20">
        <v>1</v>
      </c>
      <c r="O20">
        <v>1.3</v>
      </c>
      <c r="S20">
        <v>5</v>
      </c>
      <c r="T20">
        <v>1.5</v>
      </c>
      <c r="U20">
        <v>1</v>
      </c>
      <c r="W20">
        <v>8.5</v>
      </c>
      <c r="X20">
        <v>2</v>
      </c>
      <c r="Y20">
        <v>1.3</v>
      </c>
    </row>
    <row r="21" spans="1:25" x14ac:dyDescent="0.2">
      <c r="A21">
        <v>2.5</v>
      </c>
      <c r="B21">
        <v>1.3</v>
      </c>
      <c r="C21">
        <v>0.8</v>
      </c>
      <c r="F21">
        <v>8</v>
      </c>
      <c r="J21">
        <v>1.6</v>
      </c>
      <c r="K21">
        <v>2</v>
      </c>
      <c r="N21">
        <v>1</v>
      </c>
      <c r="O21">
        <v>1.3</v>
      </c>
      <c r="S21">
        <v>8</v>
      </c>
      <c r="T21">
        <v>1.6</v>
      </c>
      <c r="U21">
        <v>1</v>
      </c>
      <c r="X21">
        <v>2</v>
      </c>
      <c r="Y21">
        <v>1.3</v>
      </c>
    </row>
    <row r="22" spans="1:25" x14ac:dyDescent="0.2">
      <c r="A22">
        <v>2.5</v>
      </c>
      <c r="B22">
        <v>1.4</v>
      </c>
      <c r="C22">
        <v>0.9</v>
      </c>
      <c r="J22">
        <v>1.8</v>
      </c>
      <c r="K22">
        <v>2</v>
      </c>
      <c r="N22">
        <v>1</v>
      </c>
      <c r="O22">
        <v>1.5</v>
      </c>
      <c r="T22">
        <v>1.8</v>
      </c>
      <c r="U22">
        <v>1</v>
      </c>
      <c r="X22">
        <v>2</v>
      </c>
      <c r="Y22">
        <v>1.5</v>
      </c>
    </row>
    <row r="23" spans="1:25" x14ac:dyDescent="0.2">
      <c r="A23">
        <v>2.5</v>
      </c>
      <c r="B23">
        <v>1.5</v>
      </c>
      <c r="C23">
        <v>0.9</v>
      </c>
      <c r="J23">
        <v>1.8</v>
      </c>
      <c r="K23">
        <v>2</v>
      </c>
      <c r="N23">
        <v>1.2</v>
      </c>
      <c r="O23">
        <v>1.5</v>
      </c>
      <c r="T23">
        <v>1.8</v>
      </c>
      <c r="U23">
        <v>1.2</v>
      </c>
      <c r="X23">
        <v>2</v>
      </c>
      <c r="Y23">
        <v>1.5</v>
      </c>
    </row>
    <row r="24" spans="1:25" x14ac:dyDescent="0.2">
      <c r="A24">
        <v>2.5</v>
      </c>
      <c r="B24">
        <v>1.5</v>
      </c>
      <c r="C24">
        <v>1</v>
      </c>
      <c r="J24">
        <v>2</v>
      </c>
      <c r="K24">
        <v>2.5</v>
      </c>
      <c r="N24">
        <v>1.2</v>
      </c>
      <c r="O24">
        <v>1.5</v>
      </c>
      <c r="T24">
        <v>2</v>
      </c>
      <c r="U24">
        <v>1.2</v>
      </c>
      <c r="X24">
        <v>2.5</v>
      </c>
      <c r="Y24">
        <v>1.5</v>
      </c>
    </row>
    <row r="25" spans="1:25" x14ac:dyDescent="0.2">
      <c r="A25">
        <v>2.5</v>
      </c>
      <c r="B25">
        <v>1.5</v>
      </c>
      <c r="C25">
        <v>1</v>
      </c>
      <c r="J25">
        <v>2</v>
      </c>
      <c r="K25">
        <v>2.5</v>
      </c>
      <c r="N25">
        <v>1.5</v>
      </c>
      <c r="O25">
        <v>1.5</v>
      </c>
      <c r="T25">
        <v>2</v>
      </c>
      <c r="U25">
        <v>1.5</v>
      </c>
      <c r="X25">
        <v>2.5</v>
      </c>
      <c r="Y25">
        <v>1.5</v>
      </c>
    </row>
    <row r="26" spans="1:25" x14ac:dyDescent="0.2">
      <c r="A26">
        <v>3</v>
      </c>
      <c r="B26">
        <v>1.5</v>
      </c>
      <c r="C26">
        <v>1</v>
      </c>
      <c r="J26">
        <v>2</v>
      </c>
      <c r="K26">
        <v>2.5</v>
      </c>
      <c r="N26">
        <v>1.5</v>
      </c>
      <c r="O26">
        <v>1.5</v>
      </c>
      <c r="T26">
        <v>2</v>
      </c>
      <c r="U26">
        <v>1.5</v>
      </c>
      <c r="X26">
        <v>2.5</v>
      </c>
      <c r="Y26">
        <v>1.5</v>
      </c>
    </row>
    <row r="27" spans="1:25" x14ac:dyDescent="0.2">
      <c r="A27">
        <v>3</v>
      </c>
      <c r="B27">
        <v>1.5</v>
      </c>
      <c r="C27">
        <v>1</v>
      </c>
      <c r="J27">
        <v>2.2999999999999998</v>
      </c>
      <c r="K27">
        <v>2.5</v>
      </c>
      <c r="N27">
        <v>1.5</v>
      </c>
      <c r="O27">
        <v>1.5</v>
      </c>
      <c r="T27">
        <v>2.2999999999999998</v>
      </c>
      <c r="U27">
        <v>1.5</v>
      </c>
      <c r="X27">
        <v>2.5</v>
      </c>
      <c r="Y27">
        <v>1.5</v>
      </c>
    </row>
    <row r="28" spans="1:25" x14ac:dyDescent="0.2">
      <c r="A28">
        <v>3.5</v>
      </c>
      <c r="B28">
        <v>1.5</v>
      </c>
      <c r="C28">
        <v>1</v>
      </c>
      <c r="J28">
        <v>2.2999999999999998</v>
      </c>
      <c r="K28">
        <v>2.5</v>
      </c>
      <c r="N28">
        <v>1.5</v>
      </c>
      <c r="O28">
        <v>1.5</v>
      </c>
      <c r="T28">
        <v>2.2999999999999998</v>
      </c>
      <c r="U28">
        <v>1.5</v>
      </c>
      <c r="X28">
        <v>2.5</v>
      </c>
      <c r="Y28">
        <v>1.5</v>
      </c>
    </row>
    <row r="29" spans="1:25" x14ac:dyDescent="0.2">
      <c r="A29">
        <v>3.5</v>
      </c>
      <c r="B29">
        <v>1.5</v>
      </c>
      <c r="C29">
        <v>1</v>
      </c>
      <c r="J29">
        <v>2.5</v>
      </c>
      <c r="K29">
        <v>2.5</v>
      </c>
      <c r="N29">
        <v>1.6</v>
      </c>
      <c r="O29">
        <v>1.5</v>
      </c>
      <c r="T29">
        <v>2.5</v>
      </c>
      <c r="U29">
        <v>1.6</v>
      </c>
      <c r="X29">
        <v>2.5</v>
      </c>
      <c r="Y29">
        <v>1.5</v>
      </c>
    </row>
    <row r="30" spans="1:25" x14ac:dyDescent="0.2">
      <c r="A30">
        <v>4</v>
      </c>
      <c r="B30">
        <v>1.5</v>
      </c>
      <c r="C30">
        <v>1</v>
      </c>
      <c r="J30">
        <v>2.5</v>
      </c>
      <c r="K30">
        <v>2.5</v>
      </c>
      <c r="N30">
        <v>1.7</v>
      </c>
      <c r="O30">
        <v>1.5</v>
      </c>
      <c r="T30">
        <v>2.5</v>
      </c>
      <c r="U30">
        <v>1.7</v>
      </c>
      <c r="X30">
        <v>2.5</v>
      </c>
      <c r="Y30">
        <v>1.5</v>
      </c>
    </row>
    <row r="31" spans="1:25" x14ac:dyDescent="0.2">
      <c r="A31">
        <v>4</v>
      </c>
      <c r="B31">
        <v>1.5</v>
      </c>
      <c r="C31">
        <v>1</v>
      </c>
      <c r="J31">
        <v>2.5</v>
      </c>
      <c r="K31">
        <v>3</v>
      </c>
      <c r="N31">
        <v>1.7</v>
      </c>
      <c r="O31">
        <v>1.5</v>
      </c>
      <c r="T31">
        <v>2.5</v>
      </c>
      <c r="U31">
        <v>1.7</v>
      </c>
      <c r="X31">
        <v>3</v>
      </c>
      <c r="Y31">
        <v>1.5</v>
      </c>
    </row>
    <row r="32" spans="1:25" x14ac:dyDescent="0.2">
      <c r="A32">
        <v>4.3</v>
      </c>
      <c r="B32">
        <v>1.5</v>
      </c>
      <c r="C32">
        <v>1</v>
      </c>
      <c r="J32">
        <v>2.5</v>
      </c>
      <c r="K32">
        <v>3</v>
      </c>
      <c r="N32">
        <v>2</v>
      </c>
      <c r="O32">
        <v>1.5</v>
      </c>
      <c r="T32">
        <v>2.5</v>
      </c>
      <c r="U32">
        <v>2</v>
      </c>
      <c r="X32">
        <v>3</v>
      </c>
      <c r="Y32">
        <v>1.5</v>
      </c>
    </row>
    <row r="33" spans="1:25" x14ac:dyDescent="0.2">
      <c r="A33">
        <v>4.5</v>
      </c>
      <c r="B33">
        <v>1.5</v>
      </c>
      <c r="C33">
        <v>1</v>
      </c>
      <c r="J33">
        <v>3</v>
      </c>
      <c r="K33">
        <v>3</v>
      </c>
      <c r="N33">
        <v>2</v>
      </c>
      <c r="O33">
        <v>1.5</v>
      </c>
      <c r="T33">
        <v>3</v>
      </c>
      <c r="U33">
        <v>2</v>
      </c>
      <c r="X33">
        <v>3</v>
      </c>
      <c r="Y33">
        <v>1.5</v>
      </c>
    </row>
    <row r="34" spans="1:25" x14ac:dyDescent="0.2">
      <c r="A34">
        <v>5</v>
      </c>
      <c r="B34">
        <v>1.6</v>
      </c>
      <c r="C34">
        <v>1</v>
      </c>
      <c r="J34">
        <v>3.5</v>
      </c>
      <c r="K34">
        <v>3</v>
      </c>
      <c r="N34">
        <v>2</v>
      </c>
      <c r="O34">
        <v>1.5</v>
      </c>
      <c r="T34">
        <v>3.5</v>
      </c>
      <c r="U34">
        <v>2</v>
      </c>
      <c r="X34">
        <v>3</v>
      </c>
      <c r="Y34">
        <v>1.5</v>
      </c>
    </row>
    <row r="35" spans="1:25" x14ac:dyDescent="0.2">
      <c r="A35">
        <v>5.5</v>
      </c>
      <c r="B35">
        <v>1.7</v>
      </c>
      <c r="C35">
        <v>1</v>
      </c>
      <c r="J35">
        <v>3.5</v>
      </c>
      <c r="K35">
        <v>3</v>
      </c>
      <c r="N35">
        <v>2</v>
      </c>
      <c r="O35">
        <v>1.6</v>
      </c>
      <c r="T35">
        <v>3.5</v>
      </c>
      <c r="U35">
        <v>2</v>
      </c>
      <c r="X35">
        <v>3</v>
      </c>
      <c r="Y35">
        <v>1.6</v>
      </c>
    </row>
    <row r="36" spans="1:25" x14ac:dyDescent="0.2">
      <c r="A36">
        <v>7</v>
      </c>
      <c r="B36">
        <v>1.7</v>
      </c>
      <c r="C36">
        <v>1.2</v>
      </c>
      <c r="J36">
        <v>3.5</v>
      </c>
      <c r="K36">
        <v>3.5</v>
      </c>
      <c r="N36">
        <v>2</v>
      </c>
      <c r="O36">
        <v>1.7</v>
      </c>
      <c r="T36">
        <v>3.5</v>
      </c>
      <c r="U36">
        <v>2</v>
      </c>
      <c r="X36">
        <v>3.5</v>
      </c>
      <c r="Y36">
        <v>1.7</v>
      </c>
    </row>
    <row r="37" spans="1:25" x14ac:dyDescent="0.2">
      <c r="A37">
        <v>8</v>
      </c>
      <c r="B37">
        <v>1.8</v>
      </c>
      <c r="C37">
        <v>1.2</v>
      </c>
      <c r="J37">
        <v>4</v>
      </c>
      <c r="K37">
        <v>3.5</v>
      </c>
      <c r="N37">
        <v>2</v>
      </c>
      <c r="O37">
        <v>1.7</v>
      </c>
      <c r="T37">
        <v>4</v>
      </c>
      <c r="U37">
        <v>2</v>
      </c>
      <c r="X37">
        <v>3.5</v>
      </c>
      <c r="Y37">
        <v>1.7</v>
      </c>
    </row>
    <row r="38" spans="1:25" x14ac:dyDescent="0.2">
      <c r="A38">
        <v>8</v>
      </c>
      <c r="B38">
        <v>1.8</v>
      </c>
      <c r="C38">
        <v>1.2</v>
      </c>
      <c r="J38">
        <v>4</v>
      </c>
      <c r="K38">
        <v>4</v>
      </c>
      <c r="N38">
        <v>2.5</v>
      </c>
      <c r="O38">
        <v>2</v>
      </c>
      <c r="T38">
        <v>4</v>
      </c>
      <c r="U38">
        <v>2.5</v>
      </c>
      <c r="X38">
        <v>4</v>
      </c>
      <c r="Y38">
        <v>2</v>
      </c>
    </row>
    <row r="39" spans="1:25" x14ac:dyDescent="0.2">
      <c r="A39">
        <v>8.5</v>
      </c>
      <c r="B39">
        <v>1.8</v>
      </c>
      <c r="C39">
        <v>1.2</v>
      </c>
      <c r="J39">
        <v>4.5</v>
      </c>
      <c r="K39">
        <v>4</v>
      </c>
      <c r="N39">
        <v>2.5</v>
      </c>
      <c r="O39">
        <v>2</v>
      </c>
      <c r="T39">
        <v>4.5</v>
      </c>
      <c r="U39">
        <v>2.5</v>
      </c>
      <c r="X39">
        <v>4</v>
      </c>
      <c r="Y39">
        <v>2</v>
      </c>
    </row>
    <row r="40" spans="1:25" x14ac:dyDescent="0.2">
      <c r="B40">
        <v>2</v>
      </c>
      <c r="C40">
        <v>1.2</v>
      </c>
      <c r="J40">
        <v>5</v>
      </c>
      <c r="K40">
        <v>4</v>
      </c>
      <c r="N40">
        <v>2.5</v>
      </c>
      <c r="O40">
        <v>2</v>
      </c>
      <c r="T40">
        <v>5</v>
      </c>
      <c r="U40">
        <v>2.5</v>
      </c>
      <c r="X40">
        <v>4</v>
      </c>
      <c r="Y40">
        <v>2</v>
      </c>
    </row>
    <row r="41" spans="1:25" x14ac:dyDescent="0.2">
      <c r="B41">
        <v>2</v>
      </c>
      <c r="C41">
        <v>1.3</v>
      </c>
      <c r="J41">
        <v>5.5</v>
      </c>
      <c r="K41">
        <v>4</v>
      </c>
      <c r="N41">
        <v>3</v>
      </c>
      <c r="O41">
        <v>2</v>
      </c>
      <c r="T41">
        <v>5.5</v>
      </c>
      <c r="U41">
        <v>3</v>
      </c>
      <c r="X41">
        <v>4</v>
      </c>
      <c r="Y41">
        <v>2</v>
      </c>
    </row>
    <row r="42" spans="1:25" x14ac:dyDescent="0.2">
      <c r="B42">
        <v>2</v>
      </c>
      <c r="C42">
        <v>1.3</v>
      </c>
      <c r="K42">
        <v>4.5</v>
      </c>
      <c r="N42">
        <v>3</v>
      </c>
      <c r="O42">
        <v>2</v>
      </c>
      <c r="U42">
        <v>3</v>
      </c>
      <c r="X42">
        <v>4.5</v>
      </c>
      <c r="Y42">
        <v>2</v>
      </c>
    </row>
    <row r="43" spans="1:25" x14ac:dyDescent="0.2">
      <c r="B43">
        <v>2</v>
      </c>
      <c r="C43">
        <v>1.3</v>
      </c>
      <c r="K43">
        <v>4.5</v>
      </c>
      <c r="N43">
        <v>3</v>
      </c>
      <c r="O43">
        <v>2</v>
      </c>
      <c r="U43">
        <v>3</v>
      </c>
      <c r="X43">
        <v>4.5</v>
      </c>
      <c r="Y43">
        <v>2</v>
      </c>
    </row>
    <row r="44" spans="1:25" x14ac:dyDescent="0.2">
      <c r="B44">
        <v>2</v>
      </c>
      <c r="C44">
        <v>1.5</v>
      </c>
      <c r="K44">
        <v>4.5</v>
      </c>
      <c r="N44">
        <v>3</v>
      </c>
      <c r="O44">
        <v>2</v>
      </c>
      <c r="U44">
        <v>3</v>
      </c>
      <c r="X44">
        <v>4.5</v>
      </c>
      <c r="Y44">
        <v>2</v>
      </c>
    </row>
    <row r="45" spans="1:25" x14ac:dyDescent="0.2">
      <c r="B45">
        <v>2</v>
      </c>
      <c r="C45">
        <v>1.5</v>
      </c>
      <c r="K45">
        <v>5</v>
      </c>
      <c r="N45">
        <v>3</v>
      </c>
      <c r="O45">
        <v>2</v>
      </c>
      <c r="U45">
        <v>3</v>
      </c>
      <c r="X45">
        <v>5</v>
      </c>
      <c r="Y45">
        <v>2</v>
      </c>
    </row>
    <row r="46" spans="1:25" x14ac:dyDescent="0.2">
      <c r="B46">
        <v>2</v>
      </c>
      <c r="C46">
        <v>1.5</v>
      </c>
      <c r="K46">
        <v>5</v>
      </c>
      <c r="N46">
        <v>4</v>
      </c>
      <c r="O46">
        <v>2</v>
      </c>
      <c r="U46">
        <v>4</v>
      </c>
      <c r="X46">
        <v>5</v>
      </c>
      <c r="Y46">
        <v>2</v>
      </c>
    </row>
    <row r="47" spans="1:25" x14ac:dyDescent="0.2">
      <c r="B47">
        <v>2</v>
      </c>
      <c r="C47">
        <v>1.5</v>
      </c>
      <c r="K47">
        <v>5</v>
      </c>
      <c r="N47">
        <v>4</v>
      </c>
      <c r="O47">
        <v>2</v>
      </c>
      <c r="U47">
        <v>4</v>
      </c>
      <c r="X47">
        <v>5</v>
      </c>
      <c r="Y47">
        <v>2</v>
      </c>
    </row>
    <row r="48" spans="1:25" x14ac:dyDescent="0.2">
      <c r="B48">
        <v>2.2999999999999998</v>
      </c>
      <c r="C48">
        <v>1.5</v>
      </c>
      <c r="K48">
        <v>5.5</v>
      </c>
      <c r="N48">
        <v>4</v>
      </c>
      <c r="O48">
        <v>2</v>
      </c>
      <c r="U48">
        <v>4</v>
      </c>
      <c r="X48">
        <v>5.5</v>
      </c>
      <c r="Y48">
        <v>2</v>
      </c>
    </row>
    <row r="49" spans="2:25" x14ac:dyDescent="0.2">
      <c r="B49">
        <v>2.2999999999999998</v>
      </c>
      <c r="C49">
        <v>1.5</v>
      </c>
      <c r="K49">
        <v>5.5</v>
      </c>
      <c r="N49">
        <v>4.5</v>
      </c>
      <c r="O49">
        <v>2</v>
      </c>
      <c r="U49">
        <v>4.5</v>
      </c>
      <c r="X49">
        <v>5.5</v>
      </c>
      <c r="Y49">
        <v>2</v>
      </c>
    </row>
    <row r="50" spans="2:25" x14ac:dyDescent="0.2">
      <c r="B50">
        <v>2.5</v>
      </c>
      <c r="C50">
        <v>1.5</v>
      </c>
      <c r="K50">
        <v>5.5</v>
      </c>
      <c r="N50">
        <v>5</v>
      </c>
      <c r="O50">
        <v>2</v>
      </c>
      <c r="U50">
        <v>5</v>
      </c>
      <c r="X50">
        <v>5.5</v>
      </c>
      <c r="Y50">
        <v>2</v>
      </c>
    </row>
    <row r="51" spans="2:25" x14ac:dyDescent="0.2">
      <c r="B51">
        <v>2.5</v>
      </c>
      <c r="C51">
        <v>1.5</v>
      </c>
      <c r="K51">
        <v>5.5</v>
      </c>
      <c r="N51">
        <v>5.5</v>
      </c>
      <c r="O51">
        <v>2</v>
      </c>
      <c r="U51">
        <v>5.5</v>
      </c>
      <c r="X51">
        <v>5.5</v>
      </c>
      <c r="Y51">
        <v>2</v>
      </c>
    </row>
    <row r="52" spans="2:25" x14ac:dyDescent="0.2">
      <c r="B52">
        <v>2.5</v>
      </c>
      <c r="C52">
        <v>1.5</v>
      </c>
      <c r="K52">
        <v>5.5</v>
      </c>
      <c r="N52">
        <v>6</v>
      </c>
      <c r="O52">
        <v>2.2999999999999998</v>
      </c>
      <c r="U52">
        <v>6</v>
      </c>
      <c r="X52">
        <v>5.5</v>
      </c>
      <c r="Y52">
        <v>2.2999999999999998</v>
      </c>
    </row>
    <row r="53" spans="2:25" x14ac:dyDescent="0.2">
      <c r="B53">
        <v>2.5</v>
      </c>
      <c r="C53">
        <v>1.5</v>
      </c>
      <c r="K53">
        <v>6</v>
      </c>
      <c r="N53">
        <v>9</v>
      </c>
      <c r="O53">
        <v>2.2999999999999998</v>
      </c>
      <c r="U53">
        <v>9</v>
      </c>
      <c r="X53">
        <v>6</v>
      </c>
      <c r="Y53">
        <v>2.2999999999999998</v>
      </c>
    </row>
    <row r="54" spans="2:25" x14ac:dyDescent="0.2">
      <c r="B54">
        <v>2.5</v>
      </c>
      <c r="C54">
        <v>1.5</v>
      </c>
      <c r="K54">
        <v>6</v>
      </c>
      <c r="N54">
        <v>9</v>
      </c>
      <c r="O54">
        <v>2.2999999999999998</v>
      </c>
      <c r="U54">
        <v>9</v>
      </c>
      <c r="X54">
        <v>6</v>
      </c>
      <c r="Y54">
        <v>2.2999999999999998</v>
      </c>
    </row>
    <row r="55" spans="2:25" x14ac:dyDescent="0.2">
      <c r="B55">
        <v>2.5</v>
      </c>
      <c r="C55">
        <v>1.5</v>
      </c>
      <c r="K55">
        <v>6</v>
      </c>
      <c r="O55">
        <v>2.2999999999999998</v>
      </c>
      <c r="X55">
        <v>6</v>
      </c>
      <c r="Y55">
        <v>2.2999999999999998</v>
      </c>
    </row>
    <row r="56" spans="2:25" x14ac:dyDescent="0.2">
      <c r="B56">
        <v>2.5</v>
      </c>
      <c r="C56">
        <v>1.5</v>
      </c>
      <c r="K56">
        <v>6</v>
      </c>
      <c r="O56">
        <v>2.2999999999999998</v>
      </c>
      <c r="X56">
        <v>6</v>
      </c>
      <c r="Y56">
        <v>2.2999999999999998</v>
      </c>
    </row>
    <row r="57" spans="2:25" x14ac:dyDescent="0.2">
      <c r="B57">
        <v>2.5</v>
      </c>
      <c r="C57">
        <v>1.5</v>
      </c>
      <c r="K57">
        <v>6</v>
      </c>
      <c r="O57">
        <v>2.5</v>
      </c>
      <c r="X57">
        <v>6</v>
      </c>
      <c r="Y57">
        <v>2.5</v>
      </c>
    </row>
    <row r="58" spans="2:25" x14ac:dyDescent="0.2">
      <c r="B58">
        <v>2.5</v>
      </c>
      <c r="C58">
        <v>1.5</v>
      </c>
      <c r="K58">
        <v>7</v>
      </c>
      <c r="O58">
        <v>2.5</v>
      </c>
      <c r="X58">
        <v>7</v>
      </c>
      <c r="Y58">
        <v>2.5</v>
      </c>
    </row>
    <row r="59" spans="2:25" x14ac:dyDescent="0.2">
      <c r="B59">
        <v>2.5</v>
      </c>
      <c r="C59">
        <v>1.5</v>
      </c>
      <c r="K59">
        <v>8</v>
      </c>
      <c r="O59">
        <v>2.5</v>
      </c>
      <c r="X59">
        <v>8</v>
      </c>
      <c r="Y59">
        <v>2.5</v>
      </c>
    </row>
    <row r="60" spans="2:25" x14ac:dyDescent="0.2">
      <c r="B60">
        <v>2.5</v>
      </c>
      <c r="C60">
        <v>1.5</v>
      </c>
      <c r="K60">
        <v>9</v>
      </c>
      <c r="O60">
        <v>2.5</v>
      </c>
      <c r="X60">
        <v>9</v>
      </c>
      <c r="Y60">
        <v>2.5</v>
      </c>
    </row>
    <row r="61" spans="2:25" x14ac:dyDescent="0.2">
      <c r="B61">
        <v>3</v>
      </c>
      <c r="C61">
        <v>1.6</v>
      </c>
      <c r="K61">
        <v>9</v>
      </c>
      <c r="O61">
        <v>2.5</v>
      </c>
      <c r="X61">
        <v>9</v>
      </c>
      <c r="Y61">
        <v>2.5</v>
      </c>
    </row>
    <row r="62" spans="2:25" x14ac:dyDescent="0.2">
      <c r="B62">
        <v>3</v>
      </c>
      <c r="C62">
        <v>1.6</v>
      </c>
      <c r="O62">
        <v>2.5</v>
      </c>
      <c r="Y62">
        <v>2.5</v>
      </c>
    </row>
    <row r="63" spans="2:25" x14ac:dyDescent="0.2">
      <c r="B63">
        <v>3</v>
      </c>
      <c r="C63">
        <v>1.7</v>
      </c>
      <c r="O63">
        <v>2.5</v>
      </c>
      <c r="Y63">
        <v>2.5</v>
      </c>
    </row>
    <row r="64" spans="2:25" x14ac:dyDescent="0.2">
      <c r="B64">
        <v>3</v>
      </c>
      <c r="C64">
        <v>1.7</v>
      </c>
      <c r="O64">
        <v>2.5</v>
      </c>
      <c r="Y64">
        <v>2.5</v>
      </c>
    </row>
    <row r="65" spans="2:25" x14ac:dyDescent="0.2">
      <c r="B65">
        <v>3</v>
      </c>
      <c r="C65">
        <v>1.7</v>
      </c>
      <c r="O65">
        <v>2.5</v>
      </c>
      <c r="Y65">
        <v>2.5</v>
      </c>
    </row>
    <row r="66" spans="2:25" x14ac:dyDescent="0.2">
      <c r="B66">
        <v>3</v>
      </c>
      <c r="C66">
        <v>1.7</v>
      </c>
      <c r="O66">
        <v>2.5</v>
      </c>
      <c r="Y66">
        <v>2.5</v>
      </c>
    </row>
    <row r="67" spans="2:25" x14ac:dyDescent="0.2">
      <c r="B67">
        <v>3.5</v>
      </c>
      <c r="C67">
        <v>2</v>
      </c>
      <c r="O67">
        <v>2.5</v>
      </c>
      <c r="Y67">
        <v>2.5</v>
      </c>
    </row>
    <row r="68" spans="2:25" x14ac:dyDescent="0.2">
      <c r="B68">
        <v>3.5</v>
      </c>
      <c r="C68">
        <v>2</v>
      </c>
      <c r="O68">
        <v>2.5</v>
      </c>
      <c r="Y68">
        <v>2.5</v>
      </c>
    </row>
    <row r="69" spans="2:25" x14ac:dyDescent="0.2">
      <c r="B69">
        <v>3.5</v>
      </c>
      <c r="C69">
        <v>2</v>
      </c>
      <c r="O69">
        <v>2.5</v>
      </c>
      <c r="Y69">
        <v>2.5</v>
      </c>
    </row>
    <row r="70" spans="2:25" x14ac:dyDescent="0.2">
      <c r="B70">
        <v>3.5</v>
      </c>
      <c r="C70">
        <v>2</v>
      </c>
      <c r="O70">
        <v>2.8</v>
      </c>
      <c r="Y70">
        <v>2.8</v>
      </c>
    </row>
    <row r="71" spans="2:25" x14ac:dyDescent="0.2">
      <c r="B71">
        <v>3.5</v>
      </c>
      <c r="C71">
        <v>2</v>
      </c>
      <c r="O71">
        <v>3</v>
      </c>
      <c r="Y71">
        <v>3</v>
      </c>
    </row>
    <row r="72" spans="2:25" x14ac:dyDescent="0.2">
      <c r="B72">
        <v>4</v>
      </c>
      <c r="C72">
        <v>2</v>
      </c>
      <c r="O72">
        <v>3</v>
      </c>
      <c r="Y72">
        <v>3</v>
      </c>
    </row>
    <row r="73" spans="2:25" x14ac:dyDescent="0.2">
      <c r="B73">
        <v>4</v>
      </c>
      <c r="C73">
        <v>2</v>
      </c>
      <c r="O73">
        <v>3</v>
      </c>
      <c r="Y73">
        <v>3</v>
      </c>
    </row>
    <row r="74" spans="2:25" x14ac:dyDescent="0.2">
      <c r="B74">
        <v>4</v>
      </c>
      <c r="C74">
        <v>2</v>
      </c>
      <c r="O74">
        <v>3</v>
      </c>
      <c r="Y74">
        <v>3</v>
      </c>
    </row>
    <row r="75" spans="2:25" x14ac:dyDescent="0.2">
      <c r="B75">
        <v>4</v>
      </c>
      <c r="C75">
        <v>2</v>
      </c>
      <c r="O75">
        <v>3</v>
      </c>
      <c r="Y75">
        <v>3</v>
      </c>
    </row>
    <row r="76" spans="2:25" x14ac:dyDescent="0.2">
      <c r="B76">
        <v>4</v>
      </c>
      <c r="C76">
        <v>2</v>
      </c>
      <c r="O76">
        <v>3</v>
      </c>
      <c r="Y76">
        <v>3</v>
      </c>
    </row>
    <row r="77" spans="2:25" x14ac:dyDescent="0.2">
      <c r="B77">
        <v>4</v>
      </c>
      <c r="C77">
        <v>2</v>
      </c>
      <c r="O77">
        <v>3</v>
      </c>
      <c r="Y77">
        <v>3</v>
      </c>
    </row>
    <row r="78" spans="2:25" x14ac:dyDescent="0.2">
      <c r="B78">
        <v>4.5</v>
      </c>
      <c r="C78">
        <v>2</v>
      </c>
      <c r="O78">
        <v>3</v>
      </c>
      <c r="Y78">
        <v>3</v>
      </c>
    </row>
    <row r="79" spans="2:25" x14ac:dyDescent="0.2">
      <c r="B79">
        <v>4.5</v>
      </c>
      <c r="C79">
        <v>2</v>
      </c>
      <c r="O79">
        <v>3</v>
      </c>
      <c r="Y79">
        <v>3</v>
      </c>
    </row>
    <row r="80" spans="2:25" x14ac:dyDescent="0.2">
      <c r="B80">
        <v>4.5</v>
      </c>
      <c r="C80">
        <v>2</v>
      </c>
      <c r="O80">
        <v>3</v>
      </c>
      <c r="Y80">
        <v>3</v>
      </c>
    </row>
    <row r="81" spans="2:25" x14ac:dyDescent="0.2">
      <c r="B81">
        <v>4.5</v>
      </c>
      <c r="C81">
        <v>2</v>
      </c>
      <c r="O81">
        <v>3</v>
      </c>
      <c r="Y81">
        <v>3</v>
      </c>
    </row>
    <row r="82" spans="2:25" x14ac:dyDescent="0.2">
      <c r="B82">
        <v>5</v>
      </c>
      <c r="C82">
        <v>2</v>
      </c>
      <c r="O82">
        <v>3</v>
      </c>
      <c r="Y82">
        <v>3</v>
      </c>
    </row>
    <row r="83" spans="2:25" x14ac:dyDescent="0.2">
      <c r="B83">
        <v>5</v>
      </c>
      <c r="C83">
        <v>2</v>
      </c>
      <c r="O83">
        <v>3</v>
      </c>
      <c r="Y83">
        <v>3</v>
      </c>
    </row>
    <row r="84" spans="2:25" x14ac:dyDescent="0.2">
      <c r="B84">
        <v>5</v>
      </c>
      <c r="C84">
        <v>2</v>
      </c>
      <c r="O84">
        <v>3</v>
      </c>
      <c r="Y84">
        <v>3</v>
      </c>
    </row>
    <row r="85" spans="2:25" x14ac:dyDescent="0.2">
      <c r="B85">
        <v>5</v>
      </c>
      <c r="C85">
        <v>2</v>
      </c>
      <c r="O85">
        <v>3.5</v>
      </c>
      <c r="Y85">
        <v>3.5</v>
      </c>
    </row>
    <row r="86" spans="2:25" x14ac:dyDescent="0.2">
      <c r="B86">
        <v>5.5</v>
      </c>
      <c r="C86">
        <v>2</v>
      </c>
      <c r="O86">
        <v>3.5</v>
      </c>
      <c r="Y86">
        <v>3.5</v>
      </c>
    </row>
    <row r="87" spans="2:25" x14ac:dyDescent="0.2">
      <c r="B87">
        <v>5.5</v>
      </c>
      <c r="C87">
        <v>2.2999999999999998</v>
      </c>
      <c r="O87">
        <v>3.5</v>
      </c>
      <c r="Y87">
        <v>3.5</v>
      </c>
    </row>
    <row r="88" spans="2:25" x14ac:dyDescent="0.2">
      <c r="B88">
        <v>5.5</v>
      </c>
      <c r="C88">
        <v>2.2999999999999998</v>
      </c>
      <c r="O88">
        <v>3.5</v>
      </c>
      <c r="Y88">
        <v>3.5</v>
      </c>
    </row>
    <row r="89" spans="2:25" x14ac:dyDescent="0.2">
      <c r="B89">
        <v>5.5</v>
      </c>
      <c r="C89">
        <v>2.2999999999999998</v>
      </c>
      <c r="O89">
        <v>3.5</v>
      </c>
      <c r="Y89">
        <v>3.5</v>
      </c>
    </row>
    <row r="90" spans="2:25" x14ac:dyDescent="0.2">
      <c r="B90">
        <v>5.5</v>
      </c>
      <c r="C90">
        <v>2.2999999999999998</v>
      </c>
      <c r="O90">
        <v>3.5</v>
      </c>
      <c r="Y90">
        <v>3.5</v>
      </c>
    </row>
    <row r="91" spans="2:25" x14ac:dyDescent="0.2">
      <c r="B91">
        <v>5.5</v>
      </c>
      <c r="C91">
        <v>2.2999999999999998</v>
      </c>
      <c r="O91">
        <v>3.5</v>
      </c>
      <c r="Y91">
        <v>3.5</v>
      </c>
    </row>
    <row r="92" spans="2:25" x14ac:dyDescent="0.2">
      <c r="B92">
        <v>6</v>
      </c>
      <c r="C92">
        <v>2.5</v>
      </c>
      <c r="O92">
        <v>3.5</v>
      </c>
      <c r="Y92">
        <v>3.5</v>
      </c>
    </row>
    <row r="93" spans="2:25" x14ac:dyDescent="0.2">
      <c r="B93">
        <v>6</v>
      </c>
      <c r="C93">
        <v>2.5</v>
      </c>
      <c r="O93">
        <v>3.5</v>
      </c>
      <c r="Y93">
        <v>3.5</v>
      </c>
    </row>
    <row r="94" spans="2:25" x14ac:dyDescent="0.2">
      <c r="B94">
        <v>6</v>
      </c>
      <c r="C94">
        <v>2.5</v>
      </c>
      <c r="O94">
        <v>4</v>
      </c>
      <c r="Y94">
        <v>4</v>
      </c>
    </row>
    <row r="95" spans="2:25" x14ac:dyDescent="0.2">
      <c r="B95">
        <v>6</v>
      </c>
      <c r="C95">
        <v>2.5</v>
      </c>
      <c r="O95">
        <v>4</v>
      </c>
      <c r="Y95">
        <v>4</v>
      </c>
    </row>
    <row r="96" spans="2:25" x14ac:dyDescent="0.2">
      <c r="B96">
        <v>6</v>
      </c>
      <c r="C96">
        <v>2.5</v>
      </c>
      <c r="O96">
        <v>4</v>
      </c>
      <c r="Y96">
        <v>4</v>
      </c>
    </row>
    <row r="97" spans="2:25" x14ac:dyDescent="0.2">
      <c r="B97">
        <v>7</v>
      </c>
      <c r="C97">
        <v>2.5</v>
      </c>
      <c r="O97">
        <v>4</v>
      </c>
      <c r="Y97">
        <v>4</v>
      </c>
    </row>
    <row r="98" spans="2:25" x14ac:dyDescent="0.2">
      <c r="B98">
        <v>8</v>
      </c>
      <c r="C98">
        <v>2.5</v>
      </c>
      <c r="O98">
        <v>4</v>
      </c>
      <c r="Y98">
        <v>4</v>
      </c>
    </row>
    <row r="99" spans="2:25" x14ac:dyDescent="0.2">
      <c r="B99">
        <v>9</v>
      </c>
      <c r="C99">
        <v>2.5</v>
      </c>
      <c r="O99">
        <v>4</v>
      </c>
      <c r="Y99">
        <v>4</v>
      </c>
    </row>
    <row r="100" spans="2:25" x14ac:dyDescent="0.2">
      <c r="B100">
        <v>9</v>
      </c>
      <c r="C100">
        <v>2.5</v>
      </c>
      <c r="O100">
        <v>4</v>
      </c>
      <c r="Y100">
        <v>4</v>
      </c>
    </row>
    <row r="101" spans="2:25" x14ac:dyDescent="0.2">
      <c r="C101">
        <v>2.5</v>
      </c>
      <c r="O101">
        <v>4</v>
      </c>
      <c r="Y101">
        <v>4</v>
      </c>
    </row>
    <row r="102" spans="2:25" x14ac:dyDescent="0.2">
      <c r="C102">
        <v>2.5</v>
      </c>
      <c r="O102">
        <v>4</v>
      </c>
      <c r="Y102">
        <v>4</v>
      </c>
    </row>
    <row r="103" spans="2:25" x14ac:dyDescent="0.2">
      <c r="C103">
        <v>2.5</v>
      </c>
      <c r="O103">
        <v>4</v>
      </c>
      <c r="Y103">
        <v>4</v>
      </c>
    </row>
    <row r="104" spans="2:25" x14ac:dyDescent="0.2">
      <c r="C104">
        <v>2.5</v>
      </c>
      <c r="O104">
        <v>4</v>
      </c>
      <c r="Y104">
        <v>4</v>
      </c>
    </row>
    <row r="105" spans="2:25" x14ac:dyDescent="0.2">
      <c r="C105">
        <v>2.5</v>
      </c>
      <c r="O105">
        <v>4</v>
      </c>
      <c r="Y105">
        <v>4</v>
      </c>
    </row>
    <row r="106" spans="2:25" x14ac:dyDescent="0.2">
      <c r="C106">
        <v>2.5</v>
      </c>
      <c r="O106">
        <v>4</v>
      </c>
      <c r="Y106">
        <v>4</v>
      </c>
    </row>
    <row r="107" spans="2:25" x14ac:dyDescent="0.2">
      <c r="C107">
        <v>2.5</v>
      </c>
      <c r="O107">
        <v>4.5</v>
      </c>
      <c r="Y107">
        <v>4.5</v>
      </c>
    </row>
    <row r="108" spans="2:25" x14ac:dyDescent="0.2">
      <c r="C108">
        <v>2.8</v>
      </c>
      <c r="O108">
        <v>4.5</v>
      </c>
      <c r="Y108">
        <v>4.5</v>
      </c>
    </row>
    <row r="109" spans="2:25" x14ac:dyDescent="0.2">
      <c r="C109">
        <v>3</v>
      </c>
      <c r="O109">
        <v>4.5</v>
      </c>
      <c r="Y109">
        <v>4.5</v>
      </c>
    </row>
    <row r="110" spans="2:25" x14ac:dyDescent="0.2">
      <c r="C110">
        <v>3</v>
      </c>
      <c r="O110">
        <v>4.5</v>
      </c>
      <c r="Y110">
        <v>4.5</v>
      </c>
    </row>
    <row r="111" spans="2:25" x14ac:dyDescent="0.2">
      <c r="C111">
        <v>3</v>
      </c>
      <c r="O111">
        <v>5</v>
      </c>
      <c r="Y111">
        <v>5</v>
      </c>
    </row>
    <row r="112" spans="2:25" x14ac:dyDescent="0.2">
      <c r="C112">
        <v>3</v>
      </c>
      <c r="O112">
        <v>5</v>
      </c>
      <c r="Y112">
        <v>5</v>
      </c>
    </row>
    <row r="113" spans="3:25" x14ac:dyDescent="0.2">
      <c r="C113">
        <v>3</v>
      </c>
      <c r="O113">
        <v>5</v>
      </c>
      <c r="Y113">
        <v>5</v>
      </c>
    </row>
    <row r="114" spans="3:25" x14ac:dyDescent="0.2">
      <c r="C114">
        <v>3</v>
      </c>
      <c r="O114">
        <v>5</v>
      </c>
      <c r="Y114">
        <v>5</v>
      </c>
    </row>
    <row r="115" spans="3:25" x14ac:dyDescent="0.2">
      <c r="C115">
        <v>3</v>
      </c>
      <c r="O115">
        <v>5</v>
      </c>
      <c r="Y115">
        <v>5</v>
      </c>
    </row>
    <row r="116" spans="3:25" x14ac:dyDescent="0.2">
      <c r="C116">
        <v>3</v>
      </c>
      <c r="O116">
        <v>5</v>
      </c>
      <c r="Y116">
        <v>5</v>
      </c>
    </row>
    <row r="117" spans="3:25" x14ac:dyDescent="0.2">
      <c r="C117">
        <v>3</v>
      </c>
      <c r="O117">
        <v>5</v>
      </c>
      <c r="Y117">
        <v>5</v>
      </c>
    </row>
    <row r="118" spans="3:25" x14ac:dyDescent="0.2">
      <c r="C118">
        <v>3</v>
      </c>
      <c r="O118">
        <v>5</v>
      </c>
      <c r="Y118">
        <v>5</v>
      </c>
    </row>
    <row r="119" spans="3:25" x14ac:dyDescent="0.2">
      <c r="C119">
        <v>3</v>
      </c>
      <c r="O119">
        <v>5</v>
      </c>
      <c r="Y119">
        <v>5</v>
      </c>
    </row>
    <row r="120" spans="3:25" x14ac:dyDescent="0.2">
      <c r="C120">
        <v>3</v>
      </c>
      <c r="O120">
        <v>5</v>
      </c>
      <c r="Y120">
        <v>5</v>
      </c>
    </row>
    <row r="121" spans="3:25" x14ac:dyDescent="0.2">
      <c r="C121">
        <v>3</v>
      </c>
      <c r="O121">
        <v>5</v>
      </c>
      <c r="Y121">
        <v>5</v>
      </c>
    </row>
    <row r="122" spans="3:25" x14ac:dyDescent="0.2">
      <c r="C122">
        <v>3</v>
      </c>
      <c r="O122">
        <v>5.2</v>
      </c>
      <c r="Y122">
        <v>5.2</v>
      </c>
    </row>
    <row r="123" spans="3:25" x14ac:dyDescent="0.2">
      <c r="C123">
        <v>3</v>
      </c>
      <c r="O123">
        <v>5.3</v>
      </c>
      <c r="Y123">
        <v>5.3</v>
      </c>
    </row>
    <row r="124" spans="3:25" x14ac:dyDescent="0.2">
      <c r="C124">
        <v>3</v>
      </c>
      <c r="O124">
        <v>5.5</v>
      </c>
      <c r="Y124">
        <v>5.5</v>
      </c>
    </row>
    <row r="125" spans="3:25" x14ac:dyDescent="0.2">
      <c r="C125">
        <v>3</v>
      </c>
      <c r="O125">
        <v>6</v>
      </c>
      <c r="Y125">
        <v>6</v>
      </c>
    </row>
    <row r="126" spans="3:25" x14ac:dyDescent="0.2">
      <c r="C126">
        <v>3</v>
      </c>
      <c r="O126">
        <v>6</v>
      </c>
      <c r="Y126">
        <v>6</v>
      </c>
    </row>
    <row r="127" spans="3:25" x14ac:dyDescent="0.2">
      <c r="C127">
        <v>3</v>
      </c>
      <c r="O127">
        <v>6</v>
      </c>
      <c r="Y127">
        <v>6</v>
      </c>
    </row>
    <row r="128" spans="3:25" x14ac:dyDescent="0.2">
      <c r="C128">
        <v>3.5</v>
      </c>
      <c r="O128">
        <v>6</v>
      </c>
      <c r="Y128">
        <v>6</v>
      </c>
    </row>
    <row r="129" spans="3:25" x14ac:dyDescent="0.2">
      <c r="C129">
        <v>3.5</v>
      </c>
      <c r="O129">
        <v>6</v>
      </c>
      <c r="Y129">
        <v>6</v>
      </c>
    </row>
    <row r="130" spans="3:25" x14ac:dyDescent="0.2">
      <c r="C130">
        <v>3.5</v>
      </c>
      <c r="O130">
        <v>6</v>
      </c>
      <c r="Y130">
        <v>6</v>
      </c>
    </row>
    <row r="131" spans="3:25" x14ac:dyDescent="0.2">
      <c r="C131">
        <v>3.5</v>
      </c>
      <c r="O131">
        <v>6</v>
      </c>
      <c r="Y131">
        <v>6</v>
      </c>
    </row>
    <row r="132" spans="3:25" x14ac:dyDescent="0.2">
      <c r="C132">
        <v>3.5</v>
      </c>
      <c r="O132">
        <v>6.5</v>
      </c>
      <c r="Y132">
        <v>6.5</v>
      </c>
    </row>
    <row r="133" spans="3:25" x14ac:dyDescent="0.2">
      <c r="C133">
        <v>3.5</v>
      </c>
      <c r="O133">
        <v>6.5</v>
      </c>
      <c r="Y133">
        <v>6.5</v>
      </c>
    </row>
    <row r="134" spans="3:25" x14ac:dyDescent="0.2">
      <c r="C134">
        <v>3.5</v>
      </c>
      <c r="O134">
        <v>7</v>
      </c>
      <c r="Y134">
        <v>7</v>
      </c>
    </row>
    <row r="135" spans="3:25" x14ac:dyDescent="0.2">
      <c r="C135">
        <v>3.5</v>
      </c>
      <c r="O135">
        <v>7</v>
      </c>
      <c r="Y135">
        <v>7</v>
      </c>
    </row>
    <row r="136" spans="3:25" x14ac:dyDescent="0.2">
      <c r="C136">
        <v>3.5</v>
      </c>
      <c r="O136">
        <v>7</v>
      </c>
      <c r="Y136">
        <v>7</v>
      </c>
    </row>
    <row r="137" spans="3:25" x14ac:dyDescent="0.2">
      <c r="C137">
        <v>4</v>
      </c>
      <c r="O137">
        <v>7</v>
      </c>
      <c r="Y137">
        <v>7</v>
      </c>
    </row>
    <row r="138" spans="3:25" x14ac:dyDescent="0.2">
      <c r="C138">
        <v>4</v>
      </c>
      <c r="O138">
        <v>7</v>
      </c>
      <c r="Y138">
        <v>7</v>
      </c>
    </row>
    <row r="139" spans="3:25" x14ac:dyDescent="0.2">
      <c r="C139">
        <v>4</v>
      </c>
      <c r="O139">
        <v>7</v>
      </c>
      <c r="Y139">
        <v>7</v>
      </c>
    </row>
    <row r="140" spans="3:25" x14ac:dyDescent="0.2">
      <c r="C140">
        <v>4</v>
      </c>
      <c r="O140">
        <v>7</v>
      </c>
      <c r="Y140">
        <v>7</v>
      </c>
    </row>
    <row r="141" spans="3:25" x14ac:dyDescent="0.2">
      <c r="C141">
        <v>4</v>
      </c>
      <c r="O141">
        <v>7.5</v>
      </c>
      <c r="Y141">
        <v>7.5</v>
      </c>
    </row>
    <row r="142" spans="3:25" x14ac:dyDescent="0.2">
      <c r="C142">
        <v>4</v>
      </c>
      <c r="O142">
        <v>8</v>
      </c>
      <c r="Y142">
        <v>8</v>
      </c>
    </row>
    <row r="143" spans="3:25" x14ac:dyDescent="0.2">
      <c r="C143">
        <v>4</v>
      </c>
      <c r="O143">
        <v>8</v>
      </c>
      <c r="Y143">
        <v>8</v>
      </c>
    </row>
    <row r="144" spans="3:25" x14ac:dyDescent="0.2">
      <c r="C144">
        <v>4</v>
      </c>
      <c r="O144">
        <v>8</v>
      </c>
      <c r="Y144">
        <v>8</v>
      </c>
    </row>
    <row r="145" spans="3:25" x14ac:dyDescent="0.2">
      <c r="C145">
        <v>4</v>
      </c>
      <c r="O145">
        <v>8</v>
      </c>
      <c r="Y145">
        <v>8</v>
      </c>
    </row>
    <row r="146" spans="3:25" x14ac:dyDescent="0.2">
      <c r="C146">
        <v>4</v>
      </c>
      <c r="O146">
        <v>8</v>
      </c>
      <c r="Y146">
        <v>8</v>
      </c>
    </row>
    <row r="147" spans="3:25" x14ac:dyDescent="0.2">
      <c r="C147">
        <v>4</v>
      </c>
      <c r="O147">
        <v>8</v>
      </c>
      <c r="Y147">
        <v>8</v>
      </c>
    </row>
    <row r="148" spans="3:25" x14ac:dyDescent="0.2">
      <c r="C148">
        <v>4</v>
      </c>
      <c r="O148">
        <v>8</v>
      </c>
      <c r="Y148">
        <v>8</v>
      </c>
    </row>
    <row r="149" spans="3:25" x14ac:dyDescent="0.2">
      <c r="C149">
        <v>4</v>
      </c>
      <c r="O149">
        <v>8</v>
      </c>
      <c r="Y149">
        <v>8</v>
      </c>
    </row>
    <row r="150" spans="3:25" x14ac:dyDescent="0.2">
      <c r="C150">
        <v>4</v>
      </c>
      <c r="O150">
        <v>9</v>
      </c>
      <c r="Y150">
        <v>9</v>
      </c>
    </row>
    <row r="151" spans="3:25" x14ac:dyDescent="0.2">
      <c r="C151">
        <v>4</v>
      </c>
      <c r="O151">
        <v>10</v>
      </c>
      <c r="Y151">
        <v>10</v>
      </c>
    </row>
    <row r="152" spans="3:25" x14ac:dyDescent="0.2">
      <c r="C152">
        <v>4</v>
      </c>
    </row>
    <row r="153" spans="3:25" x14ac:dyDescent="0.2">
      <c r="C153">
        <v>4.5</v>
      </c>
    </row>
    <row r="154" spans="3:25" x14ac:dyDescent="0.2">
      <c r="C154">
        <v>4.5</v>
      </c>
    </row>
    <row r="155" spans="3:25" x14ac:dyDescent="0.2">
      <c r="C155">
        <v>4.5</v>
      </c>
    </row>
    <row r="156" spans="3:25" x14ac:dyDescent="0.2">
      <c r="C156">
        <v>4.5</v>
      </c>
    </row>
    <row r="157" spans="3:25" x14ac:dyDescent="0.2">
      <c r="C157">
        <v>4.5</v>
      </c>
    </row>
    <row r="158" spans="3:25" x14ac:dyDescent="0.2">
      <c r="C158">
        <v>5</v>
      </c>
    </row>
    <row r="159" spans="3:25" x14ac:dyDescent="0.2">
      <c r="C159">
        <v>5</v>
      </c>
    </row>
    <row r="160" spans="3:25" x14ac:dyDescent="0.2">
      <c r="C160">
        <v>5</v>
      </c>
    </row>
    <row r="161" spans="3:3" x14ac:dyDescent="0.2">
      <c r="C161">
        <v>5</v>
      </c>
    </row>
    <row r="162" spans="3:3" x14ac:dyDescent="0.2">
      <c r="C162">
        <v>5</v>
      </c>
    </row>
    <row r="163" spans="3:3" x14ac:dyDescent="0.2">
      <c r="C163">
        <v>5</v>
      </c>
    </row>
    <row r="164" spans="3:3" x14ac:dyDescent="0.2">
      <c r="C164">
        <v>5</v>
      </c>
    </row>
    <row r="165" spans="3:3" x14ac:dyDescent="0.2">
      <c r="C165">
        <v>5</v>
      </c>
    </row>
    <row r="166" spans="3:3" x14ac:dyDescent="0.2">
      <c r="C166">
        <v>5</v>
      </c>
    </row>
    <row r="167" spans="3:3" x14ac:dyDescent="0.2">
      <c r="C167">
        <v>5</v>
      </c>
    </row>
    <row r="168" spans="3:3" x14ac:dyDescent="0.2">
      <c r="C168">
        <v>5</v>
      </c>
    </row>
    <row r="169" spans="3:3" x14ac:dyDescent="0.2">
      <c r="C169">
        <v>5</v>
      </c>
    </row>
    <row r="170" spans="3:3" x14ac:dyDescent="0.2">
      <c r="C170">
        <v>5.2</v>
      </c>
    </row>
    <row r="171" spans="3:3" x14ac:dyDescent="0.2">
      <c r="C171">
        <v>5.3</v>
      </c>
    </row>
    <row r="172" spans="3:3" x14ac:dyDescent="0.2">
      <c r="C172">
        <v>5.5</v>
      </c>
    </row>
    <row r="173" spans="3:3" x14ac:dyDescent="0.2">
      <c r="C173">
        <v>5.5</v>
      </c>
    </row>
    <row r="174" spans="3:3" x14ac:dyDescent="0.2">
      <c r="C174">
        <v>6</v>
      </c>
    </row>
    <row r="175" spans="3:3" x14ac:dyDescent="0.2">
      <c r="C175">
        <v>6</v>
      </c>
    </row>
    <row r="176" spans="3:3" x14ac:dyDescent="0.2">
      <c r="C176">
        <v>6</v>
      </c>
    </row>
    <row r="177" spans="3:3" x14ac:dyDescent="0.2">
      <c r="C177">
        <v>6</v>
      </c>
    </row>
    <row r="178" spans="3:3" x14ac:dyDescent="0.2">
      <c r="C178">
        <v>6</v>
      </c>
    </row>
    <row r="179" spans="3:3" x14ac:dyDescent="0.2">
      <c r="C179">
        <v>6</v>
      </c>
    </row>
    <row r="180" spans="3:3" x14ac:dyDescent="0.2">
      <c r="C180">
        <v>6</v>
      </c>
    </row>
    <row r="181" spans="3:3" x14ac:dyDescent="0.2">
      <c r="C181">
        <v>6</v>
      </c>
    </row>
    <row r="182" spans="3:3" x14ac:dyDescent="0.2">
      <c r="C182">
        <v>6.5</v>
      </c>
    </row>
    <row r="183" spans="3:3" x14ac:dyDescent="0.2">
      <c r="C183">
        <v>6.5</v>
      </c>
    </row>
    <row r="184" spans="3:3" x14ac:dyDescent="0.2">
      <c r="C184">
        <v>7</v>
      </c>
    </row>
    <row r="185" spans="3:3" x14ac:dyDescent="0.2">
      <c r="C185">
        <v>7</v>
      </c>
    </row>
    <row r="186" spans="3:3" x14ac:dyDescent="0.2">
      <c r="C186">
        <v>7</v>
      </c>
    </row>
    <row r="187" spans="3:3" x14ac:dyDescent="0.2">
      <c r="C187">
        <v>7</v>
      </c>
    </row>
    <row r="188" spans="3:3" x14ac:dyDescent="0.2">
      <c r="C188">
        <v>7</v>
      </c>
    </row>
    <row r="189" spans="3:3" x14ac:dyDescent="0.2">
      <c r="C189">
        <v>7</v>
      </c>
    </row>
    <row r="190" spans="3:3" x14ac:dyDescent="0.2">
      <c r="C190">
        <v>7</v>
      </c>
    </row>
    <row r="191" spans="3:3" x14ac:dyDescent="0.2">
      <c r="C191">
        <v>7.5</v>
      </c>
    </row>
    <row r="192" spans="3:3" x14ac:dyDescent="0.2">
      <c r="C192">
        <v>8</v>
      </c>
    </row>
    <row r="193" spans="3:3" x14ac:dyDescent="0.2">
      <c r="C193">
        <v>8</v>
      </c>
    </row>
    <row r="194" spans="3:3" x14ac:dyDescent="0.2">
      <c r="C194">
        <v>8</v>
      </c>
    </row>
    <row r="195" spans="3:3" x14ac:dyDescent="0.2">
      <c r="C195">
        <v>8</v>
      </c>
    </row>
    <row r="196" spans="3:3" x14ac:dyDescent="0.2">
      <c r="C196">
        <v>8</v>
      </c>
    </row>
    <row r="197" spans="3:3" x14ac:dyDescent="0.2">
      <c r="C197">
        <v>8</v>
      </c>
    </row>
    <row r="198" spans="3:3" x14ac:dyDescent="0.2">
      <c r="C198">
        <v>8</v>
      </c>
    </row>
    <row r="199" spans="3:3" x14ac:dyDescent="0.2">
      <c r="C199">
        <v>8</v>
      </c>
    </row>
    <row r="200" spans="3:3" x14ac:dyDescent="0.2">
      <c r="C200">
        <v>9</v>
      </c>
    </row>
    <row r="201" spans="3:3" x14ac:dyDescent="0.2">
      <c r="C201">
        <v>9</v>
      </c>
    </row>
    <row r="202" spans="3:3" x14ac:dyDescent="0.2">
      <c r="C202">
        <v>9</v>
      </c>
    </row>
    <row r="203" spans="3:3" x14ac:dyDescent="0.2">
      <c r="C203">
        <v>10</v>
      </c>
    </row>
  </sheetData>
  <sortState ref="Y3:Y151">
    <sortCondition ref="Y3"/>
  </sortState>
  <mergeCells count="7">
    <mergeCell ref="AA1:AC1"/>
    <mergeCell ref="A1:C1"/>
    <mergeCell ref="F1:H1"/>
    <mergeCell ref="J1:L1"/>
    <mergeCell ref="N1:P1"/>
    <mergeCell ref="S1:U1"/>
    <mergeCell ref="W1:Y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9"/>
  <sheetViews>
    <sheetView tabSelected="1" workbookViewId="0">
      <selection sqref="A1:C259"/>
    </sheetView>
  </sheetViews>
  <sheetFormatPr baseColWidth="10" defaultColWidth="8.83203125" defaultRowHeight="15" x14ac:dyDescent="0.2"/>
  <cols>
    <col min="1" max="1" width="12" customWidth="1"/>
    <col min="2" max="2" width="11.83203125" customWidth="1"/>
    <col min="3" max="3" width="12.5" customWidth="1"/>
    <col min="6" max="6" width="11.33203125" customWidth="1"/>
    <col min="7" max="7" width="14.33203125" customWidth="1"/>
    <col min="8" max="8" width="11.5" customWidth="1"/>
    <col min="10" max="10" width="10.5" customWidth="1"/>
    <col min="11" max="11" width="12.6640625" customWidth="1"/>
    <col min="12" max="12" width="11.33203125" customWidth="1"/>
    <col min="14" max="14" width="9.83203125" customWidth="1"/>
    <col min="15" max="15" width="13.83203125" customWidth="1"/>
    <col min="16" max="16" width="10.1640625" customWidth="1"/>
  </cols>
  <sheetData>
    <row r="1" spans="1:29" ht="21" x14ac:dyDescent="0.25">
      <c r="A1" s="119" t="s">
        <v>11</v>
      </c>
      <c r="B1" s="119"/>
      <c r="C1" s="119"/>
      <c r="F1" s="119" t="s">
        <v>12</v>
      </c>
      <c r="G1" s="119"/>
      <c r="H1" s="119"/>
      <c r="I1" s="35"/>
      <c r="J1" s="119" t="s">
        <v>13</v>
      </c>
      <c r="K1" s="119"/>
      <c r="L1" s="119"/>
      <c r="M1" s="35"/>
      <c r="N1" s="119" t="s">
        <v>14</v>
      </c>
      <c r="O1" s="119"/>
      <c r="P1" s="119"/>
      <c r="S1" s="119" t="s">
        <v>10</v>
      </c>
      <c r="T1" s="119"/>
      <c r="U1" s="119"/>
      <c r="W1" s="119" t="s">
        <v>15</v>
      </c>
      <c r="X1" s="119"/>
      <c r="Y1" s="119"/>
      <c r="AA1" s="119" t="s">
        <v>19</v>
      </c>
      <c r="AB1" s="119"/>
      <c r="AC1" s="119"/>
    </row>
    <row r="2" spans="1:29" ht="21" x14ac:dyDescent="0.25">
      <c r="A2" s="35">
        <v>5</v>
      </c>
      <c r="B2" s="35">
        <v>15</v>
      </c>
      <c r="C2" s="35">
        <v>30</v>
      </c>
      <c r="F2" s="35" t="s">
        <v>16</v>
      </c>
      <c r="G2" s="35" t="s">
        <v>17</v>
      </c>
      <c r="H2" s="35" t="s">
        <v>19</v>
      </c>
      <c r="I2" s="35"/>
      <c r="J2" s="35" t="s">
        <v>16</v>
      </c>
      <c r="K2" s="35" t="s">
        <v>17</v>
      </c>
      <c r="L2" s="35" t="s">
        <v>19</v>
      </c>
      <c r="M2" s="35"/>
      <c r="N2" s="35" t="s">
        <v>16</v>
      </c>
      <c r="O2" s="35" t="s">
        <v>17</v>
      </c>
      <c r="P2" s="35" t="s">
        <v>19</v>
      </c>
      <c r="S2" s="35">
        <v>5</v>
      </c>
      <c r="T2" s="35">
        <v>15</v>
      </c>
      <c r="U2" s="35">
        <v>30</v>
      </c>
      <c r="W2" s="35">
        <v>5</v>
      </c>
      <c r="X2" s="35">
        <v>15</v>
      </c>
      <c r="Y2" s="35">
        <v>30</v>
      </c>
      <c r="AA2" s="35">
        <v>5</v>
      </c>
      <c r="AB2" s="35">
        <v>15</v>
      </c>
      <c r="AC2" s="35">
        <v>30</v>
      </c>
    </row>
    <row r="3" spans="1:29" x14ac:dyDescent="0.2">
      <c r="A3">
        <v>0</v>
      </c>
      <c r="B3">
        <v>0.2</v>
      </c>
      <c r="C3">
        <v>0</v>
      </c>
      <c r="D3" t="s">
        <v>21</v>
      </c>
      <c r="F3">
        <v>5</v>
      </c>
      <c r="G3">
        <v>0</v>
      </c>
      <c r="H3">
        <v>0.6</v>
      </c>
      <c r="J3">
        <v>1</v>
      </c>
      <c r="K3">
        <v>0.6</v>
      </c>
      <c r="L3">
        <v>0.2</v>
      </c>
      <c r="N3">
        <v>2</v>
      </c>
      <c r="O3">
        <v>0.6</v>
      </c>
      <c r="P3">
        <v>0</v>
      </c>
      <c r="S3">
        <v>5</v>
      </c>
      <c r="T3">
        <v>1</v>
      </c>
      <c r="U3">
        <v>2</v>
      </c>
      <c r="W3">
        <v>0</v>
      </c>
      <c r="X3">
        <v>0.6</v>
      </c>
      <c r="Y3">
        <v>0.6</v>
      </c>
      <c r="AA3">
        <v>0.6</v>
      </c>
      <c r="AB3">
        <v>0.2</v>
      </c>
      <c r="AC3">
        <v>0</v>
      </c>
    </row>
    <row r="4" spans="1:29" x14ac:dyDescent="0.2">
      <c r="A4">
        <v>0.25</v>
      </c>
      <c r="B4">
        <v>0.3</v>
      </c>
      <c r="C4">
        <v>0</v>
      </c>
      <c r="D4">
        <f>STDEV(A3:C259)</f>
        <v>5.021681457752095</v>
      </c>
      <c r="F4">
        <v>6</v>
      </c>
      <c r="G4">
        <v>0.25</v>
      </c>
      <c r="H4">
        <v>0.6</v>
      </c>
      <c r="J4">
        <v>2</v>
      </c>
      <c r="K4">
        <v>0.6</v>
      </c>
      <c r="L4">
        <v>0.3</v>
      </c>
      <c r="N4">
        <v>2</v>
      </c>
      <c r="O4">
        <v>1</v>
      </c>
      <c r="P4">
        <v>0</v>
      </c>
      <c r="S4">
        <v>6</v>
      </c>
      <c r="T4">
        <v>2</v>
      </c>
      <c r="U4">
        <v>2</v>
      </c>
      <c r="W4">
        <v>0.25</v>
      </c>
      <c r="X4">
        <v>0.6</v>
      </c>
      <c r="Y4">
        <v>1</v>
      </c>
      <c r="AA4">
        <v>0.6</v>
      </c>
      <c r="AB4">
        <v>0.3</v>
      </c>
      <c r="AC4">
        <v>0</v>
      </c>
    </row>
    <row r="5" spans="1:29" x14ac:dyDescent="0.2">
      <c r="A5">
        <v>0.6</v>
      </c>
      <c r="B5">
        <v>0.3</v>
      </c>
      <c r="C5">
        <v>0</v>
      </c>
      <c r="F5">
        <v>7</v>
      </c>
      <c r="G5">
        <v>1</v>
      </c>
      <c r="H5">
        <v>0.6</v>
      </c>
      <c r="J5">
        <v>2</v>
      </c>
      <c r="K5">
        <v>1</v>
      </c>
      <c r="L5">
        <v>0.3</v>
      </c>
      <c r="N5">
        <v>3</v>
      </c>
      <c r="O5">
        <v>1</v>
      </c>
      <c r="P5">
        <v>0</v>
      </c>
      <c r="S5">
        <v>7</v>
      </c>
      <c r="T5">
        <v>2</v>
      </c>
      <c r="U5">
        <v>3</v>
      </c>
      <c r="W5">
        <v>1</v>
      </c>
      <c r="X5">
        <v>1</v>
      </c>
      <c r="Y5">
        <v>1</v>
      </c>
      <c r="AA5">
        <v>0.6</v>
      </c>
      <c r="AB5">
        <v>0.3</v>
      </c>
      <c r="AC5">
        <v>0</v>
      </c>
    </row>
    <row r="6" spans="1:29" x14ac:dyDescent="0.2">
      <c r="A6">
        <v>0.6</v>
      </c>
      <c r="B6">
        <v>0.4</v>
      </c>
      <c r="C6">
        <v>0</v>
      </c>
      <c r="G6">
        <v>1</v>
      </c>
      <c r="H6">
        <v>1</v>
      </c>
      <c r="J6">
        <v>3</v>
      </c>
      <c r="K6">
        <v>1.2</v>
      </c>
      <c r="L6">
        <v>0.4</v>
      </c>
      <c r="N6">
        <v>3</v>
      </c>
      <c r="O6">
        <v>1.5</v>
      </c>
      <c r="P6">
        <v>0</v>
      </c>
      <c r="T6">
        <v>3</v>
      </c>
      <c r="U6">
        <v>3</v>
      </c>
      <c r="W6">
        <v>1</v>
      </c>
      <c r="X6">
        <v>1.2</v>
      </c>
      <c r="Y6">
        <v>1.5</v>
      </c>
      <c r="AA6">
        <v>1</v>
      </c>
      <c r="AB6">
        <v>0.4</v>
      </c>
      <c r="AC6">
        <v>0</v>
      </c>
    </row>
    <row r="7" spans="1:29" x14ac:dyDescent="0.2">
      <c r="A7">
        <v>0.6</v>
      </c>
      <c r="B7">
        <v>0.4</v>
      </c>
      <c r="C7">
        <v>0.2</v>
      </c>
      <c r="G7">
        <v>1</v>
      </c>
      <c r="H7">
        <v>1.5</v>
      </c>
      <c r="J7">
        <v>3</v>
      </c>
      <c r="K7">
        <v>1.5</v>
      </c>
      <c r="L7">
        <v>0.4</v>
      </c>
      <c r="N7">
        <v>3.5</v>
      </c>
      <c r="O7">
        <v>2</v>
      </c>
      <c r="P7">
        <v>0.2</v>
      </c>
      <c r="T7">
        <v>3</v>
      </c>
      <c r="U7">
        <v>3.5</v>
      </c>
      <c r="W7">
        <v>1</v>
      </c>
      <c r="X7">
        <v>1.5</v>
      </c>
      <c r="Y7">
        <v>2</v>
      </c>
      <c r="AA7">
        <v>1.5</v>
      </c>
      <c r="AB7">
        <v>0.4</v>
      </c>
      <c r="AC7">
        <v>0.2</v>
      </c>
    </row>
    <row r="8" spans="1:29" x14ac:dyDescent="0.2">
      <c r="A8">
        <v>1</v>
      </c>
      <c r="B8">
        <v>0.4</v>
      </c>
      <c r="C8">
        <v>0.3</v>
      </c>
      <c r="G8">
        <v>1.5</v>
      </c>
      <c r="H8">
        <v>1.5</v>
      </c>
      <c r="J8">
        <v>5</v>
      </c>
      <c r="K8">
        <v>1.5</v>
      </c>
      <c r="L8">
        <v>0.4</v>
      </c>
      <c r="N8">
        <v>6</v>
      </c>
      <c r="O8">
        <v>2.5</v>
      </c>
      <c r="P8">
        <v>0.3</v>
      </c>
      <c r="T8">
        <v>5</v>
      </c>
      <c r="U8">
        <v>6</v>
      </c>
      <c r="W8">
        <v>1.5</v>
      </c>
      <c r="X8">
        <v>1.5</v>
      </c>
      <c r="Y8">
        <v>2.5</v>
      </c>
      <c r="AA8">
        <v>1.5</v>
      </c>
      <c r="AB8">
        <v>0.4</v>
      </c>
      <c r="AC8">
        <v>0.3</v>
      </c>
    </row>
    <row r="9" spans="1:29" x14ac:dyDescent="0.2">
      <c r="A9">
        <v>1</v>
      </c>
      <c r="B9">
        <v>0.4</v>
      </c>
      <c r="C9">
        <v>0.3</v>
      </c>
      <c r="G9">
        <v>1.5</v>
      </c>
      <c r="H9">
        <v>1.5</v>
      </c>
      <c r="J9">
        <v>7</v>
      </c>
      <c r="K9">
        <v>1.5</v>
      </c>
      <c r="L9">
        <v>0.4</v>
      </c>
      <c r="N9">
        <v>7</v>
      </c>
      <c r="O9">
        <v>2.5</v>
      </c>
      <c r="P9">
        <v>0.3</v>
      </c>
      <c r="T9">
        <v>7</v>
      </c>
      <c r="U9">
        <v>7</v>
      </c>
      <c r="W9">
        <v>1.5</v>
      </c>
      <c r="X9">
        <v>1.5</v>
      </c>
      <c r="Y9">
        <v>2.5</v>
      </c>
      <c r="AA9">
        <v>1.5</v>
      </c>
      <c r="AB9">
        <v>0.4</v>
      </c>
      <c r="AC9">
        <v>0.3</v>
      </c>
    </row>
    <row r="10" spans="1:29" x14ac:dyDescent="0.2">
      <c r="A10">
        <v>1</v>
      </c>
      <c r="B10">
        <v>0.4</v>
      </c>
      <c r="C10">
        <v>0.3</v>
      </c>
      <c r="G10">
        <v>2</v>
      </c>
      <c r="H10">
        <v>1.6</v>
      </c>
      <c r="J10">
        <v>7</v>
      </c>
      <c r="K10">
        <v>2</v>
      </c>
      <c r="L10">
        <v>0.4</v>
      </c>
      <c r="N10">
        <v>8</v>
      </c>
      <c r="O10">
        <v>2.5</v>
      </c>
      <c r="P10">
        <v>0.3</v>
      </c>
      <c r="T10">
        <v>7</v>
      </c>
      <c r="U10">
        <v>8</v>
      </c>
      <c r="W10">
        <v>2</v>
      </c>
      <c r="X10">
        <v>2</v>
      </c>
      <c r="Y10">
        <v>2.5</v>
      </c>
      <c r="AA10">
        <v>1.6</v>
      </c>
      <c r="AB10">
        <v>0.4</v>
      </c>
      <c r="AC10">
        <v>0.3</v>
      </c>
    </row>
    <row r="11" spans="1:29" x14ac:dyDescent="0.2">
      <c r="A11">
        <v>1</v>
      </c>
      <c r="B11">
        <v>0.5</v>
      </c>
      <c r="C11">
        <v>0.3</v>
      </c>
      <c r="G11">
        <v>2.5</v>
      </c>
      <c r="H11">
        <v>2</v>
      </c>
      <c r="J11">
        <v>8</v>
      </c>
      <c r="K11">
        <v>2</v>
      </c>
      <c r="L11">
        <v>0.5</v>
      </c>
      <c r="N11">
        <v>12</v>
      </c>
      <c r="O11">
        <v>2.5</v>
      </c>
      <c r="P11">
        <v>0.3</v>
      </c>
      <c r="T11">
        <v>8</v>
      </c>
      <c r="U11">
        <v>12</v>
      </c>
      <c r="W11">
        <v>2.5</v>
      </c>
      <c r="X11">
        <v>2</v>
      </c>
      <c r="Y11">
        <v>2.5</v>
      </c>
      <c r="AA11">
        <v>2</v>
      </c>
      <c r="AB11">
        <v>0.5</v>
      </c>
      <c r="AC11">
        <v>0.3</v>
      </c>
    </row>
    <row r="12" spans="1:29" x14ac:dyDescent="0.2">
      <c r="A12">
        <v>1.5</v>
      </c>
      <c r="B12">
        <v>0.5</v>
      </c>
      <c r="C12">
        <v>0.3</v>
      </c>
      <c r="G12">
        <v>3</v>
      </c>
      <c r="H12">
        <v>3</v>
      </c>
      <c r="K12">
        <v>2.5</v>
      </c>
      <c r="L12">
        <v>0.5</v>
      </c>
      <c r="N12">
        <v>15</v>
      </c>
      <c r="O12">
        <v>2.5</v>
      </c>
      <c r="P12">
        <v>0.3</v>
      </c>
      <c r="U12">
        <v>15</v>
      </c>
      <c r="W12">
        <v>3</v>
      </c>
      <c r="X12">
        <v>2.5</v>
      </c>
      <c r="Y12">
        <v>2.5</v>
      </c>
      <c r="AA12">
        <v>3</v>
      </c>
      <c r="AB12">
        <v>0.5</v>
      </c>
      <c r="AC12">
        <v>0.3</v>
      </c>
    </row>
    <row r="13" spans="1:29" x14ac:dyDescent="0.2">
      <c r="A13">
        <v>1.5</v>
      </c>
      <c r="B13">
        <v>0.6</v>
      </c>
      <c r="C13">
        <v>0.3</v>
      </c>
      <c r="G13">
        <v>3.5</v>
      </c>
      <c r="H13">
        <v>3</v>
      </c>
      <c r="K13">
        <v>2.5</v>
      </c>
      <c r="L13">
        <v>0.6</v>
      </c>
      <c r="N13">
        <v>15</v>
      </c>
      <c r="O13">
        <v>3</v>
      </c>
      <c r="P13">
        <v>0.3</v>
      </c>
      <c r="U13">
        <v>15</v>
      </c>
      <c r="W13">
        <v>3.5</v>
      </c>
      <c r="X13">
        <v>2.5</v>
      </c>
      <c r="Y13">
        <v>3</v>
      </c>
      <c r="AA13">
        <v>3</v>
      </c>
      <c r="AB13">
        <v>0.6</v>
      </c>
      <c r="AC13">
        <v>0.3</v>
      </c>
    </row>
    <row r="14" spans="1:29" x14ac:dyDescent="0.2">
      <c r="A14">
        <v>1.5</v>
      </c>
      <c r="B14">
        <v>0.6</v>
      </c>
      <c r="C14">
        <v>0.4</v>
      </c>
      <c r="G14">
        <v>4</v>
      </c>
      <c r="H14">
        <v>4</v>
      </c>
      <c r="K14">
        <v>2.5</v>
      </c>
      <c r="L14">
        <v>0.6</v>
      </c>
      <c r="O14">
        <v>3</v>
      </c>
      <c r="P14">
        <v>0.4</v>
      </c>
      <c r="W14">
        <v>4</v>
      </c>
      <c r="X14">
        <v>2.5</v>
      </c>
      <c r="Y14">
        <v>3</v>
      </c>
      <c r="AA14">
        <v>4</v>
      </c>
      <c r="AB14">
        <v>0.6</v>
      </c>
      <c r="AC14">
        <v>0.4</v>
      </c>
    </row>
    <row r="15" spans="1:29" x14ac:dyDescent="0.2">
      <c r="A15">
        <v>1.5</v>
      </c>
      <c r="B15">
        <v>0.6</v>
      </c>
      <c r="C15">
        <v>0.4</v>
      </c>
      <c r="G15">
        <v>4</v>
      </c>
      <c r="H15">
        <v>4</v>
      </c>
      <c r="K15">
        <v>2.5</v>
      </c>
      <c r="L15">
        <v>0.6</v>
      </c>
      <c r="O15">
        <v>3</v>
      </c>
      <c r="P15">
        <v>0.4</v>
      </c>
      <c r="S15">
        <f>_xlfn.STDEV.P(S3:U13)</f>
        <v>3.8557398354451955</v>
      </c>
      <c r="W15">
        <v>4</v>
      </c>
      <c r="X15">
        <v>2.5</v>
      </c>
      <c r="Y15">
        <v>3</v>
      </c>
      <c r="AA15">
        <v>4</v>
      </c>
      <c r="AB15">
        <v>0.6</v>
      </c>
      <c r="AC15">
        <v>0.4</v>
      </c>
    </row>
    <row r="16" spans="1:29" x14ac:dyDescent="0.2">
      <c r="A16">
        <v>1.5</v>
      </c>
      <c r="B16">
        <v>0.6</v>
      </c>
      <c r="C16">
        <v>0.4</v>
      </c>
      <c r="G16">
        <v>5</v>
      </c>
      <c r="H16">
        <v>4</v>
      </c>
      <c r="K16">
        <v>2.5</v>
      </c>
      <c r="L16">
        <v>0.7</v>
      </c>
      <c r="O16">
        <v>3</v>
      </c>
      <c r="P16">
        <v>0.4</v>
      </c>
      <c r="S16">
        <f>_xlfn.STDEV.P(W3:Y105)</f>
        <v>5.4211505883075901</v>
      </c>
      <c r="W16">
        <v>5</v>
      </c>
      <c r="X16">
        <v>2.5</v>
      </c>
      <c r="Y16">
        <v>3</v>
      </c>
      <c r="AA16">
        <v>4</v>
      </c>
      <c r="AB16">
        <v>0.7</v>
      </c>
      <c r="AC16">
        <v>0.4</v>
      </c>
    </row>
    <row r="17" spans="1:29" x14ac:dyDescent="0.2">
      <c r="A17">
        <v>1.6</v>
      </c>
      <c r="B17">
        <v>0.6</v>
      </c>
      <c r="C17">
        <v>0.4</v>
      </c>
      <c r="G17">
        <v>5</v>
      </c>
      <c r="H17">
        <v>4</v>
      </c>
      <c r="K17">
        <v>2.5</v>
      </c>
      <c r="L17">
        <v>0.7</v>
      </c>
      <c r="O17">
        <v>4</v>
      </c>
      <c r="P17">
        <v>0.4</v>
      </c>
      <c r="S17">
        <f>_xlfn.STDEV.P(AA3:AC145)</f>
        <v>1.9411232677783896</v>
      </c>
      <c r="W17">
        <v>5</v>
      </c>
      <c r="X17">
        <v>2.5</v>
      </c>
      <c r="Y17">
        <v>4</v>
      </c>
      <c r="AA17">
        <v>4</v>
      </c>
      <c r="AB17">
        <v>0.7</v>
      </c>
      <c r="AC17">
        <v>0.4</v>
      </c>
    </row>
    <row r="18" spans="1:29" x14ac:dyDescent="0.2">
      <c r="A18">
        <v>2</v>
      </c>
      <c r="B18">
        <v>0.7</v>
      </c>
      <c r="C18">
        <v>0.4</v>
      </c>
      <c r="G18">
        <v>5</v>
      </c>
      <c r="H18">
        <v>4</v>
      </c>
      <c r="K18">
        <v>3</v>
      </c>
      <c r="L18">
        <v>1</v>
      </c>
      <c r="O18">
        <v>4</v>
      </c>
      <c r="P18">
        <v>0.4</v>
      </c>
      <c r="W18">
        <v>5</v>
      </c>
      <c r="X18">
        <v>3</v>
      </c>
      <c r="Y18">
        <v>4</v>
      </c>
      <c r="AA18">
        <v>4</v>
      </c>
      <c r="AB18">
        <v>1</v>
      </c>
      <c r="AC18">
        <v>0.4</v>
      </c>
    </row>
    <row r="19" spans="1:29" x14ac:dyDescent="0.2">
      <c r="A19">
        <v>2</v>
      </c>
      <c r="B19">
        <v>0.7</v>
      </c>
      <c r="C19">
        <v>0.4</v>
      </c>
      <c r="G19">
        <v>5</v>
      </c>
      <c r="H19">
        <v>5</v>
      </c>
      <c r="K19">
        <v>3</v>
      </c>
      <c r="L19">
        <v>1</v>
      </c>
      <c r="O19">
        <v>4</v>
      </c>
      <c r="P19">
        <v>0.4</v>
      </c>
      <c r="W19">
        <v>5</v>
      </c>
      <c r="X19">
        <v>3</v>
      </c>
      <c r="Y19">
        <v>4</v>
      </c>
      <c r="AA19">
        <v>5</v>
      </c>
      <c r="AB19">
        <v>1</v>
      </c>
      <c r="AC19">
        <v>0.4</v>
      </c>
    </row>
    <row r="20" spans="1:29" x14ac:dyDescent="0.2">
      <c r="A20">
        <v>2.5</v>
      </c>
      <c r="B20">
        <v>1</v>
      </c>
      <c r="C20">
        <v>0.4</v>
      </c>
      <c r="G20">
        <v>5</v>
      </c>
      <c r="H20">
        <v>6</v>
      </c>
      <c r="K20">
        <v>3</v>
      </c>
      <c r="L20">
        <v>1</v>
      </c>
      <c r="O20">
        <v>4.5</v>
      </c>
      <c r="P20">
        <v>0.4</v>
      </c>
      <c r="W20">
        <v>5</v>
      </c>
      <c r="X20">
        <v>3</v>
      </c>
      <c r="Y20">
        <v>4.5</v>
      </c>
      <c r="AA20">
        <v>6</v>
      </c>
      <c r="AB20">
        <v>1</v>
      </c>
      <c r="AC20">
        <v>0.4</v>
      </c>
    </row>
    <row r="21" spans="1:29" x14ac:dyDescent="0.2">
      <c r="A21">
        <v>3</v>
      </c>
      <c r="B21">
        <v>1</v>
      </c>
      <c r="C21">
        <v>0.5</v>
      </c>
      <c r="G21">
        <v>5</v>
      </c>
      <c r="H21">
        <v>6</v>
      </c>
      <c r="K21">
        <v>3</v>
      </c>
      <c r="L21">
        <v>1</v>
      </c>
      <c r="O21">
        <v>5</v>
      </c>
      <c r="P21">
        <v>0.5</v>
      </c>
      <c r="W21">
        <v>5</v>
      </c>
      <c r="X21">
        <v>3</v>
      </c>
      <c r="Y21">
        <v>5</v>
      </c>
      <c r="AA21">
        <v>6</v>
      </c>
      <c r="AB21">
        <v>1</v>
      </c>
      <c r="AC21">
        <v>0.5</v>
      </c>
    </row>
    <row r="22" spans="1:29" x14ac:dyDescent="0.2">
      <c r="A22">
        <v>3</v>
      </c>
      <c r="B22">
        <v>1</v>
      </c>
      <c r="C22">
        <v>0.5</v>
      </c>
      <c r="G22">
        <v>6</v>
      </c>
      <c r="H22">
        <v>7</v>
      </c>
      <c r="K22">
        <v>3</v>
      </c>
      <c r="L22">
        <v>1</v>
      </c>
      <c r="O22">
        <v>5</v>
      </c>
      <c r="P22">
        <v>0.5</v>
      </c>
      <c r="W22">
        <v>6</v>
      </c>
      <c r="X22">
        <v>3</v>
      </c>
      <c r="Y22">
        <v>5</v>
      </c>
      <c r="AA22">
        <v>7</v>
      </c>
      <c r="AB22">
        <v>1</v>
      </c>
      <c r="AC22">
        <v>0.5</v>
      </c>
    </row>
    <row r="23" spans="1:29" x14ac:dyDescent="0.2">
      <c r="A23">
        <v>3</v>
      </c>
      <c r="B23">
        <v>1</v>
      </c>
      <c r="C23">
        <v>0.5</v>
      </c>
      <c r="G23">
        <v>6</v>
      </c>
      <c r="K23">
        <v>3</v>
      </c>
      <c r="L23">
        <v>1.2</v>
      </c>
      <c r="O23">
        <v>5</v>
      </c>
      <c r="P23">
        <v>0.5</v>
      </c>
      <c r="W23">
        <v>6</v>
      </c>
      <c r="X23">
        <v>3</v>
      </c>
      <c r="Y23">
        <v>5</v>
      </c>
      <c r="AB23">
        <v>1.2</v>
      </c>
      <c r="AC23">
        <v>0.5</v>
      </c>
    </row>
    <row r="24" spans="1:29" x14ac:dyDescent="0.2">
      <c r="A24">
        <v>3.5</v>
      </c>
      <c r="B24">
        <v>1</v>
      </c>
      <c r="C24">
        <v>0.5</v>
      </c>
      <c r="G24">
        <v>7</v>
      </c>
      <c r="K24">
        <v>3</v>
      </c>
      <c r="L24">
        <v>1.5</v>
      </c>
      <c r="O24">
        <v>5</v>
      </c>
      <c r="P24">
        <v>0.5</v>
      </c>
      <c r="W24">
        <v>7</v>
      </c>
      <c r="X24">
        <v>3</v>
      </c>
      <c r="Y24">
        <v>5</v>
      </c>
      <c r="AB24">
        <v>1.5</v>
      </c>
      <c r="AC24">
        <v>0.5</v>
      </c>
    </row>
    <row r="25" spans="1:29" x14ac:dyDescent="0.2">
      <c r="A25">
        <v>4</v>
      </c>
      <c r="B25">
        <v>1</v>
      </c>
      <c r="C25">
        <v>0.5</v>
      </c>
      <c r="G25">
        <v>8</v>
      </c>
      <c r="K25">
        <v>3.5</v>
      </c>
      <c r="L25">
        <v>1.5</v>
      </c>
      <c r="O25">
        <v>5</v>
      </c>
      <c r="P25">
        <v>0.5</v>
      </c>
      <c r="W25">
        <v>8</v>
      </c>
      <c r="X25">
        <v>3.5</v>
      </c>
      <c r="Y25">
        <v>5</v>
      </c>
      <c r="AB25">
        <v>1.5</v>
      </c>
      <c r="AC25">
        <v>0.5</v>
      </c>
    </row>
    <row r="26" spans="1:29" x14ac:dyDescent="0.2">
      <c r="A26">
        <v>4</v>
      </c>
      <c r="B26">
        <v>1</v>
      </c>
      <c r="C26">
        <v>0.5</v>
      </c>
      <c r="G26">
        <v>8</v>
      </c>
      <c r="K26">
        <v>4</v>
      </c>
      <c r="L26">
        <v>1.5</v>
      </c>
      <c r="O26">
        <v>5</v>
      </c>
      <c r="P26">
        <v>0.5</v>
      </c>
      <c r="W26">
        <v>8</v>
      </c>
      <c r="X26">
        <v>4</v>
      </c>
      <c r="Y26">
        <v>5</v>
      </c>
      <c r="AB26">
        <v>1.5</v>
      </c>
      <c r="AC26">
        <v>0.5</v>
      </c>
    </row>
    <row r="27" spans="1:29" x14ac:dyDescent="0.2">
      <c r="A27">
        <v>4</v>
      </c>
      <c r="B27">
        <v>1.2</v>
      </c>
      <c r="C27">
        <v>0.5</v>
      </c>
      <c r="G27">
        <v>8</v>
      </c>
      <c r="K27">
        <v>4</v>
      </c>
      <c r="L27">
        <v>1.5</v>
      </c>
      <c r="O27">
        <v>6</v>
      </c>
      <c r="P27">
        <v>0.5</v>
      </c>
      <c r="W27">
        <v>8</v>
      </c>
      <c r="X27">
        <v>4</v>
      </c>
      <c r="Y27">
        <v>6</v>
      </c>
      <c r="AB27">
        <v>1.5</v>
      </c>
      <c r="AC27">
        <v>0.5</v>
      </c>
    </row>
    <row r="28" spans="1:29" x14ac:dyDescent="0.2">
      <c r="A28">
        <v>4</v>
      </c>
      <c r="B28">
        <v>1.2</v>
      </c>
      <c r="C28">
        <v>0.5</v>
      </c>
      <c r="G28">
        <v>8</v>
      </c>
      <c r="K28">
        <v>5</v>
      </c>
      <c r="L28">
        <v>1.5</v>
      </c>
      <c r="O28">
        <v>6</v>
      </c>
      <c r="P28">
        <v>0.5</v>
      </c>
      <c r="W28">
        <v>8</v>
      </c>
      <c r="X28">
        <v>5</v>
      </c>
      <c r="Y28">
        <v>6</v>
      </c>
      <c r="AB28">
        <v>1.5</v>
      </c>
      <c r="AC28">
        <v>0.5</v>
      </c>
    </row>
    <row r="29" spans="1:29" x14ac:dyDescent="0.2">
      <c r="A29">
        <v>4</v>
      </c>
      <c r="B29">
        <v>1.5</v>
      </c>
      <c r="C29">
        <v>0.6</v>
      </c>
      <c r="G29">
        <v>9</v>
      </c>
      <c r="K29">
        <v>5</v>
      </c>
      <c r="L29">
        <v>1.5</v>
      </c>
      <c r="O29">
        <v>6</v>
      </c>
      <c r="P29">
        <v>0.6</v>
      </c>
      <c r="W29">
        <v>9</v>
      </c>
      <c r="X29">
        <v>5</v>
      </c>
      <c r="Y29">
        <v>6</v>
      </c>
      <c r="AB29">
        <v>1.5</v>
      </c>
      <c r="AC29">
        <v>0.6</v>
      </c>
    </row>
    <row r="30" spans="1:29" x14ac:dyDescent="0.2">
      <c r="A30">
        <v>4</v>
      </c>
      <c r="B30">
        <v>1.5</v>
      </c>
      <c r="C30">
        <v>0.6</v>
      </c>
      <c r="G30">
        <v>9</v>
      </c>
      <c r="K30">
        <v>5</v>
      </c>
      <c r="L30">
        <v>1.5</v>
      </c>
      <c r="O30">
        <v>6</v>
      </c>
      <c r="P30">
        <v>0.6</v>
      </c>
      <c r="W30">
        <v>9</v>
      </c>
      <c r="X30">
        <v>5</v>
      </c>
      <c r="Y30">
        <v>6</v>
      </c>
      <c r="AB30">
        <v>1.5</v>
      </c>
      <c r="AC30">
        <v>0.6</v>
      </c>
    </row>
    <row r="31" spans="1:29" x14ac:dyDescent="0.2">
      <c r="A31">
        <v>4</v>
      </c>
      <c r="B31">
        <v>1.5</v>
      </c>
      <c r="C31">
        <v>0.6</v>
      </c>
      <c r="G31">
        <v>10</v>
      </c>
      <c r="K31">
        <v>5</v>
      </c>
      <c r="L31">
        <v>1.5</v>
      </c>
      <c r="O31">
        <v>6</v>
      </c>
      <c r="P31">
        <v>0.6</v>
      </c>
      <c r="W31">
        <v>10</v>
      </c>
      <c r="X31">
        <v>5</v>
      </c>
      <c r="Y31">
        <v>6</v>
      </c>
      <c r="AB31">
        <v>1.5</v>
      </c>
      <c r="AC31">
        <v>0.6</v>
      </c>
    </row>
    <row r="32" spans="1:29" x14ac:dyDescent="0.2">
      <c r="A32">
        <v>5</v>
      </c>
      <c r="B32">
        <v>1.5</v>
      </c>
      <c r="C32">
        <v>0.6</v>
      </c>
      <c r="G32">
        <v>10</v>
      </c>
      <c r="K32">
        <v>6</v>
      </c>
      <c r="L32">
        <v>1.7</v>
      </c>
      <c r="O32">
        <v>7</v>
      </c>
      <c r="P32">
        <v>0.6</v>
      </c>
      <c r="W32">
        <v>10</v>
      </c>
      <c r="X32">
        <v>6</v>
      </c>
      <c r="Y32">
        <v>7</v>
      </c>
      <c r="AB32">
        <v>1.7</v>
      </c>
      <c r="AC32">
        <v>0.6</v>
      </c>
    </row>
    <row r="33" spans="1:29" x14ac:dyDescent="0.2">
      <c r="A33">
        <v>5</v>
      </c>
      <c r="B33">
        <v>1.5</v>
      </c>
      <c r="C33">
        <v>0.6</v>
      </c>
      <c r="G33">
        <v>10</v>
      </c>
      <c r="K33">
        <v>6</v>
      </c>
      <c r="L33">
        <v>2</v>
      </c>
      <c r="O33">
        <v>7</v>
      </c>
      <c r="P33">
        <v>0.6</v>
      </c>
      <c r="W33">
        <v>10</v>
      </c>
      <c r="X33">
        <v>6</v>
      </c>
      <c r="Y33">
        <v>7</v>
      </c>
      <c r="AB33">
        <v>2</v>
      </c>
      <c r="AC33">
        <v>0.6</v>
      </c>
    </row>
    <row r="34" spans="1:29" x14ac:dyDescent="0.2">
      <c r="A34">
        <v>5</v>
      </c>
      <c r="B34">
        <v>1.5</v>
      </c>
      <c r="C34">
        <v>0.6</v>
      </c>
      <c r="G34">
        <v>12</v>
      </c>
      <c r="K34">
        <v>6</v>
      </c>
      <c r="L34">
        <v>2</v>
      </c>
      <c r="O34">
        <v>7</v>
      </c>
      <c r="P34">
        <v>0.6</v>
      </c>
      <c r="W34">
        <v>12</v>
      </c>
      <c r="X34">
        <v>6</v>
      </c>
      <c r="Y34">
        <v>7</v>
      </c>
      <c r="AB34">
        <v>2</v>
      </c>
      <c r="AC34">
        <v>0.6</v>
      </c>
    </row>
    <row r="35" spans="1:29" x14ac:dyDescent="0.2">
      <c r="A35">
        <v>5</v>
      </c>
      <c r="B35">
        <v>1.5</v>
      </c>
      <c r="C35">
        <v>0.6</v>
      </c>
      <c r="G35">
        <v>13</v>
      </c>
      <c r="K35">
        <v>6</v>
      </c>
      <c r="L35">
        <v>2</v>
      </c>
      <c r="O35">
        <v>7</v>
      </c>
      <c r="P35">
        <v>0.7</v>
      </c>
      <c r="W35">
        <v>13</v>
      </c>
      <c r="X35">
        <v>6</v>
      </c>
      <c r="Y35">
        <v>7</v>
      </c>
      <c r="AB35">
        <v>2</v>
      </c>
      <c r="AC35">
        <v>0.7</v>
      </c>
    </row>
    <row r="36" spans="1:29" x14ac:dyDescent="0.2">
      <c r="A36">
        <v>5</v>
      </c>
      <c r="B36">
        <v>1.5</v>
      </c>
      <c r="C36">
        <v>0.7</v>
      </c>
      <c r="G36">
        <v>14</v>
      </c>
      <c r="K36">
        <v>7</v>
      </c>
      <c r="L36">
        <v>2</v>
      </c>
      <c r="O36">
        <v>8</v>
      </c>
      <c r="P36">
        <v>0.7</v>
      </c>
      <c r="W36">
        <v>14</v>
      </c>
      <c r="X36">
        <v>7</v>
      </c>
      <c r="Y36">
        <v>8</v>
      </c>
      <c r="AB36">
        <v>2</v>
      </c>
      <c r="AC36">
        <v>0.7</v>
      </c>
    </row>
    <row r="37" spans="1:29" x14ac:dyDescent="0.2">
      <c r="A37">
        <v>5</v>
      </c>
      <c r="B37">
        <v>1.5</v>
      </c>
      <c r="C37">
        <v>0.7</v>
      </c>
      <c r="G37">
        <v>18</v>
      </c>
      <c r="K37">
        <v>7</v>
      </c>
      <c r="L37">
        <v>2</v>
      </c>
      <c r="O37">
        <v>8</v>
      </c>
      <c r="P37">
        <v>0.8</v>
      </c>
      <c r="W37">
        <v>18</v>
      </c>
      <c r="X37">
        <v>7</v>
      </c>
      <c r="Y37">
        <v>8</v>
      </c>
      <c r="AB37">
        <v>2</v>
      </c>
      <c r="AC37">
        <v>0.8</v>
      </c>
    </row>
    <row r="38" spans="1:29" x14ac:dyDescent="0.2">
      <c r="A38">
        <v>5</v>
      </c>
      <c r="B38">
        <v>1.5</v>
      </c>
      <c r="C38">
        <v>0.8</v>
      </c>
      <c r="G38">
        <v>20</v>
      </c>
      <c r="K38">
        <v>7</v>
      </c>
      <c r="L38">
        <v>2</v>
      </c>
      <c r="O38">
        <v>8</v>
      </c>
      <c r="P38">
        <v>0.8</v>
      </c>
      <c r="W38">
        <v>20</v>
      </c>
      <c r="X38">
        <v>7</v>
      </c>
      <c r="Y38">
        <v>8</v>
      </c>
      <c r="AB38">
        <v>2</v>
      </c>
      <c r="AC38">
        <v>0.8</v>
      </c>
    </row>
    <row r="39" spans="1:29" x14ac:dyDescent="0.2">
      <c r="A39">
        <v>5</v>
      </c>
      <c r="B39">
        <v>1.5</v>
      </c>
      <c r="C39">
        <v>0.8</v>
      </c>
      <c r="K39">
        <v>7</v>
      </c>
      <c r="L39">
        <v>2</v>
      </c>
      <c r="O39">
        <v>8</v>
      </c>
      <c r="P39">
        <v>0.8</v>
      </c>
      <c r="X39">
        <v>7</v>
      </c>
      <c r="Y39">
        <v>8</v>
      </c>
      <c r="AB39">
        <v>2</v>
      </c>
      <c r="AC39">
        <v>0.8</v>
      </c>
    </row>
    <row r="40" spans="1:29" x14ac:dyDescent="0.2">
      <c r="A40">
        <v>6</v>
      </c>
      <c r="B40">
        <v>1.7</v>
      </c>
      <c r="C40">
        <v>0.8</v>
      </c>
      <c r="K40">
        <v>7</v>
      </c>
      <c r="L40">
        <v>2</v>
      </c>
      <c r="O40">
        <v>8</v>
      </c>
      <c r="P40">
        <v>0.8</v>
      </c>
      <c r="X40">
        <v>7</v>
      </c>
      <c r="Y40">
        <v>8</v>
      </c>
      <c r="AB40">
        <v>2</v>
      </c>
      <c r="AC40">
        <v>0.8</v>
      </c>
    </row>
    <row r="41" spans="1:29" x14ac:dyDescent="0.2">
      <c r="A41">
        <v>6</v>
      </c>
      <c r="B41">
        <v>2</v>
      </c>
      <c r="C41">
        <v>0.8</v>
      </c>
      <c r="K41">
        <v>7</v>
      </c>
      <c r="L41">
        <v>2.5</v>
      </c>
      <c r="O41">
        <v>8</v>
      </c>
      <c r="P41">
        <v>0.8</v>
      </c>
      <c r="X41">
        <v>7</v>
      </c>
      <c r="Y41">
        <v>8</v>
      </c>
      <c r="AB41">
        <v>2.5</v>
      </c>
      <c r="AC41">
        <v>0.8</v>
      </c>
    </row>
    <row r="42" spans="1:29" x14ac:dyDescent="0.2">
      <c r="A42">
        <v>6</v>
      </c>
      <c r="B42">
        <v>2</v>
      </c>
      <c r="C42">
        <v>0.8</v>
      </c>
      <c r="K42">
        <v>8</v>
      </c>
      <c r="L42">
        <v>2.5</v>
      </c>
      <c r="O42">
        <v>8</v>
      </c>
      <c r="P42">
        <v>0.8</v>
      </c>
      <c r="X42">
        <v>8</v>
      </c>
      <c r="Y42">
        <v>8</v>
      </c>
      <c r="AB42">
        <v>2.5</v>
      </c>
      <c r="AC42">
        <v>0.8</v>
      </c>
    </row>
    <row r="43" spans="1:29" x14ac:dyDescent="0.2">
      <c r="A43">
        <v>6</v>
      </c>
      <c r="B43">
        <v>2</v>
      </c>
      <c r="C43">
        <v>0.8</v>
      </c>
      <c r="K43">
        <v>8</v>
      </c>
      <c r="L43">
        <v>2.5</v>
      </c>
      <c r="O43">
        <v>8</v>
      </c>
      <c r="P43">
        <v>1</v>
      </c>
      <c r="X43">
        <v>8</v>
      </c>
      <c r="Y43">
        <v>8</v>
      </c>
      <c r="AB43">
        <v>2.5</v>
      </c>
      <c r="AC43">
        <v>1</v>
      </c>
    </row>
    <row r="44" spans="1:29" x14ac:dyDescent="0.2">
      <c r="A44">
        <v>6</v>
      </c>
      <c r="B44">
        <v>2</v>
      </c>
      <c r="C44">
        <v>1</v>
      </c>
      <c r="K44">
        <v>8</v>
      </c>
      <c r="L44">
        <v>2.5</v>
      </c>
      <c r="O44">
        <v>8</v>
      </c>
      <c r="P44">
        <v>1</v>
      </c>
      <c r="X44">
        <v>8</v>
      </c>
      <c r="Y44">
        <v>8</v>
      </c>
      <c r="AB44">
        <v>2.5</v>
      </c>
      <c r="AC44">
        <v>1</v>
      </c>
    </row>
    <row r="45" spans="1:29" x14ac:dyDescent="0.2">
      <c r="A45">
        <v>7</v>
      </c>
      <c r="B45">
        <v>2</v>
      </c>
      <c r="C45">
        <v>1</v>
      </c>
      <c r="K45">
        <v>8</v>
      </c>
      <c r="L45">
        <v>2.5</v>
      </c>
      <c r="O45">
        <v>8</v>
      </c>
      <c r="P45">
        <v>1</v>
      </c>
      <c r="X45">
        <v>8</v>
      </c>
      <c r="Y45">
        <v>8</v>
      </c>
      <c r="AB45">
        <v>2.5</v>
      </c>
      <c r="AC45">
        <v>1</v>
      </c>
    </row>
    <row r="46" spans="1:29" x14ac:dyDescent="0.2">
      <c r="A46">
        <v>7</v>
      </c>
      <c r="B46">
        <v>2</v>
      </c>
      <c r="C46">
        <v>1</v>
      </c>
      <c r="K46">
        <v>9</v>
      </c>
      <c r="L46">
        <v>3</v>
      </c>
      <c r="O46">
        <v>8</v>
      </c>
      <c r="P46">
        <v>1</v>
      </c>
      <c r="X46">
        <v>9</v>
      </c>
      <c r="Y46">
        <v>8</v>
      </c>
      <c r="AB46">
        <v>3</v>
      </c>
      <c r="AC46">
        <v>1</v>
      </c>
    </row>
    <row r="47" spans="1:29" x14ac:dyDescent="0.2">
      <c r="A47">
        <v>7</v>
      </c>
      <c r="B47">
        <v>2</v>
      </c>
      <c r="C47">
        <v>1</v>
      </c>
      <c r="K47">
        <v>9</v>
      </c>
      <c r="L47">
        <v>3</v>
      </c>
      <c r="O47">
        <v>8</v>
      </c>
      <c r="P47">
        <v>1</v>
      </c>
      <c r="X47">
        <v>9</v>
      </c>
      <c r="Y47">
        <v>8</v>
      </c>
      <c r="AB47">
        <v>3</v>
      </c>
      <c r="AC47">
        <v>1</v>
      </c>
    </row>
    <row r="48" spans="1:29" x14ac:dyDescent="0.2">
      <c r="A48">
        <v>8</v>
      </c>
      <c r="B48">
        <v>2</v>
      </c>
      <c r="C48">
        <v>1</v>
      </c>
      <c r="K48">
        <v>9</v>
      </c>
      <c r="L48">
        <v>3</v>
      </c>
      <c r="O48">
        <v>8</v>
      </c>
      <c r="P48">
        <v>1</v>
      </c>
      <c r="X48">
        <v>9</v>
      </c>
      <c r="Y48">
        <v>8</v>
      </c>
      <c r="AB48">
        <v>3</v>
      </c>
      <c r="AC48">
        <v>1</v>
      </c>
    </row>
    <row r="49" spans="1:29" x14ac:dyDescent="0.2">
      <c r="A49">
        <v>8</v>
      </c>
      <c r="B49">
        <v>2</v>
      </c>
      <c r="C49">
        <v>1</v>
      </c>
      <c r="K49">
        <v>10</v>
      </c>
      <c r="L49">
        <v>3</v>
      </c>
      <c r="O49">
        <v>9</v>
      </c>
      <c r="P49">
        <v>1</v>
      </c>
      <c r="X49">
        <v>10</v>
      </c>
      <c r="Y49">
        <v>9</v>
      </c>
      <c r="AB49">
        <v>3</v>
      </c>
      <c r="AC49">
        <v>1</v>
      </c>
    </row>
    <row r="50" spans="1:29" x14ac:dyDescent="0.2">
      <c r="A50">
        <v>8</v>
      </c>
      <c r="B50">
        <v>2</v>
      </c>
      <c r="C50">
        <v>1</v>
      </c>
      <c r="K50">
        <v>10</v>
      </c>
      <c r="L50">
        <v>3</v>
      </c>
      <c r="O50">
        <v>9</v>
      </c>
      <c r="P50">
        <v>1</v>
      </c>
      <c r="X50">
        <v>10</v>
      </c>
      <c r="Y50">
        <v>9</v>
      </c>
      <c r="AB50">
        <v>3</v>
      </c>
      <c r="AC50">
        <v>1</v>
      </c>
    </row>
    <row r="51" spans="1:29" x14ac:dyDescent="0.2">
      <c r="A51">
        <v>8</v>
      </c>
      <c r="B51">
        <v>2</v>
      </c>
      <c r="C51">
        <v>1</v>
      </c>
      <c r="K51">
        <v>10</v>
      </c>
      <c r="L51">
        <v>3.5</v>
      </c>
      <c r="O51">
        <v>9</v>
      </c>
      <c r="P51">
        <v>1</v>
      </c>
      <c r="X51">
        <v>10</v>
      </c>
      <c r="Y51">
        <v>9</v>
      </c>
      <c r="AB51">
        <v>3.5</v>
      </c>
      <c r="AC51">
        <v>1</v>
      </c>
    </row>
    <row r="52" spans="1:29" x14ac:dyDescent="0.2">
      <c r="A52">
        <v>9</v>
      </c>
      <c r="B52">
        <v>2</v>
      </c>
      <c r="C52">
        <v>1</v>
      </c>
      <c r="K52">
        <v>10</v>
      </c>
      <c r="L52">
        <v>3.5</v>
      </c>
      <c r="O52">
        <v>10</v>
      </c>
      <c r="P52">
        <v>1</v>
      </c>
      <c r="X52">
        <v>10</v>
      </c>
      <c r="Y52">
        <v>10</v>
      </c>
      <c r="AB52">
        <v>3.5</v>
      </c>
      <c r="AC52">
        <v>1</v>
      </c>
    </row>
    <row r="53" spans="1:29" x14ac:dyDescent="0.2">
      <c r="A53">
        <v>9</v>
      </c>
      <c r="B53">
        <v>2.5</v>
      </c>
      <c r="C53">
        <v>1</v>
      </c>
      <c r="K53">
        <v>10</v>
      </c>
      <c r="L53">
        <v>3.5</v>
      </c>
      <c r="O53">
        <v>10</v>
      </c>
      <c r="P53">
        <v>1</v>
      </c>
      <c r="X53">
        <v>10</v>
      </c>
      <c r="Y53">
        <v>10</v>
      </c>
      <c r="AB53">
        <v>3.5</v>
      </c>
      <c r="AC53">
        <v>1</v>
      </c>
    </row>
    <row r="54" spans="1:29" x14ac:dyDescent="0.2">
      <c r="A54">
        <v>10</v>
      </c>
      <c r="B54">
        <v>2.5</v>
      </c>
      <c r="C54">
        <v>1</v>
      </c>
      <c r="K54">
        <v>11</v>
      </c>
      <c r="L54">
        <v>4</v>
      </c>
      <c r="O54">
        <v>10</v>
      </c>
      <c r="P54">
        <v>1</v>
      </c>
      <c r="X54">
        <v>11</v>
      </c>
      <c r="Y54">
        <v>10</v>
      </c>
      <c r="AB54">
        <v>4</v>
      </c>
      <c r="AC54">
        <v>1</v>
      </c>
    </row>
    <row r="55" spans="1:29" x14ac:dyDescent="0.2">
      <c r="A55">
        <v>10</v>
      </c>
      <c r="B55">
        <v>2.5</v>
      </c>
      <c r="C55">
        <v>1</v>
      </c>
      <c r="K55">
        <v>11</v>
      </c>
      <c r="L55">
        <v>4</v>
      </c>
      <c r="O55">
        <v>10</v>
      </c>
      <c r="P55">
        <v>1</v>
      </c>
      <c r="X55">
        <v>11</v>
      </c>
      <c r="Y55">
        <v>10</v>
      </c>
      <c r="AB55">
        <v>4</v>
      </c>
      <c r="AC55">
        <v>1</v>
      </c>
    </row>
    <row r="56" spans="1:29" x14ac:dyDescent="0.2">
      <c r="A56">
        <v>10</v>
      </c>
      <c r="B56">
        <v>2.5</v>
      </c>
      <c r="C56">
        <v>1</v>
      </c>
      <c r="K56">
        <v>12</v>
      </c>
      <c r="L56">
        <v>4</v>
      </c>
      <c r="O56">
        <v>10</v>
      </c>
      <c r="P56">
        <v>1.2</v>
      </c>
      <c r="X56">
        <v>12</v>
      </c>
      <c r="Y56">
        <v>10</v>
      </c>
      <c r="AB56">
        <v>4</v>
      </c>
      <c r="AC56">
        <v>1.2</v>
      </c>
    </row>
    <row r="57" spans="1:29" x14ac:dyDescent="0.2">
      <c r="A57">
        <v>12</v>
      </c>
      <c r="B57">
        <v>2.5</v>
      </c>
      <c r="C57">
        <v>1</v>
      </c>
      <c r="K57">
        <v>13</v>
      </c>
      <c r="L57">
        <v>4</v>
      </c>
      <c r="O57">
        <v>10</v>
      </c>
      <c r="P57">
        <v>1.2</v>
      </c>
      <c r="X57">
        <v>13</v>
      </c>
      <c r="Y57">
        <v>10</v>
      </c>
      <c r="AB57">
        <v>4</v>
      </c>
      <c r="AC57">
        <v>1.2</v>
      </c>
    </row>
    <row r="58" spans="1:29" x14ac:dyDescent="0.2">
      <c r="A58">
        <v>13</v>
      </c>
      <c r="B58">
        <v>2.5</v>
      </c>
      <c r="C58">
        <v>1</v>
      </c>
      <c r="K58">
        <v>13</v>
      </c>
      <c r="L58">
        <v>4</v>
      </c>
      <c r="O58">
        <v>10</v>
      </c>
      <c r="P58">
        <v>1.2</v>
      </c>
      <c r="X58">
        <v>13</v>
      </c>
      <c r="Y58">
        <v>10</v>
      </c>
      <c r="AB58">
        <v>4</v>
      </c>
      <c r="AC58">
        <v>1.2</v>
      </c>
    </row>
    <row r="59" spans="1:29" x14ac:dyDescent="0.2">
      <c r="A59">
        <v>14</v>
      </c>
      <c r="B59">
        <v>2.5</v>
      </c>
      <c r="C59">
        <v>1.2</v>
      </c>
      <c r="K59">
        <v>15</v>
      </c>
      <c r="L59">
        <v>5</v>
      </c>
      <c r="O59">
        <v>10</v>
      </c>
      <c r="P59">
        <v>1.2</v>
      </c>
      <c r="X59">
        <v>15</v>
      </c>
      <c r="Y59">
        <v>10</v>
      </c>
      <c r="AB59">
        <v>5</v>
      </c>
      <c r="AC59">
        <v>1.2</v>
      </c>
    </row>
    <row r="60" spans="1:29" x14ac:dyDescent="0.2">
      <c r="A60">
        <v>18</v>
      </c>
      <c r="B60">
        <v>2.5</v>
      </c>
      <c r="C60">
        <v>1.2</v>
      </c>
      <c r="K60">
        <v>15</v>
      </c>
      <c r="L60">
        <v>5</v>
      </c>
      <c r="O60">
        <v>10</v>
      </c>
      <c r="P60">
        <v>1.2</v>
      </c>
      <c r="X60">
        <v>15</v>
      </c>
      <c r="Y60">
        <v>10</v>
      </c>
      <c r="AB60">
        <v>5</v>
      </c>
      <c r="AC60">
        <v>1.2</v>
      </c>
    </row>
    <row r="61" spans="1:29" x14ac:dyDescent="0.2">
      <c r="A61">
        <v>20</v>
      </c>
      <c r="B61">
        <v>2.5</v>
      </c>
      <c r="C61">
        <v>1.2</v>
      </c>
      <c r="K61">
        <v>15</v>
      </c>
      <c r="L61">
        <v>6</v>
      </c>
      <c r="O61">
        <v>10</v>
      </c>
      <c r="P61">
        <v>1.2</v>
      </c>
      <c r="X61">
        <v>15</v>
      </c>
      <c r="Y61">
        <v>10</v>
      </c>
      <c r="AB61">
        <v>6</v>
      </c>
      <c r="AC61">
        <v>1.2</v>
      </c>
    </row>
    <row r="62" spans="1:29" x14ac:dyDescent="0.2">
      <c r="B62">
        <v>2.5</v>
      </c>
      <c r="C62">
        <v>1.2</v>
      </c>
      <c r="K62">
        <v>16</v>
      </c>
      <c r="L62">
        <v>13</v>
      </c>
      <c r="O62">
        <v>10</v>
      </c>
      <c r="P62">
        <v>1.3</v>
      </c>
      <c r="X62">
        <v>16</v>
      </c>
      <c r="Y62">
        <v>10</v>
      </c>
      <c r="AB62">
        <v>13</v>
      </c>
      <c r="AC62">
        <v>1.3</v>
      </c>
    </row>
    <row r="63" spans="1:29" x14ac:dyDescent="0.2">
      <c r="B63">
        <v>2.5</v>
      </c>
      <c r="C63">
        <v>1.2</v>
      </c>
      <c r="K63">
        <v>17</v>
      </c>
      <c r="O63">
        <v>10</v>
      </c>
      <c r="P63">
        <v>1.3</v>
      </c>
      <c r="X63">
        <v>17</v>
      </c>
      <c r="Y63">
        <v>10</v>
      </c>
      <c r="AC63">
        <v>1.3</v>
      </c>
    </row>
    <row r="64" spans="1:29" x14ac:dyDescent="0.2">
      <c r="B64">
        <v>3</v>
      </c>
      <c r="C64">
        <v>1.2</v>
      </c>
      <c r="K64">
        <v>18</v>
      </c>
      <c r="O64">
        <v>10</v>
      </c>
      <c r="P64">
        <v>1.3</v>
      </c>
      <c r="X64">
        <v>18</v>
      </c>
      <c r="Y64">
        <v>10</v>
      </c>
      <c r="AC64">
        <v>1.3</v>
      </c>
    </row>
    <row r="65" spans="2:29" x14ac:dyDescent="0.2">
      <c r="B65">
        <v>3</v>
      </c>
      <c r="C65">
        <v>1.3</v>
      </c>
      <c r="K65">
        <v>20</v>
      </c>
      <c r="O65">
        <v>11</v>
      </c>
      <c r="P65">
        <v>1.3</v>
      </c>
      <c r="X65">
        <v>20</v>
      </c>
      <c r="Y65">
        <v>11</v>
      </c>
      <c r="AC65">
        <v>1.3</v>
      </c>
    </row>
    <row r="66" spans="2:29" x14ac:dyDescent="0.2">
      <c r="B66">
        <v>3</v>
      </c>
      <c r="C66">
        <v>1.3</v>
      </c>
      <c r="O66">
        <v>11</v>
      </c>
      <c r="P66">
        <v>1.5</v>
      </c>
      <c r="Y66">
        <v>11</v>
      </c>
      <c r="AC66">
        <v>1.5</v>
      </c>
    </row>
    <row r="67" spans="2:29" x14ac:dyDescent="0.2">
      <c r="B67">
        <v>3</v>
      </c>
      <c r="C67">
        <v>1.3</v>
      </c>
      <c r="O67">
        <v>11</v>
      </c>
      <c r="P67">
        <v>1.5</v>
      </c>
      <c r="Y67">
        <v>11</v>
      </c>
      <c r="AC67">
        <v>1.5</v>
      </c>
    </row>
    <row r="68" spans="2:29" x14ac:dyDescent="0.2">
      <c r="B68">
        <v>3</v>
      </c>
      <c r="C68">
        <v>1.3</v>
      </c>
      <c r="O68">
        <v>11</v>
      </c>
      <c r="P68">
        <v>1.5</v>
      </c>
      <c r="Y68">
        <v>11</v>
      </c>
      <c r="AC68">
        <v>1.5</v>
      </c>
    </row>
    <row r="69" spans="2:29" x14ac:dyDescent="0.2">
      <c r="B69">
        <v>3</v>
      </c>
      <c r="C69">
        <v>1.5</v>
      </c>
      <c r="O69">
        <v>12</v>
      </c>
      <c r="P69">
        <v>1.5</v>
      </c>
      <c r="Y69">
        <v>12</v>
      </c>
      <c r="AC69">
        <v>1.5</v>
      </c>
    </row>
    <row r="70" spans="2:29" x14ac:dyDescent="0.2">
      <c r="B70">
        <v>3</v>
      </c>
      <c r="C70">
        <v>1.5</v>
      </c>
      <c r="O70">
        <v>12</v>
      </c>
      <c r="P70">
        <v>1.5</v>
      </c>
      <c r="Y70">
        <v>12</v>
      </c>
      <c r="AC70">
        <v>1.5</v>
      </c>
    </row>
    <row r="71" spans="2:29" x14ac:dyDescent="0.2">
      <c r="B71">
        <v>3</v>
      </c>
      <c r="C71">
        <v>1.5</v>
      </c>
      <c r="O71">
        <v>12</v>
      </c>
      <c r="P71">
        <v>1.5</v>
      </c>
      <c r="Y71">
        <v>12</v>
      </c>
      <c r="AC71">
        <v>1.5</v>
      </c>
    </row>
    <row r="72" spans="2:29" x14ac:dyDescent="0.2">
      <c r="B72">
        <v>3</v>
      </c>
      <c r="C72">
        <v>1.5</v>
      </c>
      <c r="O72">
        <v>12</v>
      </c>
      <c r="P72">
        <v>1.5</v>
      </c>
      <c r="Y72">
        <v>12</v>
      </c>
      <c r="AC72">
        <v>1.5</v>
      </c>
    </row>
    <row r="73" spans="2:29" x14ac:dyDescent="0.2">
      <c r="B73">
        <v>3</v>
      </c>
      <c r="C73">
        <v>1.5</v>
      </c>
      <c r="O73">
        <v>12</v>
      </c>
      <c r="P73">
        <v>1.5</v>
      </c>
      <c r="Y73">
        <v>12</v>
      </c>
      <c r="AC73">
        <v>1.5</v>
      </c>
    </row>
    <row r="74" spans="2:29" x14ac:dyDescent="0.2">
      <c r="B74">
        <v>3</v>
      </c>
      <c r="C74">
        <v>1.5</v>
      </c>
      <c r="O74">
        <v>12</v>
      </c>
      <c r="P74">
        <v>1.5</v>
      </c>
      <c r="Y74">
        <v>12</v>
      </c>
      <c r="AC74">
        <v>1.5</v>
      </c>
    </row>
    <row r="75" spans="2:29" x14ac:dyDescent="0.2">
      <c r="B75">
        <v>3</v>
      </c>
      <c r="C75">
        <v>1.5</v>
      </c>
      <c r="O75">
        <v>12</v>
      </c>
      <c r="P75">
        <v>1.5</v>
      </c>
      <c r="Y75">
        <v>12</v>
      </c>
      <c r="AC75">
        <v>1.5</v>
      </c>
    </row>
    <row r="76" spans="2:29" x14ac:dyDescent="0.2">
      <c r="B76">
        <v>3</v>
      </c>
      <c r="C76">
        <v>1.5</v>
      </c>
      <c r="O76">
        <v>12</v>
      </c>
      <c r="P76">
        <v>1.5</v>
      </c>
      <c r="Y76">
        <v>12</v>
      </c>
      <c r="AC76">
        <v>1.5</v>
      </c>
    </row>
    <row r="77" spans="2:29" x14ac:dyDescent="0.2">
      <c r="B77">
        <v>3</v>
      </c>
      <c r="C77">
        <v>1.5</v>
      </c>
      <c r="O77">
        <v>13</v>
      </c>
      <c r="P77">
        <v>1.5</v>
      </c>
      <c r="Y77">
        <v>13</v>
      </c>
      <c r="AC77">
        <v>1.5</v>
      </c>
    </row>
    <row r="78" spans="2:29" x14ac:dyDescent="0.2">
      <c r="B78">
        <v>3.5</v>
      </c>
      <c r="C78">
        <v>1.5</v>
      </c>
      <c r="O78">
        <v>13</v>
      </c>
      <c r="P78">
        <v>1.5</v>
      </c>
      <c r="Y78">
        <v>13</v>
      </c>
      <c r="AC78">
        <v>1.5</v>
      </c>
    </row>
    <row r="79" spans="2:29" x14ac:dyDescent="0.2">
      <c r="B79">
        <v>3.5</v>
      </c>
      <c r="C79">
        <v>1.5</v>
      </c>
      <c r="O79">
        <v>14</v>
      </c>
      <c r="P79">
        <v>1.5</v>
      </c>
      <c r="Y79">
        <v>14</v>
      </c>
      <c r="AC79">
        <v>1.5</v>
      </c>
    </row>
    <row r="80" spans="2:29" x14ac:dyDescent="0.2">
      <c r="B80">
        <v>3.5</v>
      </c>
      <c r="C80">
        <v>1.5</v>
      </c>
      <c r="O80">
        <v>14</v>
      </c>
      <c r="P80">
        <v>1.5</v>
      </c>
      <c r="Y80">
        <v>14</v>
      </c>
      <c r="AC80">
        <v>1.5</v>
      </c>
    </row>
    <row r="81" spans="2:29" x14ac:dyDescent="0.2">
      <c r="B81">
        <v>3.5</v>
      </c>
      <c r="C81">
        <v>1.5</v>
      </c>
      <c r="O81">
        <v>14</v>
      </c>
      <c r="P81">
        <v>1.5</v>
      </c>
      <c r="Y81">
        <v>14</v>
      </c>
      <c r="AC81">
        <v>1.5</v>
      </c>
    </row>
    <row r="82" spans="2:29" x14ac:dyDescent="0.2">
      <c r="B82">
        <v>4</v>
      </c>
      <c r="C82">
        <v>1.5</v>
      </c>
      <c r="O82">
        <v>15</v>
      </c>
      <c r="P82">
        <v>1.5</v>
      </c>
      <c r="Y82">
        <v>15</v>
      </c>
      <c r="AC82">
        <v>1.5</v>
      </c>
    </row>
    <row r="83" spans="2:29" x14ac:dyDescent="0.2">
      <c r="B83">
        <v>4</v>
      </c>
      <c r="C83">
        <v>1.5</v>
      </c>
      <c r="O83">
        <v>15</v>
      </c>
      <c r="P83">
        <v>1.5</v>
      </c>
      <c r="Y83">
        <v>15</v>
      </c>
      <c r="AC83">
        <v>1.5</v>
      </c>
    </row>
    <row r="84" spans="2:29" x14ac:dyDescent="0.2">
      <c r="B84">
        <v>4</v>
      </c>
      <c r="C84">
        <v>1.5</v>
      </c>
      <c r="O84">
        <v>15</v>
      </c>
      <c r="P84">
        <v>1.5</v>
      </c>
      <c r="Y84">
        <v>15</v>
      </c>
      <c r="AC84">
        <v>1.5</v>
      </c>
    </row>
    <row r="85" spans="2:29" x14ac:dyDescent="0.2">
      <c r="B85">
        <v>4</v>
      </c>
      <c r="C85">
        <v>1.5</v>
      </c>
      <c r="O85">
        <v>15</v>
      </c>
      <c r="P85">
        <v>2</v>
      </c>
      <c r="Y85">
        <v>15</v>
      </c>
      <c r="AC85">
        <v>2</v>
      </c>
    </row>
    <row r="86" spans="2:29" x14ac:dyDescent="0.2">
      <c r="B86">
        <v>4</v>
      </c>
      <c r="C86">
        <v>1.5</v>
      </c>
      <c r="O86">
        <v>15</v>
      </c>
      <c r="P86">
        <v>2</v>
      </c>
      <c r="Y86">
        <v>15</v>
      </c>
      <c r="AC86">
        <v>2</v>
      </c>
    </row>
    <row r="87" spans="2:29" x14ac:dyDescent="0.2">
      <c r="B87">
        <v>4</v>
      </c>
      <c r="C87">
        <v>1.5</v>
      </c>
      <c r="O87">
        <v>15</v>
      </c>
      <c r="P87">
        <v>2</v>
      </c>
      <c r="Y87">
        <v>15</v>
      </c>
      <c r="AC87">
        <v>2</v>
      </c>
    </row>
    <row r="88" spans="2:29" x14ac:dyDescent="0.2">
      <c r="B88">
        <v>4</v>
      </c>
      <c r="C88">
        <v>1.5</v>
      </c>
      <c r="O88">
        <v>15</v>
      </c>
      <c r="P88">
        <v>2</v>
      </c>
      <c r="Y88">
        <v>15</v>
      </c>
      <c r="AC88">
        <v>2</v>
      </c>
    </row>
    <row r="89" spans="2:29" x14ac:dyDescent="0.2">
      <c r="B89">
        <v>5</v>
      </c>
      <c r="C89">
        <v>2</v>
      </c>
      <c r="O89">
        <v>15</v>
      </c>
      <c r="P89">
        <v>2</v>
      </c>
      <c r="Y89">
        <v>15</v>
      </c>
      <c r="AC89">
        <v>2</v>
      </c>
    </row>
    <row r="90" spans="2:29" x14ac:dyDescent="0.2">
      <c r="B90">
        <v>5</v>
      </c>
      <c r="C90">
        <v>2</v>
      </c>
      <c r="O90">
        <v>17</v>
      </c>
      <c r="P90">
        <v>2</v>
      </c>
      <c r="Y90">
        <v>17</v>
      </c>
      <c r="AC90">
        <v>2</v>
      </c>
    </row>
    <row r="91" spans="2:29" x14ac:dyDescent="0.2">
      <c r="B91">
        <v>5</v>
      </c>
      <c r="C91">
        <v>2</v>
      </c>
      <c r="O91">
        <v>17</v>
      </c>
      <c r="P91">
        <v>2</v>
      </c>
      <c r="Y91">
        <v>17</v>
      </c>
      <c r="AC91">
        <v>2</v>
      </c>
    </row>
    <row r="92" spans="2:29" x14ac:dyDescent="0.2">
      <c r="B92">
        <v>5</v>
      </c>
      <c r="C92">
        <v>2</v>
      </c>
      <c r="O92">
        <v>17</v>
      </c>
      <c r="P92">
        <v>2</v>
      </c>
      <c r="Y92">
        <v>17</v>
      </c>
      <c r="AC92">
        <v>2</v>
      </c>
    </row>
    <row r="93" spans="2:29" x14ac:dyDescent="0.2">
      <c r="B93">
        <v>5</v>
      </c>
      <c r="C93">
        <v>2</v>
      </c>
      <c r="O93">
        <v>18</v>
      </c>
      <c r="P93">
        <v>2</v>
      </c>
      <c r="Y93">
        <v>18</v>
      </c>
      <c r="AC93">
        <v>2</v>
      </c>
    </row>
    <row r="94" spans="2:29" x14ac:dyDescent="0.2">
      <c r="B94">
        <v>5</v>
      </c>
      <c r="C94">
        <v>2</v>
      </c>
      <c r="O94">
        <v>18</v>
      </c>
      <c r="P94">
        <v>2</v>
      </c>
      <c r="Y94">
        <v>18</v>
      </c>
      <c r="AC94">
        <v>2</v>
      </c>
    </row>
    <row r="95" spans="2:29" x14ac:dyDescent="0.2">
      <c r="B95">
        <v>5</v>
      </c>
      <c r="C95">
        <v>2</v>
      </c>
      <c r="O95">
        <v>18</v>
      </c>
      <c r="P95">
        <v>2</v>
      </c>
      <c r="Y95">
        <v>18</v>
      </c>
      <c r="AC95">
        <v>2</v>
      </c>
    </row>
    <row r="96" spans="2:29" x14ac:dyDescent="0.2">
      <c r="B96">
        <v>6</v>
      </c>
      <c r="C96">
        <v>2</v>
      </c>
      <c r="O96">
        <v>19</v>
      </c>
      <c r="P96">
        <v>2</v>
      </c>
      <c r="Y96">
        <v>19</v>
      </c>
      <c r="AC96">
        <v>2</v>
      </c>
    </row>
    <row r="97" spans="2:29" x14ac:dyDescent="0.2">
      <c r="B97">
        <v>6</v>
      </c>
      <c r="C97">
        <v>2</v>
      </c>
      <c r="O97">
        <v>19</v>
      </c>
      <c r="P97">
        <v>2</v>
      </c>
      <c r="Y97">
        <v>19</v>
      </c>
      <c r="AC97">
        <v>2</v>
      </c>
    </row>
    <row r="98" spans="2:29" x14ac:dyDescent="0.2">
      <c r="B98">
        <v>6</v>
      </c>
      <c r="C98">
        <v>2</v>
      </c>
      <c r="O98">
        <v>20</v>
      </c>
      <c r="P98">
        <v>2</v>
      </c>
      <c r="Y98">
        <v>20</v>
      </c>
      <c r="AC98">
        <v>2</v>
      </c>
    </row>
    <row r="99" spans="2:29" x14ac:dyDescent="0.2">
      <c r="B99">
        <v>6</v>
      </c>
      <c r="C99">
        <v>2</v>
      </c>
      <c r="O99">
        <v>20</v>
      </c>
      <c r="P99">
        <v>2</v>
      </c>
      <c r="Y99">
        <v>20</v>
      </c>
      <c r="AC99">
        <v>2</v>
      </c>
    </row>
    <row r="100" spans="2:29" x14ac:dyDescent="0.2">
      <c r="B100">
        <v>6</v>
      </c>
      <c r="C100">
        <v>2</v>
      </c>
      <c r="O100">
        <v>20</v>
      </c>
      <c r="P100">
        <v>2</v>
      </c>
      <c r="Y100">
        <v>20</v>
      </c>
      <c r="AC100">
        <v>2</v>
      </c>
    </row>
    <row r="101" spans="2:29" x14ac:dyDescent="0.2">
      <c r="B101">
        <v>7</v>
      </c>
      <c r="C101">
        <v>2</v>
      </c>
      <c r="O101">
        <v>20</v>
      </c>
      <c r="P101">
        <v>2</v>
      </c>
      <c r="Y101">
        <v>20</v>
      </c>
      <c r="AC101">
        <v>2</v>
      </c>
    </row>
    <row r="102" spans="2:29" x14ac:dyDescent="0.2">
      <c r="B102">
        <v>7</v>
      </c>
      <c r="C102">
        <v>2</v>
      </c>
      <c r="O102">
        <v>20</v>
      </c>
      <c r="P102">
        <v>2.2999999999999998</v>
      </c>
      <c r="Y102">
        <v>20</v>
      </c>
      <c r="AC102">
        <v>2.2999999999999998</v>
      </c>
    </row>
    <row r="103" spans="2:29" x14ac:dyDescent="0.2">
      <c r="B103">
        <v>7</v>
      </c>
      <c r="C103">
        <v>2</v>
      </c>
      <c r="O103">
        <v>20</v>
      </c>
      <c r="P103">
        <v>2.2999999999999998</v>
      </c>
      <c r="Y103">
        <v>20</v>
      </c>
      <c r="AC103">
        <v>2.2999999999999998</v>
      </c>
    </row>
    <row r="104" spans="2:29" x14ac:dyDescent="0.2">
      <c r="B104">
        <v>7</v>
      </c>
      <c r="C104">
        <v>2</v>
      </c>
      <c r="O104">
        <v>22</v>
      </c>
      <c r="P104">
        <v>2.5</v>
      </c>
      <c r="Y104">
        <v>22</v>
      </c>
      <c r="AC104">
        <v>2.5</v>
      </c>
    </row>
    <row r="105" spans="2:29" x14ac:dyDescent="0.2">
      <c r="B105">
        <v>7</v>
      </c>
      <c r="C105">
        <v>2</v>
      </c>
      <c r="O105">
        <v>26</v>
      </c>
      <c r="P105">
        <v>2.5</v>
      </c>
      <c r="Y105">
        <v>26</v>
      </c>
      <c r="AC105">
        <v>2.5</v>
      </c>
    </row>
    <row r="106" spans="2:29" x14ac:dyDescent="0.2">
      <c r="B106">
        <v>7</v>
      </c>
      <c r="C106">
        <v>2</v>
      </c>
      <c r="P106">
        <v>2.5</v>
      </c>
      <c r="AC106">
        <v>2.5</v>
      </c>
    </row>
    <row r="107" spans="2:29" x14ac:dyDescent="0.2">
      <c r="B107">
        <v>7</v>
      </c>
      <c r="C107">
        <v>2</v>
      </c>
      <c r="P107">
        <v>2.5</v>
      </c>
      <c r="AC107">
        <v>2.5</v>
      </c>
    </row>
    <row r="108" spans="2:29" x14ac:dyDescent="0.2">
      <c r="B108">
        <v>7</v>
      </c>
      <c r="C108">
        <v>2</v>
      </c>
      <c r="P108">
        <v>2.5</v>
      </c>
      <c r="AC108">
        <v>2.5</v>
      </c>
    </row>
    <row r="109" spans="2:29" x14ac:dyDescent="0.2">
      <c r="B109">
        <v>8</v>
      </c>
      <c r="C109">
        <v>2.2999999999999998</v>
      </c>
      <c r="P109">
        <v>2.5</v>
      </c>
      <c r="AC109">
        <v>2.5</v>
      </c>
    </row>
    <row r="110" spans="2:29" x14ac:dyDescent="0.2">
      <c r="B110">
        <v>8</v>
      </c>
      <c r="C110">
        <v>2.2999999999999998</v>
      </c>
      <c r="P110">
        <v>2.5</v>
      </c>
      <c r="AC110">
        <v>2.5</v>
      </c>
    </row>
    <row r="111" spans="2:29" x14ac:dyDescent="0.2">
      <c r="B111">
        <v>8</v>
      </c>
      <c r="C111">
        <v>2.5</v>
      </c>
      <c r="P111">
        <v>2.5</v>
      </c>
      <c r="AC111">
        <v>2.5</v>
      </c>
    </row>
    <row r="112" spans="2:29" x14ac:dyDescent="0.2">
      <c r="B112">
        <v>8</v>
      </c>
      <c r="C112">
        <v>2.5</v>
      </c>
      <c r="P112">
        <v>2.5</v>
      </c>
      <c r="AC112">
        <v>2.5</v>
      </c>
    </row>
    <row r="113" spans="2:29" x14ac:dyDescent="0.2">
      <c r="B113">
        <v>8</v>
      </c>
      <c r="C113">
        <v>2.5</v>
      </c>
      <c r="P113">
        <v>3</v>
      </c>
      <c r="AC113">
        <v>3</v>
      </c>
    </row>
    <row r="114" spans="2:29" x14ac:dyDescent="0.2">
      <c r="B114">
        <v>9</v>
      </c>
      <c r="C114">
        <v>2.5</v>
      </c>
      <c r="P114">
        <v>3</v>
      </c>
      <c r="AC114">
        <v>3</v>
      </c>
    </row>
    <row r="115" spans="2:29" x14ac:dyDescent="0.2">
      <c r="B115">
        <v>9</v>
      </c>
      <c r="C115">
        <v>2.5</v>
      </c>
      <c r="P115">
        <v>3</v>
      </c>
      <c r="AC115">
        <v>3</v>
      </c>
    </row>
    <row r="116" spans="2:29" x14ac:dyDescent="0.2">
      <c r="B116">
        <v>9</v>
      </c>
      <c r="C116">
        <v>2.5</v>
      </c>
      <c r="P116">
        <v>3</v>
      </c>
      <c r="AC116">
        <v>3</v>
      </c>
    </row>
    <row r="117" spans="2:29" x14ac:dyDescent="0.2">
      <c r="B117">
        <v>10</v>
      </c>
      <c r="C117">
        <v>2.5</v>
      </c>
      <c r="P117">
        <v>3</v>
      </c>
      <c r="AC117">
        <v>3</v>
      </c>
    </row>
    <row r="118" spans="2:29" x14ac:dyDescent="0.2">
      <c r="B118">
        <v>10</v>
      </c>
      <c r="C118">
        <v>2.5</v>
      </c>
      <c r="P118">
        <v>3</v>
      </c>
      <c r="AC118">
        <v>3</v>
      </c>
    </row>
    <row r="119" spans="2:29" x14ac:dyDescent="0.2">
      <c r="B119">
        <v>10</v>
      </c>
      <c r="C119">
        <v>2.5</v>
      </c>
      <c r="P119">
        <v>3</v>
      </c>
      <c r="AC119">
        <v>3</v>
      </c>
    </row>
    <row r="120" spans="2:29" x14ac:dyDescent="0.2">
      <c r="B120">
        <v>10</v>
      </c>
      <c r="C120">
        <v>2.5</v>
      </c>
      <c r="P120">
        <v>3</v>
      </c>
      <c r="AC120">
        <v>3</v>
      </c>
    </row>
    <row r="121" spans="2:29" x14ac:dyDescent="0.2">
      <c r="B121">
        <v>10</v>
      </c>
      <c r="C121">
        <v>2.5</v>
      </c>
      <c r="P121">
        <v>3</v>
      </c>
      <c r="AC121">
        <v>3</v>
      </c>
    </row>
    <row r="122" spans="2:29" x14ac:dyDescent="0.2">
      <c r="B122">
        <v>11</v>
      </c>
      <c r="C122">
        <v>2.5</v>
      </c>
      <c r="P122">
        <v>3</v>
      </c>
      <c r="AC122">
        <v>3</v>
      </c>
    </row>
    <row r="123" spans="2:29" x14ac:dyDescent="0.2">
      <c r="B123">
        <v>11</v>
      </c>
      <c r="C123">
        <v>2.5</v>
      </c>
      <c r="P123">
        <v>3</v>
      </c>
      <c r="AC123">
        <v>3</v>
      </c>
    </row>
    <row r="124" spans="2:29" x14ac:dyDescent="0.2">
      <c r="B124">
        <v>12</v>
      </c>
      <c r="C124">
        <v>2.5</v>
      </c>
      <c r="P124">
        <v>3</v>
      </c>
      <c r="AC124">
        <v>3</v>
      </c>
    </row>
    <row r="125" spans="2:29" x14ac:dyDescent="0.2">
      <c r="B125">
        <v>13</v>
      </c>
      <c r="C125">
        <v>3</v>
      </c>
      <c r="P125">
        <v>3</v>
      </c>
      <c r="AC125">
        <v>3</v>
      </c>
    </row>
    <row r="126" spans="2:29" x14ac:dyDescent="0.2">
      <c r="B126">
        <v>13</v>
      </c>
      <c r="C126">
        <v>3</v>
      </c>
      <c r="P126">
        <v>3.3</v>
      </c>
      <c r="AC126">
        <v>3.3</v>
      </c>
    </row>
    <row r="127" spans="2:29" x14ac:dyDescent="0.2">
      <c r="B127">
        <v>13</v>
      </c>
      <c r="C127">
        <v>3</v>
      </c>
      <c r="P127">
        <v>3.5</v>
      </c>
      <c r="AC127">
        <v>3.5</v>
      </c>
    </row>
    <row r="128" spans="2:29" x14ac:dyDescent="0.2">
      <c r="B128">
        <v>15</v>
      </c>
      <c r="C128">
        <v>3</v>
      </c>
      <c r="P128">
        <v>3.5</v>
      </c>
      <c r="AC128">
        <v>3.5</v>
      </c>
    </row>
    <row r="129" spans="2:29" x14ac:dyDescent="0.2">
      <c r="B129">
        <v>15</v>
      </c>
      <c r="C129">
        <v>3</v>
      </c>
      <c r="P129">
        <v>3.5</v>
      </c>
      <c r="AC129">
        <v>3.5</v>
      </c>
    </row>
    <row r="130" spans="2:29" x14ac:dyDescent="0.2">
      <c r="B130">
        <v>15</v>
      </c>
      <c r="C130">
        <v>3</v>
      </c>
      <c r="P130">
        <v>3.5</v>
      </c>
      <c r="AC130">
        <v>3.5</v>
      </c>
    </row>
    <row r="131" spans="2:29" x14ac:dyDescent="0.2">
      <c r="B131">
        <v>16</v>
      </c>
      <c r="C131">
        <v>3</v>
      </c>
      <c r="P131">
        <v>4</v>
      </c>
      <c r="AC131">
        <v>4</v>
      </c>
    </row>
    <row r="132" spans="2:29" x14ac:dyDescent="0.2">
      <c r="B132">
        <v>17</v>
      </c>
      <c r="C132">
        <v>3</v>
      </c>
      <c r="P132">
        <v>4</v>
      </c>
      <c r="AC132">
        <v>4</v>
      </c>
    </row>
    <row r="133" spans="2:29" x14ac:dyDescent="0.2">
      <c r="B133">
        <v>18</v>
      </c>
      <c r="C133">
        <v>3</v>
      </c>
      <c r="P133">
        <v>4</v>
      </c>
      <c r="AC133">
        <v>4</v>
      </c>
    </row>
    <row r="134" spans="2:29" x14ac:dyDescent="0.2">
      <c r="B134">
        <v>20</v>
      </c>
      <c r="C134">
        <v>3</v>
      </c>
      <c r="P134">
        <v>5</v>
      </c>
      <c r="AC134">
        <v>5</v>
      </c>
    </row>
    <row r="135" spans="2:29" x14ac:dyDescent="0.2">
      <c r="C135">
        <v>3</v>
      </c>
      <c r="P135">
        <v>5</v>
      </c>
      <c r="AC135">
        <v>5</v>
      </c>
    </row>
    <row r="136" spans="2:29" x14ac:dyDescent="0.2">
      <c r="C136">
        <v>3</v>
      </c>
      <c r="P136">
        <v>5</v>
      </c>
      <c r="AC136">
        <v>5</v>
      </c>
    </row>
    <row r="137" spans="2:29" x14ac:dyDescent="0.2">
      <c r="C137">
        <v>3</v>
      </c>
      <c r="P137">
        <v>6</v>
      </c>
      <c r="AC137">
        <v>6</v>
      </c>
    </row>
    <row r="138" spans="2:29" x14ac:dyDescent="0.2">
      <c r="C138">
        <v>3</v>
      </c>
      <c r="P138">
        <v>6</v>
      </c>
      <c r="AC138">
        <v>6</v>
      </c>
    </row>
    <row r="139" spans="2:29" x14ac:dyDescent="0.2">
      <c r="C139">
        <v>3</v>
      </c>
      <c r="P139">
        <v>6</v>
      </c>
      <c r="AC139">
        <v>6</v>
      </c>
    </row>
    <row r="140" spans="2:29" x14ac:dyDescent="0.2">
      <c r="C140">
        <v>3</v>
      </c>
      <c r="P140">
        <v>8</v>
      </c>
      <c r="AC140">
        <v>8</v>
      </c>
    </row>
    <row r="141" spans="2:29" x14ac:dyDescent="0.2">
      <c r="C141">
        <v>3</v>
      </c>
      <c r="P141">
        <v>8</v>
      </c>
      <c r="AC141">
        <v>8</v>
      </c>
    </row>
    <row r="142" spans="2:29" x14ac:dyDescent="0.2">
      <c r="C142">
        <v>3</v>
      </c>
      <c r="P142">
        <v>8</v>
      </c>
      <c r="AC142">
        <v>8</v>
      </c>
    </row>
    <row r="143" spans="2:29" x14ac:dyDescent="0.2">
      <c r="C143">
        <v>3</v>
      </c>
      <c r="P143">
        <v>9</v>
      </c>
      <c r="AC143">
        <v>9</v>
      </c>
    </row>
    <row r="144" spans="2:29" x14ac:dyDescent="0.2">
      <c r="C144">
        <v>3.3</v>
      </c>
      <c r="P144">
        <v>10</v>
      </c>
      <c r="AC144">
        <v>10</v>
      </c>
    </row>
    <row r="145" spans="3:29" x14ac:dyDescent="0.2">
      <c r="C145">
        <v>3.5</v>
      </c>
      <c r="P145">
        <v>10</v>
      </c>
      <c r="AC145">
        <v>10</v>
      </c>
    </row>
    <row r="146" spans="3:29" x14ac:dyDescent="0.2">
      <c r="C146">
        <v>3.5</v>
      </c>
    </row>
    <row r="147" spans="3:29" x14ac:dyDescent="0.2">
      <c r="C147">
        <v>3.5</v>
      </c>
    </row>
    <row r="148" spans="3:29" x14ac:dyDescent="0.2">
      <c r="C148">
        <v>3.5</v>
      </c>
    </row>
    <row r="149" spans="3:29" x14ac:dyDescent="0.2">
      <c r="C149">
        <v>3.5</v>
      </c>
    </row>
    <row r="150" spans="3:29" x14ac:dyDescent="0.2">
      <c r="C150">
        <v>4</v>
      </c>
    </row>
    <row r="151" spans="3:29" x14ac:dyDescent="0.2">
      <c r="C151">
        <v>4</v>
      </c>
    </row>
    <row r="152" spans="3:29" x14ac:dyDescent="0.2">
      <c r="C152">
        <v>4</v>
      </c>
    </row>
    <row r="153" spans="3:29" x14ac:dyDescent="0.2">
      <c r="C153">
        <v>4</v>
      </c>
    </row>
    <row r="154" spans="3:29" x14ac:dyDescent="0.2">
      <c r="C154">
        <v>4</v>
      </c>
    </row>
    <row r="155" spans="3:29" x14ac:dyDescent="0.2">
      <c r="C155">
        <v>4</v>
      </c>
    </row>
    <row r="156" spans="3:29" x14ac:dyDescent="0.2">
      <c r="C156">
        <v>4.5</v>
      </c>
    </row>
    <row r="157" spans="3:29" x14ac:dyDescent="0.2">
      <c r="C157">
        <v>5</v>
      </c>
    </row>
    <row r="158" spans="3:29" x14ac:dyDescent="0.2">
      <c r="C158">
        <v>5</v>
      </c>
    </row>
    <row r="159" spans="3:29" x14ac:dyDescent="0.2">
      <c r="C159">
        <v>5</v>
      </c>
    </row>
    <row r="160" spans="3:29" x14ac:dyDescent="0.2">
      <c r="C160">
        <v>5</v>
      </c>
    </row>
    <row r="161" spans="3:3" x14ac:dyDescent="0.2">
      <c r="C161">
        <v>5</v>
      </c>
    </row>
    <row r="162" spans="3:3" x14ac:dyDescent="0.2">
      <c r="C162">
        <v>5</v>
      </c>
    </row>
    <row r="163" spans="3:3" x14ac:dyDescent="0.2">
      <c r="C163">
        <v>5</v>
      </c>
    </row>
    <row r="164" spans="3:3" x14ac:dyDescent="0.2">
      <c r="C164">
        <v>5</v>
      </c>
    </row>
    <row r="165" spans="3:3" x14ac:dyDescent="0.2">
      <c r="C165">
        <v>5</v>
      </c>
    </row>
    <row r="166" spans="3:3" x14ac:dyDescent="0.2">
      <c r="C166">
        <v>6</v>
      </c>
    </row>
    <row r="167" spans="3:3" x14ac:dyDescent="0.2">
      <c r="C167">
        <v>6</v>
      </c>
    </row>
    <row r="168" spans="3:3" x14ac:dyDescent="0.2">
      <c r="C168">
        <v>6</v>
      </c>
    </row>
    <row r="169" spans="3:3" x14ac:dyDescent="0.2">
      <c r="C169">
        <v>6</v>
      </c>
    </row>
    <row r="170" spans="3:3" x14ac:dyDescent="0.2">
      <c r="C170">
        <v>6</v>
      </c>
    </row>
    <row r="171" spans="3:3" x14ac:dyDescent="0.2">
      <c r="C171">
        <v>6</v>
      </c>
    </row>
    <row r="172" spans="3:3" x14ac:dyDescent="0.2">
      <c r="C172">
        <v>6</v>
      </c>
    </row>
    <row r="173" spans="3:3" x14ac:dyDescent="0.2">
      <c r="C173">
        <v>6</v>
      </c>
    </row>
    <row r="174" spans="3:3" x14ac:dyDescent="0.2">
      <c r="C174">
        <v>6</v>
      </c>
    </row>
    <row r="175" spans="3:3" x14ac:dyDescent="0.2">
      <c r="C175">
        <v>7</v>
      </c>
    </row>
    <row r="176" spans="3:3" x14ac:dyDescent="0.2">
      <c r="C176">
        <v>7</v>
      </c>
    </row>
    <row r="177" spans="3:3" x14ac:dyDescent="0.2">
      <c r="C177">
        <v>7</v>
      </c>
    </row>
    <row r="178" spans="3:3" x14ac:dyDescent="0.2">
      <c r="C178">
        <v>7</v>
      </c>
    </row>
    <row r="179" spans="3:3" x14ac:dyDescent="0.2">
      <c r="C179">
        <v>7</v>
      </c>
    </row>
    <row r="180" spans="3:3" x14ac:dyDescent="0.2">
      <c r="C180">
        <v>8</v>
      </c>
    </row>
    <row r="181" spans="3:3" x14ac:dyDescent="0.2">
      <c r="C181">
        <v>8</v>
      </c>
    </row>
    <row r="182" spans="3:3" x14ac:dyDescent="0.2">
      <c r="C182">
        <v>8</v>
      </c>
    </row>
    <row r="183" spans="3:3" x14ac:dyDescent="0.2">
      <c r="C183">
        <v>8</v>
      </c>
    </row>
    <row r="184" spans="3:3" x14ac:dyDescent="0.2">
      <c r="C184">
        <v>8</v>
      </c>
    </row>
    <row r="185" spans="3:3" x14ac:dyDescent="0.2">
      <c r="C185">
        <v>8</v>
      </c>
    </row>
    <row r="186" spans="3:3" x14ac:dyDescent="0.2">
      <c r="C186">
        <v>8</v>
      </c>
    </row>
    <row r="187" spans="3:3" x14ac:dyDescent="0.2">
      <c r="C187">
        <v>8</v>
      </c>
    </row>
    <row r="188" spans="3:3" x14ac:dyDescent="0.2">
      <c r="C188">
        <v>8</v>
      </c>
    </row>
    <row r="189" spans="3:3" x14ac:dyDescent="0.2">
      <c r="C189">
        <v>8</v>
      </c>
    </row>
    <row r="190" spans="3:3" x14ac:dyDescent="0.2">
      <c r="C190">
        <v>8</v>
      </c>
    </row>
    <row r="191" spans="3:3" x14ac:dyDescent="0.2">
      <c r="C191">
        <v>8</v>
      </c>
    </row>
    <row r="192" spans="3:3" x14ac:dyDescent="0.2">
      <c r="C192">
        <v>8</v>
      </c>
    </row>
    <row r="193" spans="3:3" x14ac:dyDescent="0.2">
      <c r="C193">
        <v>8</v>
      </c>
    </row>
    <row r="194" spans="3:3" x14ac:dyDescent="0.2">
      <c r="C194">
        <v>8</v>
      </c>
    </row>
    <row r="195" spans="3:3" x14ac:dyDescent="0.2">
      <c r="C195">
        <v>8</v>
      </c>
    </row>
    <row r="196" spans="3:3" x14ac:dyDescent="0.2">
      <c r="C196">
        <v>8</v>
      </c>
    </row>
    <row r="197" spans="3:3" x14ac:dyDescent="0.2">
      <c r="C197">
        <v>9</v>
      </c>
    </row>
    <row r="198" spans="3:3" x14ac:dyDescent="0.2">
      <c r="C198">
        <v>9</v>
      </c>
    </row>
    <row r="199" spans="3:3" x14ac:dyDescent="0.2">
      <c r="C199">
        <v>9</v>
      </c>
    </row>
    <row r="200" spans="3:3" x14ac:dyDescent="0.2">
      <c r="C200">
        <v>9</v>
      </c>
    </row>
    <row r="201" spans="3:3" x14ac:dyDescent="0.2">
      <c r="C201">
        <v>10</v>
      </c>
    </row>
    <row r="202" spans="3:3" x14ac:dyDescent="0.2">
      <c r="C202">
        <v>10</v>
      </c>
    </row>
    <row r="203" spans="3:3" x14ac:dyDescent="0.2">
      <c r="C203">
        <v>10</v>
      </c>
    </row>
    <row r="204" spans="3:3" x14ac:dyDescent="0.2">
      <c r="C204">
        <v>10</v>
      </c>
    </row>
    <row r="205" spans="3:3" x14ac:dyDescent="0.2">
      <c r="C205">
        <v>10</v>
      </c>
    </row>
    <row r="206" spans="3:3" x14ac:dyDescent="0.2">
      <c r="C206">
        <v>10</v>
      </c>
    </row>
    <row r="207" spans="3:3" x14ac:dyDescent="0.2">
      <c r="C207">
        <v>10</v>
      </c>
    </row>
    <row r="208" spans="3:3" x14ac:dyDescent="0.2">
      <c r="C208">
        <v>10</v>
      </c>
    </row>
    <row r="209" spans="3:3" x14ac:dyDescent="0.2">
      <c r="C209">
        <v>10</v>
      </c>
    </row>
    <row r="210" spans="3:3" x14ac:dyDescent="0.2">
      <c r="C210">
        <v>10</v>
      </c>
    </row>
    <row r="211" spans="3:3" x14ac:dyDescent="0.2">
      <c r="C211">
        <v>10</v>
      </c>
    </row>
    <row r="212" spans="3:3" x14ac:dyDescent="0.2">
      <c r="C212">
        <v>10</v>
      </c>
    </row>
    <row r="213" spans="3:3" x14ac:dyDescent="0.2">
      <c r="C213">
        <v>10</v>
      </c>
    </row>
    <row r="214" spans="3:3" x14ac:dyDescent="0.2">
      <c r="C214">
        <v>10</v>
      </c>
    </row>
    <row r="215" spans="3:3" x14ac:dyDescent="0.2">
      <c r="C215">
        <v>10</v>
      </c>
    </row>
    <row r="216" spans="3:3" x14ac:dyDescent="0.2">
      <c r="C216">
        <v>11</v>
      </c>
    </row>
    <row r="217" spans="3:3" x14ac:dyDescent="0.2">
      <c r="C217">
        <v>11</v>
      </c>
    </row>
    <row r="218" spans="3:3" x14ac:dyDescent="0.2">
      <c r="C218">
        <v>11</v>
      </c>
    </row>
    <row r="219" spans="3:3" x14ac:dyDescent="0.2">
      <c r="C219">
        <v>11</v>
      </c>
    </row>
    <row r="220" spans="3:3" x14ac:dyDescent="0.2">
      <c r="C220">
        <v>12</v>
      </c>
    </row>
    <row r="221" spans="3:3" x14ac:dyDescent="0.2">
      <c r="C221">
        <v>12</v>
      </c>
    </row>
    <row r="222" spans="3:3" x14ac:dyDescent="0.2">
      <c r="C222">
        <v>12</v>
      </c>
    </row>
    <row r="223" spans="3:3" x14ac:dyDescent="0.2">
      <c r="C223">
        <v>12</v>
      </c>
    </row>
    <row r="224" spans="3:3" x14ac:dyDescent="0.2">
      <c r="C224">
        <v>12</v>
      </c>
    </row>
    <row r="225" spans="3:3" x14ac:dyDescent="0.2">
      <c r="C225">
        <v>12</v>
      </c>
    </row>
    <row r="226" spans="3:3" x14ac:dyDescent="0.2">
      <c r="C226">
        <v>12</v>
      </c>
    </row>
    <row r="227" spans="3:3" x14ac:dyDescent="0.2">
      <c r="C227">
        <v>12</v>
      </c>
    </row>
    <row r="228" spans="3:3" x14ac:dyDescent="0.2">
      <c r="C228">
        <v>12</v>
      </c>
    </row>
    <row r="229" spans="3:3" x14ac:dyDescent="0.2">
      <c r="C229">
        <v>13</v>
      </c>
    </row>
    <row r="230" spans="3:3" x14ac:dyDescent="0.2">
      <c r="C230">
        <v>13</v>
      </c>
    </row>
    <row r="231" spans="3:3" x14ac:dyDescent="0.2">
      <c r="C231">
        <v>14</v>
      </c>
    </row>
    <row r="232" spans="3:3" x14ac:dyDescent="0.2">
      <c r="C232">
        <v>14</v>
      </c>
    </row>
    <row r="233" spans="3:3" x14ac:dyDescent="0.2">
      <c r="C233">
        <v>14</v>
      </c>
    </row>
    <row r="234" spans="3:3" x14ac:dyDescent="0.2">
      <c r="C234">
        <v>15</v>
      </c>
    </row>
    <row r="235" spans="3:3" x14ac:dyDescent="0.2">
      <c r="C235">
        <v>15</v>
      </c>
    </row>
    <row r="236" spans="3:3" x14ac:dyDescent="0.2">
      <c r="C236">
        <v>15</v>
      </c>
    </row>
    <row r="237" spans="3:3" x14ac:dyDescent="0.2">
      <c r="C237">
        <v>15</v>
      </c>
    </row>
    <row r="238" spans="3:3" x14ac:dyDescent="0.2">
      <c r="C238">
        <v>15</v>
      </c>
    </row>
    <row r="239" spans="3:3" x14ac:dyDescent="0.2">
      <c r="C239">
        <v>15</v>
      </c>
    </row>
    <row r="240" spans="3:3" x14ac:dyDescent="0.2">
      <c r="C240">
        <v>15</v>
      </c>
    </row>
    <row r="241" spans="3:3" x14ac:dyDescent="0.2">
      <c r="C241">
        <v>15</v>
      </c>
    </row>
    <row r="242" spans="3:3" x14ac:dyDescent="0.2">
      <c r="C242">
        <v>15</v>
      </c>
    </row>
    <row r="243" spans="3:3" x14ac:dyDescent="0.2">
      <c r="C243">
        <v>15</v>
      </c>
    </row>
    <row r="244" spans="3:3" x14ac:dyDescent="0.2">
      <c r="C244">
        <v>17</v>
      </c>
    </row>
    <row r="245" spans="3:3" x14ac:dyDescent="0.2">
      <c r="C245">
        <v>17</v>
      </c>
    </row>
    <row r="246" spans="3:3" x14ac:dyDescent="0.2">
      <c r="C246">
        <v>17</v>
      </c>
    </row>
    <row r="247" spans="3:3" x14ac:dyDescent="0.2">
      <c r="C247">
        <v>18</v>
      </c>
    </row>
    <row r="248" spans="3:3" x14ac:dyDescent="0.2">
      <c r="C248">
        <v>18</v>
      </c>
    </row>
    <row r="249" spans="3:3" x14ac:dyDescent="0.2">
      <c r="C249">
        <v>18</v>
      </c>
    </row>
    <row r="250" spans="3:3" x14ac:dyDescent="0.2">
      <c r="C250">
        <v>19</v>
      </c>
    </row>
    <row r="251" spans="3:3" x14ac:dyDescent="0.2">
      <c r="C251">
        <v>19</v>
      </c>
    </row>
    <row r="252" spans="3:3" x14ac:dyDescent="0.2">
      <c r="C252">
        <v>20</v>
      </c>
    </row>
    <row r="253" spans="3:3" x14ac:dyDescent="0.2">
      <c r="C253">
        <v>20</v>
      </c>
    </row>
    <row r="254" spans="3:3" x14ac:dyDescent="0.2">
      <c r="C254">
        <v>20</v>
      </c>
    </row>
    <row r="255" spans="3:3" x14ac:dyDescent="0.2">
      <c r="C255">
        <v>20</v>
      </c>
    </row>
    <row r="256" spans="3:3" x14ac:dyDescent="0.2">
      <c r="C256">
        <v>20</v>
      </c>
    </row>
    <row r="257" spans="3:3" x14ac:dyDescent="0.2">
      <c r="C257">
        <v>20</v>
      </c>
    </row>
    <row r="258" spans="3:3" x14ac:dyDescent="0.2">
      <c r="C258">
        <v>22</v>
      </c>
    </row>
    <row r="259" spans="3:3" x14ac:dyDescent="0.2">
      <c r="C259">
        <v>26</v>
      </c>
    </row>
  </sheetData>
  <sortState ref="AC3:AC145">
    <sortCondition ref="AC3"/>
  </sortState>
  <mergeCells count="7">
    <mergeCell ref="AA1:AC1"/>
    <mergeCell ref="A1:C1"/>
    <mergeCell ref="F1:H1"/>
    <mergeCell ref="J1:L1"/>
    <mergeCell ref="N1:P1"/>
    <mergeCell ref="S1:U1"/>
    <mergeCell ref="W1:Y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 Brutos Estação Seca</vt:lpstr>
      <vt:lpstr>Dados Brutos Estação Chuvosa</vt:lpstr>
      <vt:lpstr>Distâncias de Estocagem (seca)</vt:lpstr>
      <vt:lpstr>Distâncias de Estocagem (chuv.)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Alencar</dc:creator>
  <cp:lastModifiedBy>Microsoft Office User</cp:lastModifiedBy>
  <dcterms:created xsi:type="dcterms:W3CDTF">2014-04-03T13:14:09Z</dcterms:created>
  <dcterms:modified xsi:type="dcterms:W3CDTF">2021-06-01T12:40:08Z</dcterms:modified>
</cp:coreProperties>
</file>