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Volumes/GoogleDrive/My Drive/Carreira Acadêmica/Doutorado/Tese - João Paulo Alencar/Analises/Elementos Bióticos/Resultados/outputs/tables/"/>
    </mc:Choice>
  </mc:AlternateContent>
  <xr:revisionPtr revIDLastSave="0" documentId="13_ncr:1_{29E61FEA-E601-7B47-96A2-1E917EE683EE}" xr6:coauthVersionLast="36" xr6:coauthVersionMax="36" xr10:uidLastSave="{00000000-0000-0000-0000-000000000000}"/>
  <bookViews>
    <workbookView xWindow="4780" yWindow="-14420" windowWidth="25600" windowHeight="14420" activeTab="5" xr2:uid="{8BE1F850-643F-754B-B438-8BDD7E09D5AB}"/>
  </bookViews>
  <sheets>
    <sheet name="Color" sheetId="3" r:id="rId1"/>
    <sheet name="cdn" sheetId="2" r:id="rId2"/>
    <sheet name="noise" sheetId="4" r:id="rId3"/>
    <sheet name="BEs" sheetId="11" r:id="rId4"/>
    <sheet name="Noise %" sheetId="7" r:id="rId5"/>
    <sheet name="Composition" sheetId="6" r:id="rId6"/>
    <sheet name="tables" sheetId="10" r:id="rId7"/>
    <sheet name="table 2" sheetId="8" r:id="rId8"/>
  </sheets>
  <definedNames>
    <definedName name="_xlnm._FilterDatabase" localSheetId="3" hidden="1">BEs!$A$1:$C$1</definedName>
    <definedName name="_xlnm._FilterDatabase" localSheetId="5" hidden="1">Composition!$A$1:$O$23</definedName>
    <definedName name="_xlnm._FilterDatabase" localSheetId="7">'table 2'!$A$1:$K$23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7" l="1"/>
  <c r="F12" i="7"/>
  <c r="E12" i="7"/>
  <c r="C12" i="7"/>
  <c r="G10" i="7"/>
  <c r="F10" i="7"/>
  <c r="E10" i="7"/>
  <c r="D10" i="7"/>
  <c r="C10" i="7"/>
  <c r="G7" i="7"/>
  <c r="F7" i="7"/>
  <c r="E7" i="7"/>
  <c r="D7" i="7"/>
  <c r="C7" i="7"/>
  <c r="D12" i="7"/>
  <c r="B12" i="7"/>
  <c r="B10" i="7"/>
  <c r="B7" i="7"/>
  <c r="G4" i="7"/>
  <c r="F4" i="7"/>
  <c r="E4" i="7"/>
  <c r="D4" i="7"/>
  <c r="C4" i="7"/>
  <c r="B23" i="2" l="1"/>
  <c r="B5" i="10" l="1"/>
  <c r="C5" i="10"/>
  <c r="D5" i="10"/>
  <c r="E5" i="10"/>
  <c r="F5" i="10"/>
  <c r="B6" i="10"/>
  <c r="C6" i="10"/>
  <c r="D6" i="10"/>
  <c r="E6" i="10"/>
  <c r="F6" i="10"/>
  <c r="B12" i="10"/>
  <c r="C12" i="10"/>
  <c r="D12" i="10"/>
  <c r="E12" i="10"/>
  <c r="F12" i="10"/>
  <c r="B13" i="10"/>
  <c r="C13" i="10"/>
  <c r="D13" i="10"/>
  <c r="E13" i="10"/>
  <c r="F13" i="10"/>
  <c r="N7" i="10"/>
  <c r="N6" i="10"/>
  <c r="M7" i="10"/>
  <c r="M6" i="10"/>
  <c r="L7" i="10"/>
  <c r="L6" i="10"/>
  <c r="K7" i="10"/>
  <c r="K6" i="10"/>
  <c r="J7" i="10"/>
  <c r="J6" i="10"/>
  <c r="N14" i="10"/>
  <c r="N13" i="10"/>
  <c r="M14" i="10"/>
  <c r="M13" i="10"/>
  <c r="L14" i="10"/>
  <c r="L13" i="10"/>
  <c r="K14" i="10"/>
  <c r="K13" i="10"/>
  <c r="J14" i="10"/>
  <c r="J13" i="10"/>
</calcChain>
</file>

<file path=xl/sharedStrings.xml><?xml version="1.0" encoding="utf-8"?>
<sst xmlns="http://schemas.openxmlformats.org/spreadsheetml/2006/main" count="4064" uniqueCount="494">
  <si>
    <t>Cutdist</t>
  </si>
  <si>
    <t>Noise</t>
  </si>
  <si>
    <t>NNOUT = 2</t>
  </si>
  <si>
    <t>Asthenes luizae</t>
  </si>
  <si>
    <t>Augastes scutatus</t>
  </si>
  <si>
    <t>Boana cipoensis</t>
  </si>
  <si>
    <t>Bokermannohyla alvarengai</t>
  </si>
  <si>
    <t>Bokermannohyla saxicola</t>
  </si>
  <si>
    <t>Crossodactylus trachystomus</t>
  </si>
  <si>
    <t>Embernagra longicauda</t>
  </si>
  <si>
    <t>Leptodactylus camaquara</t>
  </si>
  <si>
    <t>Odontophrynus juquinha*</t>
  </si>
  <si>
    <t>Pithecopus megacephalus</t>
  </si>
  <si>
    <t>Polystictus superciliaris</t>
  </si>
  <si>
    <t>Scinax curicica</t>
  </si>
  <si>
    <t>Thoropa megatympanum</t>
  </si>
  <si>
    <t>Allobates brunneus</t>
  </si>
  <si>
    <t>Ameerega braccata</t>
  </si>
  <si>
    <t>Amphisbaena brevis</t>
  </si>
  <si>
    <t>Amphisbaena neglecta</t>
  </si>
  <si>
    <t>Apostolepis kikoi*</t>
  </si>
  <si>
    <t>Apostolepis lineata</t>
  </si>
  <si>
    <t>Apostolepis vittata</t>
  </si>
  <si>
    <t>Oreobates crepitans</t>
  </si>
  <si>
    <t>Pithecopus centralis</t>
  </si>
  <si>
    <t>Ameivula cipoensis*</t>
  </si>
  <si>
    <t>Atractus spinalis</t>
  </si>
  <si>
    <t>Hylodes otavioi</t>
  </si>
  <si>
    <t>Julianus pinimus</t>
  </si>
  <si>
    <t>Physalaemus deimaticus</t>
  </si>
  <si>
    <t>Placosoma cipoense</t>
  </si>
  <si>
    <t>Pseudopaludicola mineira</t>
  </si>
  <si>
    <t>Alipiopsitta xanthops</t>
  </si>
  <si>
    <t>Antilophia galeata</t>
  </si>
  <si>
    <t>Bothrops moojeni</t>
  </si>
  <si>
    <t>Cyanocorax cristatellus</t>
  </si>
  <si>
    <t>Epicrates crassus</t>
  </si>
  <si>
    <t>Physalaemus nattereri</t>
  </si>
  <si>
    <t>Saltatricula atricollis</t>
  </si>
  <si>
    <t>Apostolepis cerradoensis</t>
  </si>
  <si>
    <t>Atractus edioi</t>
  </si>
  <si>
    <t>Boana ericae</t>
  </si>
  <si>
    <t>Leptodactylus tapiti</t>
  </si>
  <si>
    <t>Proceratophrys bagnoi</t>
  </si>
  <si>
    <t>Scinax rupestris*</t>
  </si>
  <si>
    <t>Amphisbaena carli</t>
  </si>
  <si>
    <t>Amphisbaena persephone*</t>
  </si>
  <si>
    <t>Bachia geralista</t>
  </si>
  <si>
    <t>Leposternon maximus</t>
  </si>
  <si>
    <t>Psilops seductus*</t>
  </si>
  <si>
    <t>Aplastodiscus lutzorum*</t>
  </si>
  <si>
    <t>Boana goiana</t>
  </si>
  <si>
    <t>Bokermannohyla nanuzae</t>
  </si>
  <si>
    <t>Eurolophosaurus nanuzae</t>
  </si>
  <si>
    <t>Lonchophylla bokermanni</t>
  </si>
  <si>
    <t>Physalaemus evangelistai</t>
  </si>
  <si>
    <t>Proceratophrys cururu</t>
  </si>
  <si>
    <t>Enyalius capetinga*</t>
  </si>
  <si>
    <t>Juscelinomys candango</t>
  </si>
  <si>
    <t>Microakodontomys transitorius</t>
  </si>
  <si>
    <t>Scinax rogerioi</t>
  </si>
  <si>
    <t>Bokermannohyla sagarana</t>
  </si>
  <si>
    <t>Calassomys apicalis</t>
  </si>
  <si>
    <t>Gymnodactylus guttulatus</t>
  </si>
  <si>
    <t>Scinax cabralensis</t>
  </si>
  <si>
    <t>Amphisbaena absaberi</t>
  </si>
  <si>
    <t>Apostolepis christineae</t>
  </si>
  <si>
    <t>Helicops boitata*</t>
  </si>
  <si>
    <t>Liotyphlops taylori*</t>
  </si>
  <si>
    <t>Charitospiza eucosma</t>
  </si>
  <si>
    <t>Melanopareia torquata</t>
  </si>
  <si>
    <t>Neothraupis fasciata</t>
  </si>
  <si>
    <t>Porphyrospiza caerulescens</t>
  </si>
  <si>
    <t>Phasmahyla jandaia</t>
  </si>
  <si>
    <t>Tantilla boipiranga</t>
  </si>
  <si>
    <t>Trilepida jani</t>
  </si>
  <si>
    <t>Apostolepis adhara*</t>
  </si>
  <si>
    <t>Celeus obrieni</t>
  </si>
  <si>
    <t>Chiasmocleis centralis</t>
  </si>
  <si>
    <t>Akodon lindberghi</t>
  </si>
  <si>
    <t>Boana stenocephala</t>
  </si>
  <si>
    <t>Pithecopus ayeaye</t>
  </si>
  <si>
    <t>Ameerega picta</t>
  </si>
  <si>
    <t xml:space="preserve">Rhinella scitula </t>
  </si>
  <si>
    <t>Bokermannohyla sapiranga</t>
  </si>
  <si>
    <t>Odontophrynus salvatori</t>
  </si>
  <si>
    <t>Bokermannohyla ibitiguara</t>
  </si>
  <si>
    <t>Apostolepis assimilis</t>
  </si>
  <si>
    <t>Helicops modestus*</t>
  </si>
  <si>
    <t>Simophis rhinostoma</t>
  </si>
  <si>
    <t>Sporophila nigrorufa</t>
  </si>
  <si>
    <t>Tropidurus callathelys</t>
  </si>
  <si>
    <t>Tropidurus chromatops</t>
  </si>
  <si>
    <t>Bothrops itapetiningae</t>
  </si>
  <si>
    <t>Phalotris lativittatus</t>
  </si>
  <si>
    <t>Phalotris mertensi</t>
  </si>
  <si>
    <t>Akodon sp. nova</t>
  </si>
  <si>
    <t>Adenomera cotuba*</t>
  </si>
  <si>
    <t>Adenomera juikitam*</t>
  </si>
  <si>
    <t>Adenomera saci</t>
  </si>
  <si>
    <t>Alectrurus tricolor</t>
  </si>
  <si>
    <t>Allobates goianus</t>
  </si>
  <si>
    <t>Ameerega berohoka</t>
  </si>
  <si>
    <t>Ameerega flavopicta</t>
  </si>
  <si>
    <t>Ameiva jacuba</t>
  </si>
  <si>
    <t>Ameiva parecis</t>
  </si>
  <si>
    <t>Ameivula jalapensis</t>
  </si>
  <si>
    <t>Ameivula mumbuca</t>
  </si>
  <si>
    <t>Ameivula nigrigula*</t>
  </si>
  <si>
    <t>Ameivula xacriaba*</t>
  </si>
  <si>
    <t>Amphisbaena acrobeles</t>
  </si>
  <si>
    <t>Amphisbaena anaemariae</t>
  </si>
  <si>
    <t>Amphisbaena bedai</t>
  </si>
  <si>
    <t>Amphisbaena crisae</t>
  </si>
  <si>
    <t>Amphisbaena cuiabana</t>
  </si>
  <si>
    <t>Amphisbaena filiformis*</t>
  </si>
  <si>
    <t>Amphisbaena kraoh</t>
  </si>
  <si>
    <t>Amphisbaena leeseri</t>
  </si>
  <si>
    <t>Amphisbaena maranhensis</t>
  </si>
  <si>
    <t>Amphisbaena mebengokre*</t>
  </si>
  <si>
    <t>Amphisbaena sanctaeritae</t>
  </si>
  <si>
    <t>Amphisbaena saxosa</t>
  </si>
  <si>
    <t>Amphisbaena silvestrii</t>
  </si>
  <si>
    <t>Amphisbaena steindachneri</t>
  </si>
  <si>
    <t>Amphisbaena talisiae</t>
  </si>
  <si>
    <t>Anolis meridionalis</t>
  </si>
  <si>
    <t>Apostolepis albicollaris</t>
  </si>
  <si>
    <t>Apostolepis ammodites</t>
  </si>
  <si>
    <t>Apostolepis barrioi*</t>
  </si>
  <si>
    <t>Apostolepis flavotorquata</t>
  </si>
  <si>
    <t>Apostolepis gaboi*</t>
  </si>
  <si>
    <t>Apostolepis goiasensis</t>
  </si>
  <si>
    <t>Apostolepis intermedia</t>
  </si>
  <si>
    <t>Apostolepis longicaudata</t>
  </si>
  <si>
    <t>Apostolepis nelsonjorgei</t>
  </si>
  <si>
    <t>Apostolepis phillipsi*</t>
  </si>
  <si>
    <t>Apostolepis polylepis</t>
  </si>
  <si>
    <t>Apostolepis roncadori*</t>
  </si>
  <si>
    <t>Apostolepis serrana</t>
  </si>
  <si>
    <t>Apostolepis striata</t>
  </si>
  <si>
    <t>Apostolepis tertulianobeui*</t>
  </si>
  <si>
    <t>Arremon flavirostris</t>
  </si>
  <si>
    <t>Atractus albuquerquei</t>
  </si>
  <si>
    <t>Atractus pantostictus*</t>
  </si>
  <si>
    <t>Atractus stygius*</t>
  </si>
  <si>
    <t>Bachia bresslaui</t>
  </si>
  <si>
    <t>Bachia cacerensis</t>
  </si>
  <si>
    <t>Bachia didactyla</t>
  </si>
  <si>
    <t>Bachia micromela</t>
  </si>
  <si>
    <t>Bachia oxyrhina</t>
  </si>
  <si>
    <t>Bachia psamophila</t>
  </si>
  <si>
    <t>Barycholos ternetzi</t>
  </si>
  <si>
    <t>Boana botumirim</t>
  </si>
  <si>
    <t>Boana buriti</t>
  </si>
  <si>
    <t>Boana caiapo*</t>
  </si>
  <si>
    <t>Boana jaguariaivensis</t>
  </si>
  <si>
    <t>Boana lundii</t>
  </si>
  <si>
    <t>Boana phaeopleura</t>
  </si>
  <si>
    <t>Bokermannohyla napolii</t>
  </si>
  <si>
    <t>Bokermannohyla pseudopseudis</t>
  </si>
  <si>
    <t>Bokermannohyla ravida</t>
  </si>
  <si>
    <t>Bokermannohyla sazimai</t>
  </si>
  <si>
    <t>Bothrops lutzi</t>
  </si>
  <si>
    <t>Bothrops marmoratus</t>
  </si>
  <si>
    <t>Bothrops pauloensis</t>
  </si>
  <si>
    <t>Callithrix penicillata</t>
  </si>
  <si>
    <t>Calomys tocantinsi</t>
  </si>
  <si>
    <t>Carterodon sulcidens</t>
  </si>
  <si>
    <t>Cercomacra ferdinandi</t>
  </si>
  <si>
    <t>Cerradomys marinhus</t>
  </si>
  <si>
    <t>Cerradomys scotti</t>
  </si>
  <si>
    <t>Chiasmocleis albopunctata</t>
  </si>
  <si>
    <t>Chironius brazili*</t>
  </si>
  <si>
    <t>Clibanornis rectirostris</t>
  </si>
  <si>
    <t>Clyomys laticeps</t>
  </si>
  <si>
    <t>Coleodactylus brachystoma</t>
  </si>
  <si>
    <t>Colobosaura modesta</t>
  </si>
  <si>
    <t>Columbina cyanopis</t>
  </si>
  <si>
    <t>Conothraupis mesoleuca</t>
  </si>
  <si>
    <t>Coryphaspiza melanotis</t>
  </si>
  <si>
    <t>Cryptonanus agricolai B</t>
  </si>
  <si>
    <t>Cryptonanus chacoensis B</t>
  </si>
  <si>
    <t>Cryptonanus chacoensis C</t>
  </si>
  <si>
    <t>Ctenomys nattereri</t>
  </si>
  <si>
    <t>Dendropsophus anataliasiasi</t>
  </si>
  <si>
    <t>Dendropsophus araguaya</t>
  </si>
  <si>
    <t>Dendropsophus cerradensis</t>
  </si>
  <si>
    <t>Dendropsophus cruzi</t>
  </si>
  <si>
    <t>Dendropsophus elianeae</t>
  </si>
  <si>
    <t>Dendropsophus jimi</t>
  </si>
  <si>
    <t>Dendropsophus rhea</t>
  </si>
  <si>
    <t>Dendropsophus rubicundulus</t>
  </si>
  <si>
    <t>Dendropsophus tritaeniatus</t>
  </si>
  <si>
    <t>Drymoluber brazili</t>
  </si>
  <si>
    <t>Elachistocleis bumbameuboi</t>
  </si>
  <si>
    <t>Elachistocleis matogrosso</t>
  </si>
  <si>
    <t>Epictia clinorostris*</t>
  </si>
  <si>
    <t>Erythrolamprus frenatus</t>
  </si>
  <si>
    <t>Erythrolamprus maryellenae</t>
  </si>
  <si>
    <t>Euryoryzomys lamia</t>
  </si>
  <si>
    <t>Euscarthmus rufomarginatus</t>
  </si>
  <si>
    <t>Galea flavidens</t>
  </si>
  <si>
    <t>Geositta poeciloptera</t>
  </si>
  <si>
    <t>Gyldenstolpia planaltensis</t>
  </si>
  <si>
    <t>Gymnodactylus amarali</t>
  </si>
  <si>
    <t>Helicops gomesi*</t>
  </si>
  <si>
    <t>Herpsilochmus longirostris</t>
  </si>
  <si>
    <t>Heterodactylus lundii</t>
  </si>
  <si>
    <t>Hoplocercus spinosus</t>
  </si>
  <si>
    <t>Hydrodynastes melanogigas</t>
  </si>
  <si>
    <t>Hydropsalis candicans</t>
  </si>
  <si>
    <t>Ischnocnema penaxavantinho</t>
  </si>
  <si>
    <t>Juscelinomys huanchacae</t>
  </si>
  <si>
    <t>Kentropyx paulensis</t>
  </si>
  <si>
    <t>Kentropyx vanzoi</t>
  </si>
  <si>
    <t>Kerodon acrobata</t>
  </si>
  <si>
    <t>Knipolegus franciscanus</t>
  </si>
  <si>
    <t>Kunsia tomentosus</t>
  </si>
  <si>
    <t>Laterallus xenopterus</t>
  </si>
  <si>
    <t>Leposternon cerradensis</t>
  </si>
  <si>
    <t>Leposternon mineiro*</t>
  </si>
  <si>
    <t>Leptodactylus cunicularius</t>
  </si>
  <si>
    <t>Leptodactylus furnarius</t>
  </si>
  <si>
    <t>Leptodactylus pustulatus</t>
  </si>
  <si>
    <t>Leptodactylus sertanejo</t>
  </si>
  <si>
    <t>Liotyphlops schubarti</t>
  </si>
  <si>
    <t>Lonchophylla dekeyseri</t>
  </si>
  <si>
    <t>Lycalopex vetulus</t>
  </si>
  <si>
    <t>Lygophis paucidens</t>
  </si>
  <si>
    <t>Lysapsus caraya</t>
  </si>
  <si>
    <t>Manciola guaporicola</t>
  </si>
  <si>
    <t>Melanopareia bitorquata</t>
  </si>
  <si>
    <t>Micrablepharus atticolus</t>
  </si>
  <si>
    <t>Micrurus brasiliensis</t>
  </si>
  <si>
    <t>Micrurus tricolor</t>
  </si>
  <si>
    <t>Monodelphis kunsi</t>
  </si>
  <si>
    <t>Mussurana quimi</t>
  </si>
  <si>
    <t>Nothura minor</t>
  </si>
  <si>
    <t>Nyctiprogne vielliardi</t>
  </si>
  <si>
    <t>Nystalus striatipectus</t>
  </si>
  <si>
    <t>Odontophrynus cultripes</t>
  </si>
  <si>
    <t>Odontophrynus monachus</t>
  </si>
  <si>
    <t>Oecomys catherinae central clade</t>
  </si>
  <si>
    <t>Oecomys cleberi</t>
  </si>
  <si>
    <t>Oligoryzomys moojeni</t>
  </si>
  <si>
    <t>Oligoryzomys rupestris</t>
  </si>
  <si>
    <t>Oreobates heterodactylus</t>
  </si>
  <si>
    <t>Oreobates remotus</t>
  </si>
  <si>
    <t>Oxymycterus delator</t>
  </si>
  <si>
    <t>Oxymycterus itapeby</t>
  </si>
  <si>
    <t>Paroaria baeri</t>
  </si>
  <si>
    <t>Penelope ochrogaster</t>
  </si>
  <si>
    <t>Phaethornis nattereri</t>
  </si>
  <si>
    <t>Phalotris concolor</t>
  </si>
  <si>
    <t>Phalotris labiomaculatus</t>
  </si>
  <si>
    <t>Phalotris matogrossensis</t>
  </si>
  <si>
    <t>Phalotris multipunctatus</t>
  </si>
  <si>
    <t>Phalotris nasutus</t>
  </si>
  <si>
    <t>Philodryas livida</t>
  </si>
  <si>
    <t>Philodryas mattogrossensis</t>
  </si>
  <si>
    <t>Phyllomyias reiseri</t>
  </si>
  <si>
    <t>Phyllomys brasiliensis</t>
  </si>
  <si>
    <t>Phyllomys centralis</t>
  </si>
  <si>
    <t>Phylloscartes roquettei</t>
  </si>
  <si>
    <t>Physalaemus atim*</t>
  </si>
  <si>
    <t>Physalaemus centralis</t>
  </si>
  <si>
    <t>Physalaemus marmoratus</t>
  </si>
  <si>
    <t>Pithecopus azureus</t>
  </si>
  <si>
    <t>Pithecopus oreades</t>
  </si>
  <si>
    <t>Poospiza cinerea</t>
  </si>
  <si>
    <t>Pristimantis dundeei</t>
  </si>
  <si>
    <t>Pristimantis ventrigranulosus</t>
  </si>
  <si>
    <t>Proceratophrys branti</t>
  </si>
  <si>
    <t>Proceratophrys carranca</t>
  </si>
  <si>
    <t>Proceratophrys dibernardoi</t>
  </si>
  <si>
    <t>Proceratophrys goyana</t>
  </si>
  <si>
    <t>Proceratophrys huntingtoni</t>
  </si>
  <si>
    <t>Proceratophrys moratoi</t>
  </si>
  <si>
    <t>Proceratophrys strussmannae</t>
  </si>
  <si>
    <t>Proceratophrys vielliardi</t>
  </si>
  <si>
    <t>Proceratophyrs rotundipalpebra</t>
  </si>
  <si>
    <t>Pseudis tocantins</t>
  </si>
  <si>
    <t>Pseudopaludicola facureae*</t>
  </si>
  <si>
    <t>Pseudopaludicola ternetzi</t>
  </si>
  <si>
    <t>Pyrrhura pfrimeri</t>
  </si>
  <si>
    <t>Rhachidelus brazili</t>
  </si>
  <si>
    <t>Rhachisaurus brachylepis</t>
  </si>
  <si>
    <t>Rhinella cerradensis</t>
  </si>
  <si>
    <t>Rhinella inopina</t>
  </si>
  <si>
    <t>Rhinella mirandaribeiroi</t>
  </si>
  <si>
    <t>Rhinella ocellata</t>
  </si>
  <si>
    <t>Rhinella rubescens</t>
  </si>
  <si>
    <t>Rhinella sebbeni*</t>
  </si>
  <si>
    <t>Rhinella veredas</t>
  </si>
  <si>
    <t>Rhipidomys ipukensis</t>
  </si>
  <si>
    <t>Rhipidomys macrurus</t>
  </si>
  <si>
    <t>Salvator duseni</t>
  </si>
  <si>
    <t>Scinax constrictus</t>
  </si>
  <si>
    <t>Scinax haddadorum*</t>
  </si>
  <si>
    <t>Scinax maracaya</t>
  </si>
  <si>
    <t>Scytalopus novacapitalis</t>
  </si>
  <si>
    <t>Siagonodon acutirostris</t>
  </si>
  <si>
    <t>Stenocercus albolineatus*</t>
  </si>
  <si>
    <t>Stenocercus canastra*</t>
  </si>
  <si>
    <t>Stenocercus quinarius</t>
  </si>
  <si>
    <t>Stenocercus sinesaccus</t>
  </si>
  <si>
    <t>Suiriri islerorum</t>
  </si>
  <si>
    <t>Synallaxis simoni</t>
  </si>
  <si>
    <t>Syndactyla dimidiata</t>
  </si>
  <si>
    <t>Taoniscus nanus</t>
  </si>
  <si>
    <t>Thalpomys cerradensis</t>
  </si>
  <si>
    <t>Thalpomys lasiotis</t>
  </si>
  <si>
    <t>Thamnodynastes rutilus</t>
  </si>
  <si>
    <t>Thrichomys apereoides</t>
  </si>
  <si>
    <t>Thrichomys pachyurus</t>
  </si>
  <si>
    <t>Thylamys velutinus</t>
  </si>
  <si>
    <t>Trachycephalus mambaiensis</t>
  </si>
  <si>
    <t>Trilepida brasiliensis</t>
  </si>
  <si>
    <t>Trilepida fuliginosa</t>
  </si>
  <si>
    <t>Trilepida koppesi</t>
  </si>
  <si>
    <t>Tropidophis preciosus</t>
  </si>
  <si>
    <t>Tropidurus itambere</t>
  </si>
  <si>
    <t>Tropidurus montanus</t>
  </si>
  <si>
    <t>Tropidurus oreadicus</t>
  </si>
  <si>
    <t>Tupinambis matipu*</t>
  </si>
  <si>
    <t>Tupinambis quadrilineatus</t>
  </si>
  <si>
    <t>Uropelia campestris</t>
  </si>
  <si>
    <t>Vanzosaura savanicola*</t>
  </si>
  <si>
    <t>Wiedomys cerradensis</t>
  </si>
  <si>
    <t>Xenodon matogrossensis</t>
  </si>
  <si>
    <t>Xenodon nattereri</t>
  </si>
  <si>
    <t>Myiothlypis leucophrys</t>
  </si>
  <si>
    <t>Scinax tigrinus</t>
  </si>
  <si>
    <t xml:space="preserve">Thrichomys sp. nova </t>
  </si>
  <si>
    <t xml:space="preserve">       Apostolepis serrana  22</t>
  </si>
  <si>
    <t>Gyldenstolpia planaltensis  22</t>
  </si>
  <si>
    <t xml:space="preserve">     Apostolepis assimilis  23</t>
  </si>
  <si>
    <t xml:space="preserve">        Helicops modestus*  23</t>
  </si>
  <si>
    <t xml:space="preserve">       Simophis rhinostoma  23</t>
  </si>
  <si>
    <t xml:space="preserve">      Sporophila nigrorufa  24</t>
  </si>
  <si>
    <t xml:space="preserve">    Tropidurus callathelys  24</t>
  </si>
  <si>
    <t xml:space="preserve">     Tropidurus chromatops  24</t>
  </si>
  <si>
    <t xml:space="preserve">    Bothrops itapetiningae  25</t>
  </si>
  <si>
    <t xml:space="preserve">    Phalotris lativittatus  25</t>
  </si>
  <si>
    <t xml:space="preserve">        Phalotris mertensi  25</t>
  </si>
  <si>
    <t xml:space="preserve"> Chiasmocleis albopunctata  26</t>
  </si>
  <si>
    <t xml:space="preserve">     Physalaemus centralis  26</t>
  </si>
  <si>
    <t xml:space="preserve">        Pithecopus azureus  26</t>
  </si>
  <si>
    <t>Thrichomys sp. nova</t>
  </si>
  <si>
    <t>Rhinella scitula</t>
  </si>
  <si>
    <t>cutdist = 0.2</t>
  </si>
  <si>
    <t>cutdist = 0.25</t>
  </si>
  <si>
    <t>cutdist = 0.3</t>
  </si>
  <si>
    <t>cutdist = 0.35</t>
  </si>
  <si>
    <t>NNOUT = 3</t>
  </si>
  <si>
    <t>cutdist = 0.40</t>
  </si>
  <si>
    <t>BE 1</t>
  </si>
  <si>
    <t>BE 2</t>
  </si>
  <si>
    <t>BE 3</t>
  </si>
  <si>
    <t>BE 4</t>
  </si>
  <si>
    <t>BE 5</t>
  </si>
  <si>
    <t>BE 6</t>
  </si>
  <si>
    <t>BE 7</t>
  </si>
  <si>
    <t>BE 8</t>
  </si>
  <si>
    <t>BE 9</t>
  </si>
  <si>
    <t>BE 10</t>
  </si>
  <si>
    <t>BE 11</t>
  </si>
  <si>
    <t>BE 12</t>
  </si>
  <si>
    <t>BE 13</t>
  </si>
  <si>
    <t>BE 14</t>
  </si>
  <si>
    <t>BE 15</t>
  </si>
  <si>
    <t>BE 16</t>
  </si>
  <si>
    <t>BE 17</t>
  </si>
  <si>
    <t>BE 18</t>
  </si>
  <si>
    <t>BE 19</t>
  </si>
  <si>
    <t>BE 20</t>
  </si>
  <si>
    <t>BE 21</t>
  </si>
  <si>
    <t>Biotic Element</t>
  </si>
  <si>
    <t>Aves</t>
  </si>
  <si>
    <t>Amphibians</t>
  </si>
  <si>
    <t>Mammals</t>
  </si>
  <si>
    <t>Total</t>
  </si>
  <si>
    <t>Area</t>
  </si>
  <si>
    <t>Snakes</t>
  </si>
  <si>
    <t>Lizards</t>
  </si>
  <si>
    <t>quadrats</t>
  </si>
  <si>
    <t>Percentage within Noise</t>
  </si>
  <si>
    <t>Noise/Total</t>
  </si>
  <si>
    <t>wide</t>
  </si>
  <si>
    <t>restricted</t>
  </si>
  <si>
    <t>alt_class</t>
  </si>
  <si>
    <t>plateau</t>
  </si>
  <si>
    <t>depression</t>
  </si>
  <si>
    <t>Percentage within units</t>
  </si>
  <si>
    <t>Relative amount</t>
  </si>
  <si>
    <t>Plateau</t>
  </si>
  <si>
    <t>Depression</t>
  </si>
  <si>
    <t>Absolute number of units</t>
  </si>
  <si>
    <t>Widespread</t>
  </si>
  <si>
    <t>Restricted</t>
  </si>
  <si>
    <t>Relative WD</t>
  </si>
  <si>
    <t>Relative RR</t>
  </si>
  <si>
    <t>Relative Plateau</t>
  </si>
  <si>
    <t>Relative Depression</t>
  </si>
  <si>
    <t>nnout = 1</t>
  </si>
  <si>
    <t>nnout = 2</t>
  </si>
  <si>
    <t>nnout = 3</t>
  </si>
  <si>
    <t>nnout = 4</t>
  </si>
  <si>
    <t>nnout = 5</t>
  </si>
  <si>
    <t>Birds</t>
  </si>
  <si>
    <t>2*</t>
  </si>
  <si>
    <t>1*</t>
  </si>
  <si>
    <t>12**</t>
  </si>
  <si>
    <t>13**</t>
  </si>
  <si>
    <t>10**</t>
  </si>
  <si>
    <t>Scinax canastrensis</t>
  </si>
  <si>
    <t>Scinax centralis</t>
  </si>
  <si>
    <t>Scinax goya*</t>
  </si>
  <si>
    <t>Scinax machadoi</t>
  </si>
  <si>
    <t>Scinax pombali</t>
  </si>
  <si>
    <t>Scinax skaios</t>
  </si>
  <si>
    <t>Proceratophrys salvatori</t>
  </si>
  <si>
    <t>Scinax pinimus</t>
  </si>
  <si>
    <t>Proceratophrys rotundipalpebra</t>
  </si>
  <si>
    <t>general</t>
  </si>
  <si>
    <t>groups</t>
  </si>
  <si>
    <t>Scinax¬†machadoi</t>
  </si>
  <si>
    <t>Scinax¬†skaios</t>
  </si>
  <si>
    <t>Scinax¬†pombali</t>
  </si>
  <si>
    <t xml:space="preserve">Alipiopsitta xanthops 2 Antilophia galeata 2 Arremon flavirostris 2 Bothrops moojeni 2 Charitospiza eucosma 2 Clibanornis rectirostris 2 Cyanocorax cristatellus 2 Epicrates crassus 2 Melanopareia torquata 2 Neothraupis fasciata 2 Physalaemus nattereri 2 Porphyrospiza caerulescens 2 Saltatricula atricollis 2 Allobates brunneus 3 Ameerega braccata 3 Amphisbaena brevis 3 Amphisbaena cuiabana 3 Amphisbaena neglecta 3 Apostolepis kikoi* 3 Apostolepis lineata 3 Apostolepis vittata 3 Oreobates crepitans 3 Pithecopus centralis 3 Ameivula cipoensis* 4 Atractus spinalis 4 Hylodes otavioi 4 Julianus pinimus 4 Scinax machadoi 4 Physalaemus deimaticus 4 Placosoma cipoense 4 Pseudopaludicola mineira 4 Aplastodiscus lutzorum* 5 Boana goiana 5 Bokermannohyla sapiranga 5 Odontophrynus salvatori 5 Scinax centralis 5 Scinax skaios 5 Scinax tigrinus 5 Thrichomys sp. nova 5 Apostolepis cerradoensis 6 Atractus edioi 6 Boana ericae 6 Leptodactylus tapiti 6 Oligoryzomys rupestris 6 Proceratophrys bagnoi 6 Scinax rupestris* 6 Amphisbaena carli 7 Amphisbaena persephone* 7 Bachia geralista 7 Leposternon maximus 7 Scinax goya* 7 Psilops seductus* 7 Stenocercus quinarius 7 Boana phaeopleura 8 </t>
  </si>
  <si>
    <t xml:space="preserve">Enyalius capetinga* 8 Juscelinomys candango 8 Microakodontomys transitorius 8 Scinax rogerioi 8 Akodon lindberghi 9 Boana stenocephala 9 Odontophrynus monachus 9 Pithecopus ayeaye 9 Stenocercus canastra* 9 Amphisbaena absaberi 10 Amphisbaena steindachneri 10 Apostolepis christineae 10 Helicops boitata* 10 Liotyphlops taylori* 10 Bokermannohyla nanuzae 11 Eurolophosaurus nanuzae 11 Lonchophylla bokermanni 11 Physalaemus evangelistai 11 Proceratophrys cururu 11 Bokermannohyla sagarana 12 Calassomys apicalis 12 Gymnodactylus guttulatus 12 Scinax cabralensis 12 Bokermannohyla ibitiguara 13 Scinax canastrensis 13 Scinax pombali 13 Scinax maracaya 13 Bothrops pauloensis 14 Erythrolamprus frenatus 14 Rhachidelus brazili 14 Xenodon nattereri 14 Micrurus tricolor 15 Nystalus striatipectus 15 Phalotris matogrossensis 15 Xenodon matogrossensis 15 Physalaemus atim* 16 Proceratophrys goyana 16 Rhinella sebbeni* 16 Phasmahyla jandaia 17 Tantilla boipiranga 17 Trilepida jani 17 Apostolepis adhara* 18 Celeus obrieni 18 Chiasmocleis centralis 18 Amphisbaena kraoh 19 Amphisbaena saxosa 19 Bachia psamophila 19 Amphisbaena acrobeles 20 Bachia oxyrhina 20 Siagonodon acutirostris 20 Akodon sp. nova 21 Ameerega picta 21 Rhinella scitula 21 Apostolepis roncadori* 22 </t>
  </si>
  <si>
    <t>Anurans</t>
  </si>
  <si>
    <t>20 (4)</t>
  </si>
  <si>
    <t>10 (4)</t>
  </si>
  <si>
    <t>17 (5)</t>
  </si>
  <si>
    <t>59 (11)</t>
  </si>
  <si>
    <t>1 (1)</t>
  </si>
  <si>
    <t>27 (10)</t>
  </si>
  <si>
    <t>5 (3)</t>
  </si>
  <si>
    <t>12 (9)</t>
  </si>
  <si>
    <t>23 (5)</t>
  </si>
  <si>
    <t>15 (9)</t>
  </si>
  <si>
    <t>51 (9)</t>
  </si>
  <si>
    <t>8 (2)</t>
  </si>
  <si>
    <t>5 (2)</t>
  </si>
  <si>
    <t>15 (6)</t>
  </si>
  <si>
    <t>12 (4)</t>
  </si>
  <si>
    <t>10 (7)</t>
  </si>
  <si>
    <t>2 (2)</t>
  </si>
  <si>
    <t>7 (5)</t>
  </si>
  <si>
    <t>8 (4)</t>
  </si>
  <si>
    <t>Size</t>
  </si>
  <si>
    <t>Topography</t>
  </si>
  <si>
    <t>within units</t>
  </si>
  <si>
    <t>6**</t>
  </si>
  <si>
    <t>14**</t>
  </si>
  <si>
    <t>k</t>
  </si>
  <si>
    <t>Prop</t>
  </si>
  <si>
    <t>BEs</t>
  </si>
  <si>
    <t>Akodon kadiweu</t>
  </si>
  <si>
    <t>Alopoglossus collii*</t>
  </si>
  <si>
    <t>Apostolepis phillipsae*</t>
  </si>
  <si>
    <t>Apostolepis sanctaeritae*</t>
  </si>
  <si>
    <t>Cerradomys akroai</t>
  </si>
  <si>
    <t>Crossodactylus franciscanus*</t>
  </si>
  <si>
    <t>Ctenomys bicolor</t>
  </si>
  <si>
    <t>Helicops phantasma*</t>
  </si>
  <si>
    <t>Holochilus sciureus</t>
  </si>
  <si>
    <t>Leptodactylus brevipes*</t>
  </si>
  <si>
    <t>Leptodactylus kilombo*</t>
  </si>
  <si>
    <t>Pithecopus araguaius*</t>
  </si>
  <si>
    <t>Pristimantis moa*</t>
  </si>
  <si>
    <t>Pseudopaludicola atragula*</t>
  </si>
  <si>
    <t>Pseudopaludicola coracoralinae*</t>
  </si>
  <si>
    <t>Pseudopaludicola jazmynmcdonaldae*</t>
  </si>
  <si>
    <t>Suiriri affinis</t>
  </si>
  <si>
    <t>nnout = 2, cutdist = 0.15</t>
  </si>
  <si>
    <t>Cinclodes espinhacensis</t>
  </si>
  <si>
    <t>Trinomys moojeni</t>
  </si>
  <si>
    <t>Oreobates antrum*</t>
  </si>
  <si>
    <t>Phalotris cerradensis*</t>
  </si>
  <si>
    <t>Monodelphis sanctaerosae</t>
  </si>
  <si>
    <t>Hylaeamys acritus</t>
  </si>
  <si>
    <t>Physalaemus claptoni*</t>
  </si>
  <si>
    <t>Pseudopaludicola ibisoroca*</t>
  </si>
  <si>
    <t>Scinax rossaferesae*</t>
  </si>
  <si>
    <t>BE</t>
  </si>
  <si>
    <t>range</t>
  </si>
  <si>
    <t>species</t>
  </si>
  <si>
    <t>w</t>
  </si>
  <si>
    <t>r</t>
  </si>
  <si>
    <t>p</t>
  </si>
  <si>
    <t>partial</t>
  </si>
  <si>
    <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</si>
</sst>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1"/>
      <color theme="1"/>
      <name val="Menlo"/>
      <family val="2"/>
    </font>
  </fonts>
  <fills count="3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7030A0"/>
        <bgColor indexed="64"/>
      </patternFill>
    </fill>
    <fill>
      <patternFill patternType="solid">
        <fgColor rgb="FF00FDFF"/>
        <bgColor indexed="64"/>
      </patternFill>
    </fill>
    <fill>
      <patternFill patternType="solid">
        <fgColor rgb="FFFF40FF"/>
        <bgColor indexed="64"/>
      </patternFill>
    </fill>
    <fill>
      <patternFill patternType="solid">
        <fgColor theme="9" tint="-0.249977111117893"/>
        <bgColor indexed="64"/>
      </patternFill>
    </fill>
    <fill>
      <patternFill patternType="solid">
        <fgColor rgb="FF0432FF"/>
        <bgColor indexed="64"/>
      </patternFill>
    </fill>
    <fill>
      <patternFill patternType="solid">
        <fgColor rgb="FFFF9300"/>
        <bgColor indexed="64"/>
      </patternFill>
    </fill>
    <fill>
      <patternFill patternType="solid">
        <fgColor rgb="FFFFFC00"/>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FFFF"/>
        <bgColor indexed="64"/>
      </patternFill>
    </fill>
    <fill>
      <patternFill patternType="solid">
        <fgColor rgb="FF8CFFC8"/>
        <bgColor indexed="64"/>
      </patternFill>
    </fill>
    <fill>
      <patternFill patternType="solid">
        <fgColor rgb="FFFFB7DE"/>
        <bgColor indexed="64"/>
      </patternFill>
    </fill>
    <fill>
      <patternFill patternType="solid">
        <fgColor rgb="FFDCFF8E"/>
        <bgColor indexed="64"/>
      </patternFill>
    </fill>
    <fill>
      <patternFill patternType="solid">
        <fgColor rgb="FFE29382"/>
        <bgColor indexed="64"/>
      </patternFill>
    </fill>
    <fill>
      <patternFill patternType="solid">
        <fgColor rgb="FF94A8FF"/>
        <bgColor indexed="64"/>
      </patternFill>
    </fill>
    <fill>
      <patternFill patternType="solid">
        <fgColor rgb="FFEED429"/>
        <bgColor indexed="64"/>
      </patternFill>
    </fill>
    <fill>
      <patternFill patternType="solid">
        <fgColor rgb="FF17A99D"/>
        <bgColor indexed="64"/>
      </patternFill>
    </fill>
    <fill>
      <patternFill patternType="solid">
        <fgColor rgb="FFFF0278"/>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12">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6">
    <xf numFmtId="0" fontId="0" fillId="0" borderId="0" xfId="0"/>
    <xf numFmtId="0" fontId="0" fillId="0" borderId="0" xfId="0" applyFill="1"/>
    <xf numFmtId="0" fontId="3" fillId="0" borderId="0" xfId="0" applyFont="1"/>
    <xf numFmtId="0" fontId="0" fillId="0" borderId="0" xfId="0" applyFont="1"/>
    <xf numFmtId="0" fontId="0" fillId="0" borderId="0" xfId="0" applyFont="1" applyAlignment="1">
      <alignment horizontal="center"/>
    </xf>
    <xf numFmtId="0" fontId="0" fillId="0" borderId="0" xfId="0" applyFont="1" applyBorder="1"/>
    <xf numFmtId="0" fontId="0" fillId="0" borderId="0" xfId="0" applyFont="1" applyFill="1" applyBorder="1"/>
    <xf numFmtId="0" fontId="0" fillId="4" borderId="3" xfId="0" applyFill="1" applyBorder="1"/>
    <xf numFmtId="0" fontId="0" fillId="17" borderId="3" xfId="0" applyFill="1" applyBorder="1"/>
    <xf numFmtId="0" fontId="0" fillId="18" borderId="3" xfId="0" applyFill="1" applyBorder="1"/>
    <xf numFmtId="0" fontId="0" fillId="19" borderId="3" xfId="0" applyFill="1" applyBorder="1"/>
    <xf numFmtId="0" fontId="0" fillId="20" borderId="3" xfId="0" applyFill="1" applyBorder="1"/>
    <xf numFmtId="0" fontId="0" fillId="21" borderId="3" xfId="0" applyFill="1" applyBorder="1"/>
    <xf numFmtId="0" fontId="0" fillId="22" borderId="3" xfId="0" applyFill="1" applyBorder="1"/>
    <xf numFmtId="0" fontId="0" fillId="9" borderId="3" xfId="0" applyFill="1" applyBorder="1"/>
    <xf numFmtId="0" fontId="0" fillId="5" borderId="3" xfId="0" applyFill="1" applyBorder="1"/>
    <xf numFmtId="0" fontId="0" fillId="7" borderId="3" xfId="0" applyFill="1" applyBorder="1"/>
    <xf numFmtId="0" fontId="0" fillId="2" borderId="3" xfId="0" applyFill="1" applyBorder="1"/>
    <xf numFmtId="0" fontId="0" fillId="15" borderId="3" xfId="0" applyFill="1" applyBorder="1"/>
    <xf numFmtId="0" fontId="0" fillId="11" borderId="3" xfId="0" applyFill="1" applyBorder="1"/>
    <xf numFmtId="0" fontId="0" fillId="13" borderId="3" xfId="0" applyFill="1" applyBorder="1"/>
    <xf numFmtId="0" fontId="0" fillId="32" borderId="3" xfId="0" applyFill="1" applyBorder="1"/>
    <xf numFmtId="0" fontId="0" fillId="24" borderId="3" xfId="0" applyFill="1" applyBorder="1"/>
    <xf numFmtId="0" fontId="0" fillId="25" borderId="3" xfId="0" applyFill="1" applyBorder="1"/>
    <xf numFmtId="0" fontId="0" fillId="26" borderId="3" xfId="0" applyFill="1" applyBorder="1"/>
    <xf numFmtId="0" fontId="0" fillId="27" borderId="3" xfId="0" applyFill="1" applyBorder="1"/>
    <xf numFmtId="0" fontId="0" fillId="30" borderId="3" xfId="0" applyFill="1" applyBorder="1"/>
    <xf numFmtId="0" fontId="0" fillId="31" borderId="3" xfId="0" applyFill="1" applyBorder="1"/>
    <xf numFmtId="0" fontId="0" fillId="10" borderId="3" xfId="0" applyFill="1" applyBorder="1"/>
    <xf numFmtId="0" fontId="0" fillId="6" borderId="3" xfId="0" applyFill="1" applyBorder="1"/>
    <xf numFmtId="0" fontId="0" fillId="3" borderId="3" xfId="0" applyFill="1" applyBorder="1"/>
    <xf numFmtId="0" fontId="0" fillId="3" borderId="5" xfId="0" applyFill="1" applyBorder="1"/>
    <xf numFmtId="0" fontId="0" fillId="4" borderId="6" xfId="0" applyFont="1" applyFill="1" applyBorder="1"/>
    <xf numFmtId="0" fontId="0" fillId="17" borderId="6" xfId="0" applyFont="1" applyFill="1" applyBorder="1"/>
    <xf numFmtId="0" fontId="0" fillId="18" borderId="6" xfId="0" applyFont="1" applyFill="1" applyBorder="1"/>
    <xf numFmtId="0" fontId="0" fillId="2" borderId="6" xfId="0" applyFont="1" applyFill="1" applyBorder="1"/>
    <xf numFmtId="0" fontId="0" fillId="19" borderId="6" xfId="0" applyFont="1" applyFill="1" applyBorder="1"/>
    <xf numFmtId="0" fontId="0" fillId="20" borderId="6" xfId="0" applyFont="1" applyFill="1" applyBorder="1"/>
    <xf numFmtId="0" fontId="0" fillId="21" borderId="6" xfId="0" applyFont="1" applyFill="1" applyBorder="1"/>
    <xf numFmtId="0" fontId="0" fillId="22" borderId="6" xfId="0" applyFont="1" applyFill="1" applyBorder="1"/>
    <xf numFmtId="0" fontId="0" fillId="10" borderId="6" xfId="0" applyFont="1" applyFill="1" applyBorder="1"/>
    <xf numFmtId="0" fontId="0" fillId="8" borderId="6" xfId="0" applyFont="1" applyFill="1" applyBorder="1"/>
    <xf numFmtId="0" fontId="0" fillId="9" borderId="6" xfId="0" applyFont="1" applyFill="1" applyBorder="1"/>
    <xf numFmtId="0" fontId="0" fillId="5" borderId="6" xfId="0" applyFont="1" applyFill="1" applyBorder="1"/>
    <xf numFmtId="0" fontId="0" fillId="6" borderId="6" xfId="0" applyFont="1" applyFill="1" applyBorder="1"/>
    <xf numFmtId="0" fontId="0" fillId="7" borderId="6" xfId="0" applyFont="1" applyFill="1" applyBorder="1"/>
    <xf numFmtId="0" fontId="0" fillId="16" borderId="6" xfId="0" applyFont="1" applyFill="1" applyBorder="1"/>
    <xf numFmtId="0" fontId="0" fillId="15" borderId="6" xfId="0" applyFont="1" applyFill="1" applyBorder="1"/>
    <xf numFmtId="0" fontId="0" fillId="11" borderId="6" xfId="0" applyFont="1" applyFill="1" applyBorder="1"/>
    <xf numFmtId="0" fontId="0" fillId="12" borderId="6" xfId="0" applyFont="1" applyFill="1" applyBorder="1"/>
    <xf numFmtId="0" fontId="0" fillId="13" borderId="6" xfId="0" applyFont="1" applyFill="1" applyBorder="1"/>
    <xf numFmtId="0" fontId="0" fillId="14" borderId="6" xfId="0" applyFont="1" applyFill="1" applyBorder="1"/>
    <xf numFmtId="0" fontId="0" fillId="23" borderId="6" xfId="0" applyFont="1" applyFill="1" applyBorder="1"/>
    <xf numFmtId="0" fontId="0" fillId="24" borderId="6" xfId="0" applyFont="1" applyFill="1" applyBorder="1"/>
    <xf numFmtId="0" fontId="0" fillId="24" borderId="7" xfId="0" applyFont="1" applyFill="1" applyBorder="1"/>
    <xf numFmtId="0" fontId="0" fillId="8" borderId="3" xfId="0" applyFill="1" applyBorder="1"/>
    <xf numFmtId="0" fontId="0" fillId="16" borderId="3" xfId="0" applyFill="1" applyBorder="1"/>
    <xf numFmtId="0" fontId="0" fillId="14" borderId="3" xfId="0" applyFill="1" applyBorder="1"/>
    <xf numFmtId="0" fontId="0" fillId="23" borderId="3" xfId="0" applyFill="1" applyBorder="1"/>
    <xf numFmtId="0" fontId="0" fillId="28" borderId="3" xfId="0" applyFill="1" applyBorder="1"/>
    <xf numFmtId="0" fontId="0" fillId="29" borderId="3" xfId="0" applyFill="1" applyBorder="1"/>
    <xf numFmtId="0" fontId="0" fillId="31" borderId="5" xfId="0" applyFill="1" applyBorder="1"/>
    <xf numFmtId="0" fontId="0" fillId="22" borderId="5" xfId="0" applyFill="1" applyBorder="1"/>
    <xf numFmtId="0" fontId="2" fillId="0" borderId="6" xfId="0" applyFont="1" applyBorder="1" applyAlignment="1">
      <alignment horizontal="center"/>
    </xf>
    <xf numFmtId="0" fontId="2" fillId="0" borderId="3" xfId="0" applyFont="1" applyBorder="1" applyAlignment="1">
      <alignment horizontal="center"/>
    </xf>
    <xf numFmtId="0" fontId="2" fillId="0" borderId="3" xfId="0" applyFont="1" applyFill="1" applyBorder="1" applyAlignment="1">
      <alignment horizontal="center"/>
    </xf>
    <xf numFmtId="0" fontId="0" fillId="0" borderId="0" xfId="0" applyFill="1" applyBorder="1"/>
    <xf numFmtId="0" fontId="2" fillId="0" borderId="11" xfId="0" applyFont="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0" fillId="0" borderId="0" xfId="0" applyBorder="1"/>
    <xf numFmtId="0" fontId="0" fillId="17" borderId="6" xfId="0" applyFill="1" applyBorder="1"/>
    <xf numFmtId="0" fontId="0" fillId="18" borderId="6" xfId="0" applyFill="1" applyBorder="1"/>
    <xf numFmtId="0" fontId="0" fillId="2" borderId="6" xfId="0" applyFill="1" applyBorder="1"/>
    <xf numFmtId="0" fontId="0" fillId="19" borderId="6" xfId="0" applyFill="1" applyBorder="1"/>
    <xf numFmtId="0" fontId="0" fillId="20" borderId="6" xfId="0" applyFill="1" applyBorder="1"/>
    <xf numFmtId="0" fontId="0" fillId="21" borderId="6" xfId="0" applyFill="1" applyBorder="1"/>
    <xf numFmtId="0" fontId="0" fillId="22" borderId="6" xfId="0" applyFill="1" applyBorder="1"/>
    <xf numFmtId="0" fontId="0" fillId="10" borderId="6" xfId="0" applyFill="1" applyBorder="1"/>
    <xf numFmtId="0" fontId="0" fillId="8" borderId="6" xfId="0" applyFill="1" applyBorder="1"/>
    <xf numFmtId="0" fontId="0" fillId="9" borderId="6" xfId="0" applyFill="1" applyBorder="1"/>
    <xf numFmtId="0" fontId="0" fillId="5" borderId="6" xfId="0" applyFill="1" applyBorder="1"/>
    <xf numFmtId="0" fontId="0" fillId="7" borderId="6" xfId="0" applyFill="1" applyBorder="1"/>
    <xf numFmtId="0" fontId="0" fillId="15" borderId="6" xfId="0" applyFill="1" applyBorder="1"/>
    <xf numFmtId="0" fontId="0" fillId="13" borderId="6" xfId="0" applyFill="1" applyBorder="1"/>
    <xf numFmtId="0" fontId="0" fillId="14" borderId="6" xfId="0" applyFill="1" applyBorder="1"/>
    <xf numFmtId="0" fontId="0" fillId="25" borderId="6" xfId="0" applyFill="1" applyBorder="1"/>
    <xf numFmtId="0" fontId="0" fillId="27" borderId="6" xfId="0" applyFill="1" applyBorder="1"/>
    <xf numFmtId="0" fontId="0" fillId="29" borderId="6" xfId="0" applyFill="1" applyBorder="1"/>
    <xf numFmtId="0" fontId="0" fillId="30" borderId="6" xfId="0" applyFill="1" applyBorder="1"/>
    <xf numFmtId="0" fontId="0" fillId="31" borderId="6" xfId="0" applyFill="1" applyBorder="1"/>
    <xf numFmtId="0" fontId="0" fillId="32" borderId="6" xfId="0" applyFill="1" applyBorder="1"/>
    <xf numFmtId="0" fontId="0" fillId="5" borderId="5" xfId="0" applyFill="1" applyBorder="1"/>
    <xf numFmtId="0" fontId="0" fillId="4" borderId="6" xfId="0" applyFill="1" applyBorder="1"/>
    <xf numFmtId="0" fontId="0" fillId="6" borderId="6" xfId="0" applyFill="1" applyBorder="1"/>
    <xf numFmtId="0" fontId="0" fillId="6" borderId="7" xfId="0" applyFill="1" applyBorder="1"/>
    <xf numFmtId="0" fontId="0" fillId="30" borderId="7" xfId="0" applyFill="1" applyBorder="1"/>
    <xf numFmtId="0" fontId="0" fillId="25" borderId="7" xfId="0" applyFill="1" applyBorder="1"/>
    <xf numFmtId="0" fontId="0" fillId="0" borderId="4" xfId="0" applyBorder="1"/>
    <xf numFmtId="0" fontId="0" fillId="0" borderId="0" xfId="0" applyFont="1" applyFill="1"/>
    <xf numFmtId="0" fontId="0" fillId="3" borderId="6" xfId="0" applyFill="1" applyBorder="1"/>
    <xf numFmtId="0" fontId="0" fillId="3" borderId="7" xfId="0" applyFill="1" applyBorder="1"/>
    <xf numFmtId="0" fontId="0" fillId="0" borderId="0" xfId="0" applyAlignment="1">
      <alignment horizontal="center"/>
    </xf>
    <xf numFmtId="0" fontId="1" fillId="0" borderId="0" xfId="0" applyFont="1" applyAlignment="1">
      <alignment horizontal="center"/>
    </xf>
    <xf numFmtId="0" fontId="1" fillId="0" borderId="0" xfId="0" applyFont="1" applyFill="1" applyAlignment="1">
      <alignment horizontal="center"/>
    </xf>
    <xf numFmtId="0" fontId="0" fillId="0" borderId="0" xfId="0" applyFill="1" applyAlignment="1">
      <alignment horizontal="center"/>
    </xf>
    <xf numFmtId="1" fontId="1" fillId="0" borderId="0" xfId="0" applyNumberFormat="1" applyFont="1" applyFill="1" applyAlignment="1">
      <alignment horizontal="center"/>
    </xf>
    <xf numFmtId="1" fontId="0" fillId="0" borderId="0" xfId="0" applyNumberFormat="1" applyFill="1"/>
    <xf numFmtId="3" fontId="0" fillId="0" borderId="0" xfId="0" applyNumberFormat="1" applyAlignment="1">
      <alignment horizontal="center"/>
    </xf>
    <xf numFmtId="2" fontId="0" fillId="0" borderId="0" xfId="0" applyNumberFormat="1" applyFont="1" applyAlignment="1">
      <alignment horizontal="center"/>
    </xf>
    <xf numFmtId="0" fontId="0" fillId="3" borderId="0" xfId="0" applyFill="1"/>
    <xf numFmtId="0" fontId="0" fillId="0" borderId="0" xfId="0" applyAlignment="1">
      <alignment horizontal="center"/>
    </xf>
    <xf numFmtId="0" fontId="0" fillId="0" borderId="0" xfId="0" applyFont="1" applyFill="1" applyAlignment="1">
      <alignment horizontal="center"/>
    </xf>
    <xf numFmtId="0" fontId="0" fillId="0" borderId="1" xfId="0" applyFont="1" applyBorder="1"/>
    <xf numFmtId="0" fontId="0" fillId="0" borderId="1" xfId="0" applyBorder="1" applyAlignment="1">
      <alignment horizontal="center"/>
    </xf>
    <xf numFmtId="1" fontId="0" fillId="0" borderId="1" xfId="0" applyNumberFormat="1" applyFill="1" applyBorder="1"/>
    <xf numFmtId="0" fontId="0" fillId="0" borderId="9" xfId="0" applyBorder="1" applyAlignment="1">
      <alignment horizontal="center"/>
    </xf>
    <xf numFmtId="0" fontId="0" fillId="0" borderId="4" xfId="0" applyBorder="1" applyAlignment="1">
      <alignment horizontal="center"/>
    </xf>
    <xf numFmtId="1" fontId="0" fillId="0" borderId="0" xfId="0" applyNumberFormat="1" applyFill="1" applyBorder="1"/>
    <xf numFmtId="3" fontId="0" fillId="0" borderId="0" xfId="0" applyNumberFormat="1" applyBorder="1" applyAlignment="1">
      <alignment horizontal="center"/>
    </xf>
    <xf numFmtId="0" fontId="0" fillId="0" borderId="0" xfId="0" applyFill="1" applyBorder="1" applyAlignment="1">
      <alignment horizontal="center"/>
    </xf>
    <xf numFmtId="0" fontId="0" fillId="3" borderId="0" xfId="0" applyFont="1" applyFill="1" applyAlignment="1">
      <alignment horizontal="center"/>
    </xf>
    <xf numFmtId="0" fontId="0" fillId="18" borderId="0" xfId="0" applyFont="1" applyFill="1" applyAlignment="1">
      <alignment horizontal="center"/>
    </xf>
    <xf numFmtId="0" fontId="0" fillId="6" borderId="0" xfId="0" applyFont="1" applyFill="1" applyAlignment="1">
      <alignment horizontal="center"/>
    </xf>
    <xf numFmtId="0" fontId="0" fillId="7" borderId="0" xfId="0" applyFont="1" applyFill="1" applyAlignment="1">
      <alignment horizontal="center"/>
    </xf>
    <xf numFmtId="0" fontId="0" fillId="0" borderId="0" xfId="0" applyAlignment="1">
      <alignment horizontal="center"/>
    </xf>
    <xf numFmtId="0" fontId="0" fillId="0" borderId="0" xfId="0" applyFont="1" applyFill="1" applyBorder="1" applyAlignment="1">
      <alignment horizontal="center"/>
    </xf>
    <xf numFmtId="0" fontId="1" fillId="0" borderId="9" xfId="0" applyFont="1" applyFill="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 fillId="0" borderId="9" xfId="0" applyFont="1" applyBorder="1"/>
    <xf numFmtId="0" fontId="0" fillId="0" borderId="0" xfId="0" applyBorder="1" applyAlignment="1">
      <alignment horizontal="center"/>
    </xf>
    <xf numFmtId="0" fontId="0" fillId="0" borderId="9" xfId="0" applyBorder="1"/>
    <xf numFmtId="0" fontId="0" fillId="33" borderId="0" xfId="0" applyFont="1" applyFill="1" applyAlignment="1">
      <alignment horizontal="center"/>
    </xf>
    <xf numFmtId="0" fontId="0" fillId="34" borderId="0" xfId="0" applyFill="1" applyAlignment="1">
      <alignment horizontal="center"/>
    </xf>
    <xf numFmtId="0" fontId="0" fillId="3" borderId="0" xfId="0" applyFill="1" applyAlignment="1">
      <alignment horizontal="center"/>
    </xf>
    <xf numFmtId="0" fontId="0" fillId="7" borderId="0" xfId="0" applyFill="1" applyAlignment="1">
      <alignment horizontal="center"/>
    </xf>
    <xf numFmtId="0" fontId="0" fillId="33" borderId="0" xfId="0" applyFill="1"/>
    <xf numFmtId="0" fontId="0" fillId="7" borderId="0" xfId="0" applyFill="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0" fillId="0" borderId="0" xfId="0"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17A99D"/>
      <color rgb="FFFFB7DE"/>
      <color rgb="FFFF0278"/>
      <color rgb="FFE29382"/>
      <color rgb="FFEED429"/>
      <color rgb="FFDCFF8E"/>
      <color rgb="FF8CFFC8"/>
      <color rgb="FF00FDFF"/>
      <color rgb="FFC715BC"/>
      <color rgb="FF94A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4C45-5FCA-CF42-82F0-71CC842A4CB8}">
  <dimension ref="A1:O516"/>
  <sheetViews>
    <sheetView topLeftCell="A149" zoomScale="90" zoomScaleNormal="90" workbookViewId="0">
      <selection activeCell="I47" sqref="I1:I1048576"/>
    </sheetView>
  </sheetViews>
  <sheetFormatPr baseColWidth="10" defaultRowHeight="16" x14ac:dyDescent="0.2"/>
  <cols>
    <col min="1" max="2" width="29.33203125" style="5" bestFit="1" customWidth="1"/>
    <col min="3" max="3" width="29.33203125" style="6" bestFit="1" customWidth="1"/>
    <col min="4" max="4" width="29.33203125" style="5" bestFit="1" customWidth="1"/>
    <col min="5" max="5" width="3.1640625" style="3" customWidth="1"/>
    <col min="6" max="10" width="29.33203125" style="3" customWidth="1"/>
    <col min="11" max="11" width="27.83203125" style="3" customWidth="1"/>
    <col min="12" max="12" width="29.33203125" style="3" bestFit="1" customWidth="1"/>
    <col min="13" max="13" width="10.83203125" style="99"/>
    <col min="14" max="14" width="10.83203125" style="3"/>
    <col min="15" max="15" width="24.33203125" style="3" customWidth="1"/>
    <col min="16" max="16384" width="10.83203125" style="3"/>
  </cols>
  <sheetData>
    <row r="1" spans="1:13" ht="19" x14ac:dyDescent="0.25">
      <c r="A1" s="139" t="s">
        <v>2</v>
      </c>
      <c r="B1" s="140"/>
      <c r="C1" s="140"/>
      <c r="D1" s="141"/>
      <c r="E1" s="4"/>
      <c r="F1" s="139" t="s">
        <v>354</v>
      </c>
      <c r="G1" s="140"/>
      <c r="H1" s="140"/>
      <c r="I1" s="140"/>
      <c r="J1" s="140"/>
      <c r="K1" s="141"/>
    </row>
    <row r="2" spans="1:13" ht="19" x14ac:dyDescent="0.25">
      <c r="A2" s="63" t="s">
        <v>350</v>
      </c>
      <c r="B2" s="64" t="s">
        <v>351</v>
      </c>
      <c r="C2" s="65" t="s">
        <v>352</v>
      </c>
      <c r="D2" s="64" t="s">
        <v>353</v>
      </c>
      <c r="F2" s="67" t="s">
        <v>350</v>
      </c>
      <c r="G2" s="68" t="s">
        <v>351</v>
      </c>
      <c r="H2" s="69" t="s">
        <v>352</v>
      </c>
      <c r="I2" s="68" t="s">
        <v>353</v>
      </c>
      <c r="J2" s="68"/>
      <c r="K2" s="67" t="s">
        <v>355</v>
      </c>
    </row>
    <row r="3" spans="1:13" x14ac:dyDescent="0.2">
      <c r="A3" s="32" t="s">
        <v>97</v>
      </c>
      <c r="B3" s="7" t="s">
        <v>97</v>
      </c>
      <c r="C3" s="7" t="s">
        <v>97</v>
      </c>
      <c r="D3" s="7" t="s">
        <v>97</v>
      </c>
      <c r="E3" s="1"/>
      <c r="F3" s="93" t="s">
        <v>97</v>
      </c>
      <c r="G3" s="93" t="s">
        <v>97</v>
      </c>
      <c r="H3" s="93" t="s">
        <v>97</v>
      </c>
      <c r="I3" s="7" t="s">
        <v>97</v>
      </c>
      <c r="J3" s="7" t="s">
        <v>1</v>
      </c>
      <c r="K3" s="93" t="s">
        <v>97</v>
      </c>
      <c r="M3" s="1"/>
    </row>
    <row r="4" spans="1:13" x14ac:dyDescent="0.2">
      <c r="A4" s="32" t="s">
        <v>98</v>
      </c>
      <c r="B4" s="7" t="s">
        <v>98</v>
      </c>
      <c r="C4" s="7" t="s">
        <v>99</v>
      </c>
      <c r="D4" s="7" t="s">
        <v>106</v>
      </c>
      <c r="E4" s="1"/>
      <c r="F4" s="93" t="s">
        <v>98</v>
      </c>
      <c r="G4" s="93" t="s">
        <v>98</v>
      </c>
      <c r="H4" s="93" t="s">
        <v>99</v>
      </c>
      <c r="I4" s="7" t="s">
        <v>96</v>
      </c>
      <c r="J4" s="7" t="s">
        <v>1</v>
      </c>
      <c r="K4" s="93" t="s">
        <v>104</v>
      </c>
      <c r="M4" s="1"/>
    </row>
    <row r="5" spans="1:13" x14ac:dyDescent="0.2">
      <c r="A5" s="32" t="s">
        <v>99</v>
      </c>
      <c r="B5" s="7" t="s">
        <v>99</v>
      </c>
      <c r="C5" s="7" t="s">
        <v>103</v>
      </c>
      <c r="D5" s="7" t="s">
        <v>107</v>
      </c>
      <c r="E5" s="1"/>
      <c r="F5" s="93" t="s">
        <v>99</v>
      </c>
      <c r="G5" s="93" t="s">
        <v>99</v>
      </c>
      <c r="H5" s="93" t="s">
        <v>96</v>
      </c>
      <c r="I5" s="7" t="s">
        <v>82</v>
      </c>
      <c r="J5" s="7" t="s">
        <v>1</v>
      </c>
      <c r="K5" s="93" t="s">
        <v>105</v>
      </c>
      <c r="M5" s="1"/>
    </row>
    <row r="6" spans="1:13" x14ac:dyDescent="0.2">
      <c r="A6" s="32" t="s">
        <v>100</v>
      </c>
      <c r="B6" s="7" t="s">
        <v>100</v>
      </c>
      <c r="C6" s="7" t="s">
        <v>104</v>
      </c>
      <c r="D6" s="7" t="s">
        <v>108</v>
      </c>
      <c r="E6" s="1"/>
      <c r="F6" s="93" t="s">
        <v>79</v>
      </c>
      <c r="G6" s="93" t="s">
        <v>96</v>
      </c>
      <c r="H6" s="93" t="s">
        <v>102</v>
      </c>
      <c r="I6" s="7" t="s">
        <v>104</v>
      </c>
      <c r="J6" s="7" t="s">
        <v>1</v>
      </c>
      <c r="K6" s="93" t="s">
        <v>106</v>
      </c>
      <c r="M6" s="1"/>
    </row>
    <row r="7" spans="1:13" x14ac:dyDescent="0.2">
      <c r="A7" s="32" t="s">
        <v>101</v>
      </c>
      <c r="B7" s="7" t="s">
        <v>101</v>
      </c>
      <c r="C7" s="7" t="s">
        <v>106</v>
      </c>
      <c r="D7" s="7" t="s">
        <v>109</v>
      </c>
      <c r="E7" s="1"/>
      <c r="F7" s="93" t="s">
        <v>96</v>
      </c>
      <c r="G7" s="93" t="s">
        <v>100</v>
      </c>
      <c r="H7" s="93" t="s">
        <v>103</v>
      </c>
      <c r="I7" s="7" t="s">
        <v>105</v>
      </c>
      <c r="J7" s="7" t="s">
        <v>1</v>
      </c>
      <c r="K7" s="93" t="s">
        <v>107</v>
      </c>
      <c r="M7" s="1"/>
    </row>
    <row r="8" spans="1:13" x14ac:dyDescent="0.2">
      <c r="A8" s="32" t="s">
        <v>102</v>
      </c>
      <c r="B8" s="7" t="s">
        <v>102</v>
      </c>
      <c r="C8" s="7" t="s">
        <v>107</v>
      </c>
      <c r="D8" s="7" t="s">
        <v>111</v>
      </c>
      <c r="E8" s="1"/>
      <c r="F8" s="93" t="s">
        <v>100</v>
      </c>
      <c r="G8" s="93" t="s">
        <v>101</v>
      </c>
      <c r="H8" s="93" t="s">
        <v>82</v>
      </c>
      <c r="I8" s="7" t="s">
        <v>106</v>
      </c>
      <c r="J8" s="7" t="s">
        <v>1</v>
      </c>
      <c r="K8" s="93" t="s">
        <v>108</v>
      </c>
      <c r="M8" s="1"/>
    </row>
    <row r="9" spans="1:13" x14ac:dyDescent="0.2">
      <c r="A9" s="32" t="s">
        <v>103</v>
      </c>
      <c r="B9" s="7" t="s">
        <v>103</v>
      </c>
      <c r="C9" s="7" t="s">
        <v>108</v>
      </c>
      <c r="D9" s="7" t="s">
        <v>112</v>
      </c>
      <c r="E9" s="1"/>
      <c r="F9" s="93" t="s">
        <v>101</v>
      </c>
      <c r="G9" s="93" t="s">
        <v>102</v>
      </c>
      <c r="H9" s="93" t="s">
        <v>104</v>
      </c>
      <c r="I9" s="7" t="s">
        <v>107</v>
      </c>
      <c r="J9" s="7" t="s">
        <v>1</v>
      </c>
      <c r="K9" s="93" t="s">
        <v>109</v>
      </c>
      <c r="M9" s="1"/>
    </row>
    <row r="10" spans="1:13" x14ac:dyDescent="0.2">
      <c r="A10" s="32" t="s">
        <v>104</v>
      </c>
      <c r="B10" s="7" t="s">
        <v>104</v>
      </c>
      <c r="C10" s="7" t="s">
        <v>109</v>
      </c>
      <c r="D10" s="7" t="s">
        <v>113</v>
      </c>
      <c r="E10" s="1"/>
      <c r="F10" s="93" t="s">
        <v>102</v>
      </c>
      <c r="G10" s="93" t="s">
        <v>103</v>
      </c>
      <c r="H10" s="93" t="s">
        <v>105</v>
      </c>
      <c r="I10" s="7" t="s">
        <v>108</v>
      </c>
      <c r="J10" s="7" t="s">
        <v>1</v>
      </c>
      <c r="K10" s="93" t="s">
        <v>110</v>
      </c>
      <c r="M10" s="1"/>
    </row>
    <row r="11" spans="1:13" x14ac:dyDescent="0.2">
      <c r="A11" s="32" t="s">
        <v>105</v>
      </c>
      <c r="B11" s="7" t="s">
        <v>105</v>
      </c>
      <c r="C11" s="7" t="s">
        <v>111</v>
      </c>
      <c r="D11" s="7" t="s">
        <v>115</v>
      </c>
      <c r="E11" s="1"/>
      <c r="F11" s="93" t="s">
        <v>103</v>
      </c>
      <c r="G11" s="93" t="s">
        <v>82</v>
      </c>
      <c r="H11" s="93" t="s">
        <v>106</v>
      </c>
      <c r="I11" s="7" t="s">
        <v>109</v>
      </c>
      <c r="J11" s="7" t="s">
        <v>1</v>
      </c>
      <c r="K11" s="93" t="s">
        <v>111</v>
      </c>
      <c r="M11" s="1"/>
    </row>
    <row r="12" spans="1:13" x14ac:dyDescent="0.2">
      <c r="A12" s="32" t="s">
        <v>106</v>
      </c>
      <c r="B12" s="7" t="s">
        <v>106</v>
      </c>
      <c r="C12" s="7" t="s">
        <v>112</v>
      </c>
      <c r="D12" s="7" t="s">
        <v>117</v>
      </c>
      <c r="E12" s="1"/>
      <c r="F12" s="93" t="s">
        <v>82</v>
      </c>
      <c r="G12" s="93" t="s">
        <v>104</v>
      </c>
      <c r="H12" s="93" t="s">
        <v>107</v>
      </c>
      <c r="I12" s="7" t="s">
        <v>110</v>
      </c>
      <c r="J12" s="7" t="s">
        <v>1</v>
      </c>
      <c r="K12" s="93" t="s">
        <v>112</v>
      </c>
      <c r="M12" s="1"/>
    </row>
    <row r="13" spans="1:13" x14ac:dyDescent="0.2">
      <c r="A13" s="32" t="s">
        <v>107</v>
      </c>
      <c r="B13" s="7" t="s">
        <v>107</v>
      </c>
      <c r="C13" s="7" t="s">
        <v>113</v>
      </c>
      <c r="D13" s="7" t="s">
        <v>118</v>
      </c>
      <c r="E13" s="1"/>
      <c r="F13" s="93" t="s">
        <v>104</v>
      </c>
      <c r="G13" s="93" t="s">
        <v>105</v>
      </c>
      <c r="H13" s="93" t="s">
        <v>108</v>
      </c>
      <c r="I13" s="7" t="s">
        <v>111</v>
      </c>
      <c r="J13" s="7" t="s">
        <v>1</v>
      </c>
      <c r="K13" s="93" t="s">
        <v>113</v>
      </c>
      <c r="M13" s="1"/>
    </row>
    <row r="14" spans="1:13" x14ac:dyDescent="0.2">
      <c r="A14" s="32" t="s">
        <v>108</v>
      </c>
      <c r="B14" s="7" t="s">
        <v>108</v>
      </c>
      <c r="C14" s="7" t="s">
        <v>115</v>
      </c>
      <c r="D14" s="7" t="s">
        <v>119</v>
      </c>
      <c r="E14" s="1"/>
      <c r="F14" s="93" t="s">
        <v>105</v>
      </c>
      <c r="G14" s="93" t="s">
        <v>106</v>
      </c>
      <c r="H14" s="93" t="s">
        <v>109</v>
      </c>
      <c r="I14" s="7" t="s">
        <v>112</v>
      </c>
      <c r="J14" s="7" t="s">
        <v>1</v>
      </c>
      <c r="K14" s="93" t="s">
        <v>115</v>
      </c>
      <c r="M14" s="1"/>
    </row>
    <row r="15" spans="1:13" x14ac:dyDescent="0.2">
      <c r="A15" s="32" t="s">
        <v>109</v>
      </c>
      <c r="B15" s="7" t="s">
        <v>109</v>
      </c>
      <c r="C15" s="7" t="s">
        <v>117</v>
      </c>
      <c r="D15" s="7" t="s">
        <v>120</v>
      </c>
      <c r="E15" s="1"/>
      <c r="F15" s="93" t="s">
        <v>106</v>
      </c>
      <c r="G15" s="93" t="s">
        <v>107</v>
      </c>
      <c r="H15" s="93" t="s">
        <v>110</v>
      </c>
      <c r="I15" s="7" t="s">
        <v>113</v>
      </c>
      <c r="J15" s="7" t="s">
        <v>1</v>
      </c>
      <c r="K15" s="93" t="s">
        <v>117</v>
      </c>
      <c r="M15" s="1"/>
    </row>
    <row r="16" spans="1:13" x14ac:dyDescent="0.2">
      <c r="A16" s="32" t="s">
        <v>110</v>
      </c>
      <c r="B16" s="7" t="s">
        <v>111</v>
      </c>
      <c r="C16" s="7" t="s">
        <v>118</v>
      </c>
      <c r="D16" s="7" t="s">
        <v>122</v>
      </c>
      <c r="E16" s="1"/>
      <c r="F16" s="93" t="s">
        <v>107</v>
      </c>
      <c r="G16" s="93" t="s">
        <v>108</v>
      </c>
      <c r="H16" s="93" t="s">
        <v>111</v>
      </c>
      <c r="I16" s="7" t="s">
        <v>115</v>
      </c>
      <c r="J16" s="7" t="s">
        <v>1</v>
      </c>
      <c r="K16" s="93" t="s">
        <v>118</v>
      </c>
      <c r="M16" s="1"/>
    </row>
    <row r="17" spans="1:13" x14ac:dyDescent="0.2">
      <c r="A17" s="32" t="s">
        <v>111</v>
      </c>
      <c r="B17" s="7" t="s">
        <v>112</v>
      </c>
      <c r="C17" s="7" t="s">
        <v>119</v>
      </c>
      <c r="D17" s="7" t="s">
        <v>128</v>
      </c>
      <c r="E17" s="1"/>
      <c r="F17" s="93" t="s">
        <v>108</v>
      </c>
      <c r="G17" s="93" t="s">
        <v>109</v>
      </c>
      <c r="H17" s="93" t="s">
        <v>112</v>
      </c>
      <c r="I17" s="7" t="s">
        <v>117</v>
      </c>
      <c r="J17" s="7" t="s">
        <v>1</v>
      </c>
      <c r="K17" s="93" t="s">
        <v>119</v>
      </c>
      <c r="M17" s="1"/>
    </row>
    <row r="18" spans="1:13" x14ac:dyDescent="0.2">
      <c r="A18" s="32" t="s">
        <v>112</v>
      </c>
      <c r="B18" s="7" t="s">
        <v>113</v>
      </c>
      <c r="C18" s="7" t="s">
        <v>120</v>
      </c>
      <c r="D18" s="7" t="s">
        <v>129</v>
      </c>
      <c r="E18" s="1"/>
      <c r="F18" s="93" t="s">
        <v>109</v>
      </c>
      <c r="G18" s="93" t="s">
        <v>110</v>
      </c>
      <c r="H18" s="93" t="s">
        <v>113</v>
      </c>
      <c r="I18" s="7" t="s">
        <v>118</v>
      </c>
      <c r="J18" s="7" t="s">
        <v>1</v>
      </c>
      <c r="K18" s="93" t="s">
        <v>122</v>
      </c>
      <c r="M18" s="1"/>
    </row>
    <row r="19" spans="1:13" x14ac:dyDescent="0.2">
      <c r="A19" s="32" t="s">
        <v>113</v>
      </c>
      <c r="B19" s="7" t="s">
        <v>115</v>
      </c>
      <c r="C19" s="7" t="s">
        <v>122</v>
      </c>
      <c r="D19" s="7" t="s">
        <v>130</v>
      </c>
      <c r="E19" s="1"/>
      <c r="F19" s="93" t="s">
        <v>110</v>
      </c>
      <c r="G19" s="93" t="s">
        <v>111</v>
      </c>
      <c r="H19" s="93" t="s">
        <v>115</v>
      </c>
      <c r="I19" s="7" t="s">
        <v>119</v>
      </c>
      <c r="J19" s="7" t="s">
        <v>1</v>
      </c>
      <c r="K19" s="93" t="s">
        <v>129</v>
      </c>
      <c r="M19" s="1"/>
    </row>
    <row r="20" spans="1:13" x14ac:dyDescent="0.2">
      <c r="A20" s="32" t="s">
        <v>114</v>
      </c>
      <c r="B20" s="7" t="s">
        <v>117</v>
      </c>
      <c r="C20" s="7" t="s">
        <v>124</v>
      </c>
      <c r="D20" s="7" t="s">
        <v>131</v>
      </c>
      <c r="E20" s="1"/>
      <c r="F20" s="93" t="s">
        <v>111</v>
      </c>
      <c r="G20" s="93" t="s">
        <v>112</v>
      </c>
      <c r="H20" s="93" t="s">
        <v>117</v>
      </c>
      <c r="I20" s="7" t="s">
        <v>120</v>
      </c>
      <c r="J20" s="7" t="s">
        <v>1</v>
      </c>
      <c r="K20" s="93" t="s">
        <v>130</v>
      </c>
      <c r="M20" s="1"/>
    </row>
    <row r="21" spans="1:13" x14ac:dyDescent="0.2">
      <c r="A21" s="32" t="s">
        <v>115</v>
      </c>
      <c r="B21" s="7" t="s">
        <v>118</v>
      </c>
      <c r="C21" s="7" t="s">
        <v>126</v>
      </c>
      <c r="D21" s="7" t="s">
        <v>132</v>
      </c>
      <c r="E21" s="1"/>
      <c r="F21" s="93" t="s">
        <v>112</v>
      </c>
      <c r="G21" s="93" t="s">
        <v>113</v>
      </c>
      <c r="H21" s="93" t="s">
        <v>118</v>
      </c>
      <c r="I21" s="7" t="s">
        <v>122</v>
      </c>
      <c r="J21" s="7" t="s">
        <v>1</v>
      </c>
      <c r="K21" s="93" t="s">
        <v>131</v>
      </c>
      <c r="M21" s="1"/>
    </row>
    <row r="22" spans="1:13" x14ac:dyDescent="0.2">
      <c r="A22" s="32" t="s">
        <v>116</v>
      </c>
      <c r="B22" s="7" t="s">
        <v>119</v>
      </c>
      <c r="C22" s="7" t="s">
        <v>127</v>
      </c>
      <c r="D22" s="7" t="s">
        <v>133</v>
      </c>
      <c r="E22" s="1"/>
      <c r="F22" s="93" t="s">
        <v>113</v>
      </c>
      <c r="G22" s="93" t="s">
        <v>115</v>
      </c>
      <c r="H22" s="93" t="s">
        <v>119</v>
      </c>
      <c r="I22" s="7" t="s">
        <v>125</v>
      </c>
      <c r="J22" s="7" t="s">
        <v>1</v>
      </c>
      <c r="K22" s="93" t="s">
        <v>132</v>
      </c>
      <c r="M22" s="1"/>
    </row>
    <row r="23" spans="1:13" x14ac:dyDescent="0.2">
      <c r="A23" s="32" t="s">
        <v>117</v>
      </c>
      <c r="B23" s="7" t="s">
        <v>120</v>
      </c>
      <c r="C23" s="7" t="s">
        <v>128</v>
      </c>
      <c r="D23" s="7" t="s">
        <v>136</v>
      </c>
      <c r="E23" s="1"/>
      <c r="F23" s="93" t="s">
        <v>114</v>
      </c>
      <c r="G23" s="93" t="s">
        <v>116</v>
      </c>
      <c r="H23" s="93" t="s">
        <v>120</v>
      </c>
      <c r="I23" s="7" t="s">
        <v>76</v>
      </c>
      <c r="J23" s="7" t="s">
        <v>1</v>
      </c>
      <c r="K23" s="93" t="s">
        <v>133</v>
      </c>
      <c r="M23" s="1"/>
    </row>
    <row r="24" spans="1:13" x14ac:dyDescent="0.2">
      <c r="A24" s="32" t="s">
        <v>118</v>
      </c>
      <c r="B24" s="7" t="s">
        <v>122</v>
      </c>
      <c r="C24" s="7" t="s">
        <v>129</v>
      </c>
      <c r="D24" s="7" t="s">
        <v>140</v>
      </c>
      <c r="E24" s="1"/>
      <c r="F24" s="93" t="s">
        <v>115</v>
      </c>
      <c r="G24" s="93" t="s">
        <v>117</v>
      </c>
      <c r="H24" s="93" t="s">
        <v>122</v>
      </c>
      <c r="I24" s="7" t="s">
        <v>128</v>
      </c>
      <c r="J24" s="7" t="s">
        <v>1</v>
      </c>
      <c r="K24" s="93" t="s">
        <v>134</v>
      </c>
      <c r="M24" s="1"/>
    </row>
    <row r="25" spans="1:13" x14ac:dyDescent="0.2">
      <c r="A25" s="32" t="s">
        <v>119</v>
      </c>
      <c r="B25" s="7" t="s">
        <v>124</v>
      </c>
      <c r="C25" s="7" t="s">
        <v>130</v>
      </c>
      <c r="D25" s="7" t="s">
        <v>142</v>
      </c>
      <c r="E25" s="1"/>
      <c r="F25" s="93" t="s">
        <v>116</v>
      </c>
      <c r="G25" s="93" t="s">
        <v>118</v>
      </c>
      <c r="H25" s="93" t="s">
        <v>124</v>
      </c>
      <c r="I25" s="7" t="s">
        <v>129</v>
      </c>
      <c r="J25" s="7" t="s">
        <v>1</v>
      </c>
      <c r="K25" s="93" t="s">
        <v>136</v>
      </c>
      <c r="M25" s="1"/>
    </row>
    <row r="26" spans="1:13" x14ac:dyDescent="0.2">
      <c r="A26" s="32" t="s">
        <v>120</v>
      </c>
      <c r="B26" s="7" t="s">
        <v>125</v>
      </c>
      <c r="C26" s="7" t="s">
        <v>131</v>
      </c>
      <c r="D26" s="7" t="s">
        <v>144</v>
      </c>
      <c r="E26" s="1"/>
      <c r="F26" s="93" t="s">
        <v>117</v>
      </c>
      <c r="G26" s="93" t="s">
        <v>119</v>
      </c>
      <c r="H26" s="93" t="s">
        <v>125</v>
      </c>
      <c r="I26" s="7" t="s">
        <v>130</v>
      </c>
      <c r="J26" s="7" t="s">
        <v>1</v>
      </c>
      <c r="K26" s="93" t="s">
        <v>137</v>
      </c>
      <c r="M26" s="1"/>
    </row>
    <row r="27" spans="1:13" x14ac:dyDescent="0.2">
      <c r="A27" s="32" t="s">
        <v>121</v>
      </c>
      <c r="B27" s="7" t="s">
        <v>126</v>
      </c>
      <c r="C27" s="7" t="s">
        <v>132</v>
      </c>
      <c r="D27" s="7" t="s">
        <v>145</v>
      </c>
      <c r="E27" s="1"/>
      <c r="F27" s="93" t="s">
        <v>118</v>
      </c>
      <c r="G27" s="93" t="s">
        <v>120</v>
      </c>
      <c r="H27" s="93" t="s">
        <v>76</v>
      </c>
      <c r="I27" s="7" t="s">
        <v>131</v>
      </c>
      <c r="J27" s="7" t="s">
        <v>1</v>
      </c>
      <c r="K27" s="93" t="s">
        <v>138</v>
      </c>
      <c r="M27" s="1"/>
    </row>
    <row r="28" spans="1:13" x14ac:dyDescent="0.2">
      <c r="A28" s="32" t="s">
        <v>122</v>
      </c>
      <c r="B28" s="7" t="s">
        <v>127</v>
      </c>
      <c r="C28" s="7" t="s">
        <v>133</v>
      </c>
      <c r="D28" s="7" t="s">
        <v>146</v>
      </c>
      <c r="E28" s="1"/>
      <c r="F28" s="93" t="s">
        <v>119</v>
      </c>
      <c r="G28" s="93" t="s">
        <v>121</v>
      </c>
      <c r="H28" s="93" t="s">
        <v>126</v>
      </c>
      <c r="I28" s="7" t="s">
        <v>132</v>
      </c>
      <c r="J28" s="7" t="s">
        <v>1</v>
      </c>
      <c r="K28" s="93" t="s">
        <v>139</v>
      </c>
      <c r="M28" s="1"/>
    </row>
    <row r="29" spans="1:13" x14ac:dyDescent="0.2">
      <c r="A29" s="32" t="s">
        <v>123</v>
      </c>
      <c r="B29" s="7" t="s">
        <v>128</v>
      </c>
      <c r="C29" s="7" t="s">
        <v>136</v>
      </c>
      <c r="D29" s="7" t="s">
        <v>152</v>
      </c>
      <c r="E29" s="1"/>
      <c r="F29" s="93" t="s">
        <v>120</v>
      </c>
      <c r="G29" s="93" t="s">
        <v>122</v>
      </c>
      <c r="H29" s="93" t="s">
        <v>127</v>
      </c>
      <c r="I29" s="7" t="s">
        <v>133</v>
      </c>
      <c r="J29" s="7" t="s">
        <v>1</v>
      </c>
      <c r="K29" s="93" t="s">
        <v>140</v>
      </c>
      <c r="M29" s="1"/>
    </row>
    <row r="30" spans="1:13" x14ac:dyDescent="0.2">
      <c r="A30" s="32" t="s">
        <v>124</v>
      </c>
      <c r="B30" s="7" t="s">
        <v>129</v>
      </c>
      <c r="C30" s="7" t="s">
        <v>140</v>
      </c>
      <c r="D30" s="7" t="s">
        <v>153</v>
      </c>
      <c r="E30" s="1"/>
      <c r="F30" s="93" t="s">
        <v>121</v>
      </c>
      <c r="G30" s="93" t="s">
        <v>124</v>
      </c>
      <c r="H30" s="93" t="s">
        <v>128</v>
      </c>
      <c r="I30" s="7" t="s">
        <v>134</v>
      </c>
      <c r="J30" s="7" t="s">
        <v>1</v>
      </c>
      <c r="K30" s="93" t="s">
        <v>142</v>
      </c>
      <c r="M30" s="1"/>
    </row>
    <row r="31" spans="1:13" x14ac:dyDescent="0.2">
      <c r="A31" s="32" t="s">
        <v>125</v>
      </c>
      <c r="B31" s="7" t="s">
        <v>130</v>
      </c>
      <c r="C31" s="7" t="s">
        <v>142</v>
      </c>
      <c r="D31" s="7" t="s">
        <v>155</v>
      </c>
      <c r="E31" s="1"/>
      <c r="F31" s="93" t="s">
        <v>122</v>
      </c>
      <c r="G31" s="93" t="s">
        <v>125</v>
      </c>
      <c r="H31" s="93" t="s">
        <v>129</v>
      </c>
      <c r="I31" s="7" t="s">
        <v>136</v>
      </c>
      <c r="J31" s="7" t="s">
        <v>1</v>
      </c>
      <c r="K31" s="93" t="s">
        <v>144</v>
      </c>
      <c r="M31" s="1"/>
    </row>
    <row r="32" spans="1:13" x14ac:dyDescent="0.2">
      <c r="A32" s="32" t="s">
        <v>126</v>
      </c>
      <c r="B32" s="7" t="s">
        <v>131</v>
      </c>
      <c r="C32" s="7" t="s">
        <v>143</v>
      </c>
      <c r="D32" s="7" t="s">
        <v>160</v>
      </c>
      <c r="E32" s="1"/>
      <c r="F32" s="93" t="s">
        <v>123</v>
      </c>
      <c r="G32" s="93" t="s">
        <v>76</v>
      </c>
      <c r="H32" s="93" t="s">
        <v>130</v>
      </c>
      <c r="I32" s="7" t="s">
        <v>137</v>
      </c>
      <c r="J32" s="7" t="s">
        <v>1</v>
      </c>
      <c r="K32" s="93" t="s">
        <v>145</v>
      </c>
      <c r="M32" s="1"/>
    </row>
    <row r="33" spans="1:13" x14ac:dyDescent="0.2">
      <c r="A33" s="32" t="s">
        <v>127</v>
      </c>
      <c r="B33" s="7" t="s">
        <v>132</v>
      </c>
      <c r="C33" s="7" t="s">
        <v>144</v>
      </c>
      <c r="D33" s="7" t="s">
        <v>162</v>
      </c>
      <c r="E33" s="1"/>
      <c r="F33" s="93" t="s">
        <v>124</v>
      </c>
      <c r="G33" s="93" t="s">
        <v>126</v>
      </c>
      <c r="H33" s="93" t="s">
        <v>131</v>
      </c>
      <c r="I33" s="7" t="s">
        <v>138</v>
      </c>
      <c r="J33" s="7" t="s">
        <v>1</v>
      </c>
      <c r="K33" s="93" t="s">
        <v>146</v>
      </c>
      <c r="M33" s="1"/>
    </row>
    <row r="34" spans="1:13" x14ac:dyDescent="0.2">
      <c r="A34" s="32" t="s">
        <v>128</v>
      </c>
      <c r="B34" s="7" t="s">
        <v>133</v>
      </c>
      <c r="C34" s="7" t="s">
        <v>145</v>
      </c>
      <c r="D34" s="7" t="s">
        <v>167</v>
      </c>
      <c r="E34" s="1"/>
      <c r="F34" s="93" t="s">
        <v>125</v>
      </c>
      <c r="G34" s="93" t="s">
        <v>127</v>
      </c>
      <c r="H34" s="93" t="s">
        <v>132</v>
      </c>
      <c r="I34" s="7" t="s">
        <v>139</v>
      </c>
      <c r="J34" s="7" t="s">
        <v>1</v>
      </c>
      <c r="K34" s="93" t="s">
        <v>147</v>
      </c>
      <c r="M34" s="1"/>
    </row>
    <row r="35" spans="1:13" x14ac:dyDescent="0.2">
      <c r="A35" s="32" t="s">
        <v>129</v>
      </c>
      <c r="B35" s="7" t="s">
        <v>134</v>
      </c>
      <c r="C35" s="7" t="s">
        <v>146</v>
      </c>
      <c r="D35" s="7" t="s">
        <v>169</v>
      </c>
      <c r="E35" s="1"/>
      <c r="F35" s="93" t="s">
        <v>76</v>
      </c>
      <c r="G35" s="93" t="s">
        <v>87</v>
      </c>
      <c r="H35" s="93" t="s">
        <v>133</v>
      </c>
      <c r="I35" s="7" t="s">
        <v>140</v>
      </c>
      <c r="J35" s="7" t="s">
        <v>1</v>
      </c>
      <c r="K35" s="93" t="s">
        <v>149</v>
      </c>
      <c r="M35" s="1"/>
    </row>
    <row r="36" spans="1:13" x14ac:dyDescent="0.2">
      <c r="A36" s="32" t="s">
        <v>130</v>
      </c>
      <c r="B36" s="7" t="s">
        <v>135</v>
      </c>
      <c r="C36" s="7" t="s">
        <v>151</v>
      </c>
      <c r="D36" s="7" t="s">
        <v>174</v>
      </c>
      <c r="E36" s="1"/>
      <c r="F36" s="93" t="s">
        <v>126</v>
      </c>
      <c r="G36" s="93" t="s">
        <v>128</v>
      </c>
      <c r="H36" s="93" t="s">
        <v>134</v>
      </c>
      <c r="I36" s="7" t="s">
        <v>142</v>
      </c>
      <c r="J36" s="7" t="s">
        <v>1</v>
      </c>
      <c r="K36" s="93" t="s">
        <v>152</v>
      </c>
      <c r="M36" s="1"/>
    </row>
    <row r="37" spans="1:13" x14ac:dyDescent="0.2">
      <c r="A37" s="32" t="s">
        <v>131</v>
      </c>
      <c r="B37" s="7" t="s">
        <v>136</v>
      </c>
      <c r="C37" s="7" t="s">
        <v>152</v>
      </c>
      <c r="D37" s="7" t="s">
        <v>175</v>
      </c>
      <c r="E37" s="1"/>
      <c r="F37" s="93" t="s">
        <v>127</v>
      </c>
      <c r="G37" s="93" t="s">
        <v>129</v>
      </c>
      <c r="H37" s="93" t="s">
        <v>136</v>
      </c>
      <c r="I37" s="7" t="s">
        <v>144</v>
      </c>
      <c r="J37" s="7" t="s">
        <v>1</v>
      </c>
      <c r="K37" s="93" t="s">
        <v>153</v>
      </c>
      <c r="M37" s="1"/>
    </row>
    <row r="38" spans="1:13" x14ac:dyDescent="0.2">
      <c r="A38" s="32" t="s">
        <v>132</v>
      </c>
      <c r="B38" s="7" t="s">
        <v>139</v>
      </c>
      <c r="C38" s="7" t="s">
        <v>153</v>
      </c>
      <c r="D38" s="7" t="s">
        <v>177</v>
      </c>
      <c r="E38" s="1"/>
      <c r="F38" s="93" t="s">
        <v>87</v>
      </c>
      <c r="G38" s="93" t="s">
        <v>130</v>
      </c>
      <c r="H38" s="93" t="s">
        <v>137</v>
      </c>
      <c r="I38" s="7" t="s">
        <v>145</v>
      </c>
      <c r="J38" s="7" t="s">
        <v>1</v>
      </c>
      <c r="K38" s="93" t="s">
        <v>155</v>
      </c>
      <c r="M38" s="1"/>
    </row>
    <row r="39" spans="1:13" x14ac:dyDescent="0.2">
      <c r="A39" s="32" t="s">
        <v>133</v>
      </c>
      <c r="B39" s="7" t="s">
        <v>140</v>
      </c>
      <c r="C39" s="7" t="s">
        <v>155</v>
      </c>
      <c r="D39" s="7" t="s">
        <v>178</v>
      </c>
      <c r="E39" s="1"/>
      <c r="F39" s="93" t="s">
        <v>128</v>
      </c>
      <c r="G39" s="93" t="s">
        <v>131</v>
      </c>
      <c r="H39" s="93" t="s">
        <v>138</v>
      </c>
      <c r="I39" s="7" t="s">
        <v>146</v>
      </c>
      <c r="J39" s="7" t="s">
        <v>1</v>
      </c>
      <c r="K39" s="93" t="s">
        <v>158</v>
      </c>
      <c r="M39" s="1"/>
    </row>
    <row r="40" spans="1:13" x14ac:dyDescent="0.2">
      <c r="A40" s="32" t="s">
        <v>134</v>
      </c>
      <c r="B40" s="7" t="s">
        <v>142</v>
      </c>
      <c r="C40" s="7" t="s">
        <v>160</v>
      </c>
      <c r="D40" s="7" t="s">
        <v>180</v>
      </c>
      <c r="E40" s="1"/>
      <c r="F40" s="93" t="s">
        <v>129</v>
      </c>
      <c r="G40" s="93" t="s">
        <v>132</v>
      </c>
      <c r="H40" s="93" t="s">
        <v>139</v>
      </c>
      <c r="I40" s="7" t="s">
        <v>147</v>
      </c>
      <c r="J40" s="7" t="s">
        <v>1</v>
      </c>
      <c r="K40" s="93" t="s">
        <v>160</v>
      </c>
      <c r="M40" s="1"/>
    </row>
    <row r="41" spans="1:13" x14ac:dyDescent="0.2">
      <c r="A41" s="32" t="s">
        <v>135</v>
      </c>
      <c r="B41" s="7" t="s">
        <v>143</v>
      </c>
      <c r="C41" s="7" t="s">
        <v>162</v>
      </c>
      <c r="D41" s="7" t="s">
        <v>181</v>
      </c>
      <c r="E41" s="1"/>
      <c r="F41" s="93" t="s">
        <v>130</v>
      </c>
      <c r="G41" s="93" t="s">
        <v>133</v>
      </c>
      <c r="H41" s="93" t="s">
        <v>140</v>
      </c>
      <c r="I41" s="7" t="s">
        <v>149</v>
      </c>
      <c r="J41" s="7" t="s">
        <v>1</v>
      </c>
      <c r="K41" s="93" t="s">
        <v>161</v>
      </c>
      <c r="M41" s="1"/>
    </row>
    <row r="42" spans="1:13" x14ac:dyDescent="0.2">
      <c r="A42" s="32" t="s">
        <v>136</v>
      </c>
      <c r="B42" s="7" t="s">
        <v>144</v>
      </c>
      <c r="C42" s="7" t="s">
        <v>163</v>
      </c>
      <c r="D42" s="7" t="s">
        <v>182</v>
      </c>
      <c r="E42" s="1"/>
      <c r="F42" s="93" t="s">
        <v>131</v>
      </c>
      <c r="G42" s="93" t="s">
        <v>134</v>
      </c>
      <c r="H42" s="93" t="s">
        <v>142</v>
      </c>
      <c r="I42" s="7" t="s">
        <v>152</v>
      </c>
      <c r="J42" s="7" t="s">
        <v>1</v>
      </c>
      <c r="K42" s="93" t="s">
        <v>162</v>
      </c>
      <c r="M42" s="1"/>
    </row>
    <row r="43" spans="1:13" x14ac:dyDescent="0.2">
      <c r="A43" s="32" t="s">
        <v>137</v>
      </c>
      <c r="B43" s="7" t="s">
        <v>145</v>
      </c>
      <c r="C43" s="7" t="s">
        <v>166</v>
      </c>
      <c r="D43" s="7" t="s">
        <v>186</v>
      </c>
      <c r="E43" s="1"/>
      <c r="F43" s="93" t="s">
        <v>132</v>
      </c>
      <c r="G43" s="93" t="s">
        <v>135</v>
      </c>
      <c r="H43" s="93" t="s">
        <v>143</v>
      </c>
      <c r="I43" s="7" t="s">
        <v>153</v>
      </c>
      <c r="J43" s="7" t="s">
        <v>1</v>
      </c>
      <c r="K43" s="93" t="s">
        <v>167</v>
      </c>
      <c r="M43" s="1"/>
    </row>
    <row r="44" spans="1:13" x14ac:dyDescent="0.2">
      <c r="A44" s="32" t="s">
        <v>138</v>
      </c>
      <c r="B44" s="7" t="s">
        <v>146</v>
      </c>
      <c r="C44" s="7" t="s">
        <v>167</v>
      </c>
      <c r="D44" s="7" t="s">
        <v>187</v>
      </c>
      <c r="E44" s="1"/>
      <c r="F44" s="93" t="s">
        <v>133</v>
      </c>
      <c r="G44" s="93" t="s">
        <v>136</v>
      </c>
      <c r="H44" s="93" t="s">
        <v>144</v>
      </c>
      <c r="I44" s="7" t="s">
        <v>155</v>
      </c>
      <c r="J44" s="7" t="s">
        <v>1</v>
      </c>
      <c r="K44" s="93" t="s">
        <v>169</v>
      </c>
      <c r="M44" s="1"/>
    </row>
    <row r="45" spans="1:13" x14ac:dyDescent="0.2">
      <c r="A45" s="32" t="s">
        <v>139</v>
      </c>
      <c r="B45" s="7" t="s">
        <v>147</v>
      </c>
      <c r="C45" s="7" t="s">
        <v>168</v>
      </c>
      <c r="D45" s="7" t="s">
        <v>189</v>
      </c>
      <c r="E45" s="1"/>
      <c r="F45" s="93" t="s">
        <v>134</v>
      </c>
      <c r="G45" s="93" t="s">
        <v>137</v>
      </c>
      <c r="H45" s="93" t="s">
        <v>145</v>
      </c>
      <c r="I45" s="7" t="s">
        <v>158</v>
      </c>
      <c r="J45" s="7" t="s">
        <v>1</v>
      </c>
      <c r="K45" s="93" t="s">
        <v>174</v>
      </c>
      <c r="M45" s="1"/>
    </row>
    <row r="46" spans="1:13" x14ac:dyDescent="0.2">
      <c r="A46" s="32" t="s">
        <v>140</v>
      </c>
      <c r="B46" s="7" t="s">
        <v>148</v>
      </c>
      <c r="C46" s="7" t="s">
        <v>169</v>
      </c>
      <c r="D46" s="7" t="s">
        <v>190</v>
      </c>
      <c r="E46" s="1"/>
      <c r="F46" s="93" t="s">
        <v>135</v>
      </c>
      <c r="G46" s="93" t="s">
        <v>138</v>
      </c>
      <c r="H46" s="93" t="s">
        <v>146</v>
      </c>
      <c r="I46" s="7" t="s">
        <v>160</v>
      </c>
      <c r="J46" s="7" t="s">
        <v>1</v>
      </c>
      <c r="K46" s="93" t="s">
        <v>177</v>
      </c>
      <c r="M46" s="1"/>
    </row>
    <row r="47" spans="1:13" x14ac:dyDescent="0.2">
      <c r="A47" s="32" t="s">
        <v>141</v>
      </c>
      <c r="B47" s="7" t="s">
        <v>151</v>
      </c>
      <c r="C47" s="7" t="s">
        <v>172</v>
      </c>
      <c r="D47" s="7" t="s">
        <v>192</v>
      </c>
      <c r="E47" s="1"/>
      <c r="F47" s="93" t="s">
        <v>136</v>
      </c>
      <c r="G47" s="93" t="s">
        <v>139</v>
      </c>
      <c r="H47" s="93" t="s">
        <v>147</v>
      </c>
      <c r="I47" s="7" t="s">
        <v>161</v>
      </c>
      <c r="J47" s="7" t="s">
        <v>1</v>
      </c>
      <c r="K47" s="93" t="s">
        <v>178</v>
      </c>
      <c r="M47" s="1"/>
    </row>
    <row r="48" spans="1:13" x14ac:dyDescent="0.2">
      <c r="A48" s="32" t="s">
        <v>142</v>
      </c>
      <c r="B48" s="7" t="s">
        <v>152</v>
      </c>
      <c r="C48" s="7" t="s">
        <v>174</v>
      </c>
      <c r="D48" s="7" t="s">
        <v>194</v>
      </c>
      <c r="E48" s="1"/>
      <c r="F48" s="93" t="s">
        <v>137</v>
      </c>
      <c r="G48" s="93" t="s">
        <v>140</v>
      </c>
      <c r="H48" s="93" t="s">
        <v>149</v>
      </c>
      <c r="I48" s="7" t="s">
        <v>162</v>
      </c>
      <c r="J48" s="7" t="s">
        <v>1</v>
      </c>
      <c r="K48" s="93" t="s">
        <v>180</v>
      </c>
      <c r="M48" s="1"/>
    </row>
    <row r="49" spans="1:13" x14ac:dyDescent="0.2">
      <c r="A49" s="32" t="s">
        <v>143</v>
      </c>
      <c r="B49" s="7" t="s">
        <v>153</v>
      </c>
      <c r="C49" s="7" t="s">
        <v>175</v>
      </c>
      <c r="D49" s="7" t="s">
        <v>200</v>
      </c>
      <c r="E49" s="1"/>
      <c r="F49" s="93" t="s">
        <v>138</v>
      </c>
      <c r="G49" s="93" t="s">
        <v>142</v>
      </c>
      <c r="H49" s="93" t="s">
        <v>151</v>
      </c>
      <c r="I49" s="7" t="s">
        <v>167</v>
      </c>
      <c r="J49" s="7" t="s">
        <v>1</v>
      </c>
      <c r="K49" s="93" t="s">
        <v>181</v>
      </c>
      <c r="M49" s="1"/>
    </row>
    <row r="50" spans="1:13" x14ac:dyDescent="0.2">
      <c r="A50" s="32" t="s">
        <v>144</v>
      </c>
      <c r="B50" s="7" t="s">
        <v>154</v>
      </c>
      <c r="C50" s="7" t="s">
        <v>176</v>
      </c>
      <c r="D50" s="7" t="s">
        <v>201</v>
      </c>
      <c r="E50" s="1"/>
      <c r="F50" s="93" t="s">
        <v>139</v>
      </c>
      <c r="G50" s="93" t="s">
        <v>143</v>
      </c>
      <c r="H50" s="93" t="s">
        <v>152</v>
      </c>
      <c r="I50" s="7" t="s">
        <v>77</v>
      </c>
      <c r="J50" s="7" t="s">
        <v>1</v>
      </c>
      <c r="K50" s="93" t="s">
        <v>182</v>
      </c>
      <c r="M50" s="1"/>
    </row>
    <row r="51" spans="1:13" x14ac:dyDescent="0.2">
      <c r="A51" s="32" t="s">
        <v>145</v>
      </c>
      <c r="B51" s="7" t="s">
        <v>155</v>
      </c>
      <c r="C51" s="7" t="s">
        <v>177</v>
      </c>
      <c r="D51" s="7" t="s">
        <v>206</v>
      </c>
      <c r="E51" s="1"/>
      <c r="F51" s="93" t="s">
        <v>140</v>
      </c>
      <c r="G51" s="93" t="s">
        <v>144</v>
      </c>
      <c r="H51" s="93" t="s">
        <v>153</v>
      </c>
      <c r="I51" s="7" t="s">
        <v>169</v>
      </c>
      <c r="J51" s="7" t="s">
        <v>1</v>
      </c>
      <c r="K51" s="93" t="s">
        <v>185</v>
      </c>
      <c r="M51" s="1"/>
    </row>
    <row r="52" spans="1:13" x14ac:dyDescent="0.2">
      <c r="A52" s="32" t="s">
        <v>146</v>
      </c>
      <c r="B52" s="7" t="s">
        <v>156</v>
      </c>
      <c r="C52" s="7" t="s">
        <v>178</v>
      </c>
      <c r="D52" s="7" t="s">
        <v>207</v>
      </c>
      <c r="E52" s="1"/>
      <c r="F52" s="93" t="s">
        <v>141</v>
      </c>
      <c r="G52" s="93" t="s">
        <v>145</v>
      </c>
      <c r="H52" s="93" t="s">
        <v>154</v>
      </c>
      <c r="I52" s="7" t="s">
        <v>78</v>
      </c>
      <c r="J52" s="7" t="s">
        <v>1</v>
      </c>
      <c r="K52" s="93" t="s">
        <v>186</v>
      </c>
      <c r="M52" s="1"/>
    </row>
    <row r="53" spans="1:13" x14ac:dyDescent="0.2">
      <c r="A53" s="32" t="s">
        <v>147</v>
      </c>
      <c r="B53" s="7" t="s">
        <v>158</v>
      </c>
      <c r="C53" s="7" t="s">
        <v>179</v>
      </c>
      <c r="D53" s="7" t="s">
        <v>208</v>
      </c>
      <c r="E53" s="1"/>
      <c r="F53" s="93" t="s">
        <v>142</v>
      </c>
      <c r="G53" s="93" t="s">
        <v>146</v>
      </c>
      <c r="H53" s="93" t="s">
        <v>155</v>
      </c>
      <c r="I53" s="7" t="s">
        <v>174</v>
      </c>
      <c r="J53" s="7" t="s">
        <v>1</v>
      </c>
      <c r="K53" s="93" t="s">
        <v>187</v>
      </c>
      <c r="M53" s="1"/>
    </row>
    <row r="54" spans="1:13" x14ac:dyDescent="0.2">
      <c r="A54" s="32" t="s">
        <v>148</v>
      </c>
      <c r="B54" s="7" t="s">
        <v>159</v>
      </c>
      <c r="C54" s="7" t="s">
        <v>180</v>
      </c>
      <c r="D54" s="7" t="s">
        <v>209</v>
      </c>
      <c r="E54" s="1"/>
      <c r="F54" s="93" t="s">
        <v>143</v>
      </c>
      <c r="G54" s="93" t="s">
        <v>147</v>
      </c>
      <c r="H54" s="93" t="s">
        <v>158</v>
      </c>
      <c r="I54" s="7" t="s">
        <v>175</v>
      </c>
      <c r="J54" s="7" t="s">
        <v>1</v>
      </c>
      <c r="K54" s="93" t="s">
        <v>194</v>
      </c>
      <c r="M54" s="1"/>
    </row>
    <row r="55" spans="1:13" x14ac:dyDescent="0.2">
      <c r="A55" s="32" t="s">
        <v>149</v>
      </c>
      <c r="B55" s="7" t="s">
        <v>160</v>
      </c>
      <c r="C55" s="7" t="s">
        <v>181</v>
      </c>
      <c r="D55" s="7" t="s">
        <v>210</v>
      </c>
      <c r="E55" s="1"/>
      <c r="F55" s="93" t="s">
        <v>144</v>
      </c>
      <c r="G55" s="93" t="s">
        <v>148</v>
      </c>
      <c r="H55" s="93" t="s">
        <v>160</v>
      </c>
      <c r="I55" s="7" t="s">
        <v>176</v>
      </c>
      <c r="J55" s="7" t="s">
        <v>1</v>
      </c>
      <c r="K55" s="93" t="s">
        <v>200</v>
      </c>
      <c r="M55" s="1"/>
    </row>
    <row r="56" spans="1:13" x14ac:dyDescent="0.2">
      <c r="A56" s="32" t="s">
        <v>150</v>
      </c>
      <c r="B56" s="7" t="s">
        <v>161</v>
      </c>
      <c r="C56" s="7" t="s">
        <v>182</v>
      </c>
      <c r="D56" s="7" t="s">
        <v>212</v>
      </c>
      <c r="E56" s="1"/>
      <c r="F56" s="93" t="s">
        <v>145</v>
      </c>
      <c r="G56" s="93" t="s">
        <v>149</v>
      </c>
      <c r="H56" s="93" t="s">
        <v>161</v>
      </c>
      <c r="I56" s="7" t="s">
        <v>177</v>
      </c>
      <c r="J56" s="7" t="s">
        <v>1</v>
      </c>
      <c r="K56" s="93" t="s">
        <v>201</v>
      </c>
      <c r="M56" s="1"/>
    </row>
    <row r="57" spans="1:13" x14ac:dyDescent="0.2">
      <c r="A57" s="32" t="s">
        <v>151</v>
      </c>
      <c r="B57" s="7" t="s">
        <v>162</v>
      </c>
      <c r="C57" s="7" t="s">
        <v>185</v>
      </c>
      <c r="D57" s="7" t="s">
        <v>214</v>
      </c>
      <c r="E57" s="1"/>
      <c r="F57" s="93" t="s">
        <v>146</v>
      </c>
      <c r="G57" s="93" t="s">
        <v>150</v>
      </c>
      <c r="H57" s="93" t="s">
        <v>162</v>
      </c>
      <c r="I57" s="7" t="s">
        <v>178</v>
      </c>
      <c r="J57" s="7" t="s">
        <v>1</v>
      </c>
      <c r="K57" s="93" t="s">
        <v>203</v>
      </c>
      <c r="M57" s="1"/>
    </row>
    <row r="58" spans="1:13" x14ac:dyDescent="0.2">
      <c r="A58" s="32" t="s">
        <v>152</v>
      </c>
      <c r="B58" s="7" t="s">
        <v>163</v>
      </c>
      <c r="C58" s="7" t="s">
        <v>186</v>
      </c>
      <c r="D58" s="7" t="s">
        <v>215</v>
      </c>
      <c r="E58" s="1"/>
      <c r="F58" s="93" t="s">
        <v>147</v>
      </c>
      <c r="G58" s="93" t="s">
        <v>151</v>
      </c>
      <c r="H58" s="93" t="s">
        <v>163</v>
      </c>
      <c r="I58" s="7" t="s">
        <v>180</v>
      </c>
      <c r="J58" s="7" t="s">
        <v>1</v>
      </c>
      <c r="K58" s="93" t="s">
        <v>206</v>
      </c>
      <c r="M58" s="1"/>
    </row>
    <row r="59" spans="1:13" x14ac:dyDescent="0.2">
      <c r="A59" s="32" t="s">
        <v>153</v>
      </c>
      <c r="B59" s="7" t="s">
        <v>165</v>
      </c>
      <c r="C59" s="7" t="s">
        <v>187</v>
      </c>
      <c r="D59" s="7" t="s">
        <v>216</v>
      </c>
      <c r="E59" s="1"/>
      <c r="F59" s="93" t="s">
        <v>148</v>
      </c>
      <c r="G59" s="93" t="s">
        <v>152</v>
      </c>
      <c r="H59" s="93" t="s">
        <v>166</v>
      </c>
      <c r="I59" s="7" t="s">
        <v>181</v>
      </c>
      <c r="J59" s="7" t="s">
        <v>1</v>
      </c>
      <c r="K59" s="93" t="s">
        <v>207</v>
      </c>
      <c r="M59" s="1"/>
    </row>
    <row r="60" spans="1:13" x14ac:dyDescent="0.2">
      <c r="A60" s="32" t="s">
        <v>154</v>
      </c>
      <c r="B60" s="7" t="s">
        <v>166</v>
      </c>
      <c r="C60" s="7" t="s">
        <v>189</v>
      </c>
      <c r="D60" s="7" t="s">
        <v>217</v>
      </c>
      <c r="E60" s="1"/>
      <c r="F60" s="93" t="s">
        <v>149</v>
      </c>
      <c r="G60" s="93" t="s">
        <v>153</v>
      </c>
      <c r="H60" s="93" t="s">
        <v>167</v>
      </c>
      <c r="I60" s="7" t="s">
        <v>182</v>
      </c>
      <c r="J60" s="7" t="s">
        <v>1</v>
      </c>
      <c r="K60" s="93" t="s">
        <v>209</v>
      </c>
      <c r="M60" s="1"/>
    </row>
    <row r="61" spans="1:13" x14ac:dyDescent="0.2">
      <c r="A61" s="32" t="s">
        <v>155</v>
      </c>
      <c r="B61" s="7" t="s">
        <v>167</v>
      </c>
      <c r="C61" s="7" t="s">
        <v>190</v>
      </c>
      <c r="D61" s="7" t="s">
        <v>218</v>
      </c>
      <c r="E61" s="1"/>
      <c r="F61" s="93" t="s">
        <v>150</v>
      </c>
      <c r="G61" s="93" t="s">
        <v>154</v>
      </c>
      <c r="H61" s="93" t="s">
        <v>77</v>
      </c>
      <c r="I61" s="7" t="s">
        <v>185</v>
      </c>
      <c r="J61" s="7" t="s">
        <v>1</v>
      </c>
      <c r="K61" s="93" t="s">
        <v>210</v>
      </c>
      <c r="M61" s="1"/>
    </row>
    <row r="62" spans="1:13" x14ac:dyDescent="0.2">
      <c r="A62" s="32" t="s">
        <v>156</v>
      </c>
      <c r="B62" s="7" t="s">
        <v>168</v>
      </c>
      <c r="C62" s="7" t="s">
        <v>192</v>
      </c>
      <c r="D62" s="7" t="s">
        <v>219</v>
      </c>
      <c r="E62" s="1"/>
      <c r="F62" s="93" t="s">
        <v>151</v>
      </c>
      <c r="G62" s="93" t="s">
        <v>155</v>
      </c>
      <c r="H62" s="93" t="s">
        <v>168</v>
      </c>
      <c r="I62" s="7" t="s">
        <v>186</v>
      </c>
      <c r="J62" s="7" t="s">
        <v>1</v>
      </c>
      <c r="K62" s="93" t="s">
        <v>211</v>
      </c>
      <c r="M62" s="1"/>
    </row>
    <row r="63" spans="1:13" x14ac:dyDescent="0.2">
      <c r="A63" s="32" t="s">
        <v>157</v>
      </c>
      <c r="B63" s="7" t="s">
        <v>169</v>
      </c>
      <c r="C63" s="7" t="s">
        <v>193</v>
      </c>
      <c r="D63" s="7" t="s">
        <v>222</v>
      </c>
      <c r="E63" s="1"/>
      <c r="F63" s="93" t="s">
        <v>152</v>
      </c>
      <c r="G63" s="93" t="s">
        <v>156</v>
      </c>
      <c r="H63" s="93" t="s">
        <v>169</v>
      </c>
      <c r="I63" s="7" t="s">
        <v>187</v>
      </c>
      <c r="J63" s="7" t="s">
        <v>1</v>
      </c>
      <c r="K63" s="93" t="s">
        <v>212</v>
      </c>
      <c r="M63" s="1"/>
    </row>
    <row r="64" spans="1:13" x14ac:dyDescent="0.2">
      <c r="A64" s="32" t="s">
        <v>158</v>
      </c>
      <c r="B64" s="7" t="s">
        <v>170</v>
      </c>
      <c r="C64" s="7" t="s">
        <v>194</v>
      </c>
      <c r="D64" s="7" t="s">
        <v>224</v>
      </c>
      <c r="E64" s="1"/>
      <c r="F64" s="93" t="s">
        <v>153</v>
      </c>
      <c r="G64" s="93" t="s">
        <v>158</v>
      </c>
      <c r="H64" s="93" t="s">
        <v>78</v>
      </c>
      <c r="I64" s="7" t="s">
        <v>189</v>
      </c>
      <c r="J64" s="7" t="s">
        <v>1</v>
      </c>
      <c r="K64" s="93" t="s">
        <v>214</v>
      </c>
      <c r="M64" s="1"/>
    </row>
    <row r="65" spans="1:13" x14ac:dyDescent="0.2">
      <c r="A65" s="32" t="s">
        <v>159</v>
      </c>
      <c r="B65" s="7" t="s">
        <v>172</v>
      </c>
      <c r="C65" s="7" t="s">
        <v>195</v>
      </c>
      <c r="D65" s="7" t="s">
        <v>225</v>
      </c>
      <c r="E65" s="1"/>
      <c r="F65" s="93" t="s">
        <v>154</v>
      </c>
      <c r="G65" s="93" t="s">
        <v>159</v>
      </c>
      <c r="H65" s="93" t="s">
        <v>172</v>
      </c>
      <c r="I65" s="7" t="s">
        <v>190</v>
      </c>
      <c r="J65" s="7" t="s">
        <v>1</v>
      </c>
      <c r="K65" s="93" t="s">
        <v>215</v>
      </c>
      <c r="M65" s="1"/>
    </row>
    <row r="66" spans="1:13" x14ac:dyDescent="0.2">
      <c r="A66" s="32" t="s">
        <v>160</v>
      </c>
      <c r="B66" s="7" t="s">
        <v>174</v>
      </c>
      <c r="C66" s="7" t="s">
        <v>196</v>
      </c>
      <c r="D66" s="7" t="s">
        <v>226</v>
      </c>
      <c r="E66" s="1"/>
      <c r="F66" s="93" t="s">
        <v>155</v>
      </c>
      <c r="G66" s="93" t="s">
        <v>160</v>
      </c>
      <c r="H66" s="93" t="s">
        <v>174</v>
      </c>
      <c r="I66" s="7" t="s">
        <v>192</v>
      </c>
      <c r="J66" s="7" t="s">
        <v>1</v>
      </c>
      <c r="K66" s="93" t="s">
        <v>216</v>
      </c>
      <c r="M66" s="1"/>
    </row>
    <row r="67" spans="1:13" x14ac:dyDescent="0.2">
      <c r="A67" s="32" t="s">
        <v>161</v>
      </c>
      <c r="B67" s="7" t="s">
        <v>175</v>
      </c>
      <c r="C67" s="7" t="s">
        <v>198</v>
      </c>
      <c r="D67" s="7" t="s">
        <v>228</v>
      </c>
      <c r="E67" s="1"/>
      <c r="F67" s="93" t="s">
        <v>156</v>
      </c>
      <c r="G67" s="93" t="s">
        <v>161</v>
      </c>
      <c r="H67" s="93" t="s">
        <v>175</v>
      </c>
      <c r="I67" s="7" t="s">
        <v>194</v>
      </c>
      <c r="J67" s="7" t="s">
        <v>1</v>
      </c>
      <c r="K67" s="93" t="s">
        <v>217</v>
      </c>
      <c r="M67" s="1"/>
    </row>
    <row r="68" spans="1:13" x14ac:dyDescent="0.2">
      <c r="A68" s="32" t="s">
        <v>162</v>
      </c>
      <c r="B68" s="7" t="s">
        <v>176</v>
      </c>
      <c r="C68" s="7" t="s">
        <v>199</v>
      </c>
      <c r="D68" s="7" t="s">
        <v>229</v>
      </c>
      <c r="E68" s="1"/>
      <c r="F68" s="93" t="s">
        <v>157</v>
      </c>
      <c r="G68" s="93" t="s">
        <v>93</v>
      </c>
      <c r="H68" s="93" t="s">
        <v>176</v>
      </c>
      <c r="I68" s="7" t="s">
        <v>200</v>
      </c>
      <c r="J68" s="7" t="s">
        <v>1</v>
      </c>
      <c r="K68" s="93" t="s">
        <v>218</v>
      </c>
      <c r="M68" s="1"/>
    </row>
    <row r="69" spans="1:13" x14ac:dyDescent="0.2">
      <c r="A69" s="32" t="s">
        <v>163</v>
      </c>
      <c r="B69" s="7" t="s">
        <v>177</v>
      </c>
      <c r="C69" s="7" t="s">
        <v>200</v>
      </c>
      <c r="D69" s="7" t="s">
        <v>230</v>
      </c>
      <c r="E69" s="1"/>
      <c r="F69" s="93" t="s">
        <v>80</v>
      </c>
      <c r="G69" s="93" t="s">
        <v>162</v>
      </c>
      <c r="H69" s="93" t="s">
        <v>177</v>
      </c>
      <c r="I69" s="7" t="s">
        <v>201</v>
      </c>
      <c r="J69" s="7" t="s">
        <v>1</v>
      </c>
      <c r="K69" s="93" t="s">
        <v>219</v>
      </c>
      <c r="M69" s="1"/>
    </row>
    <row r="70" spans="1:13" x14ac:dyDescent="0.2">
      <c r="A70" s="32" t="s">
        <v>164</v>
      </c>
      <c r="B70" s="7" t="s">
        <v>178</v>
      </c>
      <c r="C70" s="7" t="s">
        <v>201</v>
      </c>
      <c r="D70" s="7" t="s">
        <v>233</v>
      </c>
      <c r="E70" s="1"/>
      <c r="F70" s="93" t="s">
        <v>86</v>
      </c>
      <c r="G70" s="93" t="s">
        <v>163</v>
      </c>
      <c r="H70" s="93" t="s">
        <v>178</v>
      </c>
      <c r="I70" s="7" t="s">
        <v>203</v>
      </c>
      <c r="J70" s="7" t="s">
        <v>1</v>
      </c>
      <c r="K70" s="93" t="s">
        <v>224</v>
      </c>
      <c r="M70" s="1"/>
    </row>
    <row r="71" spans="1:13" x14ac:dyDescent="0.2">
      <c r="A71" s="32" t="s">
        <v>165</v>
      </c>
      <c r="B71" s="7" t="s">
        <v>179</v>
      </c>
      <c r="C71" s="7" t="s">
        <v>202</v>
      </c>
      <c r="D71" s="7" t="s">
        <v>235</v>
      </c>
      <c r="E71" s="1"/>
      <c r="F71" s="93" t="s">
        <v>158</v>
      </c>
      <c r="G71" s="93" t="s">
        <v>165</v>
      </c>
      <c r="H71" s="93" t="s">
        <v>179</v>
      </c>
      <c r="I71" s="7" t="s">
        <v>204</v>
      </c>
      <c r="J71" s="7" t="s">
        <v>1</v>
      </c>
      <c r="K71" s="93" t="s">
        <v>226</v>
      </c>
      <c r="M71" s="1"/>
    </row>
    <row r="72" spans="1:13" x14ac:dyDescent="0.2">
      <c r="A72" s="32" t="s">
        <v>166</v>
      </c>
      <c r="B72" s="7" t="s">
        <v>180</v>
      </c>
      <c r="C72" s="7" t="s">
        <v>204</v>
      </c>
      <c r="D72" s="7" t="s">
        <v>236</v>
      </c>
      <c r="E72" s="1"/>
      <c r="F72" s="93" t="s">
        <v>159</v>
      </c>
      <c r="G72" s="93" t="s">
        <v>166</v>
      </c>
      <c r="H72" s="93" t="s">
        <v>180</v>
      </c>
      <c r="I72" s="7" t="s">
        <v>206</v>
      </c>
      <c r="J72" s="7" t="s">
        <v>1</v>
      </c>
      <c r="K72" s="93" t="s">
        <v>228</v>
      </c>
      <c r="M72" s="1"/>
    </row>
    <row r="73" spans="1:13" x14ac:dyDescent="0.2">
      <c r="A73" s="32" t="s">
        <v>167</v>
      </c>
      <c r="B73" s="7" t="s">
        <v>181</v>
      </c>
      <c r="C73" s="7" t="s">
        <v>206</v>
      </c>
      <c r="D73" s="7" t="s">
        <v>240</v>
      </c>
      <c r="E73" s="1"/>
      <c r="F73" s="93" t="s">
        <v>160</v>
      </c>
      <c r="G73" s="93" t="s">
        <v>167</v>
      </c>
      <c r="H73" s="93" t="s">
        <v>181</v>
      </c>
      <c r="I73" s="7" t="s">
        <v>207</v>
      </c>
      <c r="J73" s="7" t="s">
        <v>1</v>
      </c>
      <c r="K73" s="93" t="s">
        <v>229</v>
      </c>
      <c r="M73" s="1"/>
    </row>
    <row r="74" spans="1:13" x14ac:dyDescent="0.2">
      <c r="A74" s="32" t="s">
        <v>168</v>
      </c>
      <c r="B74" s="7" t="s">
        <v>182</v>
      </c>
      <c r="C74" s="7" t="s">
        <v>207</v>
      </c>
      <c r="D74" s="7" t="s">
        <v>242</v>
      </c>
      <c r="E74" s="1"/>
      <c r="F74" s="93" t="s">
        <v>84</v>
      </c>
      <c r="G74" s="93" t="s">
        <v>77</v>
      </c>
      <c r="H74" s="93" t="s">
        <v>182</v>
      </c>
      <c r="I74" s="7" t="s">
        <v>208</v>
      </c>
      <c r="J74" s="7" t="s">
        <v>1</v>
      </c>
      <c r="K74" s="93" t="s">
        <v>230</v>
      </c>
      <c r="M74" s="1"/>
    </row>
    <row r="75" spans="1:13" x14ac:dyDescent="0.2">
      <c r="A75" s="32" t="s">
        <v>169</v>
      </c>
      <c r="B75" s="7" t="s">
        <v>183</v>
      </c>
      <c r="C75" s="7" t="s">
        <v>208</v>
      </c>
      <c r="D75" s="7" t="s">
        <v>243</v>
      </c>
      <c r="E75" s="1"/>
      <c r="F75" s="93" t="s">
        <v>161</v>
      </c>
      <c r="G75" s="93" t="s">
        <v>168</v>
      </c>
      <c r="H75" s="93" t="s">
        <v>184</v>
      </c>
      <c r="I75" s="7" t="s">
        <v>209</v>
      </c>
      <c r="J75" s="7" t="s">
        <v>1</v>
      </c>
      <c r="K75" s="93" t="s">
        <v>233</v>
      </c>
      <c r="M75" s="1"/>
    </row>
    <row r="76" spans="1:13" x14ac:dyDescent="0.2">
      <c r="A76" s="32" t="s">
        <v>170</v>
      </c>
      <c r="B76" s="7" t="s">
        <v>184</v>
      </c>
      <c r="C76" s="7" t="s">
        <v>209</v>
      </c>
      <c r="D76" s="7" t="s">
        <v>246</v>
      </c>
      <c r="E76" s="1"/>
      <c r="F76" s="93" t="s">
        <v>93</v>
      </c>
      <c r="G76" s="93" t="s">
        <v>169</v>
      </c>
      <c r="H76" s="93" t="s">
        <v>185</v>
      </c>
      <c r="I76" s="7" t="s">
        <v>210</v>
      </c>
      <c r="J76" s="7" t="s">
        <v>1</v>
      </c>
      <c r="K76" s="93" t="s">
        <v>242</v>
      </c>
      <c r="M76" s="1"/>
    </row>
    <row r="77" spans="1:13" x14ac:dyDescent="0.2">
      <c r="A77" s="32" t="s">
        <v>171</v>
      </c>
      <c r="B77" s="7" t="s">
        <v>185</v>
      </c>
      <c r="C77" s="7" t="s">
        <v>210</v>
      </c>
      <c r="D77" s="7" t="s">
        <v>247</v>
      </c>
      <c r="E77" s="1"/>
      <c r="F77" s="93" t="s">
        <v>162</v>
      </c>
      <c r="G77" s="93" t="s">
        <v>170</v>
      </c>
      <c r="H77" s="93" t="s">
        <v>186</v>
      </c>
      <c r="I77" s="7" t="s">
        <v>211</v>
      </c>
      <c r="J77" s="7" t="s">
        <v>1</v>
      </c>
      <c r="K77" s="93" t="s">
        <v>243</v>
      </c>
      <c r="M77" s="1"/>
    </row>
    <row r="78" spans="1:13" x14ac:dyDescent="0.2">
      <c r="A78" s="32" t="s">
        <v>172</v>
      </c>
      <c r="B78" s="7" t="s">
        <v>186</v>
      </c>
      <c r="C78" s="7" t="s">
        <v>212</v>
      </c>
      <c r="D78" s="7" t="s">
        <v>248</v>
      </c>
      <c r="E78" s="1"/>
      <c r="F78" s="93" t="s">
        <v>163</v>
      </c>
      <c r="G78" s="93" t="s">
        <v>171</v>
      </c>
      <c r="H78" s="93" t="s">
        <v>187</v>
      </c>
      <c r="I78" s="7" t="s">
        <v>212</v>
      </c>
      <c r="J78" s="7" t="s">
        <v>1</v>
      </c>
      <c r="K78" s="93" t="s">
        <v>244</v>
      </c>
      <c r="M78" s="1"/>
    </row>
    <row r="79" spans="1:13" x14ac:dyDescent="0.2">
      <c r="A79" s="32" t="s">
        <v>173</v>
      </c>
      <c r="B79" s="7" t="s">
        <v>187</v>
      </c>
      <c r="C79" s="7" t="s">
        <v>214</v>
      </c>
      <c r="D79" s="7" t="s">
        <v>249</v>
      </c>
      <c r="E79" s="1"/>
      <c r="F79" s="93" t="s">
        <v>164</v>
      </c>
      <c r="G79" s="93" t="s">
        <v>78</v>
      </c>
      <c r="H79" s="93" t="s">
        <v>189</v>
      </c>
      <c r="I79" s="7" t="s">
        <v>213</v>
      </c>
      <c r="J79" s="7" t="s">
        <v>1</v>
      </c>
      <c r="K79" s="93" t="s">
        <v>246</v>
      </c>
      <c r="M79" s="1"/>
    </row>
    <row r="80" spans="1:13" x14ac:dyDescent="0.2">
      <c r="A80" s="32" t="s">
        <v>174</v>
      </c>
      <c r="B80" s="7" t="s">
        <v>188</v>
      </c>
      <c r="C80" s="7" t="s">
        <v>215</v>
      </c>
      <c r="D80" s="7" t="s">
        <v>252</v>
      </c>
      <c r="E80" s="1"/>
      <c r="F80" s="93" t="s">
        <v>165</v>
      </c>
      <c r="G80" s="93" t="s">
        <v>172</v>
      </c>
      <c r="H80" s="93" t="s">
        <v>190</v>
      </c>
      <c r="I80" s="7" t="s">
        <v>214</v>
      </c>
      <c r="J80" s="7" t="s">
        <v>1</v>
      </c>
      <c r="K80" s="93" t="s">
        <v>247</v>
      </c>
      <c r="M80" s="1"/>
    </row>
    <row r="81" spans="1:13" x14ac:dyDescent="0.2">
      <c r="A81" s="32" t="s">
        <v>175</v>
      </c>
      <c r="B81" s="7" t="s">
        <v>189</v>
      </c>
      <c r="C81" s="7" t="s">
        <v>216</v>
      </c>
      <c r="D81" s="7" t="s">
        <v>253</v>
      </c>
      <c r="E81" s="1"/>
      <c r="F81" s="93" t="s">
        <v>166</v>
      </c>
      <c r="G81" s="93" t="s">
        <v>174</v>
      </c>
      <c r="H81" s="93" t="s">
        <v>192</v>
      </c>
      <c r="I81" s="7" t="s">
        <v>215</v>
      </c>
      <c r="J81" s="7" t="s">
        <v>1</v>
      </c>
      <c r="K81" s="93" t="s">
        <v>249</v>
      </c>
      <c r="M81" s="1"/>
    </row>
    <row r="82" spans="1:13" x14ac:dyDescent="0.2">
      <c r="A82" s="32" t="s">
        <v>176</v>
      </c>
      <c r="B82" s="7" t="s">
        <v>190</v>
      </c>
      <c r="C82" s="7" t="s">
        <v>217</v>
      </c>
      <c r="D82" s="7" t="s">
        <v>254</v>
      </c>
      <c r="E82" s="1"/>
      <c r="F82" s="93" t="s">
        <v>167</v>
      </c>
      <c r="G82" s="93" t="s">
        <v>175</v>
      </c>
      <c r="H82" s="93" t="s">
        <v>193</v>
      </c>
      <c r="I82" s="7" t="s">
        <v>216</v>
      </c>
      <c r="J82" s="7" t="s">
        <v>1</v>
      </c>
      <c r="K82" s="93" t="s">
        <v>252</v>
      </c>
      <c r="M82" s="1"/>
    </row>
    <row r="83" spans="1:13" x14ac:dyDescent="0.2">
      <c r="A83" s="32" t="s">
        <v>177</v>
      </c>
      <c r="B83" s="7" t="s">
        <v>191</v>
      </c>
      <c r="C83" s="7" t="s">
        <v>218</v>
      </c>
      <c r="D83" s="7" t="s">
        <v>256</v>
      </c>
      <c r="E83" s="1"/>
      <c r="F83" s="93" t="s">
        <v>77</v>
      </c>
      <c r="G83" s="93" t="s">
        <v>176</v>
      </c>
      <c r="H83" s="93" t="s">
        <v>194</v>
      </c>
      <c r="I83" s="7" t="s">
        <v>217</v>
      </c>
      <c r="J83" s="7" t="s">
        <v>1</v>
      </c>
      <c r="K83" s="93" t="s">
        <v>253</v>
      </c>
      <c r="M83" s="1"/>
    </row>
    <row r="84" spans="1:13" x14ac:dyDescent="0.2">
      <c r="A84" s="32" t="s">
        <v>178</v>
      </c>
      <c r="B84" s="7" t="s">
        <v>192</v>
      </c>
      <c r="C84" s="7" t="s">
        <v>219</v>
      </c>
      <c r="D84" s="7" t="s">
        <v>257</v>
      </c>
      <c r="E84" s="1"/>
      <c r="F84" s="93" t="s">
        <v>168</v>
      </c>
      <c r="G84" s="93" t="s">
        <v>177</v>
      </c>
      <c r="H84" s="93" t="s">
        <v>195</v>
      </c>
      <c r="I84" s="7" t="s">
        <v>218</v>
      </c>
      <c r="J84" s="7" t="s">
        <v>1</v>
      </c>
      <c r="K84" s="93" t="s">
        <v>254</v>
      </c>
      <c r="M84" s="1"/>
    </row>
    <row r="85" spans="1:13" x14ac:dyDescent="0.2">
      <c r="A85" s="32" t="s">
        <v>179</v>
      </c>
      <c r="B85" s="7" t="s">
        <v>193</v>
      </c>
      <c r="C85" s="7" t="s">
        <v>220</v>
      </c>
      <c r="D85" s="7" t="s">
        <v>258</v>
      </c>
      <c r="E85" s="1"/>
      <c r="F85" s="93" t="s">
        <v>169</v>
      </c>
      <c r="G85" s="93" t="s">
        <v>178</v>
      </c>
      <c r="H85" s="93" t="s">
        <v>196</v>
      </c>
      <c r="I85" s="7" t="s">
        <v>219</v>
      </c>
      <c r="J85" s="7" t="s">
        <v>1</v>
      </c>
      <c r="K85" s="93" t="s">
        <v>257</v>
      </c>
      <c r="M85" s="1"/>
    </row>
    <row r="86" spans="1:13" x14ac:dyDescent="0.2">
      <c r="A86" s="32" t="s">
        <v>180</v>
      </c>
      <c r="B86" s="7" t="s">
        <v>194</v>
      </c>
      <c r="C86" s="7" t="s">
        <v>222</v>
      </c>
      <c r="D86" s="7" t="s">
        <v>259</v>
      </c>
      <c r="E86" s="1"/>
      <c r="F86" s="93" t="s">
        <v>170</v>
      </c>
      <c r="G86" s="93" t="s">
        <v>179</v>
      </c>
      <c r="H86" s="93" t="s">
        <v>198</v>
      </c>
      <c r="I86" s="7" t="s">
        <v>220</v>
      </c>
      <c r="J86" s="7" t="s">
        <v>1</v>
      </c>
      <c r="K86" s="93" t="s">
        <v>258</v>
      </c>
      <c r="M86" s="1"/>
    </row>
    <row r="87" spans="1:13" x14ac:dyDescent="0.2">
      <c r="A87" s="32" t="s">
        <v>181</v>
      </c>
      <c r="B87" s="7" t="s">
        <v>195</v>
      </c>
      <c r="C87" s="7" t="s">
        <v>224</v>
      </c>
      <c r="D87" s="7" t="s">
        <v>260</v>
      </c>
      <c r="E87" s="1"/>
      <c r="F87" s="93" t="s">
        <v>171</v>
      </c>
      <c r="G87" s="93" t="s">
        <v>180</v>
      </c>
      <c r="H87" s="93" t="s">
        <v>199</v>
      </c>
      <c r="I87" s="7" t="s">
        <v>222</v>
      </c>
      <c r="J87" s="7" t="s">
        <v>1</v>
      </c>
      <c r="K87" s="93" t="s">
        <v>259</v>
      </c>
      <c r="M87" s="1"/>
    </row>
    <row r="88" spans="1:13" x14ac:dyDescent="0.2">
      <c r="A88" s="32" t="s">
        <v>182</v>
      </c>
      <c r="B88" s="7" t="s">
        <v>196</v>
      </c>
      <c r="C88" s="7" t="s">
        <v>225</v>
      </c>
      <c r="D88" s="7" t="s">
        <v>262</v>
      </c>
      <c r="E88" s="1"/>
      <c r="F88" s="93" t="s">
        <v>78</v>
      </c>
      <c r="G88" s="93" t="s">
        <v>181</v>
      </c>
      <c r="H88" s="93" t="s">
        <v>200</v>
      </c>
      <c r="I88" s="7" t="s">
        <v>224</v>
      </c>
      <c r="J88" s="7" t="s">
        <v>1</v>
      </c>
      <c r="K88" s="93" t="s">
        <v>260</v>
      </c>
      <c r="M88" s="1"/>
    </row>
    <row r="89" spans="1:13" x14ac:dyDescent="0.2">
      <c r="A89" s="32" t="s">
        <v>183</v>
      </c>
      <c r="B89" s="7" t="s">
        <v>198</v>
      </c>
      <c r="C89" s="7" t="s">
        <v>226</v>
      </c>
      <c r="D89" s="7" t="s">
        <v>263</v>
      </c>
      <c r="E89" s="1"/>
      <c r="F89" s="93" t="s">
        <v>172</v>
      </c>
      <c r="G89" s="93" t="s">
        <v>182</v>
      </c>
      <c r="H89" s="93" t="s">
        <v>201</v>
      </c>
      <c r="I89" s="7" t="s">
        <v>225</v>
      </c>
      <c r="J89" s="7" t="s">
        <v>1</v>
      </c>
      <c r="K89" s="93" t="s">
        <v>271</v>
      </c>
      <c r="M89" s="1"/>
    </row>
    <row r="90" spans="1:13" x14ac:dyDescent="0.2">
      <c r="A90" s="32" t="s">
        <v>184</v>
      </c>
      <c r="B90" s="7" t="s">
        <v>199</v>
      </c>
      <c r="C90" s="7" t="s">
        <v>228</v>
      </c>
      <c r="D90" s="7" t="s">
        <v>266</v>
      </c>
      <c r="E90" s="1"/>
      <c r="F90" s="93" t="s">
        <v>173</v>
      </c>
      <c r="G90" s="93" t="s">
        <v>183</v>
      </c>
      <c r="H90" s="93" t="s">
        <v>202</v>
      </c>
      <c r="I90" s="7" t="s">
        <v>226</v>
      </c>
      <c r="J90" s="7" t="s">
        <v>1</v>
      </c>
      <c r="K90" s="93" t="s">
        <v>272</v>
      </c>
      <c r="M90" s="1"/>
    </row>
    <row r="91" spans="1:13" x14ac:dyDescent="0.2">
      <c r="A91" s="32" t="s">
        <v>185</v>
      </c>
      <c r="B91" s="7" t="s">
        <v>200</v>
      </c>
      <c r="C91" s="7" t="s">
        <v>229</v>
      </c>
      <c r="D91" s="7" t="s">
        <v>271</v>
      </c>
      <c r="E91" s="1"/>
      <c r="F91" s="93" t="s">
        <v>174</v>
      </c>
      <c r="G91" s="93" t="s">
        <v>184</v>
      </c>
      <c r="H91" s="93" t="s">
        <v>203</v>
      </c>
      <c r="I91" s="7" t="s">
        <v>228</v>
      </c>
      <c r="J91" s="7" t="s">
        <v>1</v>
      </c>
      <c r="K91" s="93" t="s">
        <v>274</v>
      </c>
      <c r="M91" s="1"/>
    </row>
    <row r="92" spans="1:13" x14ac:dyDescent="0.2">
      <c r="A92" s="32" t="s">
        <v>186</v>
      </c>
      <c r="B92" s="7" t="s">
        <v>201</v>
      </c>
      <c r="C92" s="7" t="s">
        <v>230</v>
      </c>
      <c r="D92" s="7" t="s">
        <v>274</v>
      </c>
      <c r="E92" s="1"/>
      <c r="F92" s="93" t="s">
        <v>175</v>
      </c>
      <c r="G92" s="93" t="s">
        <v>185</v>
      </c>
      <c r="H92" s="93" t="s">
        <v>204</v>
      </c>
      <c r="I92" s="7" t="s">
        <v>229</v>
      </c>
      <c r="J92" s="7" t="s">
        <v>1</v>
      </c>
      <c r="K92" s="93" t="s">
        <v>278</v>
      </c>
      <c r="M92" s="1"/>
    </row>
    <row r="93" spans="1:13" x14ac:dyDescent="0.2">
      <c r="A93" s="32" t="s">
        <v>187</v>
      </c>
      <c r="B93" s="7" t="s">
        <v>202</v>
      </c>
      <c r="C93" s="7" t="s">
        <v>233</v>
      </c>
      <c r="D93" s="7" t="s">
        <v>276</v>
      </c>
      <c r="E93" s="1"/>
      <c r="F93" s="93" t="s">
        <v>176</v>
      </c>
      <c r="G93" s="93" t="s">
        <v>186</v>
      </c>
      <c r="H93" s="93" t="s">
        <v>206</v>
      </c>
      <c r="I93" s="7" t="s">
        <v>230</v>
      </c>
      <c r="J93" s="7" t="s">
        <v>1</v>
      </c>
      <c r="K93" s="93" t="s">
        <v>282</v>
      </c>
      <c r="M93" s="1"/>
    </row>
    <row r="94" spans="1:13" x14ac:dyDescent="0.2">
      <c r="A94" s="32" t="s">
        <v>188</v>
      </c>
      <c r="B94" s="7" t="s">
        <v>204</v>
      </c>
      <c r="C94" s="7" t="s">
        <v>235</v>
      </c>
      <c r="D94" s="7" t="s">
        <v>277</v>
      </c>
      <c r="E94" s="1"/>
      <c r="F94" s="93" t="s">
        <v>177</v>
      </c>
      <c r="G94" s="93" t="s">
        <v>187</v>
      </c>
      <c r="H94" s="93" t="s">
        <v>207</v>
      </c>
      <c r="I94" s="7" t="s">
        <v>232</v>
      </c>
      <c r="J94" s="7" t="s">
        <v>1</v>
      </c>
      <c r="K94" s="93" t="s">
        <v>283</v>
      </c>
      <c r="M94" s="1"/>
    </row>
    <row r="95" spans="1:13" x14ac:dyDescent="0.2">
      <c r="A95" s="32" t="s">
        <v>189</v>
      </c>
      <c r="B95" s="7" t="s">
        <v>205</v>
      </c>
      <c r="C95" s="7" t="s">
        <v>236</v>
      </c>
      <c r="D95" s="7" t="s">
        <v>278</v>
      </c>
      <c r="E95" s="1"/>
      <c r="F95" s="93" t="s">
        <v>178</v>
      </c>
      <c r="G95" s="93" t="s">
        <v>188</v>
      </c>
      <c r="H95" s="93" t="s">
        <v>208</v>
      </c>
      <c r="I95" s="7" t="s">
        <v>233</v>
      </c>
      <c r="J95" s="7" t="s">
        <v>1</v>
      </c>
      <c r="K95" s="93" t="s">
        <v>284</v>
      </c>
      <c r="M95" s="1"/>
    </row>
    <row r="96" spans="1:13" x14ac:dyDescent="0.2">
      <c r="A96" s="32" t="s">
        <v>190</v>
      </c>
      <c r="B96" s="7" t="s">
        <v>206</v>
      </c>
      <c r="C96" s="7" t="s">
        <v>237</v>
      </c>
      <c r="D96" s="7" t="s">
        <v>282</v>
      </c>
      <c r="E96" s="1"/>
      <c r="F96" s="93" t="s">
        <v>179</v>
      </c>
      <c r="G96" s="93" t="s">
        <v>189</v>
      </c>
      <c r="H96" s="93" t="s">
        <v>209</v>
      </c>
      <c r="I96" s="7" t="s">
        <v>235</v>
      </c>
      <c r="J96" s="7" t="s">
        <v>1</v>
      </c>
      <c r="K96" s="93" t="s">
        <v>287</v>
      </c>
      <c r="M96" s="1"/>
    </row>
    <row r="97" spans="1:13" x14ac:dyDescent="0.2">
      <c r="A97" s="32" t="s">
        <v>191</v>
      </c>
      <c r="B97" s="7" t="s">
        <v>207</v>
      </c>
      <c r="C97" s="7" t="s">
        <v>238</v>
      </c>
      <c r="D97" s="7" t="s">
        <v>283</v>
      </c>
      <c r="E97" s="1"/>
      <c r="F97" s="93" t="s">
        <v>180</v>
      </c>
      <c r="G97" s="93" t="s">
        <v>190</v>
      </c>
      <c r="H97" s="93" t="s">
        <v>210</v>
      </c>
      <c r="I97" s="7" t="s">
        <v>236</v>
      </c>
      <c r="J97" s="7" t="s">
        <v>1</v>
      </c>
      <c r="K97" s="93" t="s">
        <v>288</v>
      </c>
      <c r="M97" s="1"/>
    </row>
    <row r="98" spans="1:13" x14ac:dyDescent="0.2">
      <c r="A98" s="32" t="s">
        <v>192</v>
      </c>
      <c r="B98" s="7" t="s">
        <v>208</v>
      </c>
      <c r="C98" s="7" t="s">
        <v>240</v>
      </c>
      <c r="D98" s="7" t="s">
        <v>284</v>
      </c>
      <c r="E98" s="1"/>
      <c r="F98" s="93" t="s">
        <v>181</v>
      </c>
      <c r="G98" s="93" t="s">
        <v>191</v>
      </c>
      <c r="H98" s="93" t="s">
        <v>211</v>
      </c>
      <c r="I98" s="7" t="s">
        <v>238</v>
      </c>
      <c r="J98" s="7" t="s">
        <v>1</v>
      </c>
      <c r="K98" s="93" t="s">
        <v>293</v>
      </c>
      <c r="M98" s="1"/>
    </row>
    <row r="99" spans="1:13" x14ac:dyDescent="0.2">
      <c r="A99" s="32" t="s">
        <v>193</v>
      </c>
      <c r="B99" s="7" t="s">
        <v>209</v>
      </c>
      <c r="C99" s="7" t="s">
        <v>242</v>
      </c>
      <c r="D99" s="7" t="s">
        <v>287</v>
      </c>
      <c r="E99" s="1"/>
      <c r="F99" s="93" t="s">
        <v>182</v>
      </c>
      <c r="G99" s="93" t="s">
        <v>192</v>
      </c>
      <c r="H99" s="93" t="s">
        <v>212</v>
      </c>
      <c r="I99" s="7" t="s">
        <v>240</v>
      </c>
      <c r="J99" s="7" t="s">
        <v>1</v>
      </c>
      <c r="K99" s="93" t="s">
        <v>294</v>
      </c>
      <c r="M99" s="1"/>
    </row>
    <row r="100" spans="1:13" x14ac:dyDescent="0.2">
      <c r="A100" s="32" t="s">
        <v>194</v>
      </c>
      <c r="B100" s="7" t="s">
        <v>210</v>
      </c>
      <c r="C100" s="7" t="s">
        <v>243</v>
      </c>
      <c r="D100" s="7" t="s">
        <v>288</v>
      </c>
      <c r="E100" s="1"/>
      <c r="F100" s="93" t="s">
        <v>183</v>
      </c>
      <c r="G100" s="93" t="s">
        <v>193</v>
      </c>
      <c r="H100" s="93" t="s">
        <v>213</v>
      </c>
      <c r="I100" s="7" t="s">
        <v>242</v>
      </c>
      <c r="J100" s="7" t="s">
        <v>1</v>
      </c>
      <c r="K100" s="93" t="s">
        <v>296</v>
      </c>
      <c r="M100" s="1"/>
    </row>
    <row r="101" spans="1:13" x14ac:dyDescent="0.2">
      <c r="A101" s="32" t="s">
        <v>195</v>
      </c>
      <c r="B101" s="7" t="s">
        <v>211</v>
      </c>
      <c r="C101" s="7" t="s">
        <v>246</v>
      </c>
      <c r="D101" s="7" t="s">
        <v>293</v>
      </c>
      <c r="E101" s="1"/>
      <c r="F101" s="93" t="s">
        <v>184</v>
      </c>
      <c r="G101" s="93" t="s">
        <v>194</v>
      </c>
      <c r="H101" s="93" t="s">
        <v>214</v>
      </c>
      <c r="I101" s="7" t="s">
        <v>243</v>
      </c>
      <c r="J101" s="7" t="s">
        <v>1</v>
      </c>
      <c r="K101" s="93" t="s">
        <v>297</v>
      </c>
      <c r="M101" s="1"/>
    </row>
    <row r="102" spans="1:13" x14ac:dyDescent="0.2">
      <c r="A102" s="32" t="s">
        <v>196</v>
      </c>
      <c r="B102" s="7" t="s">
        <v>212</v>
      </c>
      <c r="C102" s="7" t="s">
        <v>247</v>
      </c>
      <c r="D102" s="7" t="s">
        <v>294</v>
      </c>
      <c r="E102" s="1"/>
      <c r="F102" s="93" t="s">
        <v>185</v>
      </c>
      <c r="G102" s="93" t="s">
        <v>195</v>
      </c>
      <c r="H102" s="93" t="s">
        <v>215</v>
      </c>
      <c r="I102" s="7" t="s">
        <v>244</v>
      </c>
      <c r="J102" s="7" t="s">
        <v>1</v>
      </c>
      <c r="K102" s="93" t="s">
        <v>301</v>
      </c>
      <c r="M102" s="1"/>
    </row>
    <row r="103" spans="1:13" x14ac:dyDescent="0.2">
      <c r="A103" s="32" t="s">
        <v>197</v>
      </c>
      <c r="B103" s="7" t="s">
        <v>213</v>
      </c>
      <c r="C103" s="7" t="s">
        <v>248</v>
      </c>
      <c r="D103" s="7" t="s">
        <v>296</v>
      </c>
      <c r="E103" s="1"/>
      <c r="F103" s="93" t="s">
        <v>186</v>
      </c>
      <c r="G103" s="93" t="s">
        <v>196</v>
      </c>
      <c r="H103" s="93" t="s">
        <v>216</v>
      </c>
      <c r="I103" s="7" t="s">
        <v>246</v>
      </c>
      <c r="J103" s="7" t="s">
        <v>1</v>
      </c>
      <c r="K103" s="93" t="s">
        <v>305</v>
      </c>
      <c r="M103" s="1"/>
    </row>
    <row r="104" spans="1:13" x14ac:dyDescent="0.2">
      <c r="A104" s="32" t="s">
        <v>198</v>
      </c>
      <c r="B104" s="7" t="s">
        <v>214</v>
      </c>
      <c r="C104" s="7" t="s">
        <v>249</v>
      </c>
      <c r="D104" s="7" t="s">
        <v>297</v>
      </c>
      <c r="E104" s="1"/>
      <c r="F104" s="93" t="s">
        <v>187</v>
      </c>
      <c r="G104" s="93" t="s">
        <v>198</v>
      </c>
      <c r="H104" s="93" t="s">
        <v>217</v>
      </c>
      <c r="I104" s="7" t="s">
        <v>247</v>
      </c>
      <c r="J104" s="7" t="s">
        <v>1</v>
      </c>
      <c r="K104" s="93" t="s">
        <v>308</v>
      </c>
      <c r="M104" s="1"/>
    </row>
    <row r="105" spans="1:13" x14ac:dyDescent="0.2">
      <c r="A105" s="32" t="s">
        <v>199</v>
      </c>
      <c r="B105" s="7" t="s">
        <v>215</v>
      </c>
      <c r="C105" s="7" t="s">
        <v>250</v>
      </c>
      <c r="D105" s="7" t="s">
        <v>308</v>
      </c>
      <c r="E105" s="1"/>
      <c r="F105" s="93" t="s">
        <v>188</v>
      </c>
      <c r="G105" s="93" t="s">
        <v>199</v>
      </c>
      <c r="H105" s="93" t="s">
        <v>218</v>
      </c>
      <c r="I105" s="7" t="s">
        <v>248</v>
      </c>
      <c r="J105" s="7" t="s">
        <v>1</v>
      </c>
      <c r="K105" s="93" t="s">
        <v>310</v>
      </c>
      <c r="M105" s="1"/>
    </row>
    <row r="106" spans="1:13" x14ac:dyDescent="0.2">
      <c r="A106" s="32" t="s">
        <v>200</v>
      </c>
      <c r="B106" s="7" t="s">
        <v>216</v>
      </c>
      <c r="C106" s="7" t="s">
        <v>251</v>
      </c>
      <c r="D106" s="7" t="s">
        <v>309</v>
      </c>
      <c r="E106" s="1"/>
      <c r="F106" s="93" t="s">
        <v>189</v>
      </c>
      <c r="G106" s="93" t="s">
        <v>200</v>
      </c>
      <c r="H106" s="93" t="s">
        <v>219</v>
      </c>
      <c r="I106" s="7" t="s">
        <v>249</v>
      </c>
      <c r="J106" s="7" t="s">
        <v>1</v>
      </c>
      <c r="K106" s="93" t="s">
        <v>312</v>
      </c>
      <c r="M106" s="1"/>
    </row>
    <row r="107" spans="1:13" x14ac:dyDescent="0.2">
      <c r="A107" s="32" t="s">
        <v>201</v>
      </c>
      <c r="B107" s="7" t="s">
        <v>217</v>
      </c>
      <c r="C107" s="7" t="s">
        <v>252</v>
      </c>
      <c r="D107" s="7" t="s">
        <v>310</v>
      </c>
      <c r="E107" s="1"/>
      <c r="F107" s="93" t="s">
        <v>190</v>
      </c>
      <c r="G107" s="93" t="s">
        <v>201</v>
      </c>
      <c r="H107" s="93" t="s">
        <v>220</v>
      </c>
      <c r="I107" s="7" t="s">
        <v>252</v>
      </c>
      <c r="J107" s="7" t="s">
        <v>1</v>
      </c>
      <c r="K107" s="93" t="s">
        <v>316</v>
      </c>
      <c r="M107" s="1"/>
    </row>
    <row r="108" spans="1:13" x14ac:dyDescent="0.2">
      <c r="A108" s="32" t="s">
        <v>202</v>
      </c>
      <c r="B108" s="7" t="s">
        <v>218</v>
      </c>
      <c r="C108" s="7" t="s">
        <v>253</v>
      </c>
      <c r="D108" s="7" t="s">
        <v>311</v>
      </c>
      <c r="E108" s="1"/>
      <c r="F108" s="93" t="s">
        <v>191</v>
      </c>
      <c r="G108" s="93" t="s">
        <v>202</v>
      </c>
      <c r="H108" s="93" t="s">
        <v>222</v>
      </c>
      <c r="I108" s="7" t="s">
        <v>253</v>
      </c>
      <c r="J108" s="7" t="s">
        <v>1</v>
      </c>
      <c r="K108" s="93" t="s">
        <v>317</v>
      </c>
      <c r="M108" s="1"/>
    </row>
    <row r="109" spans="1:13" x14ac:dyDescent="0.2">
      <c r="A109" s="32" t="s">
        <v>203</v>
      </c>
      <c r="B109" s="7" t="s">
        <v>219</v>
      </c>
      <c r="C109" s="7" t="s">
        <v>254</v>
      </c>
      <c r="D109" s="7" t="s">
        <v>312</v>
      </c>
      <c r="E109" s="1"/>
      <c r="F109" s="93" t="s">
        <v>192</v>
      </c>
      <c r="G109" s="93" t="s">
        <v>203</v>
      </c>
      <c r="H109" s="93" t="s">
        <v>223</v>
      </c>
      <c r="I109" s="7" t="s">
        <v>254</v>
      </c>
      <c r="J109" s="7" t="s">
        <v>1</v>
      </c>
      <c r="K109" s="93" t="s">
        <v>319</v>
      </c>
      <c r="M109" s="1"/>
    </row>
    <row r="110" spans="1:13" x14ac:dyDescent="0.2">
      <c r="A110" s="32" t="s">
        <v>204</v>
      </c>
      <c r="B110" s="7" t="s">
        <v>220</v>
      </c>
      <c r="C110" s="7" t="s">
        <v>256</v>
      </c>
      <c r="D110" s="7" t="s">
        <v>315</v>
      </c>
      <c r="E110" s="1"/>
      <c r="F110" s="93" t="s">
        <v>193</v>
      </c>
      <c r="G110" s="93" t="s">
        <v>204</v>
      </c>
      <c r="H110" s="93" t="s">
        <v>224</v>
      </c>
      <c r="I110" s="7" t="s">
        <v>256</v>
      </c>
      <c r="J110" s="7" t="s">
        <v>1</v>
      </c>
      <c r="K110" s="93" t="s">
        <v>324</v>
      </c>
      <c r="M110" s="1"/>
    </row>
    <row r="111" spans="1:13" x14ac:dyDescent="0.2">
      <c r="A111" s="32" t="s">
        <v>205</v>
      </c>
      <c r="B111" s="7" t="s">
        <v>221</v>
      </c>
      <c r="C111" s="7" t="s">
        <v>257</v>
      </c>
      <c r="D111" s="7" t="s">
        <v>316</v>
      </c>
      <c r="E111" s="1"/>
      <c r="F111" s="93" t="s">
        <v>194</v>
      </c>
      <c r="G111" s="93" t="s">
        <v>205</v>
      </c>
      <c r="H111" s="93" t="s">
        <v>225</v>
      </c>
      <c r="I111" s="7" t="s">
        <v>257</v>
      </c>
      <c r="J111" s="7" t="s">
        <v>1</v>
      </c>
      <c r="K111" s="93" t="s">
        <v>325</v>
      </c>
      <c r="M111" s="1"/>
    </row>
    <row r="112" spans="1:13" x14ac:dyDescent="0.2">
      <c r="A112" s="32" t="s">
        <v>206</v>
      </c>
      <c r="B112" s="7" t="s">
        <v>222</v>
      </c>
      <c r="C112" s="7" t="s">
        <v>258</v>
      </c>
      <c r="D112" s="7" t="s">
        <v>317</v>
      </c>
      <c r="E112" s="1"/>
      <c r="F112" s="93" t="s">
        <v>195</v>
      </c>
      <c r="G112" s="93" t="s">
        <v>88</v>
      </c>
      <c r="H112" s="93" t="s">
        <v>226</v>
      </c>
      <c r="I112" s="7" t="s">
        <v>258</v>
      </c>
      <c r="J112" s="7" t="s">
        <v>1</v>
      </c>
      <c r="K112" s="93" t="s">
        <v>327</v>
      </c>
      <c r="M112" s="1"/>
    </row>
    <row r="113" spans="1:13" x14ac:dyDescent="0.2">
      <c r="A113" s="32" t="s">
        <v>207</v>
      </c>
      <c r="B113" s="7" t="s">
        <v>223</v>
      </c>
      <c r="C113" s="7" t="s">
        <v>259</v>
      </c>
      <c r="D113" s="7" t="s">
        <v>319</v>
      </c>
      <c r="E113" s="1"/>
      <c r="F113" s="93" t="s">
        <v>196</v>
      </c>
      <c r="G113" s="93" t="s">
        <v>206</v>
      </c>
      <c r="H113" s="93" t="s">
        <v>228</v>
      </c>
      <c r="I113" s="7" t="s">
        <v>259</v>
      </c>
      <c r="J113" s="7" t="s">
        <v>1</v>
      </c>
      <c r="K113" s="71" t="s">
        <v>25</v>
      </c>
      <c r="M113" s="1"/>
    </row>
    <row r="114" spans="1:13" x14ac:dyDescent="0.2">
      <c r="A114" s="32" t="s">
        <v>208</v>
      </c>
      <c r="B114" s="7" t="s">
        <v>224</v>
      </c>
      <c r="C114" s="7" t="s">
        <v>260</v>
      </c>
      <c r="D114" s="7" t="s">
        <v>324</v>
      </c>
      <c r="E114" s="1"/>
      <c r="F114" s="93" t="s">
        <v>197</v>
      </c>
      <c r="G114" s="93" t="s">
        <v>207</v>
      </c>
      <c r="H114" s="93" t="s">
        <v>229</v>
      </c>
      <c r="I114" s="7" t="s">
        <v>260</v>
      </c>
      <c r="J114" s="7" t="s">
        <v>1</v>
      </c>
      <c r="K114" s="71" t="s">
        <v>3</v>
      </c>
      <c r="M114" s="1"/>
    </row>
    <row r="115" spans="1:13" x14ac:dyDescent="0.2">
      <c r="A115" s="32" t="s">
        <v>209</v>
      </c>
      <c r="B115" s="7" t="s">
        <v>225</v>
      </c>
      <c r="C115" s="7" t="s">
        <v>262</v>
      </c>
      <c r="D115" s="7" t="s">
        <v>325</v>
      </c>
      <c r="E115" s="1"/>
      <c r="F115" s="93" t="s">
        <v>198</v>
      </c>
      <c r="G115" s="93" t="s">
        <v>208</v>
      </c>
      <c r="H115" s="93" t="s">
        <v>230</v>
      </c>
      <c r="I115" s="7" t="s">
        <v>262</v>
      </c>
      <c r="J115" s="7" t="s">
        <v>1</v>
      </c>
      <c r="K115" s="71" t="s">
        <v>26</v>
      </c>
      <c r="M115" s="1"/>
    </row>
    <row r="116" spans="1:13" x14ac:dyDescent="0.2">
      <c r="A116" s="32" t="s">
        <v>210</v>
      </c>
      <c r="B116" s="7" t="s">
        <v>226</v>
      </c>
      <c r="C116" s="7" t="s">
        <v>263</v>
      </c>
      <c r="D116" s="7" t="s">
        <v>327</v>
      </c>
      <c r="E116" s="1"/>
      <c r="F116" s="93" t="s">
        <v>199</v>
      </c>
      <c r="G116" s="93" t="s">
        <v>209</v>
      </c>
      <c r="H116" s="93" t="s">
        <v>232</v>
      </c>
      <c r="I116" s="7" t="s">
        <v>263</v>
      </c>
      <c r="J116" s="7" t="s">
        <v>1</v>
      </c>
      <c r="K116" s="71" t="s">
        <v>4</v>
      </c>
      <c r="M116" s="1"/>
    </row>
    <row r="117" spans="1:13" x14ac:dyDescent="0.2">
      <c r="A117" s="32" t="s">
        <v>211</v>
      </c>
      <c r="B117" s="7" t="s">
        <v>227</v>
      </c>
      <c r="C117" s="7" t="s">
        <v>266</v>
      </c>
      <c r="D117" s="7" t="s">
        <v>328</v>
      </c>
      <c r="E117" s="1"/>
      <c r="F117" s="93" t="s">
        <v>200</v>
      </c>
      <c r="G117" s="93" t="s">
        <v>210</v>
      </c>
      <c r="H117" s="93" t="s">
        <v>233</v>
      </c>
      <c r="I117" s="7" t="s">
        <v>266</v>
      </c>
      <c r="J117" s="7" t="s">
        <v>1</v>
      </c>
      <c r="K117" s="71" t="s">
        <v>5</v>
      </c>
      <c r="M117" s="1"/>
    </row>
    <row r="118" spans="1:13" x14ac:dyDescent="0.2">
      <c r="A118" s="32" t="s">
        <v>212</v>
      </c>
      <c r="B118" s="7" t="s">
        <v>228</v>
      </c>
      <c r="C118" s="7" t="s">
        <v>271</v>
      </c>
      <c r="D118" s="8" t="s">
        <v>25</v>
      </c>
      <c r="E118" s="1"/>
      <c r="F118" s="93" t="s">
        <v>201</v>
      </c>
      <c r="G118" s="93" t="s">
        <v>211</v>
      </c>
      <c r="H118" s="93" t="s">
        <v>235</v>
      </c>
      <c r="I118" s="7" t="s">
        <v>271</v>
      </c>
      <c r="J118" s="7" t="s">
        <v>1</v>
      </c>
      <c r="K118" s="71" t="s">
        <v>6</v>
      </c>
      <c r="M118" s="1"/>
    </row>
    <row r="119" spans="1:13" x14ac:dyDescent="0.2">
      <c r="A119" s="32" t="s">
        <v>213</v>
      </c>
      <c r="B119" s="7" t="s">
        <v>229</v>
      </c>
      <c r="C119" s="7" t="s">
        <v>273</v>
      </c>
      <c r="D119" s="8" t="s">
        <v>3</v>
      </c>
      <c r="E119" s="1"/>
      <c r="F119" s="93" t="s">
        <v>202</v>
      </c>
      <c r="G119" s="93" t="s">
        <v>212</v>
      </c>
      <c r="H119" s="93" t="s">
        <v>236</v>
      </c>
      <c r="I119" s="7" t="s">
        <v>272</v>
      </c>
      <c r="J119" s="7" t="s">
        <v>1</v>
      </c>
      <c r="K119" s="71" t="s">
        <v>52</v>
      </c>
      <c r="M119" s="1"/>
    </row>
    <row r="120" spans="1:13" x14ac:dyDescent="0.2">
      <c r="A120" s="32" t="s">
        <v>214</v>
      </c>
      <c r="B120" s="7" t="s">
        <v>230</v>
      </c>
      <c r="C120" s="7" t="s">
        <v>274</v>
      </c>
      <c r="D120" s="8" t="s">
        <v>26</v>
      </c>
      <c r="E120" s="1"/>
      <c r="F120" s="93" t="s">
        <v>203</v>
      </c>
      <c r="G120" s="93" t="s">
        <v>213</v>
      </c>
      <c r="H120" s="93" t="s">
        <v>237</v>
      </c>
      <c r="I120" s="7" t="s">
        <v>273</v>
      </c>
      <c r="J120" s="7" t="s">
        <v>1</v>
      </c>
      <c r="K120" s="71" t="s">
        <v>61</v>
      </c>
      <c r="M120" s="1"/>
    </row>
    <row r="121" spans="1:13" x14ac:dyDescent="0.2">
      <c r="A121" s="32" t="s">
        <v>215</v>
      </c>
      <c r="B121" s="7" t="s">
        <v>231</v>
      </c>
      <c r="C121" s="7" t="s">
        <v>276</v>
      </c>
      <c r="D121" s="8" t="s">
        <v>4</v>
      </c>
      <c r="E121" s="1"/>
      <c r="F121" s="93" t="s">
        <v>204</v>
      </c>
      <c r="G121" s="93" t="s">
        <v>214</v>
      </c>
      <c r="H121" s="93" t="s">
        <v>238</v>
      </c>
      <c r="I121" s="7" t="s">
        <v>274</v>
      </c>
      <c r="J121" s="7" t="s">
        <v>1</v>
      </c>
      <c r="K121" s="71" t="s">
        <v>7</v>
      </c>
      <c r="M121" s="1"/>
    </row>
    <row r="122" spans="1:13" x14ac:dyDescent="0.2">
      <c r="A122" s="32" t="s">
        <v>216</v>
      </c>
      <c r="B122" s="7" t="s">
        <v>232</v>
      </c>
      <c r="C122" s="7" t="s">
        <v>277</v>
      </c>
      <c r="D122" s="8" t="s">
        <v>5</v>
      </c>
      <c r="E122" s="1"/>
      <c r="F122" s="93" t="s">
        <v>205</v>
      </c>
      <c r="G122" s="93" t="s">
        <v>215</v>
      </c>
      <c r="H122" s="93" t="s">
        <v>240</v>
      </c>
      <c r="I122" s="7" t="s">
        <v>276</v>
      </c>
      <c r="J122" s="7" t="s">
        <v>1</v>
      </c>
      <c r="K122" s="71" t="s">
        <v>62</v>
      </c>
      <c r="M122" s="1"/>
    </row>
    <row r="123" spans="1:13" x14ac:dyDescent="0.2">
      <c r="A123" s="32" t="s">
        <v>217</v>
      </c>
      <c r="B123" s="7" t="s">
        <v>233</v>
      </c>
      <c r="C123" s="7" t="s">
        <v>278</v>
      </c>
      <c r="D123" s="8" t="s">
        <v>6</v>
      </c>
      <c r="E123" s="1"/>
      <c r="F123" s="93" t="s">
        <v>88</v>
      </c>
      <c r="G123" s="93" t="s">
        <v>216</v>
      </c>
      <c r="H123" s="93" t="s">
        <v>242</v>
      </c>
      <c r="I123" s="7" t="s">
        <v>277</v>
      </c>
      <c r="J123" s="7" t="s">
        <v>1</v>
      </c>
      <c r="K123" s="71" t="s">
        <v>8</v>
      </c>
      <c r="M123" s="1"/>
    </row>
    <row r="124" spans="1:13" x14ac:dyDescent="0.2">
      <c r="A124" s="32" t="s">
        <v>218</v>
      </c>
      <c r="B124" s="7" t="s">
        <v>235</v>
      </c>
      <c r="C124" s="7" t="s">
        <v>279</v>
      </c>
      <c r="D124" s="8" t="s">
        <v>52</v>
      </c>
      <c r="E124" s="1"/>
      <c r="F124" s="93" t="s">
        <v>206</v>
      </c>
      <c r="G124" s="93" t="s">
        <v>217</v>
      </c>
      <c r="H124" s="93" t="s">
        <v>243</v>
      </c>
      <c r="I124" s="7" t="s">
        <v>278</v>
      </c>
      <c r="J124" s="7" t="s">
        <v>1</v>
      </c>
      <c r="K124" s="71" t="s">
        <v>9</v>
      </c>
      <c r="M124" s="1"/>
    </row>
    <row r="125" spans="1:13" x14ac:dyDescent="0.2">
      <c r="A125" s="32" t="s">
        <v>219</v>
      </c>
      <c r="B125" s="7" t="s">
        <v>236</v>
      </c>
      <c r="C125" s="7" t="s">
        <v>282</v>
      </c>
      <c r="D125" s="8" t="s">
        <v>7</v>
      </c>
      <c r="E125" s="1"/>
      <c r="F125" s="93" t="s">
        <v>207</v>
      </c>
      <c r="G125" s="93" t="s">
        <v>218</v>
      </c>
      <c r="H125" s="93" t="s">
        <v>244</v>
      </c>
      <c r="I125" s="7" t="s">
        <v>282</v>
      </c>
      <c r="J125" s="7" t="s">
        <v>1</v>
      </c>
      <c r="K125" s="71" t="s">
        <v>53</v>
      </c>
      <c r="M125" s="1"/>
    </row>
    <row r="126" spans="1:13" x14ac:dyDescent="0.2">
      <c r="A126" s="32" t="s">
        <v>220</v>
      </c>
      <c r="B126" s="7" t="s">
        <v>331</v>
      </c>
      <c r="C126" s="7" t="s">
        <v>283</v>
      </c>
      <c r="D126" s="8" t="s">
        <v>8</v>
      </c>
      <c r="E126" s="1"/>
      <c r="F126" s="93" t="s">
        <v>208</v>
      </c>
      <c r="G126" s="93" t="s">
        <v>219</v>
      </c>
      <c r="H126" s="93" t="s">
        <v>246</v>
      </c>
      <c r="I126" s="7" t="s">
        <v>283</v>
      </c>
      <c r="J126" s="7" t="s">
        <v>1</v>
      </c>
      <c r="K126" s="71" t="s">
        <v>63</v>
      </c>
      <c r="M126" s="1"/>
    </row>
    <row r="127" spans="1:13" x14ac:dyDescent="0.2">
      <c r="A127" s="32" t="s">
        <v>221</v>
      </c>
      <c r="B127" s="7" t="s">
        <v>237</v>
      </c>
      <c r="C127" s="7" t="s">
        <v>284</v>
      </c>
      <c r="D127" s="8" t="s">
        <v>9</v>
      </c>
      <c r="E127" s="1"/>
      <c r="F127" s="93" t="s">
        <v>209</v>
      </c>
      <c r="G127" s="93" t="s">
        <v>220</v>
      </c>
      <c r="H127" s="93" t="s">
        <v>247</v>
      </c>
      <c r="I127" s="7" t="s">
        <v>284</v>
      </c>
      <c r="J127" s="7" t="s">
        <v>1</v>
      </c>
      <c r="K127" s="71" t="s">
        <v>27</v>
      </c>
      <c r="M127" s="1"/>
    </row>
    <row r="128" spans="1:13" x14ac:dyDescent="0.2">
      <c r="A128" s="32" t="s">
        <v>222</v>
      </c>
      <c r="B128" s="7" t="s">
        <v>238</v>
      </c>
      <c r="C128" s="7" t="s">
        <v>287</v>
      </c>
      <c r="D128" s="8" t="s">
        <v>53</v>
      </c>
      <c r="E128" s="1"/>
      <c r="F128" s="93" t="s">
        <v>210</v>
      </c>
      <c r="G128" s="93" t="s">
        <v>221</v>
      </c>
      <c r="H128" s="93" t="s">
        <v>248</v>
      </c>
      <c r="I128" s="7" t="s">
        <v>287</v>
      </c>
      <c r="J128" s="7" t="s">
        <v>1</v>
      </c>
      <c r="K128" s="71" t="s">
        <v>28</v>
      </c>
      <c r="M128" s="1"/>
    </row>
    <row r="129" spans="1:13" x14ac:dyDescent="0.2">
      <c r="A129" s="32" t="s">
        <v>223</v>
      </c>
      <c r="B129" s="7" t="s">
        <v>240</v>
      </c>
      <c r="C129" s="7" t="s">
        <v>288</v>
      </c>
      <c r="D129" s="8" t="s">
        <v>27</v>
      </c>
      <c r="E129" s="1"/>
      <c r="F129" s="93" t="s">
        <v>211</v>
      </c>
      <c r="G129" s="93" t="s">
        <v>222</v>
      </c>
      <c r="H129" s="93" t="s">
        <v>249</v>
      </c>
      <c r="I129" s="7" t="s">
        <v>288</v>
      </c>
      <c r="J129" s="7" t="s">
        <v>1</v>
      </c>
      <c r="K129" s="71" t="s">
        <v>10</v>
      </c>
      <c r="M129" s="1"/>
    </row>
    <row r="130" spans="1:13" x14ac:dyDescent="0.2">
      <c r="A130" s="32" t="s">
        <v>224</v>
      </c>
      <c r="B130" s="7" t="s">
        <v>242</v>
      </c>
      <c r="C130" s="7" t="s">
        <v>289</v>
      </c>
      <c r="D130" s="8" t="s">
        <v>28</v>
      </c>
      <c r="E130" s="1"/>
      <c r="F130" s="93" t="s">
        <v>212</v>
      </c>
      <c r="G130" s="93" t="s">
        <v>223</v>
      </c>
      <c r="H130" s="93" t="s">
        <v>250</v>
      </c>
      <c r="I130" s="7" t="s">
        <v>349</v>
      </c>
      <c r="J130" s="7" t="s">
        <v>1</v>
      </c>
      <c r="K130" s="71" t="s">
        <v>221</v>
      </c>
      <c r="M130" s="1"/>
    </row>
    <row r="131" spans="1:13" x14ac:dyDescent="0.2">
      <c r="A131" s="32" t="s">
        <v>225</v>
      </c>
      <c r="B131" s="7" t="s">
        <v>243</v>
      </c>
      <c r="C131" s="7" t="s">
        <v>290</v>
      </c>
      <c r="D131" s="8" t="s">
        <v>10</v>
      </c>
      <c r="E131" s="1"/>
      <c r="F131" s="93" t="s">
        <v>213</v>
      </c>
      <c r="G131" s="93" t="s">
        <v>224</v>
      </c>
      <c r="H131" s="93" t="s">
        <v>251</v>
      </c>
      <c r="I131" s="7" t="s">
        <v>293</v>
      </c>
      <c r="J131" s="7" t="s">
        <v>1</v>
      </c>
      <c r="K131" s="71" t="s">
        <v>54</v>
      </c>
      <c r="M131" s="1"/>
    </row>
    <row r="132" spans="1:13" x14ac:dyDescent="0.2">
      <c r="A132" s="32" t="s">
        <v>226</v>
      </c>
      <c r="B132" s="7" t="s">
        <v>244</v>
      </c>
      <c r="C132" s="7" t="s">
        <v>293</v>
      </c>
      <c r="D132" s="8" t="s">
        <v>54</v>
      </c>
      <c r="E132" s="1"/>
      <c r="F132" s="93" t="s">
        <v>214</v>
      </c>
      <c r="G132" s="93" t="s">
        <v>225</v>
      </c>
      <c r="H132" s="93" t="s">
        <v>252</v>
      </c>
      <c r="I132" s="7" t="s">
        <v>294</v>
      </c>
      <c r="J132" s="7" t="s">
        <v>1</v>
      </c>
      <c r="K132" s="71" t="s">
        <v>11</v>
      </c>
      <c r="M132" s="1"/>
    </row>
    <row r="133" spans="1:13" x14ac:dyDescent="0.2">
      <c r="A133" s="32" t="s">
        <v>227</v>
      </c>
      <c r="B133" s="7" t="s">
        <v>246</v>
      </c>
      <c r="C133" s="7" t="s">
        <v>294</v>
      </c>
      <c r="D133" s="8" t="s">
        <v>11</v>
      </c>
      <c r="E133" s="1"/>
      <c r="F133" s="93" t="s">
        <v>215</v>
      </c>
      <c r="G133" s="93" t="s">
        <v>226</v>
      </c>
      <c r="H133" s="93" t="s">
        <v>253</v>
      </c>
      <c r="I133" s="7" t="s">
        <v>296</v>
      </c>
      <c r="J133" s="7" t="s">
        <v>1</v>
      </c>
      <c r="K133" s="71" t="s">
        <v>426</v>
      </c>
      <c r="M133" s="1"/>
    </row>
    <row r="134" spans="1:13" x14ac:dyDescent="0.2">
      <c r="A134" s="32" t="s">
        <v>228</v>
      </c>
      <c r="B134" s="7" t="s">
        <v>247</v>
      </c>
      <c r="C134" s="7" t="s">
        <v>295</v>
      </c>
      <c r="D134" s="8" t="s">
        <v>426</v>
      </c>
      <c r="E134" s="1"/>
      <c r="F134" s="93" t="s">
        <v>216</v>
      </c>
      <c r="G134" s="93" t="s">
        <v>227</v>
      </c>
      <c r="H134" s="93" t="s">
        <v>254</v>
      </c>
      <c r="I134" s="7" t="s">
        <v>297</v>
      </c>
      <c r="J134" s="7" t="s">
        <v>1</v>
      </c>
      <c r="K134" s="71" t="s">
        <v>29</v>
      </c>
      <c r="M134" s="1"/>
    </row>
    <row r="135" spans="1:13" x14ac:dyDescent="0.2">
      <c r="A135" s="32" t="s">
        <v>229</v>
      </c>
      <c r="B135" s="7" t="s">
        <v>248</v>
      </c>
      <c r="C135" s="7" t="s">
        <v>296</v>
      </c>
      <c r="D135" s="8" t="s">
        <v>29</v>
      </c>
      <c r="E135" s="1"/>
      <c r="F135" s="93" t="s">
        <v>217</v>
      </c>
      <c r="G135" s="93" t="s">
        <v>228</v>
      </c>
      <c r="H135" s="93" t="s">
        <v>256</v>
      </c>
      <c r="I135" s="7" t="s">
        <v>301</v>
      </c>
      <c r="J135" s="7" t="s">
        <v>1</v>
      </c>
      <c r="K135" s="71" t="s">
        <v>55</v>
      </c>
      <c r="M135" s="1"/>
    </row>
    <row r="136" spans="1:13" x14ac:dyDescent="0.2">
      <c r="A136" s="32" t="s">
        <v>230</v>
      </c>
      <c r="B136" s="7" t="s">
        <v>249</v>
      </c>
      <c r="C136" s="7" t="s">
        <v>297</v>
      </c>
      <c r="D136" s="8" t="s">
        <v>55</v>
      </c>
      <c r="E136" s="1"/>
      <c r="F136" s="93" t="s">
        <v>218</v>
      </c>
      <c r="G136" s="93" t="s">
        <v>229</v>
      </c>
      <c r="H136" s="93" t="s">
        <v>257</v>
      </c>
      <c r="I136" s="7" t="s">
        <v>305</v>
      </c>
      <c r="J136" s="7" t="s">
        <v>1</v>
      </c>
      <c r="K136" s="71" t="s">
        <v>12</v>
      </c>
      <c r="M136" s="1"/>
    </row>
    <row r="137" spans="1:13" x14ac:dyDescent="0.2">
      <c r="A137" s="32" t="s">
        <v>231</v>
      </c>
      <c r="B137" s="7" t="s">
        <v>250</v>
      </c>
      <c r="C137" s="7" t="s">
        <v>305</v>
      </c>
      <c r="D137" s="8" t="s">
        <v>12</v>
      </c>
      <c r="E137" s="1"/>
      <c r="F137" s="93" t="s">
        <v>219</v>
      </c>
      <c r="G137" s="93" t="s">
        <v>230</v>
      </c>
      <c r="H137" s="93" t="s">
        <v>258</v>
      </c>
      <c r="I137" s="7" t="s">
        <v>308</v>
      </c>
      <c r="J137" s="7" t="s">
        <v>1</v>
      </c>
      <c r="K137" s="71" t="s">
        <v>30</v>
      </c>
      <c r="M137" s="1"/>
    </row>
    <row r="138" spans="1:13" x14ac:dyDescent="0.2">
      <c r="A138" s="32" t="s">
        <v>232</v>
      </c>
      <c r="B138" s="7" t="s">
        <v>251</v>
      </c>
      <c r="C138" s="7" t="s">
        <v>306</v>
      </c>
      <c r="D138" s="8" t="s">
        <v>30</v>
      </c>
      <c r="E138" s="1"/>
      <c r="F138" s="93" t="s">
        <v>220</v>
      </c>
      <c r="G138" s="93" t="s">
        <v>231</v>
      </c>
      <c r="H138" s="93" t="s">
        <v>259</v>
      </c>
      <c r="I138" s="7" t="s">
        <v>309</v>
      </c>
      <c r="J138" s="7" t="s">
        <v>1</v>
      </c>
      <c r="K138" s="71" t="s">
        <v>13</v>
      </c>
      <c r="M138" s="1"/>
    </row>
    <row r="139" spans="1:13" x14ac:dyDescent="0.2">
      <c r="A139" s="32" t="s">
        <v>233</v>
      </c>
      <c r="B139" s="7" t="s">
        <v>252</v>
      </c>
      <c r="C139" s="7" t="s">
        <v>307</v>
      </c>
      <c r="D139" s="8" t="s">
        <v>13</v>
      </c>
      <c r="E139" s="1"/>
      <c r="F139" s="93" t="s">
        <v>221</v>
      </c>
      <c r="G139" s="93" t="s">
        <v>232</v>
      </c>
      <c r="H139" s="93" t="s">
        <v>260</v>
      </c>
      <c r="I139" s="7" t="s">
        <v>310</v>
      </c>
      <c r="J139" s="7" t="s">
        <v>1</v>
      </c>
      <c r="K139" s="71" t="s">
        <v>56</v>
      </c>
      <c r="M139" s="1"/>
    </row>
    <row r="140" spans="1:13" x14ac:dyDescent="0.2">
      <c r="A140" s="32" t="s">
        <v>234</v>
      </c>
      <c r="B140" s="7" t="s">
        <v>253</v>
      </c>
      <c r="C140" s="7" t="s">
        <v>308</v>
      </c>
      <c r="D140" s="8" t="s">
        <v>56</v>
      </c>
      <c r="E140" s="1"/>
      <c r="F140" s="93" t="s">
        <v>222</v>
      </c>
      <c r="G140" s="93" t="s">
        <v>233</v>
      </c>
      <c r="H140" s="93" t="s">
        <v>262</v>
      </c>
      <c r="I140" s="7" t="s">
        <v>311</v>
      </c>
      <c r="J140" s="7" t="s">
        <v>1</v>
      </c>
      <c r="K140" s="71" t="s">
        <v>31</v>
      </c>
      <c r="M140" s="1"/>
    </row>
    <row r="141" spans="1:13" x14ac:dyDescent="0.2">
      <c r="A141" s="32" t="s">
        <v>235</v>
      </c>
      <c r="B141" s="7" t="s">
        <v>254</v>
      </c>
      <c r="C141" s="7" t="s">
        <v>309</v>
      </c>
      <c r="D141" s="8" t="s">
        <v>31</v>
      </c>
      <c r="E141" s="1"/>
      <c r="F141" s="93" t="s">
        <v>223</v>
      </c>
      <c r="G141" s="93" t="s">
        <v>235</v>
      </c>
      <c r="H141" s="93" t="s">
        <v>263</v>
      </c>
      <c r="I141" s="7" t="s">
        <v>312</v>
      </c>
      <c r="J141" s="7" t="s">
        <v>1</v>
      </c>
      <c r="K141" s="71" t="s">
        <v>286</v>
      </c>
      <c r="M141" s="1"/>
    </row>
    <row r="142" spans="1:13" x14ac:dyDescent="0.2">
      <c r="A142" s="32" t="s">
        <v>236</v>
      </c>
      <c r="B142" s="7" t="s">
        <v>256</v>
      </c>
      <c r="C142" s="7" t="s">
        <v>310</v>
      </c>
      <c r="D142" s="8" t="s">
        <v>286</v>
      </c>
      <c r="E142" s="1"/>
      <c r="F142" s="93" t="s">
        <v>224</v>
      </c>
      <c r="G142" s="93" t="s">
        <v>236</v>
      </c>
      <c r="H142" s="93" t="s">
        <v>266</v>
      </c>
      <c r="I142" s="7" t="s">
        <v>315</v>
      </c>
      <c r="J142" s="7" t="s">
        <v>1</v>
      </c>
      <c r="K142" s="71" t="s">
        <v>64</v>
      </c>
      <c r="M142" s="1"/>
    </row>
    <row r="143" spans="1:13" x14ac:dyDescent="0.2">
      <c r="A143" s="32" t="s">
        <v>331</v>
      </c>
      <c r="B143" s="7" t="s">
        <v>257</v>
      </c>
      <c r="C143" s="7" t="s">
        <v>311</v>
      </c>
      <c r="D143" s="8" t="s">
        <v>14</v>
      </c>
      <c r="E143" s="1"/>
      <c r="F143" s="93" t="s">
        <v>225</v>
      </c>
      <c r="G143" s="93" t="s">
        <v>331</v>
      </c>
      <c r="H143" s="93" t="s">
        <v>271</v>
      </c>
      <c r="I143" s="7" t="s">
        <v>316</v>
      </c>
      <c r="J143" s="7" t="s">
        <v>1</v>
      </c>
      <c r="K143" s="71" t="s">
        <v>14</v>
      </c>
      <c r="M143" s="1"/>
    </row>
    <row r="144" spans="1:13" x14ac:dyDescent="0.2">
      <c r="A144" s="32" t="s">
        <v>237</v>
      </c>
      <c r="B144" s="7" t="s">
        <v>258</v>
      </c>
      <c r="C144" s="7" t="s">
        <v>312</v>
      </c>
      <c r="D144" s="8" t="s">
        <v>15</v>
      </c>
      <c r="E144" s="1"/>
      <c r="F144" s="93" t="s">
        <v>226</v>
      </c>
      <c r="G144" s="93" t="s">
        <v>237</v>
      </c>
      <c r="H144" s="93" t="s">
        <v>272</v>
      </c>
      <c r="I144" s="7" t="s">
        <v>317</v>
      </c>
      <c r="J144" s="7" t="s">
        <v>1</v>
      </c>
      <c r="K144" s="71" t="s">
        <v>15</v>
      </c>
      <c r="M144" s="1"/>
    </row>
    <row r="145" spans="1:13" x14ac:dyDescent="0.2">
      <c r="A145" s="32" t="s">
        <v>238</v>
      </c>
      <c r="B145" s="7" t="s">
        <v>259</v>
      </c>
      <c r="C145" s="7" t="s">
        <v>313</v>
      </c>
      <c r="D145" s="9" t="s">
        <v>16</v>
      </c>
      <c r="E145" s="1"/>
      <c r="F145" s="93" t="s">
        <v>227</v>
      </c>
      <c r="G145" s="93" t="s">
        <v>238</v>
      </c>
      <c r="H145" s="93" t="s">
        <v>273</v>
      </c>
      <c r="I145" s="7" t="s">
        <v>319</v>
      </c>
      <c r="J145" s="7" t="s">
        <v>1</v>
      </c>
      <c r="K145" s="71" t="s">
        <v>320</v>
      </c>
      <c r="M145" s="1"/>
    </row>
    <row r="146" spans="1:13" x14ac:dyDescent="0.2">
      <c r="A146" s="32" t="s">
        <v>239</v>
      </c>
      <c r="B146" s="7" t="s">
        <v>260</v>
      </c>
      <c r="C146" s="7" t="s">
        <v>314</v>
      </c>
      <c r="D146" s="9" t="s">
        <v>17</v>
      </c>
      <c r="E146" s="1"/>
      <c r="F146" s="93" t="s">
        <v>228</v>
      </c>
      <c r="G146" s="93" t="s">
        <v>240</v>
      </c>
      <c r="H146" s="93" t="s">
        <v>274</v>
      </c>
      <c r="I146" s="7" t="s">
        <v>323</v>
      </c>
      <c r="J146" s="7" t="s">
        <v>1</v>
      </c>
      <c r="K146" s="72" t="s">
        <v>16</v>
      </c>
      <c r="M146" s="1"/>
    </row>
    <row r="147" spans="1:13" x14ac:dyDescent="0.2">
      <c r="A147" s="32" t="s">
        <v>240</v>
      </c>
      <c r="B147" s="7" t="s">
        <v>261</v>
      </c>
      <c r="C147" s="7" t="s">
        <v>315</v>
      </c>
      <c r="D147" s="9" t="s">
        <v>18</v>
      </c>
      <c r="E147" s="1"/>
      <c r="F147" s="93" t="s">
        <v>229</v>
      </c>
      <c r="G147" s="93" t="s">
        <v>242</v>
      </c>
      <c r="H147" s="93" t="s">
        <v>276</v>
      </c>
      <c r="I147" s="7" t="s">
        <v>324</v>
      </c>
      <c r="J147" s="7" t="s">
        <v>1</v>
      </c>
      <c r="K147" s="72" t="s">
        <v>17</v>
      </c>
      <c r="M147" s="1"/>
    </row>
    <row r="148" spans="1:13" x14ac:dyDescent="0.2">
      <c r="A148" s="32" t="s">
        <v>241</v>
      </c>
      <c r="B148" s="7" t="s">
        <v>262</v>
      </c>
      <c r="C148" s="7" t="s">
        <v>316</v>
      </c>
      <c r="D148" s="9" t="s">
        <v>114</v>
      </c>
      <c r="E148" s="1"/>
      <c r="F148" s="93" t="s">
        <v>230</v>
      </c>
      <c r="G148" s="93" t="s">
        <v>243</v>
      </c>
      <c r="H148" s="93" t="s">
        <v>277</v>
      </c>
      <c r="I148" s="7" t="s">
        <v>325</v>
      </c>
      <c r="J148" s="7" t="s">
        <v>1</v>
      </c>
      <c r="K148" s="72" t="s">
        <v>18</v>
      </c>
      <c r="M148" s="1"/>
    </row>
    <row r="149" spans="1:13" x14ac:dyDescent="0.2">
      <c r="A149" s="32" t="s">
        <v>242</v>
      </c>
      <c r="B149" s="7" t="s">
        <v>263</v>
      </c>
      <c r="C149" s="7" t="s">
        <v>317</v>
      </c>
      <c r="D149" s="9" t="s">
        <v>19</v>
      </c>
      <c r="E149" s="1"/>
      <c r="F149" s="93" t="s">
        <v>231</v>
      </c>
      <c r="G149" s="93" t="s">
        <v>244</v>
      </c>
      <c r="H149" s="93" t="s">
        <v>278</v>
      </c>
      <c r="I149" s="7" t="s">
        <v>327</v>
      </c>
      <c r="J149" s="7" t="s">
        <v>1</v>
      </c>
      <c r="K149" s="72" t="s">
        <v>114</v>
      </c>
      <c r="M149" s="1"/>
    </row>
    <row r="150" spans="1:13" x14ac:dyDescent="0.2">
      <c r="A150" s="32" t="s">
        <v>243</v>
      </c>
      <c r="B150" s="7" t="s">
        <v>266</v>
      </c>
      <c r="C150" s="7" t="s">
        <v>318</v>
      </c>
      <c r="D150" s="9" t="s">
        <v>20</v>
      </c>
      <c r="E150" s="1"/>
      <c r="F150" s="93" t="s">
        <v>232</v>
      </c>
      <c r="G150" s="93" t="s">
        <v>246</v>
      </c>
      <c r="H150" s="93" t="s">
        <v>279</v>
      </c>
      <c r="I150" s="7" t="s">
        <v>328</v>
      </c>
      <c r="J150" s="7" t="s">
        <v>1</v>
      </c>
      <c r="K150" s="72" t="s">
        <v>19</v>
      </c>
      <c r="M150" s="1"/>
    </row>
    <row r="151" spans="1:13" x14ac:dyDescent="0.2">
      <c r="A151" s="32" t="s">
        <v>244</v>
      </c>
      <c r="B151" s="7" t="s">
        <v>268</v>
      </c>
      <c r="C151" s="7" t="s">
        <v>319</v>
      </c>
      <c r="D151" s="9" t="s">
        <v>21</v>
      </c>
      <c r="E151" s="1"/>
      <c r="F151" s="93" t="s">
        <v>233</v>
      </c>
      <c r="G151" s="93" t="s">
        <v>247</v>
      </c>
      <c r="H151" s="93" t="s">
        <v>281</v>
      </c>
      <c r="I151" s="8" t="s">
        <v>25</v>
      </c>
      <c r="J151" s="8" t="s">
        <v>357</v>
      </c>
      <c r="K151" s="72" t="s">
        <v>20</v>
      </c>
      <c r="M151" s="1"/>
    </row>
    <row r="152" spans="1:13" x14ac:dyDescent="0.2">
      <c r="A152" s="32" t="s">
        <v>245</v>
      </c>
      <c r="B152" s="7" t="s">
        <v>269</v>
      </c>
      <c r="C152" s="7" t="s">
        <v>323</v>
      </c>
      <c r="D152" s="9" t="s">
        <v>22</v>
      </c>
      <c r="E152" s="1"/>
      <c r="F152" s="93" t="s">
        <v>234</v>
      </c>
      <c r="G152" s="93" t="s">
        <v>248</v>
      </c>
      <c r="H152" s="93" t="s">
        <v>282</v>
      </c>
      <c r="I152" s="8" t="s">
        <v>3</v>
      </c>
      <c r="J152" s="8" t="s">
        <v>357</v>
      </c>
      <c r="K152" s="72" t="s">
        <v>21</v>
      </c>
      <c r="M152" s="1"/>
    </row>
    <row r="153" spans="1:13" x14ac:dyDescent="0.2">
      <c r="A153" s="32" t="s">
        <v>246</v>
      </c>
      <c r="B153" s="7" t="s">
        <v>270</v>
      </c>
      <c r="C153" s="7" t="s">
        <v>324</v>
      </c>
      <c r="D153" s="9" t="s">
        <v>23</v>
      </c>
      <c r="E153" s="1"/>
      <c r="F153" s="93" t="s">
        <v>235</v>
      </c>
      <c r="G153" s="93" t="s">
        <v>249</v>
      </c>
      <c r="H153" s="93" t="s">
        <v>283</v>
      </c>
      <c r="I153" s="8" t="s">
        <v>26</v>
      </c>
      <c r="J153" s="8" t="s">
        <v>357</v>
      </c>
      <c r="K153" s="72" t="s">
        <v>22</v>
      </c>
      <c r="M153" s="1"/>
    </row>
    <row r="154" spans="1:13" x14ac:dyDescent="0.2">
      <c r="A154" s="32" t="s">
        <v>247</v>
      </c>
      <c r="B154" s="7" t="s">
        <v>271</v>
      </c>
      <c r="C154" s="7" t="s">
        <v>325</v>
      </c>
      <c r="D154" s="9" t="s">
        <v>24</v>
      </c>
      <c r="E154" s="1"/>
      <c r="F154" s="93" t="s">
        <v>236</v>
      </c>
      <c r="G154" s="93" t="s">
        <v>250</v>
      </c>
      <c r="H154" s="93" t="s">
        <v>284</v>
      </c>
      <c r="I154" s="8" t="s">
        <v>4</v>
      </c>
      <c r="J154" s="8" t="s">
        <v>357</v>
      </c>
      <c r="K154" s="72" t="s">
        <v>192</v>
      </c>
      <c r="M154" s="1"/>
    </row>
    <row r="155" spans="1:13" x14ac:dyDescent="0.2">
      <c r="A155" s="32" t="s">
        <v>248</v>
      </c>
      <c r="B155" s="7" t="s">
        <v>272</v>
      </c>
      <c r="C155" s="7" t="s">
        <v>326</v>
      </c>
      <c r="D155" s="9" t="s">
        <v>270</v>
      </c>
      <c r="E155" s="1"/>
      <c r="F155" s="93" t="s">
        <v>331</v>
      </c>
      <c r="G155" s="93" t="s">
        <v>251</v>
      </c>
      <c r="H155" s="93" t="s">
        <v>287</v>
      </c>
      <c r="I155" s="8" t="s">
        <v>5</v>
      </c>
      <c r="J155" s="8" t="s">
        <v>357</v>
      </c>
      <c r="K155" s="72" t="s">
        <v>23</v>
      </c>
      <c r="M155" s="1"/>
    </row>
    <row r="156" spans="1:13" x14ac:dyDescent="0.2">
      <c r="A156" s="32" t="s">
        <v>249</v>
      </c>
      <c r="B156" s="7" t="s">
        <v>273</v>
      </c>
      <c r="C156" s="7" t="s">
        <v>327</v>
      </c>
      <c r="D156" s="10" t="s">
        <v>100</v>
      </c>
      <c r="E156" s="1"/>
      <c r="F156" s="93" t="s">
        <v>237</v>
      </c>
      <c r="G156" s="93" t="s">
        <v>252</v>
      </c>
      <c r="H156" s="93" t="s">
        <v>288</v>
      </c>
      <c r="I156" s="8" t="s">
        <v>6</v>
      </c>
      <c r="J156" s="8" t="s">
        <v>357</v>
      </c>
      <c r="K156" s="72" t="s">
        <v>24</v>
      </c>
      <c r="M156" s="1"/>
    </row>
    <row r="157" spans="1:13" x14ac:dyDescent="0.2">
      <c r="A157" s="32" t="s">
        <v>250</v>
      </c>
      <c r="B157" s="7" t="s">
        <v>274</v>
      </c>
      <c r="C157" s="7" t="s">
        <v>328</v>
      </c>
      <c r="D157" s="10" t="s">
        <v>32</v>
      </c>
      <c r="E157" s="1"/>
      <c r="F157" s="93" t="s">
        <v>238</v>
      </c>
      <c r="G157" s="93" t="s">
        <v>253</v>
      </c>
      <c r="H157" s="93" t="s">
        <v>289</v>
      </c>
      <c r="I157" s="8" t="s">
        <v>52</v>
      </c>
      <c r="J157" s="8" t="s">
        <v>357</v>
      </c>
      <c r="K157" s="72" t="s">
        <v>270</v>
      </c>
      <c r="M157" s="1"/>
    </row>
    <row r="158" spans="1:13" x14ac:dyDescent="0.2">
      <c r="A158" s="32" t="s">
        <v>251</v>
      </c>
      <c r="B158" s="7" t="s">
        <v>276</v>
      </c>
      <c r="C158" s="8" t="s">
        <v>3</v>
      </c>
      <c r="D158" s="10" t="s">
        <v>33</v>
      </c>
      <c r="E158" s="1"/>
      <c r="F158" s="93" t="s">
        <v>239</v>
      </c>
      <c r="G158" s="93" t="s">
        <v>254</v>
      </c>
      <c r="H158" s="93" t="s">
        <v>290</v>
      </c>
      <c r="I158" s="8" t="s">
        <v>7</v>
      </c>
      <c r="J158" s="8" t="s">
        <v>357</v>
      </c>
      <c r="K158" s="72" t="s">
        <v>276</v>
      </c>
      <c r="M158" s="1"/>
    </row>
    <row r="159" spans="1:13" x14ac:dyDescent="0.2">
      <c r="A159" s="32" t="s">
        <v>252</v>
      </c>
      <c r="B159" s="7" t="s">
        <v>277</v>
      </c>
      <c r="C159" s="8" t="s">
        <v>4</v>
      </c>
      <c r="D159" s="10" t="s">
        <v>87</v>
      </c>
      <c r="E159" s="1"/>
      <c r="F159" s="93" t="s">
        <v>240</v>
      </c>
      <c r="G159" s="93" t="s">
        <v>94</v>
      </c>
      <c r="H159" s="93" t="s">
        <v>349</v>
      </c>
      <c r="I159" s="8" t="s">
        <v>8</v>
      </c>
      <c r="J159" s="8" t="s">
        <v>357</v>
      </c>
      <c r="K159" s="74" t="s">
        <v>100</v>
      </c>
      <c r="M159" s="1"/>
    </row>
    <row r="160" spans="1:13" x14ac:dyDescent="0.2">
      <c r="A160" s="32" t="s">
        <v>253</v>
      </c>
      <c r="B160" s="7" t="s">
        <v>278</v>
      </c>
      <c r="C160" s="8" t="s">
        <v>5</v>
      </c>
      <c r="D160" s="10" t="s">
        <v>141</v>
      </c>
      <c r="E160" s="1"/>
      <c r="F160" s="93" t="s">
        <v>241</v>
      </c>
      <c r="G160" s="93" t="s">
        <v>95</v>
      </c>
      <c r="H160" s="93" t="s">
        <v>293</v>
      </c>
      <c r="I160" s="8" t="s">
        <v>9</v>
      </c>
      <c r="J160" s="8" t="s">
        <v>357</v>
      </c>
      <c r="K160" s="74" t="s">
        <v>32</v>
      </c>
      <c r="M160" s="1"/>
    </row>
    <row r="161" spans="1:13" x14ac:dyDescent="0.2">
      <c r="A161" s="32" t="s">
        <v>254</v>
      </c>
      <c r="B161" s="7" t="s">
        <v>279</v>
      </c>
      <c r="C161" s="8" t="s">
        <v>6</v>
      </c>
      <c r="D161" s="10" t="s">
        <v>143</v>
      </c>
      <c r="E161" s="1"/>
      <c r="F161" s="93" t="s">
        <v>85</v>
      </c>
      <c r="G161" s="93" t="s">
        <v>256</v>
      </c>
      <c r="H161" s="93" t="s">
        <v>294</v>
      </c>
      <c r="I161" s="8" t="s">
        <v>53</v>
      </c>
      <c r="J161" s="8" t="s">
        <v>357</v>
      </c>
      <c r="K161" s="74" t="s">
        <v>103</v>
      </c>
      <c r="M161" s="1"/>
    </row>
    <row r="162" spans="1:13" x14ac:dyDescent="0.2">
      <c r="A162" s="32" t="s">
        <v>255</v>
      </c>
      <c r="B162" s="7" t="s">
        <v>280</v>
      </c>
      <c r="C162" s="8" t="s">
        <v>52</v>
      </c>
      <c r="D162" s="10" t="s">
        <v>156</v>
      </c>
      <c r="E162" s="1"/>
      <c r="F162" s="93" t="s">
        <v>242</v>
      </c>
      <c r="G162" s="93" t="s">
        <v>257</v>
      </c>
      <c r="H162" s="93" t="s">
        <v>295</v>
      </c>
      <c r="I162" s="8" t="s">
        <v>27</v>
      </c>
      <c r="J162" s="8" t="s">
        <v>357</v>
      </c>
      <c r="K162" s="74" t="s">
        <v>33</v>
      </c>
      <c r="M162" s="1"/>
    </row>
    <row r="163" spans="1:13" x14ac:dyDescent="0.2">
      <c r="A163" s="32" t="s">
        <v>256</v>
      </c>
      <c r="B163" s="7" t="s">
        <v>281</v>
      </c>
      <c r="C163" s="8" t="s">
        <v>7</v>
      </c>
      <c r="D163" s="10" t="s">
        <v>34</v>
      </c>
      <c r="E163" s="1"/>
      <c r="F163" s="93" t="s">
        <v>243</v>
      </c>
      <c r="G163" s="93" t="s">
        <v>73</v>
      </c>
      <c r="H163" s="93" t="s">
        <v>296</v>
      </c>
      <c r="I163" s="8" t="s">
        <v>28</v>
      </c>
      <c r="J163" s="8" t="s">
        <v>357</v>
      </c>
      <c r="K163" s="74" t="s">
        <v>87</v>
      </c>
      <c r="M163" s="1"/>
    </row>
    <row r="164" spans="1:13" x14ac:dyDescent="0.2">
      <c r="A164" s="32" t="s">
        <v>257</v>
      </c>
      <c r="B164" s="7" t="s">
        <v>282</v>
      </c>
      <c r="C164" s="8" t="s">
        <v>8</v>
      </c>
      <c r="D164" s="10" t="s">
        <v>170</v>
      </c>
      <c r="E164" s="1"/>
      <c r="F164" s="93" t="s">
        <v>244</v>
      </c>
      <c r="G164" s="93" t="s">
        <v>258</v>
      </c>
      <c r="H164" s="93" t="s">
        <v>297</v>
      </c>
      <c r="I164" s="8" t="s">
        <v>10</v>
      </c>
      <c r="J164" s="8" t="s">
        <v>357</v>
      </c>
      <c r="K164" s="74" t="s">
        <v>141</v>
      </c>
      <c r="M164" s="1"/>
    </row>
    <row r="165" spans="1:13" x14ac:dyDescent="0.2">
      <c r="A165" s="32" t="s">
        <v>258</v>
      </c>
      <c r="B165" s="7" t="s">
        <v>283</v>
      </c>
      <c r="C165" s="8" t="s">
        <v>9</v>
      </c>
      <c r="D165" s="10" t="s">
        <v>69</v>
      </c>
      <c r="E165" s="1"/>
      <c r="F165" s="93" t="s">
        <v>245</v>
      </c>
      <c r="G165" s="93" t="s">
        <v>259</v>
      </c>
      <c r="H165" s="93" t="s">
        <v>298</v>
      </c>
      <c r="I165" s="8" t="s">
        <v>54</v>
      </c>
      <c r="J165" s="8" t="s">
        <v>357</v>
      </c>
      <c r="K165" s="74" t="s">
        <v>143</v>
      </c>
      <c r="M165" s="1"/>
    </row>
    <row r="166" spans="1:13" x14ac:dyDescent="0.2">
      <c r="A166" s="32" t="s">
        <v>259</v>
      </c>
      <c r="B166" s="7" t="s">
        <v>284</v>
      </c>
      <c r="C166" s="8" t="s">
        <v>53</v>
      </c>
      <c r="D166" s="10" t="s">
        <v>171</v>
      </c>
      <c r="E166" s="1"/>
      <c r="F166" s="93" t="s">
        <v>415</v>
      </c>
      <c r="G166" s="93" t="s">
        <v>260</v>
      </c>
      <c r="H166" s="93" t="s">
        <v>301</v>
      </c>
      <c r="I166" s="8" t="s">
        <v>11</v>
      </c>
      <c r="J166" s="8" t="s">
        <v>357</v>
      </c>
      <c r="K166" s="74" t="s">
        <v>156</v>
      </c>
      <c r="M166" s="1"/>
    </row>
    <row r="167" spans="1:13" x14ac:dyDescent="0.2">
      <c r="A167" s="32" t="s">
        <v>260</v>
      </c>
      <c r="B167" s="7" t="s">
        <v>286</v>
      </c>
      <c r="C167" s="8" t="s">
        <v>10</v>
      </c>
      <c r="D167" s="10" t="s">
        <v>173</v>
      </c>
      <c r="E167" s="1"/>
      <c r="F167" s="93" t="s">
        <v>416</v>
      </c>
      <c r="G167" s="93" t="s">
        <v>261</v>
      </c>
      <c r="H167" s="93" t="s">
        <v>305</v>
      </c>
      <c r="I167" s="8" t="s">
        <v>426</v>
      </c>
      <c r="J167" s="8" t="s">
        <v>357</v>
      </c>
      <c r="K167" s="74" t="s">
        <v>34</v>
      </c>
      <c r="M167" s="1"/>
    </row>
    <row r="168" spans="1:13" x14ac:dyDescent="0.2">
      <c r="A168" s="32" t="s">
        <v>261</v>
      </c>
      <c r="B168" s="7" t="s">
        <v>287</v>
      </c>
      <c r="C168" s="8" t="s">
        <v>54</v>
      </c>
      <c r="D168" s="10" t="s">
        <v>35</v>
      </c>
      <c r="E168" s="1"/>
      <c r="F168" s="93" t="s">
        <v>428</v>
      </c>
      <c r="G168" s="93" t="s">
        <v>262</v>
      </c>
      <c r="H168" s="93" t="s">
        <v>306</v>
      </c>
      <c r="I168" s="8" t="s">
        <v>29</v>
      </c>
      <c r="J168" s="8" t="s">
        <v>357</v>
      </c>
      <c r="K168" s="74" t="s">
        <v>165</v>
      </c>
      <c r="M168" s="1"/>
    </row>
    <row r="169" spans="1:13" x14ac:dyDescent="0.2">
      <c r="A169" s="32" t="s">
        <v>262</v>
      </c>
      <c r="B169" s="7" t="s">
        <v>288</v>
      </c>
      <c r="C169" s="8" t="s">
        <v>11</v>
      </c>
      <c r="D169" s="10" t="s">
        <v>188</v>
      </c>
      <c r="E169" s="1"/>
      <c r="F169" s="93" t="s">
        <v>246</v>
      </c>
      <c r="G169" s="93" t="s">
        <v>263</v>
      </c>
      <c r="H169" s="93" t="s">
        <v>307</v>
      </c>
      <c r="I169" s="8" t="s">
        <v>55</v>
      </c>
      <c r="J169" s="8" t="s">
        <v>357</v>
      </c>
      <c r="K169" s="74" t="s">
        <v>170</v>
      </c>
      <c r="M169" s="1"/>
    </row>
    <row r="170" spans="1:13" x14ac:dyDescent="0.2">
      <c r="A170" s="32" t="s">
        <v>263</v>
      </c>
      <c r="B170" s="7" t="s">
        <v>289</v>
      </c>
      <c r="C170" s="8" t="s">
        <v>55</v>
      </c>
      <c r="D170" s="10" t="s">
        <v>193</v>
      </c>
      <c r="E170" s="1"/>
      <c r="F170" s="93" t="s">
        <v>247</v>
      </c>
      <c r="G170" s="93" t="s">
        <v>264</v>
      </c>
      <c r="H170" s="93" t="s">
        <v>308</v>
      </c>
      <c r="I170" s="8" t="s">
        <v>12</v>
      </c>
      <c r="J170" s="8" t="s">
        <v>357</v>
      </c>
      <c r="K170" s="74" t="s">
        <v>69</v>
      </c>
      <c r="M170" s="1"/>
    </row>
    <row r="171" spans="1:13" x14ac:dyDescent="0.2">
      <c r="A171" s="32" t="s">
        <v>264</v>
      </c>
      <c r="B171" s="7" t="s">
        <v>290</v>
      </c>
      <c r="C171" s="8" t="s">
        <v>12</v>
      </c>
      <c r="D171" s="10" t="s">
        <v>36</v>
      </c>
      <c r="E171" s="1"/>
      <c r="F171" s="93" t="s">
        <v>248</v>
      </c>
      <c r="G171" s="93" t="s">
        <v>265</v>
      </c>
      <c r="H171" s="93" t="s">
        <v>309</v>
      </c>
      <c r="I171" s="8" t="s">
        <v>30</v>
      </c>
      <c r="J171" s="8" t="s">
        <v>357</v>
      </c>
      <c r="K171" s="74" t="s">
        <v>171</v>
      </c>
      <c r="M171" s="1"/>
    </row>
    <row r="172" spans="1:13" x14ac:dyDescent="0.2">
      <c r="A172" s="32" t="s">
        <v>265</v>
      </c>
      <c r="B172" s="7" t="s">
        <v>291</v>
      </c>
      <c r="C172" s="8" t="s">
        <v>13</v>
      </c>
      <c r="D172" s="10" t="s">
        <v>202</v>
      </c>
      <c r="E172" s="1"/>
      <c r="F172" s="93" t="s">
        <v>249</v>
      </c>
      <c r="G172" s="93" t="s">
        <v>266</v>
      </c>
      <c r="H172" s="93" t="s">
        <v>310</v>
      </c>
      <c r="I172" s="8" t="s">
        <v>13</v>
      </c>
      <c r="J172" s="8" t="s">
        <v>357</v>
      </c>
      <c r="K172" s="74" t="s">
        <v>172</v>
      </c>
      <c r="M172" s="1"/>
    </row>
    <row r="173" spans="1:13" x14ac:dyDescent="0.2">
      <c r="A173" s="32" t="s">
        <v>266</v>
      </c>
      <c r="B173" s="7" t="s">
        <v>293</v>
      </c>
      <c r="C173" s="8" t="s">
        <v>56</v>
      </c>
      <c r="D173" s="10" t="s">
        <v>88</v>
      </c>
      <c r="E173" s="1"/>
      <c r="F173" s="93" t="s">
        <v>250</v>
      </c>
      <c r="G173" s="93" t="s">
        <v>267</v>
      </c>
      <c r="H173" s="93" t="s">
        <v>311</v>
      </c>
      <c r="I173" s="8" t="s">
        <v>56</v>
      </c>
      <c r="J173" s="8" t="s">
        <v>357</v>
      </c>
      <c r="K173" s="74" t="s">
        <v>173</v>
      </c>
      <c r="M173" s="1"/>
    </row>
    <row r="174" spans="1:13" x14ac:dyDescent="0.2">
      <c r="A174" s="32" t="s">
        <v>267</v>
      </c>
      <c r="B174" s="7" t="s">
        <v>294</v>
      </c>
      <c r="C174" s="8" t="s">
        <v>14</v>
      </c>
      <c r="D174" s="10" t="s">
        <v>227</v>
      </c>
      <c r="E174" s="1"/>
      <c r="F174" s="93" t="s">
        <v>251</v>
      </c>
      <c r="G174" s="93" t="s">
        <v>268</v>
      </c>
      <c r="H174" s="93" t="s">
        <v>312</v>
      </c>
      <c r="I174" s="8" t="s">
        <v>31</v>
      </c>
      <c r="J174" s="8" t="s">
        <v>357</v>
      </c>
      <c r="K174" s="74" t="s">
        <v>179</v>
      </c>
      <c r="M174" s="1"/>
    </row>
    <row r="175" spans="1:13" x14ac:dyDescent="0.2">
      <c r="A175" s="32" t="s">
        <v>268</v>
      </c>
      <c r="B175" s="7" t="s">
        <v>295</v>
      </c>
      <c r="C175" s="8" t="s">
        <v>15</v>
      </c>
      <c r="D175" s="10" t="s">
        <v>70</v>
      </c>
      <c r="E175" s="1"/>
      <c r="F175" s="93" t="s">
        <v>252</v>
      </c>
      <c r="G175" s="93" t="s">
        <v>269</v>
      </c>
      <c r="H175" s="93" t="s">
        <v>313</v>
      </c>
      <c r="I175" s="8" t="s">
        <v>286</v>
      </c>
      <c r="J175" s="8" t="s">
        <v>357</v>
      </c>
      <c r="K175" s="74" t="s">
        <v>35</v>
      </c>
      <c r="M175" s="1"/>
    </row>
    <row r="176" spans="1:13" x14ac:dyDescent="0.2">
      <c r="A176" s="32" t="s">
        <v>269</v>
      </c>
      <c r="B176" s="7" t="s">
        <v>296</v>
      </c>
      <c r="C176" s="9" t="s">
        <v>16</v>
      </c>
      <c r="D176" s="10" t="s">
        <v>331</v>
      </c>
      <c r="E176" s="1"/>
      <c r="F176" s="93" t="s">
        <v>253</v>
      </c>
      <c r="G176" s="93" t="s">
        <v>270</v>
      </c>
      <c r="H176" s="93" t="s">
        <v>314</v>
      </c>
      <c r="I176" s="8" t="s">
        <v>14</v>
      </c>
      <c r="J176" s="8" t="s">
        <v>357</v>
      </c>
      <c r="K176" s="74" t="s">
        <v>188</v>
      </c>
      <c r="M176" s="1"/>
    </row>
    <row r="177" spans="1:13" x14ac:dyDescent="0.2">
      <c r="A177" s="32" t="s">
        <v>270</v>
      </c>
      <c r="B177" s="7" t="s">
        <v>297</v>
      </c>
      <c r="C177" s="9" t="s">
        <v>17</v>
      </c>
      <c r="D177" s="10" t="s">
        <v>71</v>
      </c>
      <c r="E177" s="1"/>
      <c r="F177" s="93" t="s">
        <v>254</v>
      </c>
      <c r="G177" s="93" t="s">
        <v>271</v>
      </c>
      <c r="H177" s="93" t="s">
        <v>315</v>
      </c>
      <c r="I177" s="8" t="s">
        <v>15</v>
      </c>
      <c r="J177" s="8" t="s">
        <v>357</v>
      </c>
      <c r="K177" s="74" t="s">
        <v>189</v>
      </c>
      <c r="M177" s="1"/>
    </row>
    <row r="178" spans="1:13" x14ac:dyDescent="0.2">
      <c r="A178" s="32" t="s">
        <v>271</v>
      </c>
      <c r="B178" s="7" t="s">
        <v>298</v>
      </c>
      <c r="C178" s="9" t="s">
        <v>18</v>
      </c>
      <c r="D178" s="10" t="s">
        <v>237</v>
      </c>
      <c r="E178" s="1"/>
      <c r="F178" s="93" t="s">
        <v>94</v>
      </c>
      <c r="G178" s="93" t="s">
        <v>272</v>
      </c>
      <c r="H178" s="93" t="s">
        <v>316</v>
      </c>
      <c r="I178" s="9" t="s">
        <v>16</v>
      </c>
      <c r="J178" s="9" t="s">
        <v>359</v>
      </c>
      <c r="K178" s="74" t="s">
        <v>191</v>
      </c>
      <c r="M178" s="1"/>
    </row>
    <row r="179" spans="1:13" x14ac:dyDescent="0.2">
      <c r="A179" s="32" t="s">
        <v>272</v>
      </c>
      <c r="B179" s="7" t="s">
        <v>300</v>
      </c>
      <c r="C179" s="9" t="s">
        <v>114</v>
      </c>
      <c r="D179" s="10" t="s">
        <v>265</v>
      </c>
      <c r="E179" s="1"/>
      <c r="F179" s="93" t="s">
        <v>255</v>
      </c>
      <c r="G179" s="93" t="s">
        <v>273</v>
      </c>
      <c r="H179" s="93" t="s">
        <v>317</v>
      </c>
      <c r="I179" s="9" t="s">
        <v>17</v>
      </c>
      <c r="J179" s="9" t="s">
        <v>359</v>
      </c>
      <c r="K179" s="74" t="s">
        <v>193</v>
      </c>
      <c r="M179" s="1"/>
    </row>
    <row r="180" spans="1:13" x14ac:dyDescent="0.2">
      <c r="A180" s="32" t="s">
        <v>273</v>
      </c>
      <c r="B180" s="7" t="s">
        <v>302</v>
      </c>
      <c r="C180" s="9" t="s">
        <v>19</v>
      </c>
      <c r="D180" s="10" t="s">
        <v>37</v>
      </c>
      <c r="E180" s="1"/>
      <c r="F180" s="93" t="s">
        <v>95</v>
      </c>
      <c r="G180" s="93" t="s">
        <v>274</v>
      </c>
      <c r="H180" s="93" t="s">
        <v>318</v>
      </c>
      <c r="I180" s="9" t="s">
        <v>18</v>
      </c>
      <c r="J180" s="9" t="s">
        <v>359</v>
      </c>
      <c r="K180" s="74" t="s">
        <v>36</v>
      </c>
      <c r="M180" s="1"/>
    </row>
    <row r="181" spans="1:13" x14ac:dyDescent="0.2">
      <c r="A181" s="32" t="s">
        <v>274</v>
      </c>
      <c r="B181" s="7" t="s">
        <v>305</v>
      </c>
      <c r="C181" s="9" t="s">
        <v>20</v>
      </c>
      <c r="D181" s="10" t="s">
        <v>267</v>
      </c>
      <c r="E181" s="1"/>
      <c r="F181" s="93" t="s">
        <v>256</v>
      </c>
      <c r="G181" s="93" t="s">
        <v>275</v>
      </c>
      <c r="H181" s="93" t="s">
        <v>319</v>
      </c>
      <c r="I181" s="9" t="s">
        <v>114</v>
      </c>
      <c r="J181" s="9" t="s">
        <v>359</v>
      </c>
      <c r="K181" s="74" t="s">
        <v>198</v>
      </c>
      <c r="M181" s="1"/>
    </row>
    <row r="182" spans="1:13" x14ac:dyDescent="0.2">
      <c r="A182" s="32" t="s">
        <v>275</v>
      </c>
      <c r="B182" s="7" t="s">
        <v>306</v>
      </c>
      <c r="C182" s="9" t="s">
        <v>21</v>
      </c>
      <c r="D182" s="10" t="s">
        <v>72</v>
      </c>
      <c r="E182" s="1"/>
      <c r="F182" s="93" t="s">
        <v>257</v>
      </c>
      <c r="G182" s="93" t="s">
        <v>276</v>
      </c>
      <c r="H182" s="93" t="s">
        <v>323</v>
      </c>
      <c r="I182" s="9" t="s">
        <v>19</v>
      </c>
      <c r="J182" s="9" t="s">
        <v>359</v>
      </c>
      <c r="K182" s="74" t="s">
        <v>202</v>
      </c>
      <c r="M182" s="1"/>
    </row>
    <row r="183" spans="1:13" x14ac:dyDescent="0.2">
      <c r="A183" s="32" t="s">
        <v>276</v>
      </c>
      <c r="B183" s="7" t="s">
        <v>307</v>
      </c>
      <c r="C183" s="9" t="s">
        <v>22</v>
      </c>
      <c r="D183" s="10" t="s">
        <v>295</v>
      </c>
      <c r="E183" s="1"/>
      <c r="F183" s="93" t="s">
        <v>73</v>
      </c>
      <c r="G183" s="93" t="s">
        <v>277</v>
      </c>
      <c r="H183" s="93" t="s">
        <v>324</v>
      </c>
      <c r="I183" s="9" t="s">
        <v>20</v>
      </c>
      <c r="J183" s="9" t="s">
        <v>359</v>
      </c>
      <c r="K183" s="74" t="s">
        <v>88</v>
      </c>
      <c r="M183" s="1"/>
    </row>
    <row r="184" spans="1:13" x14ac:dyDescent="0.2">
      <c r="A184" s="32" t="s">
        <v>277</v>
      </c>
      <c r="B184" s="7" t="s">
        <v>308</v>
      </c>
      <c r="C184" s="9" t="s">
        <v>23</v>
      </c>
      <c r="D184" s="10" t="s">
        <v>38</v>
      </c>
      <c r="E184" s="1"/>
      <c r="F184" s="93" t="s">
        <v>258</v>
      </c>
      <c r="G184" s="93" t="s">
        <v>278</v>
      </c>
      <c r="H184" s="93" t="s">
        <v>325</v>
      </c>
      <c r="I184" s="9" t="s">
        <v>21</v>
      </c>
      <c r="J184" s="9" t="s">
        <v>359</v>
      </c>
      <c r="K184" s="74" t="s">
        <v>227</v>
      </c>
      <c r="M184" s="1"/>
    </row>
    <row r="185" spans="1:13" x14ac:dyDescent="0.2">
      <c r="A185" s="32" t="s">
        <v>278</v>
      </c>
      <c r="B185" s="7" t="s">
        <v>309</v>
      </c>
      <c r="C185" s="9" t="s">
        <v>24</v>
      </c>
      <c r="D185" s="10" t="s">
        <v>89</v>
      </c>
      <c r="E185" s="1"/>
      <c r="F185" s="93" t="s">
        <v>259</v>
      </c>
      <c r="G185" s="93" t="s">
        <v>279</v>
      </c>
      <c r="H185" s="93" t="s">
        <v>326</v>
      </c>
      <c r="I185" s="9" t="s">
        <v>22</v>
      </c>
      <c r="J185" s="9" t="s">
        <v>359</v>
      </c>
      <c r="K185" s="74" t="s">
        <v>70</v>
      </c>
      <c r="M185" s="1"/>
    </row>
    <row r="186" spans="1:13" x14ac:dyDescent="0.2">
      <c r="A186" s="32" t="s">
        <v>279</v>
      </c>
      <c r="B186" s="7" t="s">
        <v>310</v>
      </c>
      <c r="C186" s="9" t="s">
        <v>270</v>
      </c>
      <c r="D186" s="10" t="s">
        <v>306</v>
      </c>
      <c r="E186" s="1"/>
      <c r="F186" s="93" t="s">
        <v>260</v>
      </c>
      <c r="G186" s="93" t="s">
        <v>280</v>
      </c>
      <c r="H186" s="93" t="s">
        <v>327</v>
      </c>
      <c r="I186" s="9" t="s">
        <v>23</v>
      </c>
      <c r="J186" s="9" t="s">
        <v>359</v>
      </c>
      <c r="K186" s="74" t="s">
        <v>235</v>
      </c>
      <c r="M186" s="1"/>
    </row>
    <row r="187" spans="1:13" x14ac:dyDescent="0.2">
      <c r="A187" s="32" t="s">
        <v>280</v>
      </c>
      <c r="B187" s="7" t="s">
        <v>311</v>
      </c>
      <c r="C187" s="17" t="s">
        <v>25</v>
      </c>
      <c r="D187" s="10" t="s">
        <v>321</v>
      </c>
      <c r="E187" s="1"/>
      <c r="F187" s="93" t="s">
        <v>261</v>
      </c>
      <c r="G187" s="93" t="s">
        <v>281</v>
      </c>
      <c r="H187" s="93" t="s">
        <v>328</v>
      </c>
      <c r="I187" s="9" t="s">
        <v>24</v>
      </c>
      <c r="J187" s="9" t="s">
        <v>359</v>
      </c>
      <c r="K187" s="74" t="s">
        <v>331</v>
      </c>
      <c r="M187" s="1"/>
    </row>
    <row r="188" spans="1:13" x14ac:dyDescent="0.2">
      <c r="A188" s="32" t="s">
        <v>281</v>
      </c>
      <c r="B188" s="7" t="s">
        <v>312</v>
      </c>
      <c r="C188" s="17" t="s">
        <v>26</v>
      </c>
      <c r="D188" s="11" t="s">
        <v>98</v>
      </c>
      <c r="E188" s="1"/>
      <c r="F188" s="93" t="s">
        <v>262</v>
      </c>
      <c r="G188" s="93" t="s">
        <v>282</v>
      </c>
      <c r="H188" s="71" t="s">
        <v>3</v>
      </c>
      <c r="I188" s="9" t="s">
        <v>270</v>
      </c>
      <c r="J188" s="9" t="s">
        <v>359</v>
      </c>
      <c r="K188" s="74" t="s">
        <v>71</v>
      </c>
      <c r="M188" s="1"/>
    </row>
    <row r="189" spans="1:13" x14ac:dyDescent="0.2">
      <c r="A189" s="32" t="s">
        <v>282</v>
      </c>
      <c r="B189" s="7" t="s">
        <v>313</v>
      </c>
      <c r="C189" s="17" t="s">
        <v>27</v>
      </c>
      <c r="D189" s="11" t="s">
        <v>39</v>
      </c>
      <c r="E189" s="1"/>
      <c r="F189" s="93" t="s">
        <v>263</v>
      </c>
      <c r="G189" s="93" t="s">
        <v>283</v>
      </c>
      <c r="H189" s="71" t="s">
        <v>4</v>
      </c>
      <c r="I189" s="10" t="s">
        <v>100</v>
      </c>
      <c r="J189" s="10" t="s">
        <v>356</v>
      </c>
      <c r="K189" s="74" t="s">
        <v>237</v>
      </c>
      <c r="M189" s="1"/>
    </row>
    <row r="190" spans="1:13" x14ac:dyDescent="0.2">
      <c r="A190" s="32" t="s">
        <v>283</v>
      </c>
      <c r="B190" s="7" t="s">
        <v>314</v>
      </c>
      <c r="C190" s="17" t="s">
        <v>28</v>
      </c>
      <c r="D190" s="11" t="s">
        <v>40</v>
      </c>
      <c r="E190" s="1"/>
      <c r="F190" s="93" t="s">
        <v>264</v>
      </c>
      <c r="G190" s="93" t="s">
        <v>284</v>
      </c>
      <c r="H190" s="71" t="s">
        <v>5</v>
      </c>
      <c r="I190" s="10" t="s">
        <v>32</v>
      </c>
      <c r="J190" s="10" t="s">
        <v>356</v>
      </c>
      <c r="K190" s="74" t="s">
        <v>265</v>
      </c>
      <c r="M190" s="1"/>
    </row>
    <row r="191" spans="1:13" x14ac:dyDescent="0.2">
      <c r="A191" s="32" t="s">
        <v>284</v>
      </c>
      <c r="B191" s="7" t="s">
        <v>315</v>
      </c>
      <c r="C191" s="17" t="s">
        <v>426</v>
      </c>
      <c r="D191" s="11" t="s">
        <v>41</v>
      </c>
      <c r="E191" s="1"/>
      <c r="F191" s="93" t="s">
        <v>265</v>
      </c>
      <c r="G191" s="93" t="s">
        <v>286</v>
      </c>
      <c r="H191" s="71" t="s">
        <v>6</v>
      </c>
      <c r="I191" s="10" t="s">
        <v>33</v>
      </c>
      <c r="J191" s="10" t="s">
        <v>356</v>
      </c>
      <c r="K191" s="74" t="s">
        <v>266</v>
      </c>
      <c r="M191" s="1"/>
    </row>
    <row r="192" spans="1:13" x14ac:dyDescent="0.2">
      <c r="A192" s="32" t="s">
        <v>285</v>
      </c>
      <c r="B192" s="7" t="s">
        <v>316</v>
      </c>
      <c r="C192" s="17" t="s">
        <v>29</v>
      </c>
      <c r="D192" s="11" t="s">
        <v>42</v>
      </c>
      <c r="E192" s="1"/>
      <c r="F192" s="93" t="s">
        <v>266</v>
      </c>
      <c r="G192" s="93" t="s">
        <v>287</v>
      </c>
      <c r="H192" s="71" t="s">
        <v>52</v>
      </c>
      <c r="I192" s="10" t="s">
        <v>87</v>
      </c>
      <c r="J192" s="10" t="s">
        <v>356</v>
      </c>
      <c r="K192" s="74" t="s">
        <v>37</v>
      </c>
      <c r="M192" s="1"/>
    </row>
    <row r="193" spans="1:13" x14ac:dyDescent="0.2">
      <c r="A193" s="32" t="s">
        <v>286</v>
      </c>
      <c r="B193" s="7" t="s">
        <v>317</v>
      </c>
      <c r="C193" s="17" t="s">
        <v>30</v>
      </c>
      <c r="D193" s="11" t="s">
        <v>245</v>
      </c>
      <c r="E193" s="1"/>
      <c r="F193" s="93" t="s">
        <v>81</v>
      </c>
      <c r="G193" s="93" t="s">
        <v>288</v>
      </c>
      <c r="H193" s="71" t="s">
        <v>7</v>
      </c>
      <c r="I193" s="10" t="s">
        <v>141</v>
      </c>
      <c r="J193" s="10" t="s">
        <v>356</v>
      </c>
      <c r="K193" s="74" t="s">
        <v>267</v>
      </c>
      <c r="M193" s="1"/>
    </row>
    <row r="194" spans="1:13" x14ac:dyDescent="0.2">
      <c r="A194" s="32" t="s">
        <v>287</v>
      </c>
      <c r="B194" s="7" t="s">
        <v>318</v>
      </c>
      <c r="C194" s="17" t="s">
        <v>31</v>
      </c>
      <c r="D194" s="11" t="s">
        <v>43</v>
      </c>
      <c r="E194" s="1"/>
      <c r="F194" s="93" t="s">
        <v>267</v>
      </c>
      <c r="G194" s="93" t="s">
        <v>289</v>
      </c>
      <c r="H194" s="71" t="s">
        <v>8</v>
      </c>
      <c r="I194" s="10" t="s">
        <v>143</v>
      </c>
      <c r="J194" s="10" t="s">
        <v>356</v>
      </c>
      <c r="K194" s="74" t="s">
        <v>269</v>
      </c>
      <c r="M194" s="1"/>
    </row>
    <row r="195" spans="1:13" x14ac:dyDescent="0.2">
      <c r="A195" s="32" t="s">
        <v>288</v>
      </c>
      <c r="B195" s="7" t="s">
        <v>319</v>
      </c>
      <c r="C195" s="17" t="s">
        <v>286</v>
      </c>
      <c r="D195" s="11" t="s">
        <v>280</v>
      </c>
      <c r="E195" s="1"/>
      <c r="F195" s="93" t="s">
        <v>268</v>
      </c>
      <c r="G195" s="93" t="s">
        <v>290</v>
      </c>
      <c r="H195" s="71" t="s">
        <v>9</v>
      </c>
      <c r="I195" s="10" t="s">
        <v>156</v>
      </c>
      <c r="J195" s="10" t="s">
        <v>356</v>
      </c>
      <c r="K195" s="74" t="s">
        <v>72</v>
      </c>
      <c r="M195" s="1"/>
    </row>
    <row r="196" spans="1:13" x14ac:dyDescent="0.2">
      <c r="A196" s="32" t="s">
        <v>289</v>
      </c>
      <c r="B196" s="7" t="s">
        <v>320</v>
      </c>
      <c r="C196" s="10" t="s">
        <v>32</v>
      </c>
      <c r="D196" s="11" t="s">
        <v>44</v>
      </c>
      <c r="E196" s="1"/>
      <c r="F196" s="93" t="s">
        <v>269</v>
      </c>
      <c r="G196" s="93" t="s">
        <v>291</v>
      </c>
      <c r="H196" s="71" t="s">
        <v>53</v>
      </c>
      <c r="I196" s="10" t="s">
        <v>34</v>
      </c>
      <c r="J196" s="10" t="s">
        <v>356</v>
      </c>
      <c r="K196" s="74" t="s">
        <v>291</v>
      </c>
      <c r="M196" s="1"/>
    </row>
    <row r="197" spans="1:13" x14ac:dyDescent="0.2">
      <c r="A197" s="32" t="s">
        <v>290</v>
      </c>
      <c r="B197" s="7" t="s">
        <v>321</v>
      </c>
      <c r="C197" s="10" t="s">
        <v>33</v>
      </c>
      <c r="D197" s="12" t="s">
        <v>45</v>
      </c>
      <c r="E197" s="1"/>
      <c r="F197" s="93" t="s">
        <v>270</v>
      </c>
      <c r="G197" s="93" t="s">
        <v>349</v>
      </c>
      <c r="H197" s="71" t="s">
        <v>10</v>
      </c>
      <c r="I197" s="10" t="s">
        <v>170</v>
      </c>
      <c r="J197" s="10" t="s">
        <v>356</v>
      </c>
      <c r="K197" s="74" t="s">
        <v>295</v>
      </c>
      <c r="M197" s="1"/>
    </row>
    <row r="198" spans="1:13" x14ac:dyDescent="0.2">
      <c r="A198" s="32" t="s">
        <v>291</v>
      </c>
      <c r="B198" s="7" t="s">
        <v>322</v>
      </c>
      <c r="C198" s="10" t="s">
        <v>141</v>
      </c>
      <c r="D198" s="12" t="s">
        <v>46</v>
      </c>
      <c r="E198" s="1"/>
      <c r="F198" s="93" t="s">
        <v>271</v>
      </c>
      <c r="G198" s="93" t="s">
        <v>292</v>
      </c>
      <c r="H198" s="71" t="s">
        <v>54</v>
      </c>
      <c r="I198" s="10" t="s">
        <v>69</v>
      </c>
      <c r="J198" s="10" t="s">
        <v>356</v>
      </c>
      <c r="K198" s="74" t="s">
        <v>38</v>
      </c>
      <c r="M198" s="1"/>
    </row>
    <row r="199" spans="1:13" x14ac:dyDescent="0.2">
      <c r="A199" s="32" t="s">
        <v>292</v>
      </c>
      <c r="B199" s="7" t="s">
        <v>323</v>
      </c>
      <c r="C199" s="10" t="s">
        <v>34</v>
      </c>
      <c r="D199" s="12" t="s">
        <v>47</v>
      </c>
      <c r="E199" s="1"/>
      <c r="F199" s="93" t="s">
        <v>272</v>
      </c>
      <c r="G199" s="93" t="s">
        <v>293</v>
      </c>
      <c r="H199" s="71" t="s">
        <v>11</v>
      </c>
      <c r="I199" s="10" t="s">
        <v>171</v>
      </c>
      <c r="J199" s="10" t="s">
        <v>356</v>
      </c>
      <c r="K199" s="74" t="s">
        <v>89</v>
      </c>
      <c r="M199" s="1"/>
    </row>
    <row r="200" spans="1:13" x14ac:dyDescent="0.2">
      <c r="A200" s="32" t="s">
        <v>293</v>
      </c>
      <c r="B200" s="7" t="s">
        <v>324</v>
      </c>
      <c r="C200" s="10" t="s">
        <v>170</v>
      </c>
      <c r="D200" s="12" t="s">
        <v>48</v>
      </c>
      <c r="E200" s="1"/>
      <c r="F200" s="93" t="s">
        <v>273</v>
      </c>
      <c r="G200" s="93" t="s">
        <v>294</v>
      </c>
      <c r="H200" s="71" t="s">
        <v>55</v>
      </c>
      <c r="I200" s="10" t="s">
        <v>173</v>
      </c>
      <c r="J200" s="10" t="s">
        <v>356</v>
      </c>
      <c r="K200" s="74" t="s">
        <v>306</v>
      </c>
      <c r="M200" s="1"/>
    </row>
    <row r="201" spans="1:13" x14ac:dyDescent="0.2">
      <c r="A201" s="32" t="s">
        <v>294</v>
      </c>
      <c r="B201" s="7" t="s">
        <v>325</v>
      </c>
      <c r="C201" s="10" t="s">
        <v>69</v>
      </c>
      <c r="D201" s="12" t="s">
        <v>417</v>
      </c>
      <c r="E201" s="1"/>
      <c r="F201" s="93" t="s">
        <v>274</v>
      </c>
      <c r="G201" s="93" t="s">
        <v>295</v>
      </c>
      <c r="H201" s="71" t="s">
        <v>12</v>
      </c>
      <c r="I201" s="10" t="s">
        <v>35</v>
      </c>
      <c r="J201" s="10" t="s">
        <v>356</v>
      </c>
      <c r="K201" s="74" t="s">
        <v>309</v>
      </c>
      <c r="M201" s="1"/>
    </row>
    <row r="202" spans="1:13" x14ac:dyDescent="0.2">
      <c r="A202" s="32" t="s">
        <v>295</v>
      </c>
      <c r="B202" s="7" t="s">
        <v>326</v>
      </c>
      <c r="C202" s="10" t="s">
        <v>171</v>
      </c>
      <c r="D202" s="12" t="s">
        <v>49</v>
      </c>
      <c r="E202" s="1"/>
      <c r="F202" s="93" t="s">
        <v>275</v>
      </c>
      <c r="G202" s="93" t="s">
        <v>296</v>
      </c>
      <c r="H202" s="71" t="s">
        <v>13</v>
      </c>
      <c r="I202" s="10" t="s">
        <v>188</v>
      </c>
      <c r="J202" s="10" t="s">
        <v>356</v>
      </c>
      <c r="K202" s="74" t="s">
        <v>321</v>
      </c>
      <c r="M202" s="1"/>
    </row>
    <row r="203" spans="1:13" x14ac:dyDescent="0.2">
      <c r="A203" s="32" t="s">
        <v>296</v>
      </c>
      <c r="B203" s="7" t="s">
        <v>327</v>
      </c>
      <c r="C203" s="10" t="s">
        <v>173</v>
      </c>
      <c r="D203" s="12" t="s">
        <v>304</v>
      </c>
      <c r="E203" s="1"/>
      <c r="F203" s="93" t="s">
        <v>276</v>
      </c>
      <c r="G203" s="93" t="s">
        <v>297</v>
      </c>
      <c r="H203" s="71" t="s">
        <v>56</v>
      </c>
      <c r="I203" s="10" t="s">
        <v>193</v>
      </c>
      <c r="J203" s="10" t="s">
        <v>356</v>
      </c>
      <c r="K203" s="75" t="s">
        <v>98</v>
      </c>
      <c r="M203" s="1"/>
    </row>
    <row r="204" spans="1:13" x14ac:dyDescent="0.2">
      <c r="A204" s="32" t="s">
        <v>297</v>
      </c>
      <c r="B204" s="7" t="s">
        <v>328</v>
      </c>
      <c r="C204" s="10" t="s">
        <v>35</v>
      </c>
      <c r="D204" s="13" t="s">
        <v>124</v>
      </c>
      <c r="E204" s="1"/>
      <c r="F204" s="93" t="s">
        <v>277</v>
      </c>
      <c r="G204" s="93" t="s">
        <v>298</v>
      </c>
      <c r="H204" s="71" t="s">
        <v>14</v>
      </c>
      <c r="I204" s="10" t="s">
        <v>36</v>
      </c>
      <c r="J204" s="10" t="s">
        <v>356</v>
      </c>
      <c r="K204" s="75" t="s">
        <v>101</v>
      </c>
      <c r="M204" s="1"/>
    </row>
    <row r="205" spans="1:13" x14ac:dyDescent="0.2">
      <c r="A205" s="32" t="s">
        <v>298</v>
      </c>
      <c r="B205" s="8" t="s">
        <v>3</v>
      </c>
      <c r="C205" s="10" t="s">
        <v>36</v>
      </c>
      <c r="D205" s="13" t="s">
        <v>50</v>
      </c>
      <c r="E205" s="1"/>
      <c r="F205" s="93" t="s">
        <v>278</v>
      </c>
      <c r="G205" s="93" t="s">
        <v>300</v>
      </c>
      <c r="H205" s="71" t="s">
        <v>15</v>
      </c>
      <c r="I205" s="10" t="s">
        <v>202</v>
      </c>
      <c r="J205" s="10" t="s">
        <v>356</v>
      </c>
      <c r="K205" s="75" t="s">
        <v>126</v>
      </c>
      <c r="M205" s="1"/>
    </row>
    <row r="206" spans="1:13" x14ac:dyDescent="0.2">
      <c r="A206" s="32" t="s">
        <v>299</v>
      </c>
      <c r="B206" s="8" t="s">
        <v>4</v>
      </c>
      <c r="C206" s="10" t="s">
        <v>227</v>
      </c>
      <c r="D206" s="13" t="s">
        <v>51</v>
      </c>
      <c r="E206" s="1"/>
      <c r="F206" s="93" t="s">
        <v>279</v>
      </c>
      <c r="G206" s="93" t="s">
        <v>301</v>
      </c>
      <c r="H206" s="72" t="s">
        <v>16</v>
      </c>
      <c r="I206" s="10" t="s">
        <v>88</v>
      </c>
      <c r="J206" s="10" t="s">
        <v>356</v>
      </c>
      <c r="K206" s="75" t="s">
        <v>39</v>
      </c>
      <c r="M206" s="1"/>
    </row>
    <row r="207" spans="1:13" x14ac:dyDescent="0.2">
      <c r="A207" s="32" t="s">
        <v>300</v>
      </c>
      <c r="B207" s="8" t="s">
        <v>5</v>
      </c>
      <c r="C207" s="10" t="s">
        <v>70</v>
      </c>
      <c r="D207" s="13" t="s">
        <v>157</v>
      </c>
      <c r="E207" s="1"/>
      <c r="F207" s="93" t="s">
        <v>280</v>
      </c>
      <c r="G207" s="93" t="s">
        <v>89</v>
      </c>
      <c r="H207" s="72" t="s">
        <v>17</v>
      </c>
      <c r="I207" s="10" t="s">
        <v>227</v>
      </c>
      <c r="J207" s="10" t="s">
        <v>356</v>
      </c>
      <c r="K207" s="75" t="s">
        <v>40</v>
      </c>
      <c r="M207" s="1"/>
    </row>
    <row r="208" spans="1:13" x14ac:dyDescent="0.2">
      <c r="A208" s="32" t="s">
        <v>301</v>
      </c>
      <c r="B208" s="8" t="s">
        <v>6</v>
      </c>
      <c r="C208" s="10" t="s">
        <v>331</v>
      </c>
      <c r="D208" s="13" t="s">
        <v>159</v>
      </c>
      <c r="E208" s="1"/>
      <c r="F208" s="93" t="s">
        <v>281</v>
      </c>
      <c r="G208" s="93" t="s">
        <v>90</v>
      </c>
      <c r="H208" s="72" t="s">
        <v>18</v>
      </c>
      <c r="I208" s="10" t="s">
        <v>70</v>
      </c>
      <c r="J208" s="10" t="s">
        <v>356</v>
      </c>
      <c r="K208" s="75" t="s">
        <v>41</v>
      </c>
      <c r="M208" s="1"/>
    </row>
    <row r="209" spans="1:13" x14ac:dyDescent="0.2">
      <c r="A209" s="32" t="s">
        <v>302</v>
      </c>
      <c r="B209" s="8" t="s">
        <v>7</v>
      </c>
      <c r="C209" s="10" t="s">
        <v>71</v>
      </c>
      <c r="D209" s="13" t="s">
        <v>84</v>
      </c>
      <c r="E209" s="1"/>
      <c r="F209" s="93" t="s">
        <v>282</v>
      </c>
      <c r="G209" s="93" t="s">
        <v>302</v>
      </c>
      <c r="H209" s="72" t="s">
        <v>114</v>
      </c>
      <c r="I209" s="10" t="s">
        <v>331</v>
      </c>
      <c r="J209" s="10" t="s">
        <v>356</v>
      </c>
      <c r="K209" s="75" t="s">
        <v>199</v>
      </c>
      <c r="M209" s="1"/>
    </row>
    <row r="210" spans="1:13" x14ac:dyDescent="0.2">
      <c r="A210" s="32" t="s">
        <v>303</v>
      </c>
      <c r="B210" s="8" t="s">
        <v>8</v>
      </c>
      <c r="C210" s="10" t="s">
        <v>265</v>
      </c>
      <c r="D210" s="13" t="s">
        <v>57</v>
      </c>
      <c r="E210" s="1"/>
      <c r="F210" s="93" t="s">
        <v>283</v>
      </c>
      <c r="G210" s="93" t="s">
        <v>305</v>
      </c>
      <c r="H210" s="72" t="s">
        <v>19</v>
      </c>
      <c r="I210" s="10" t="s">
        <v>71</v>
      </c>
      <c r="J210" s="10" t="s">
        <v>356</v>
      </c>
      <c r="K210" s="75" t="s">
        <v>42</v>
      </c>
      <c r="M210" s="1"/>
    </row>
    <row r="211" spans="1:13" x14ac:dyDescent="0.2">
      <c r="A211" s="32" t="s">
        <v>304</v>
      </c>
      <c r="B211" s="8" t="s">
        <v>9</v>
      </c>
      <c r="C211" s="10" t="s">
        <v>37</v>
      </c>
      <c r="D211" s="13" t="s">
        <v>58</v>
      </c>
      <c r="E211" s="1"/>
      <c r="F211" s="93" t="s">
        <v>284</v>
      </c>
      <c r="G211" s="93" t="s">
        <v>306</v>
      </c>
      <c r="H211" s="72" t="s">
        <v>20</v>
      </c>
      <c r="I211" s="10" t="s">
        <v>237</v>
      </c>
      <c r="J211" s="10" t="s">
        <v>356</v>
      </c>
      <c r="K211" s="75" t="s">
        <v>245</v>
      </c>
      <c r="M211" s="1"/>
    </row>
    <row r="212" spans="1:13" x14ac:dyDescent="0.2">
      <c r="A212" s="32" t="s">
        <v>305</v>
      </c>
      <c r="B212" s="8" t="s">
        <v>10</v>
      </c>
      <c r="C212" s="10" t="s">
        <v>267</v>
      </c>
      <c r="D212" s="13" t="s">
        <v>59</v>
      </c>
      <c r="E212" s="1"/>
      <c r="F212" s="93" t="s">
        <v>285</v>
      </c>
      <c r="G212" s="93" t="s">
        <v>307</v>
      </c>
      <c r="H212" s="72" t="s">
        <v>21</v>
      </c>
      <c r="I212" s="10" t="s">
        <v>265</v>
      </c>
      <c r="J212" s="10" t="s">
        <v>356</v>
      </c>
      <c r="K212" s="75" t="s">
        <v>264</v>
      </c>
      <c r="M212" s="1"/>
    </row>
    <row r="213" spans="1:13" x14ac:dyDescent="0.2">
      <c r="A213" s="32" t="s">
        <v>306</v>
      </c>
      <c r="B213" s="8" t="s">
        <v>11</v>
      </c>
      <c r="C213" s="10" t="s">
        <v>72</v>
      </c>
      <c r="D213" s="13" t="s">
        <v>85</v>
      </c>
      <c r="E213" s="1"/>
      <c r="F213" s="93" t="s">
        <v>286</v>
      </c>
      <c r="G213" s="93" t="s">
        <v>308</v>
      </c>
      <c r="H213" s="72" t="s">
        <v>22</v>
      </c>
      <c r="I213" s="10" t="s">
        <v>37</v>
      </c>
      <c r="J213" s="10" t="s">
        <v>356</v>
      </c>
      <c r="K213" s="75" t="s">
        <v>43</v>
      </c>
      <c r="M213" s="1"/>
    </row>
    <row r="214" spans="1:13" x14ac:dyDescent="0.2">
      <c r="A214" s="32" t="s">
        <v>307</v>
      </c>
      <c r="B214" s="8" t="s">
        <v>12</v>
      </c>
      <c r="C214" s="10" t="s">
        <v>38</v>
      </c>
      <c r="D214" s="13" t="s">
        <v>416</v>
      </c>
      <c r="E214" s="1"/>
      <c r="F214" s="93" t="s">
        <v>287</v>
      </c>
      <c r="G214" s="93" t="s">
        <v>74</v>
      </c>
      <c r="H214" s="72" t="s">
        <v>23</v>
      </c>
      <c r="I214" s="10" t="s">
        <v>267</v>
      </c>
      <c r="J214" s="10" t="s">
        <v>356</v>
      </c>
      <c r="K214" s="75" t="s">
        <v>275</v>
      </c>
      <c r="M214" s="1"/>
    </row>
    <row r="215" spans="1:13" x14ac:dyDescent="0.2">
      <c r="A215" s="32" t="s">
        <v>308</v>
      </c>
      <c r="B215" s="8" t="s">
        <v>13</v>
      </c>
      <c r="C215" s="10" t="s">
        <v>321</v>
      </c>
      <c r="D215" s="13" t="s">
        <v>427</v>
      </c>
      <c r="E215" s="1"/>
      <c r="F215" s="93" t="s">
        <v>288</v>
      </c>
      <c r="G215" s="93" t="s">
        <v>309</v>
      </c>
      <c r="H215" s="72" t="s">
        <v>24</v>
      </c>
      <c r="I215" s="10" t="s">
        <v>72</v>
      </c>
      <c r="J215" s="10" t="s">
        <v>356</v>
      </c>
      <c r="K215" s="75" t="s">
        <v>280</v>
      </c>
      <c r="M215" s="1"/>
    </row>
    <row r="216" spans="1:13" x14ac:dyDescent="0.2">
      <c r="A216" s="32" t="s">
        <v>309</v>
      </c>
      <c r="B216" s="8" t="s">
        <v>14</v>
      </c>
      <c r="C216" s="11" t="s">
        <v>98</v>
      </c>
      <c r="D216" s="13" t="s">
        <v>268</v>
      </c>
      <c r="E216" s="1"/>
      <c r="F216" s="93" t="s">
        <v>289</v>
      </c>
      <c r="G216" s="93" t="s">
        <v>310</v>
      </c>
      <c r="H216" s="72" t="s">
        <v>270</v>
      </c>
      <c r="I216" s="10" t="s">
        <v>295</v>
      </c>
      <c r="J216" s="10" t="s">
        <v>356</v>
      </c>
      <c r="K216" s="75" t="s">
        <v>292</v>
      </c>
      <c r="M216" s="1"/>
    </row>
    <row r="217" spans="1:13" x14ac:dyDescent="0.2">
      <c r="A217" s="32" t="s">
        <v>310</v>
      </c>
      <c r="B217" s="8" t="s">
        <v>15</v>
      </c>
      <c r="C217" s="11" t="s">
        <v>39</v>
      </c>
      <c r="D217" s="13" t="s">
        <v>279</v>
      </c>
      <c r="E217" s="1"/>
      <c r="F217" s="93" t="s">
        <v>290</v>
      </c>
      <c r="G217" s="93" t="s">
        <v>311</v>
      </c>
      <c r="H217" s="73" t="s">
        <v>25</v>
      </c>
      <c r="I217" s="10" t="s">
        <v>38</v>
      </c>
      <c r="J217" s="10" t="s">
        <v>356</v>
      </c>
      <c r="K217" s="75" t="s">
        <v>44</v>
      </c>
      <c r="M217" s="1"/>
    </row>
    <row r="218" spans="1:13" x14ac:dyDescent="0.2">
      <c r="A218" s="32" t="s">
        <v>311</v>
      </c>
      <c r="B218" s="9" t="s">
        <v>16</v>
      </c>
      <c r="C218" s="11" t="s">
        <v>40</v>
      </c>
      <c r="D218" s="13" t="s">
        <v>60</v>
      </c>
      <c r="E218" s="1"/>
      <c r="F218" s="93" t="s">
        <v>291</v>
      </c>
      <c r="G218" s="93" t="s">
        <v>312</v>
      </c>
      <c r="H218" s="73" t="s">
        <v>26</v>
      </c>
      <c r="I218" s="10" t="s">
        <v>89</v>
      </c>
      <c r="J218" s="10" t="s">
        <v>356</v>
      </c>
      <c r="K218" s="76" t="s">
        <v>45</v>
      </c>
      <c r="M218" s="1"/>
    </row>
    <row r="219" spans="1:13" x14ac:dyDescent="0.2">
      <c r="A219" s="32" t="s">
        <v>312</v>
      </c>
      <c r="B219" s="9" t="s">
        <v>17</v>
      </c>
      <c r="C219" s="11" t="s">
        <v>41</v>
      </c>
      <c r="D219" s="13" t="s">
        <v>332</v>
      </c>
      <c r="E219" s="1"/>
      <c r="F219" s="93" t="s">
        <v>349</v>
      </c>
      <c r="G219" s="93" t="s">
        <v>313</v>
      </c>
      <c r="H219" s="73" t="s">
        <v>27</v>
      </c>
      <c r="I219" s="10" t="s">
        <v>306</v>
      </c>
      <c r="J219" s="10" t="s">
        <v>356</v>
      </c>
      <c r="K219" s="76" t="s">
        <v>46</v>
      </c>
      <c r="M219" s="1"/>
    </row>
    <row r="220" spans="1:13" x14ac:dyDescent="0.2">
      <c r="A220" s="32" t="s">
        <v>313</v>
      </c>
      <c r="B220" s="9" t="s">
        <v>18</v>
      </c>
      <c r="C220" s="11" t="s">
        <v>42</v>
      </c>
      <c r="D220" s="13" t="s">
        <v>348</v>
      </c>
      <c r="E220" s="1"/>
      <c r="F220" s="93" t="s">
        <v>292</v>
      </c>
      <c r="G220" s="93" t="s">
        <v>314</v>
      </c>
      <c r="H220" s="73" t="s">
        <v>28</v>
      </c>
      <c r="I220" s="10" t="s">
        <v>321</v>
      </c>
      <c r="J220" s="10" t="s">
        <v>356</v>
      </c>
      <c r="K220" s="76" t="s">
        <v>47</v>
      </c>
      <c r="M220" s="1"/>
    </row>
    <row r="221" spans="1:13" x14ac:dyDescent="0.2">
      <c r="A221" s="32" t="s">
        <v>314</v>
      </c>
      <c r="B221" s="9" t="s">
        <v>114</v>
      </c>
      <c r="C221" s="11" t="s">
        <v>245</v>
      </c>
      <c r="D221" s="14" t="s">
        <v>61</v>
      </c>
      <c r="E221" s="1"/>
      <c r="F221" s="93" t="s">
        <v>293</v>
      </c>
      <c r="G221" s="93" t="s">
        <v>315</v>
      </c>
      <c r="H221" s="73" t="s">
        <v>426</v>
      </c>
      <c r="I221" s="11" t="s">
        <v>98</v>
      </c>
      <c r="J221" s="11" t="s">
        <v>360</v>
      </c>
      <c r="K221" s="76" t="s">
        <v>48</v>
      </c>
      <c r="M221" s="1"/>
    </row>
    <row r="222" spans="1:13" x14ac:dyDescent="0.2">
      <c r="A222" s="32" t="s">
        <v>315</v>
      </c>
      <c r="B222" s="9" t="s">
        <v>19</v>
      </c>
      <c r="C222" s="11" t="s">
        <v>43</v>
      </c>
      <c r="D222" s="14" t="s">
        <v>62</v>
      </c>
      <c r="E222" s="1"/>
      <c r="F222" s="93" t="s">
        <v>294</v>
      </c>
      <c r="G222" s="93" t="s">
        <v>316</v>
      </c>
      <c r="H222" s="73" t="s">
        <v>29</v>
      </c>
      <c r="I222" s="11" t="s">
        <v>39</v>
      </c>
      <c r="J222" s="11" t="s">
        <v>360</v>
      </c>
      <c r="K222" s="76" t="s">
        <v>417</v>
      </c>
      <c r="M222" s="1"/>
    </row>
    <row r="223" spans="1:13" x14ac:dyDescent="0.2">
      <c r="A223" s="32" t="s">
        <v>316</v>
      </c>
      <c r="B223" s="9" t="s">
        <v>20</v>
      </c>
      <c r="C223" s="11" t="s">
        <v>280</v>
      </c>
      <c r="D223" s="14" t="s">
        <v>63</v>
      </c>
      <c r="E223" s="1"/>
      <c r="F223" s="93" t="s">
        <v>295</v>
      </c>
      <c r="G223" s="93" t="s">
        <v>317</v>
      </c>
      <c r="H223" s="73" t="s">
        <v>30</v>
      </c>
      <c r="I223" s="11" t="s">
        <v>40</v>
      </c>
      <c r="J223" s="11" t="s">
        <v>360</v>
      </c>
      <c r="K223" s="76" t="s">
        <v>49</v>
      </c>
      <c r="M223" s="1"/>
    </row>
    <row r="224" spans="1:13" x14ac:dyDescent="0.2">
      <c r="A224" s="32" t="s">
        <v>317</v>
      </c>
      <c r="B224" s="9" t="s">
        <v>21</v>
      </c>
      <c r="C224" s="11" t="s">
        <v>44</v>
      </c>
      <c r="D224" s="14" t="s">
        <v>221</v>
      </c>
      <c r="E224" s="1"/>
      <c r="F224" s="93" t="s">
        <v>296</v>
      </c>
      <c r="G224" s="93" t="s">
        <v>318</v>
      </c>
      <c r="H224" s="73" t="s">
        <v>31</v>
      </c>
      <c r="I224" s="11" t="s">
        <v>41</v>
      </c>
      <c r="J224" s="11" t="s">
        <v>360</v>
      </c>
      <c r="K224" s="76" t="s">
        <v>304</v>
      </c>
      <c r="M224" s="1"/>
    </row>
    <row r="225" spans="1:13" x14ac:dyDescent="0.2">
      <c r="A225" s="32" t="s">
        <v>318</v>
      </c>
      <c r="B225" s="9" t="s">
        <v>22</v>
      </c>
      <c r="C225" s="12" t="s">
        <v>45</v>
      </c>
      <c r="D225" s="14" t="s">
        <v>64</v>
      </c>
      <c r="E225" s="1"/>
      <c r="F225" s="93" t="s">
        <v>297</v>
      </c>
      <c r="G225" s="93" t="s">
        <v>75</v>
      </c>
      <c r="H225" s="73" t="s">
        <v>286</v>
      </c>
      <c r="I225" s="11" t="s">
        <v>42</v>
      </c>
      <c r="J225" s="11" t="s">
        <v>360</v>
      </c>
      <c r="K225" s="77" t="s">
        <v>124</v>
      </c>
      <c r="M225" s="1"/>
    </row>
    <row r="226" spans="1:13" x14ac:dyDescent="0.2">
      <c r="A226" s="32" t="s">
        <v>319</v>
      </c>
      <c r="B226" s="9" t="s">
        <v>23</v>
      </c>
      <c r="C226" s="12" t="s">
        <v>46</v>
      </c>
      <c r="D226" s="14" t="s">
        <v>320</v>
      </c>
      <c r="E226" s="1"/>
      <c r="F226" s="93" t="s">
        <v>298</v>
      </c>
      <c r="G226" s="93" t="s">
        <v>319</v>
      </c>
      <c r="H226" s="74" t="s">
        <v>32</v>
      </c>
      <c r="I226" s="11" t="s">
        <v>245</v>
      </c>
      <c r="J226" s="11" t="s">
        <v>360</v>
      </c>
      <c r="K226" s="77" t="s">
        <v>50</v>
      </c>
      <c r="M226" s="1"/>
    </row>
    <row r="227" spans="1:13" x14ac:dyDescent="0.2">
      <c r="A227" s="32" t="s">
        <v>320</v>
      </c>
      <c r="B227" s="9" t="s">
        <v>24</v>
      </c>
      <c r="C227" s="12" t="s">
        <v>47</v>
      </c>
      <c r="D227" s="15" t="s">
        <v>65</v>
      </c>
      <c r="E227" s="1"/>
      <c r="F227" s="93" t="s">
        <v>299</v>
      </c>
      <c r="G227" s="93" t="s">
        <v>320</v>
      </c>
      <c r="H227" s="74" t="s">
        <v>33</v>
      </c>
      <c r="I227" s="11" t="s">
        <v>43</v>
      </c>
      <c r="J227" s="11" t="s">
        <v>360</v>
      </c>
      <c r="K227" s="77" t="s">
        <v>51</v>
      </c>
      <c r="M227" s="1"/>
    </row>
    <row r="228" spans="1:13" x14ac:dyDescent="0.2">
      <c r="A228" s="32" t="s">
        <v>321</v>
      </c>
      <c r="B228" s="17" t="s">
        <v>25</v>
      </c>
      <c r="C228" s="12" t="s">
        <v>48</v>
      </c>
      <c r="D228" s="15" t="s">
        <v>123</v>
      </c>
      <c r="E228" s="1"/>
      <c r="F228" s="93" t="s">
        <v>300</v>
      </c>
      <c r="G228" s="93" t="s">
        <v>91</v>
      </c>
      <c r="H228" s="74" t="s">
        <v>141</v>
      </c>
      <c r="I228" s="11" t="s">
        <v>280</v>
      </c>
      <c r="J228" s="11" t="s">
        <v>360</v>
      </c>
      <c r="K228" s="77" t="s">
        <v>157</v>
      </c>
      <c r="M228" s="1"/>
    </row>
    <row r="229" spans="1:13" x14ac:dyDescent="0.2">
      <c r="A229" s="32" t="s">
        <v>322</v>
      </c>
      <c r="B229" s="17" t="s">
        <v>26</v>
      </c>
      <c r="C229" s="12" t="s">
        <v>417</v>
      </c>
      <c r="D229" s="15" t="s">
        <v>66</v>
      </c>
      <c r="E229" s="1"/>
      <c r="F229" s="93" t="s">
        <v>301</v>
      </c>
      <c r="G229" s="93" t="s">
        <v>92</v>
      </c>
      <c r="H229" s="74" t="s">
        <v>34</v>
      </c>
      <c r="I229" s="11" t="s">
        <v>44</v>
      </c>
      <c r="J229" s="11" t="s">
        <v>360</v>
      </c>
      <c r="K229" s="77" t="s">
        <v>159</v>
      </c>
      <c r="M229" s="1"/>
    </row>
    <row r="230" spans="1:13" x14ac:dyDescent="0.2">
      <c r="A230" s="32" t="s">
        <v>323</v>
      </c>
      <c r="B230" s="17" t="s">
        <v>27</v>
      </c>
      <c r="C230" s="12" t="s">
        <v>49</v>
      </c>
      <c r="D230" s="15" t="s">
        <v>67</v>
      </c>
      <c r="E230" s="1"/>
      <c r="F230" s="93" t="s">
        <v>89</v>
      </c>
      <c r="G230" s="93" t="s">
        <v>321</v>
      </c>
      <c r="H230" s="74" t="s">
        <v>170</v>
      </c>
      <c r="I230" s="12" t="s">
        <v>45</v>
      </c>
      <c r="J230" s="12" t="s">
        <v>364</v>
      </c>
      <c r="K230" s="77" t="s">
        <v>84</v>
      </c>
      <c r="M230" s="1"/>
    </row>
    <row r="231" spans="1:13" x14ac:dyDescent="0.2">
      <c r="A231" s="32" t="s">
        <v>324</v>
      </c>
      <c r="B231" s="17" t="s">
        <v>28</v>
      </c>
      <c r="C231" s="12" t="s">
        <v>304</v>
      </c>
      <c r="D231" s="15" t="s">
        <v>68</v>
      </c>
      <c r="E231" s="1"/>
      <c r="F231" s="93" t="s">
        <v>90</v>
      </c>
      <c r="G231" s="93" t="s">
        <v>322</v>
      </c>
      <c r="H231" s="74" t="s">
        <v>69</v>
      </c>
      <c r="I231" s="12" t="s">
        <v>46</v>
      </c>
      <c r="J231" s="12" t="s">
        <v>364</v>
      </c>
      <c r="K231" s="77" t="s">
        <v>57</v>
      </c>
      <c r="M231" s="1"/>
    </row>
    <row r="232" spans="1:13" x14ac:dyDescent="0.2">
      <c r="A232" s="32" t="s">
        <v>325</v>
      </c>
      <c r="B232" s="17" t="s">
        <v>426</v>
      </c>
      <c r="C232" s="13" t="s">
        <v>50</v>
      </c>
      <c r="D232" s="16" t="s">
        <v>73</v>
      </c>
      <c r="E232" s="1"/>
      <c r="F232" s="93" t="s">
        <v>302</v>
      </c>
      <c r="G232" s="93" t="s">
        <v>323</v>
      </c>
      <c r="H232" s="74" t="s">
        <v>171</v>
      </c>
      <c r="I232" s="12" t="s">
        <v>47</v>
      </c>
      <c r="J232" s="12" t="s">
        <v>364</v>
      </c>
      <c r="K232" s="77" t="s">
        <v>58</v>
      </c>
      <c r="M232" s="1"/>
    </row>
    <row r="233" spans="1:13" x14ac:dyDescent="0.2">
      <c r="A233" s="32" t="s">
        <v>326</v>
      </c>
      <c r="B233" s="17" t="s">
        <v>29</v>
      </c>
      <c r="C233" s="13" t="s">
        <v>51</v>
      </c>
      <c r="D233" s="16" t="s">
        <v>261</v>
      </c>
      <c r="E233" s="1"/>
      <c r="F233" s="93" t="s">
        <v>303</v>
      </c>
      <c r="G233" s="93" t="s">
        <v>324</v>
      </c>
      <c r="H233" s="74" t="s">
        <v>173</v>
      </c>
      <c r="I233" s="12" t="s">
        <v>48</v>
      </c>
      <c r="J233" s="12" t="s">
        <v>364</v>
      </c>
      <c r="K233" s="77" t="s">
        <v>59</v>
      </c>
      <c r="M233" s="1"/>
    </row>
    <row r="234" spans="1:13" x14ac:dyDescent="0.2">
      <c r="A234" s="32" t="s">
        <v>327</v>
      </c>
      <c r="B234" s="17" t="s">
        <v>30</v>
      </c>
      <c r="C234" s="13" t="s">
        <v>159</v>
      </c>
      <c r="D234" s="16" t="s">
        <v>74</v>
      </c>
      <c r="E234" s="1"/>
      <c r="F234" s="93" t="s">
        <v>304</v>
      </c>
      <c r="G234" s="93" t="s">
        <v>325</v>
      </c>
      <c r="H234" s="74" t="s">
        <v>35</v>
      </c>
      <c r="I234" s="12" t="s">
        <v>417</v>
      </c>
      <c r="J234" s="12" t="s">
        <v>364</v>
      </c>
      <c r="K234" s="77" t="s">
        <v>85</v>
      </c>
      <c r="M234" s="1"/>
    </row>
    <row r="235" spans="1:13" x14ac:dyDescent="0.2">
      <c r="A235" s="32" t="s">
        <v>328</v>
      </c>
      <c r="B235" s="17" t="s">
        <v>31</v>
      </c>
      <c r="C235" s="13" t="s">
        <v>84</v>
      </c>
      <c r="D235" s="16" t="s">
        <v>313</v>
      </c>
      <c r="E235" s="1"/>
      <c r="F235" s="93" t="s">
        <v>305</v>
      </c>
      <c r="G235" s="93" t="s">
        <v>326</v>
      </c>
      <c r="H235" s="74" t="s">
        <v>36</v>
      </c>
      <c r="I235" s="12" t="s">
        <v>49</v>
      </c>
      <c r="J235" s="12" t="s">
        <v>364</v>
      </c>
      <c r="K235" s="77" t="s">
        <v>416</v>
      </c>
      <c r="M235" s="1"/>
    </row>
    <row r="236" spans="1:13" x14ac:dyDescent="0.2">
      <c r="A236" s="32" t="s">
        <v>329</v>
      </c>
      <c r="B236" s="10" t="s">
        <v>32</v>
      </c>
      <c r="C236" s="13" t="s">
        <v>85</v>
      </c>
      <c r="D236" s="16" t="s">
        <v>75</v>
      </c>
      <c r="E236" s="1"/>
      <c r="F236" s="93" t="s">
        <v>306</v>
      </c>
      <c r="G236" s="93" t="s">
        <v>327</v>
      </c>
      <c r="H236" s="74" t="s">
        <v>227</v>
      </c>
      <c r="I236" s="12" t="s">
        <v>304</v>
      </c>
      <c r="J236" s="12" t="s">
        <v>364</v>
      </c>
      <c r="K236" s="77" t="s">
        <v>427</v>
      </c>
      <c r="M236" s="1"/>
    </row>
    <row r="237" spans="1:13" x14ac:dyDescent="0.2">
      <c r="A237" s="32" t="s">
        <v>330</v>
      </c>
      <c r="B237" s="10" t="s">
        <v>33</v>
      </c>
      <c r="C237" s="13" t="s">
        <v>416</v>
      </c>
      <c r="D237" s="16" t="s">
        <v>322</v>
      </c>
      <c r="E237" s="1"/>
      <c r="F237" s="93" t="s">
        <v>307</v>
      </c>
      <c r="G237" s="93" t="s">
        <v>328</v>
      </c>
      <c r="H237" s="74" t="s">
        <v>70</v>
      </c>
      <c r="I237" s="13" t="s">
        <v>124</v>
      </c>
      <c r="J237" s="13" t="s">
        <v>358</v>
      </c>
      <c r="K237" s="77" t="s">
        <v>268</v>
      </c>
      <c r="M237" s="1"/>
    </row>
    <row r="238" spans="1:13" x14ac:dyDescent="0.2">
      <c r="A238" s="33" t="s">
        <v>3</v>
      </c>
      <c r="B238" s="10" t="s">
        <v>141</v>
      </c>
      <c r="C238" s="13" t="s">
        <v>420</v>
      </c>
      <c r="D238" s="17" t="s">
        <v>76</v>
      </c>
      <c r="E238" s="1"/>
      <c r="F238" s="93" t="s">
        <v>308</v>
      </c>
      <c r="G238" s="71" t="s">
        <v>3</v>
      </c>
      <c r="H238" s="74" t="s">
        <v>331</v>
      </c>
      <c r="I238" s="13" t="s">
        <v>50</v>
      </c>
      <c r="J238" s="13" t="s">
        <v>358</v>
      </c>
      <c r="K238" s="77" t="s">
        <v>279</v>
      </c>
      <c r="M238" s="1"/>
    </row>
    <row r="239" spans="1:13" x14ac:dyDescent="0.2">
      <c r="A239" s="33" t="s">
        <v>4</v>
      </c>
      <c r="B239" s="10" t="s">
        <v>34</v>
      </c>
      <c r="C239" s="13" t="s">
        <v>268</v>
      </c>
      <c r="D239" s="17" t="s">
        <v>77</v>
      </c>
      <c r="E239" s="1"/>
      <c r="F239" s="93" t="s">
        <v>74</v>
      </c>
      <c r="G239" s="71" t="s">
        <v>4</v>
      </c>
      <c r="H239" s="74" t="s">
        <v>71</v>
      </c>
      <c r="I239" s="13" t="s">
        <v>51</v>
      </c>
      <c r="J239" s="13" t="s">
        <v>358</v>
      </c>
      <c r="K239" s="77" t="s">
        <v>60</v>
      </c>
      <c r="M239" s="1"/>
    </row>
    <row r="240" spans="1:13" x14ac:dyDescent="0.2">
      <c r="A240" s="33" t="s">
        <v>5</v>
      </c>
      <c r="B240" s="10" t="s">
        <v>69</v>
      </c>
      <c r="C240" s="13" t="s">
        <v>332</v>
      </c>
      <c r="D240" s="17" t="s">
        <v>78</v>
      </c>
      <c r="E240" s="1"/>
      <c r="F240" s="93" t="s">
        <v>309</v>
      </c>
      <c r="G240" s="71" t="s">
        <v>5</v>
      </c>
      <c r="H240" s="74" t="s">
        <v>265</v>
      </c>
      <c r="I240" s="13" t="s">
        <v>157</v>
      </c>
      <c r="J240" s="13" t="s">
        <v>358</v>
      </c>
      <c r="K240" s="77" t="s">
        <v>332</v>
      </c>
      <c r="M240" s="1"/>
    </row>
    <row r="241" spans="1:15" x14ac:dyDescent="0.2">
      <c r="A241" s="33" t="s">
        <v>6</v>
      </c>
      <c r="B241" s="10" t="s">
        <v>173</v>
      </c>
      <c r="C241" s="13" t="s">
        <v>348</v>
      </c>
      <c r="D241" s="18" t="s">
        <v>79</v>
      </c>
      <c r="E241" s="1"/>
      <c r="F241" s="93" t="s">
        <v>310</v>
      </c>
      <c r="G241" s="71" t="s">
        <v>6</v>
      </c>
      <c r="H241" s="74" t="s">
        <v>37</v>
      </c>
      <c r="I241" s="13" t="s">
        <v>159</v>
      </c>
      <c r="J241" s="13" t="s">
        <v>358</v>
      </c>
      <c r="K241" s="77" t="s">
        <v>348</v>
      </c>
      <c r="M241" s="1"/>
    </row>
    <row r="242" spans="1:15" x14ac:dyDescent="0.2">
      <c r="A242" s="33" t="s">
        <v>7</v>
      </c>
      <c r="B242" s="10" t="s">
        <v>35</v>
      </c>
      <c r="C242" s="55" t="s">
        <v>157</v>
      </c>
      <c r="D242" s="18" t="s">
        <v>80</v>
      </c>
      <c r="E242" s="1"/>
      <c r="F242" s="93" t="s">
        <v>311</v>
      </c>
      <c r="G242" s="71" t="s">
        <v>7</v>
      </c>
      <c r="H242" s="74" t="s">
        <v>267</v>
      </c>
      <c r="I242" s="13" t="s">
        <v>84</v>
      </c>
      <c r="J242" s="13" t="s">
        <v>358</v>
      </c>
      <c r="K242" s="81" t="s">
        <v>65</v>
      </c>
      <c r="M242" s="1"/>
    </row>
    <row r="243" spans="1:15" x14ac:dyDescent="0.2">
      <c r="A243" s="33" t="s">
        <v>8</v>
      </c>
      <c r="B243" s="10" t="s">
        <v>36</v>
      </c>
      <c r="C243" s="55" t="s">
        <v>57</v>
      </c>
      <c r="D243" s="18" t="s">
        <v>241</v>
      </c>
      <c r="E243" s="1"/>
      <c r="F243" s="93" t="s">
        <v>312</v>
      </c>
      <c r="G243" s="71" t="s">
        <v>8</v>
      </c>
      <c r="H243" s="74" t="s">
        <v>72</v>
      </c>
      <c r="I243" s="13" t="s">
        <v>57</v>
      </c>
      <c r="J243" s="13" t="s">
        <v>358</v>
      </c>
      <c r="K243" s="81" t="s">
        <v>123</v>
      </c>
      <c r="M243" s="1"/>
    </row>
    <row r="244" spans="1:15" x14ac:dyDescent="0.2">
      <c r="A244" s="33" t="s">
        <v>9</v>
      </c>
      <c r="B244" s="10" t="s">
        <v>70</v>
      </c>
      <c r="C244" s="55" t="s">
        <v>58</v>
      </c>
      <c r="D244" s="18" t="s">
        <v>81</v>
      </c>
      <c r="E244" s="1"/>
      <c r="F244" s="93" t="s">
        <v>313</v>
      </c>
      <c r="G244" s="71" t="s">
        <v>9</v>
      </c>
      <c r="H244" s="74" t="s">
        <v>38</v>
      </c>
      <c r="I244" s="13" t="s">
        <v>58</v>
      </c>
      <c r="J244" s="13" t="s">
        <v>358</v>
      </c>
      <c r="K244" s="81" t="s">
        <v>66</v>
      </c>
      <c r="M244" s="1"/>
    </row>
    <row r="245" spans="1:15" x14ac:dyDescent="0.2">
      <c r="A245" s="33" t="s">
        <v>10</v>
      </c>
      <c r="B245" s="10" t="s">
        <v>71</v>
      </c>
      <c r="C245" s="55" t="s">
        <v>59</v>
      </c>
      <c r="D245" s="18" t="s">
        <v>303</v>
      </c>
      <c r="E245" s="1"/>
      <c r="F245" s="93" t="s">
        <v>314</v>
      </c>
      <c r="G245" s="71" t="s">
        <v>10</v>
      </c>
      <c r="H245" s="74" t="s">
        <v>321</v>
      </c>
      <c r="I245" s="13" t="s">
        <v>59</v>
      </c>
      <c r="J245" s="13" t="s">
        <v>358</v>
      </c>
      <c r="K245" s="81" t="s">
        <v>67</v>
      </c>
      <c r="M245" s="1"/>
    </row>
    <row r="246" spans="1:15" x14ac:dyDescent="0.2">
      <c r="A246" s="33" t="s">
        <v>11</v>
      </c>
      <c r="B246" s="10" t="s">
        <v>37</v>
      </c>
      <c r="C246" s="55" t="s">
        <v>60</v>
      </c>
      <c r="D246" s="19" t="s">
        <v>96</v>
      </c>
      <c r="E246" s="1"/>
      <c r="F246" s="93" t="s">
        <v>315</v>
      </c>
      <c r="G246" s="71" t="s">
        <v>11</v>
      </c>
      <c r="H246" s="75" t="s">
        <v>98</v>
      </c>
      <c r="I246" s="13" t="s">
        <v>85</v>
      </c>
      <c r="J246" s="13" t="s">
        <v>358</v>
      </c>
      <c r="K246" s="81" t="s">
        <v>68</v>
      </c>
      <c r="M246" s="1"/>
      <c r="N246" s="66"/>
      <c r="O246" s="66"/>
    </row>
    <row r="247" spans="1:15" x14ac:dyDescent="0.2">
      <c r="A247" s="33" t="s">
        <v>12</v>
      </c>
      <c r="B247" s="10" t="s">
        <v>72</v>
      </c>
      <c r="C247" s="14" t="s">
        <v>61</v>
      </c>
      <c r="D247" s="19" t="s">
        <v>82</v>
      </c>
      <c r="E247" s="1"/>
      <c r="F247" s="93" t="s">
        <v>316</v>
      </c>
      <c r="G247" s="71" t="s">
        <v>12</v>
      </c>
      <c r="H247" s="75" t="s">
        <v>39</v>
      </c>
      <c r="I247" s="13" t="s">
        <v>416</v>
      </c>
      <c r="J247" s="13" t="s">
        <v>358</v>
      </c>
      <c r="K247" s="83" t="s">
        <v>79</v>
      </c>
      <c r="M247" s="1"/>
      <c r="N247" s="66"/>
      <c r="O247" s="66"/>
    </row>
    <row r="248" spans="1:15" x14ac:dyDescent="0.2">
      <c r="A248" s="33" t="s">
        <v>13</v>
      </c>
      <c r="B248" s="10" t="s">
        <v>38</v>
      </c>
      <c r="C248" s="14" t="s">
        <v>62</v>
      </c>
      <c r="D248" s="19" t="s">
        <v>349</v>
      </c>
      <c r="E248" s="1"/>
      <c r="F248" s="93" t="s">
        <v>317</v>
      </c>
      <c r="G248" s="71" t="s">
        <v>13</v>
      </c>
      <c r="H248" s="75" t="s">
        <v>40</v>
      </c>
      <c r="I248" s="13" t="s">
        <v>427</v>
      </c>
      <c r="J248" s="13" t="s">
        <v>358</v>
      </c>
      <c r="K248" s="83" t="s">
        <v>80</v>
      </c>
      <c r="M248" s="1"/>
      <c r="N248" s="66"/>
      <c r="O248" s="66"/>
    </row>
    <row r="249" spans="1:15" x14ac:dyDescent="0.2">
      <c r="A249" s="33" t="s">
        <v>14</v>
      </c>
      <c r="B249" s="11" t="s">
        <v>39</v>
      </c>
      <c r="C249" s="14" t="s">
        <v>63</v>
      </c>
      <c r="D249" s="20" t="s">
        <v>86</v>
      </c>
      <c r="E249" s="1"/>
      <c r="F249" s="93" t="s">
        <v>318</v>
      </c>
      <c r="G249" s="71" t="s">
        <v>14</v>
      </c>
      <c r="H249" s="75" t="s">
        <v>41</v>
      </c>
      <c r="I249" s="13" t="s">
        <v>268</v>
      </c>
      <c r="J249" s="13" t="s">
        <v>358</v>
      </c>
      <c r="K249" s="83" t="s">
        <v>190</v>
      </c>
      <c r="M249" s="1"/>
      <c r="N249" s="66"/>
      <c r="O249" s="66"/>
    </row>
    <row r="250" spans="1:15" x14ac:dyDescent="0.2">
      <c r="A250" s="33" t="s">
        <v>15</v>
      </c>
      <c r="B250" s="11" t="s">
        <v>40</v>
      </c>
      <c r="C250" s="14" t="s">
        <v>221</v>
      </c>
      <c r="D250" s="20" t="s">
        <v>415</v>
      </c>
      <c r="E250" s="1"/>
      <c r="F250" s="93" t="s">
        <v>75</v>
      </c>
      <c r="G250" s="71" t="s">
        <v>15</v>
      </c>
      <c r="H250" s="75" t="s">
        <v>42</v>
      </c>
      <c r="I250" s="13" t="s">
        <v>279</v>
      </c>
      <c r="J250" s="13" t="s">
        <v>358</v>
      </c>
      <c r="K250" s="83" t="s">
        <v>225</v>
      </c>
      <c r="M250" s="1"/>
      <c r="N250" s="66"/>
      <c r="O250" s="66"/>
    </row>
    <row r="251" spans="1:15" x14ac:dyDescent="0.2">
      <c r="A251" s="34" t="s">
        <v>16</v>
      </c>
      <c r="B251" s="11" t="s">
        <v>41</v>
      </c>
      <c r="C251" s="14" t="s">
        <v>64</v>
      </c>
      <c r="D251" s="20" t="s">
        <v>419</v>
      </c>
      <c r="E251" s="1"/>
      <c r="F251" s="93" t="s">
        <v>319</v>
      </c>
      <c r="G251" s="72" t="s">
        <v>16</v>
      </c>
      <c r="H251" s="75" t="s">
        <v>245</v>
      </c>
      <c r="I251" s="13" t="s">
        <v>60</v>
      </c>
      <c r="J251" s="13" t="s">
        <v>358</v>
      </c>
      <c r="K251" s="83" t="s">
        <v>241</v>
      </c>
      <c r="M251" s="1"/>
      <c r="N251" s="66"/>
      <c r="O251" s="66"/>
    </row>
    <row r="252" spans="1:15" x14ac:dyDescent="0.2">
      <c r="A252" s="34" t="s">
        <v>17</v>
      </c>
      <c r="B252" s="11" t="s">
        <v>42</v>
      </c>
      <c r="C252" s="14" t="s">
        <v>320</v>
      </c>
      <c r="D252" s="20" t="s">
        <v>299</v>
      </c>
      <c r="E252" s="1"/>
      <c r="F252" s="93" t="s">
        <v>320</v>
      </c>
      <c r="G252" s="72" t="s">
        <v>17</v>
      </c>
      <c r="H252" s="75" t="s">
        <v>43</v>
      </c>
      <c r="I252" s="13" t="s">
        <v>332</v>
      </c>
      <c r="J252" s="13" t="s">
        <v>358</v>
      </c>
      <c r="K252" s="83" t="s">
        <v>81</v>
      </c>
      <c r="M252" s="1"/>
      <c r="N252" s="66"/>
      <c r="O252" s="66"/>
    </row>
    <row r="253" spans="1:15" x14ac:dyDescent="0.2">
      <c r="A253" s="34" t="s">
        <v>18</v>
      </c>
      <c r="B253" s="11" t="s">
        <v>245</v>
      </c>
      <c r="C253" s="15" t="s">
        <v>65</v>
      </c>
      <c r="D253" s="20" t="s">
        <v>300</v>
      </c>
      <c r="E253" s="1"/>
      <c r="F253" s="93" t="s">
        <v>91</v>
      </c>
      <c r="G253" s="72" t="s">
        <v>18</v>
      </c>
      <c r="H253" s="75" t="s">
        <v>280</v>
      </c>
      <c r="I253" s="13" t="s">
        <v>348</v>
      </c>
      <c r="J253" s="13" t="s">
        <v>358</v>
      </c>
      <c r="K253" s="83" t="s">
        <v>303</v>
      </c>
      <c r="M253" s="1"/>
      <c r="N253" s="66"/>
      <c r="O253" s="66"/>
    </row>
    <row r="254" spans="1:15" x14ac:dyDescent="0.2">
      <c r="A254" s="34" t="s">
        <v>19</v>
      </c>
      <c r="B254" s="11" t="s">
        <v>43</v>
      </c>
      <c r="C254" s="15" t="s">
        <v>123</v>
      </c>
      <c r="D254" s="21" t="s">
        <v>135</v>
      </c>
      <c r="E254" s="1"/>
      <c r="F254" s="93" t="s">
        <v>92</v>
      </c>
      <c r="G254" s="72" t="s">
        <v>114</v>
      </c>
      <c r="H254" s="75" t="s">
        <v>44</v>
      </c>
      <c r="I254" s="14" t="s">
        <v>61</v>
      </c>
      <c r="J254" s="14" t="s">
        <v>368</v>
      </c>
      <c r="K254" s="84" t="s">
        <v>86</v>
      </c>
      <c r="M254" s="1"/>
      <c r="N254" s="66"/>
      <c r="O254" s="66"/>
    </row>
    <row r="255" spans="1:15" x14ac:dyDescent="0.2">
      <c r="A255" s="34" t="s">
        <v>20</v>
      </c>
      <c r="B255" s="11" t="s">
        <v>44</v>
      </c>
      <c r="C255" s="15" t="s">
        <v>66</v>
      </c>
      <c r="D255" s="21" t="s">
        <v>183</v>
      </c>
      <c r="E255" s="1"/>
      <c r="F255" s="93" t="s">
        <v>321</v>
      </c>
      <c r="G255" s="72" t="s">
        <v>19</v>
      </c>
      <c r="H255" s="76" t="s">
        <v>45</v>
      </c>
      <c r="I255" s="14" t="s">
        <v>62</v>
      </c>
      <c r="J255" s="14" t="s">
        <v>368</v>
      </c>
      <c r="K255" s="84" t="s">
        <v>415</v>
      </c>
      <c r="M255" s="1"/>
    </row>
    <row r="256" spans="1:15" x14ac:dyDescent="0.2">
      <c r="A256" s="34" t="s">
        <v>21</v>
      </c>
      <c r="B256" s="12" t="s">
        <v>45</v>
      </c>
      <c r="C256" s="15" t="s">
        <v>67</v>
      </c>
      <c r="D256" s="21" t="s">
        <v>231</v>
      </c>
      <c r="E256" s="1"/>
      <c r="F256" s="93" t="s">
        <v>322</v>
      </c>
      <c r="G256" s="72" t="s">
        <v>20</v>
      </c>
      <c r="H256" s="76" t="s">
        <v>46</v>
      </c>
      <c r="I256" s="14" t="s">
        <v>63</v>
      </c>
      <c r="J256" s="14" t="s">
        <v>368</v>
      </c>
      <c r="K256" s="84" t="s">
        <v>428</v>
      </c>
      <c r="M256" s="1"/>
    </row>
    <row r="257" spans="1:13" x14ac:dyDescent="0.2">
      <c r="A257" s="34" t="s">
        <v>22</v>
      </c>
      <c r="B257" s="12" t="s">
        <v>46</v>
      </c>
      <c r="C257" s="15" t="s">
        <v>68</v>
      </c>
      <c r="D257" s="21" t="s">
        <v>90</v>
      </c>
      <c r="E257" s="1"/>
      <c r="F257" s="93" t="s">
        <v>323</v>
      </c>
      <c r="G257" s="72" t="s">
        <v>21</v>
      </c>
      <c r="H257" s="76" t="s">
        <v>47</v>
      </c>
      <c r="I257" s="14" t="s">
        <v>221</v>
      </c>
      <c r="J257" s="14" t="s">
        <v>368</v>
      </c>
      <c r="K257" s="84" t="s">
        <v>299</v>
      </c>
      <c r="M257" s="1"/>
    </row>
    <row r="258" spans="1:13" x14ac:dyDescent="0.2">
      <c r="A258" s="34" t="s">
        <v>23</v>
      </c>
      <c r="B258" s="12" t="s">
        <v>47</v>
      </c>
      <c r="C258" s="16" t="s">
        <v>73</v>
      </c>
      <c r="D258" s="21" t="s">
        <v>302</v>
      </c>
      <c r="E258" s="1"/>
      <c r="F258" s="93" t="s">
        <v>324</v>
      </c>
      <c r="G258" s="72" t="s">
        <v>22</v>
      </c>
      <c r="H258" s="76" t="s">
        <v>48</v>
      </c>
      <c r="I258" s="14" t="s">
        <v>64</v>
      </c>
      <c r="J258" s="14" t="s">
        <v>368</v>
      </c>
      <c r="K258" s="84" t="s">
        <v>300</v>
      </c>
      <c r="M258" s="1"/>
    </row>
    <row r="259" spans="1:13" x14ac:dyDescent="0.2">
      <c r="A259" s="34" t="s">
        <v>24</v>
      </c>
      <c r="B259" s="12" t="s">
        <v>48</v>
      </c>
      <c r="C259" s="16" t="s">
        <v>261</v>
      </c>
      <c r="D259" s="21" t="s">
        <v>91</v>
      </c>
      <c r="E259" s="1"/>
      <c r="F259" s="93" t="s">
        <v>325</v>
      </c>
      <c r="G259" s="72" t="s">
        <v>23</v>
      </c>
      <c r="H259" s="76" t="s">
        <v>417</v>
      </c>
      <c r="I259" s="14" t="s">
        <v>320</v>
      </c>
      <c r="J259" s="14" t="s">
        <v>368</v>
      </c>
      <c r="K259" s="88" t="s">
        <v>93</v>
      </c>
      <c r="M259" s="1"/>
    </row>
    <row r="260" spans="1:13" x14ac:dyDescent="0.2">
      <c r="A260" s="35" t="s">
        <v>25</v>
      </c>
      <c r="B260" s="12" t="s">
        <v>417</v>
      </c>
      <c r="C260" s="16" t="s">
        <v>74</v>
      </c>
      <c r="D260" s="21" t="s">
        <v>92</v>
      </c>
      <c r="E260" s="1"/>
      <c r="F260" s="93" t="s">
        <v>326</v>
      </c>
      <c r="G260" s="72" t="s">
        <v>24</v>
      </c>
      <c r="H260" s="76" t="s">
        <v>49</v>
      </c>
      <c r="I260" s="15" t="s">
        <v>65</v>
      </c>
      <c r="J260" s="15" t="s">
        <v>371</v>
      </c>
      <c r="K260" s="88" t="s">
        <v>164</v>
      </c>
      <c r="M260" s="1"/>
    </row>
    <row r="261" spans="1:13" x14ac:dyDescent="0.2">
      <c r="A261" s="35" t="s">
        <v>26</v>
      </c>
      <c r="B261" s="12" t="s">
        <v>49</v>
      </c>
      <c r="C261" s="16" t="s">
        <v>75</v>
      </c>
      <c r="D261" s="22" t="s">
        <v>93</v>
      </c>
      <c r="E261" s="1"/>
      <c r="F261" s="93" t="s">
        <v>327</v>
      </c>
      <c r="G261" s="73" t="s">
        <v>25</v>
      </c>
      <c r="H261" s="76" t="s">
        <v>304</v>
      </c>
      <c r="I261" s="15" t="s">
        <v>123</v>
      </c>
      <c r="J261" s="15" t="s">
        <v>371</v>
      </c>
      <c r="K261" s="88" t="s">
        <v>197</v>
      </c>
      <c r="M261" s="1"/>
    </row>
    <row r="262" spans="1:13" x14ac:dyDescent="0.2">
      <c r="A262" s="35" t="s">
        <v>27</v>
      </c>
      <c r="B262" s="12" t="s">
        <v>304</v>
      </c>
      <c r="C262" s="16" t="s">
        <v>322</v>
      </c>
      <c r="D262" s="22" t="s">
        <v>164</v>
      </c>
      <c r="E262" s="1"/>
      <c r="F262" s="93" t="s">
        <v>328</v>
      </c>
      <c r="G262" s="73" t="s">
        <v>26</v>
      </c>
      <c r="H262" s="77" t="s">
        <v>50</v>
      </c>
      <c r="I262" s="15" t="s">
        <v>66</v>
      </c>
      <c r="J262" s="15" t="s">
        <v>371</v>
      </c>
      <c r="K262" s="88" t="s">
        <v>205</v>
      </c>
      <c r="M262" s="1"/>
    </row>
    <row r="263" spans="1:13" x14ac:dyDescent="0.2">
      <c r="A263" s="35" t="s">
        <v>28</v>
      </c>
      <c r="B263" s="13" t="s">
        <v>50</v>
      </c>
      <c r="C263" s="56" t="s">
        <v>76</v>
      </c>
      <c r="D263" s="22" t="s">
        <v>197</v>
      </c>
      <c r="E263" s="1"/>
      <c r="F263" s="93" t="s">
        <v>329</v>
      </c>
      <c r="G263" s="73" t="s">
        <v>27</v>
      </c>
      <c r="H263" s="77" t="s">
        <v>51</v>
      </c>
      <c r="I263" s="15" t="s">
        <v>67</v>
      </c>
      <c r="J263" s="15" t="s">
        <v>371</v>
      </c>
      <c r="K263" s="88" t="s">
        <v>222</v>
      </c>
      <c r="M263" s="1"/>
    </row>
    <row r="264" spans="1:13" x14ac:dyDescent="0.2">
      <c r="A264" s="35" t="s">
        <v>418</v>
      </c>
      <c r="B264" s="13" t="s">
        <v>51</v>
      </c>
      <c r="C264" s="56" t="s">
        <v>77</v>
      </c>
      <c r="D264" s="22" t="s">
        <v>205</v>
      </c>
      <c r="E264" s="1"/>
      <c r="F264" s="93" t="s">
        <v>330</v>
      </c>
      <c r="G264" s="73" t="s">
        <v>28</v>
      </c>
      <c r="H264" s="77" t="s">
        <v>159</v>
      </c>
      <c r="I264" s="15" t="s">
        <v>68</v>
      </c>
      <c r="J264" s="15" t="s">
        <v>371</v>
      </c>
      <c r="K264" s="88" t="s">
        <v>236</v>
      </c>
      <c r="M264" s="1"/>
    </row>
    <row r="265" spans="1:13" x14ac:dyDescent="0.2">
      <c r="A265" s="35" t="s">
        <v>29</v>
      </c>
      <c r="B265" s="13" t="s">
        <v>84</v>
      </c>
      <c r="C265" s="56" t="s">
        <v>78</v>
      </c>
      <c r="D265" s="22" t="s">
        <v>94</v>
      </c>
      <c r="E265" s="1"/>
      <c r="F265" s="71" t="s">
        <v>3</v>
      </c>
      <c r="G265" s="73" t="s">
        <v>426</v>
      </c>
      <c r="H265" s="77" t="s">
        <v>84</v>
      </c>
      <c r="I265" s="18" t="s">
        <v>79</v>
      </c>
      <c r="J265" s="18" t="s">
        <v>370</v>
      </c>
      <c r="K265" s="88" t="s">
        <v>94</v>
      </c>
      <c r="M265" s="1"/>
    </row>
    <row r="266" spans="1:13" x14ac:dyDescent="0.2">
      <c r="A266" s="35" t="s">
        <v>30</v>
      </c>
      <c r="B266" s="13" t="s">
        <v>85</v>
      </c>
      <c r="C266" s="18" t="s">
        <v>79</v>
      </c>
      <c r="D266" s="22" t="s">
        <v>95</v>
      </c>
      <c r="E266" s="1"/>
      <c r="F266" s="71" t="s">
        <v>4</v>
      </c>
      <c r="G266" s="73" t="s">
        <v>29</v>
      </c>
      <c r="H266" s="77" t="s">
        <v>85</v>
      </c>
      <c r="I266" s="18" t="s">
        <v>80</v>
      </c>
      <c r="J266" s="18" t="s">
        <v>370</v>
      </c>
      <c r="K266" s="88" t="s">
        <v>95</v>
      </c>
      <c r="M266" s="1"/>
    </row>
    <row r="267" spans="1:13" x14ac:dyDescent="0.2">
      <c r="A267" s="35" t="s">
        <v>31</v>
      </c>
      <c r="B267" s="13" t="s">
        <v>416</v>
      </c>
      <c r="C267" s="18" t="s">
        <v>80</v>
      </c>
      <c r="D267" s="22" t="s">
        <v>285</v>
      </c>
      <c r="E267" s="1"/>
      <c r="F267" s="71" t="s">
        <v>5</v>
      </c>
      <c r="G267" s="73" t="s">
        <v>30</v>
      </c>
      <c r="H267" s="77" t="s">
        <v>416</v>
      </c>
      <c r="I267" s="18" t="s">
        <v>241</v>
      </c>
      <c r="J267" s="18" t="s">
        <v>370</v>
      </c>
      <c r="K267" s="88" t="s">
        <v>285</v>
      </c>
      <c r="M267" s="1"/>
    </row>
    <row r="268" spans="1:13" x14ac:dyDescent="0.2">
      <c r="A268" s="36" t="s">
        <v>32</v>
      </c>
      <c r="B268" s="13" t="s">
        <v>420</v>
      </c>
      <c r="C268" s="18" t="s">
        <v>241</v>
      </c>
      <c r="D268" s="22" t="s">
        <v>330</v>
      </c>
      <c r="E268" s="1"/>
      <c r="F268" s="71" t="s">
        <v>6</v>
      </c>
      <c r="G268" s="73" t="s">
        <v>31</v>
      </c>
      <c r="H268" s="77" t="s">
        <v>427</v>
      </c>
      <c r="I268" s="18" t="s">
        <v>81</v>
      </c>
      <c r="J268" s="18" t="s">
        <v>370</v>
      </c>
      <c r="K268" s="88" t="s">
        <v>330</v>
      </c>
      <c r="M268" s="1"/>
    </row>
    <row r="269" spans="1:13" x14ac:dyDescent="0.2">
      <c r="A269" s="36" t="s">
        <v>33</v>
      </c>
      <c r="B269" s="13" t="s">
        <v>332</v>
      </c>
      <c r="C269" s="18" t="s">
        <v>81</v>
      </c>
      <c r="D269" s="23" t="s">
        <v>116</v>
      </c>
      <c r="E269" s="1"/>
      <c r="F269" s="71" t="s">
        <v>7</v>
      </c>
      <c r="G269" s="74" t="s">
        <v>32</v>
      </c>
      <c r="H269" s="77" t="s">
        <v>268</v>
      </c>
      <c r="I269" s="18" t="s">
        <v>303</v>
      </c>
      <c r="J269" s="18" t="s">
        <v>370</v>
      </c>
      <c r="K269" s="89" t="s">
        <v>96</v>
      </c>
      <c r="M269" s="1"/>
    </row>
    <row r="270" spans="1:13" x14ac:dyDescent="0.2">
      <c r="A270" s="36" t="s">
        <v>34</v>
      </c>
      <c r="B270" s="13" t="s">
        <v>348</v>
      </c>
      <c r="C270" s="18" t="s">
        <v>303</v>
      </c>
      <c r="D270" s="23" t="s">
        <v>121</v>
      </c>
      <c r="E270" s="1"/>
      <c r="F270" s="71" t="s">
        <v>8</v>
      </c>
      <c r="G270" s="74" t="s">
        <v>33</v>
      </c>
      <c r="H270" s="77" t="s">
        <v>332</v>
      </c>
      <c r="I270" s="20" t="s">
        <v>86</v>
      </c>
      <c r="J270" s="20" t="s">
        <v>372</v>
      </c>
      <c r="K270" s="89" t="s">
        <v>82</v>
      </c>
      <c r="M270" s="1"/>
    </row>
    <row r="271" spans="1:13" x14ac:dyDescent="0.2">
      <c r="A271" s="36" t="s">
        <v>35</v>
      </c>
      <c r="B271" s="28" t="s">
        <v>52</v>
      </c>
      <c r="C271" s="19" t="s">
        <v>96</v>
      </c>
      <c r="D271" s="23" t="s">
        <v>148</v>
      </c>
      <c r="E271" s="1"/>
      <c r="F271" s="71" t="s">
        <v>9</v>
      </c>
      <c r="G271" s="74" t="s">
        <v>141</v>
      </c>
      <c r="H271" s="77" t="s">
        <v>348</v>
      </c>
      <c r="I271" s="20" t="s">
        <v>415</v>
      </c>
      <c r="J271" s="20" t="s">
        <v>372</v>
      </c>
      <c r="K271" s="89" t="s">
        <v>195</v>
      </c>
      <c r="M271" s="1"/>
    </row>
    <row r="272" spans="1:13" x14ac:dyDescent="0.2">
      <c r="A272" s="36" t="s">
        <v>36</v>
      </c>
      <c r="B272" s="28" t="s">
        <v>53</v>
      </c>
      <c r="C272" s="19" t="s">
        <v>82</v>
      </c>
      <c r="D272" s="23" t="s">
        <v>150</v>
      </c>
      <c r="E272" s="1"/>
      <c r="F272" s="71" t="s">
        <v>10</v>
      </c>
      <c r="G272" s="74" t="s">
        <v>34</v>
      </c>
      <c r="H272" s="79" t="s">
        <v>157</v>
      </c>
      <c r="I272" s="20" t="s">
        <v>428</v>
      </c>
      <c r="J272" s="20" t="s">
        <v>372</v>
      </c>
      <c r="K272" s="89" t="s">
        <v>234</v>
      </c>
      <c r="M272" s="1"/>
    </row>
    <row r="273" spans="1:13" x14ac:dyDescent="0.2">
      <c r="A273" s="36" t="s">
        <v>37</v>
      </c>
      <c r="B273" s="28" t="s">
        <v>54</v>
      </c>
      <c r="C273" s="19" t="s">
        <v>349</v>
      </c>
      <c r="D273" s="24" t="s">
        <v>110</v>
      </c>
      <c r="E273" s="1"/>
      <c r="F273" s="71" t="s">
        <v>11</v>
      </c>
      <c r="G273" s="74" t="s">
        <v>69</v>
      </c>
      <c r="H273" s="79" t="s">
        <v>57</v>
      </c>
      <c r="I273" s="20" t="s">
        <v>299</v>
      </c>
      <c r="J273" s="20" t="s">
        <v>372</v>
      </c>
      <c r="K273" s="89" t="s">
        <v>239</v>
      </c>
      <c r="M273" s="1"/>
    </row>
    <row r="274" spans="1:13" x14ac:dyDescent="0.2">
      <c r="A274" s="36" t="s">
        <v>38</v>
      </c>
      <c r="B274" s="28" t="s">
        <v>55</v>
      </c>
      <c r="C274" s="20" t="s">
        <v>86</v>
      </c>
      <c r="D274" s="24" t="s">
        <v>149</v>
      </c>
      <c r="E274" s="1"/>
      <c r="F274" s="71" t="s">
        <v>12</v>
      </c>
      <c r="G274" s="74" t="s">
        <v>173</v>
      </c>
      <c r="H274" s="79" t="s">
        <v>58</v>
      </c>
      <c r="I274" s="20" t="s">
        <v>300</v>
      </c>
      <c r="J274" s="20" t="s">
        <v>372</v>
      </c>
      <c r="K274" s="89" t="s">
        <v>255</v>
      </c>
      <c r="M274" s="1"/>
    </row>
    <row r="275" spans="1:13" x14ac:dyDescent="0.2">
      <c r="A275" s="37" t="s">
        <v>39</v>
      </c>
      <c r="B275" s="28" t="s">
        <v>56</v>
      </c>
      <c r="C275" s="20" t="s">
        <v>415</v>
      </c>
      <c r="D275" s="24" t="s">
        <v>301</v>
      </c>
      <c r="E275" s="1"/>
      <c r="F275" s="71" t="s">
        <v>13</v>
      </c>
      <c r="G275" s="74" t="s">
        <v>35</v>
      </c>
      <c r="H275" s="79" t="s">
        <v>59</v>
      </c>
      <c r="I275" s="60" t="s">
        <v>93</v>
      </c>
      <c r="J275" s="60" t="s">
        <v>362</v>
      </c>
      <c r="K275" s="89" t="s">
        <v>349</v>
      </c>
      <c r="M275" s="1"/>
    </row>
    <row r="276" spans="1:13" x14ac:dyDescent="0.2">
      <c r="A276" s="37" t="s">
        <v>40</v>
      </c>
      <c r="B276" s="55" t="s">
        <v>157</v>
      </c>
      <c r="C276" s="20" t="s">
        <v>419</v>
      </c>
      <c r="D276" s="25" t="s">
        <v>137</v>
      </c>
      <c r="E276" s="1"/>
      <c r="F276" s="71" t="s">
        <v>14</v>
      </c>
      <c r="G276" s="74" t="s">
        <v>36</v>
      </c>
      <c r="H276" s="79" t="s">
        <v>60</v>
      </c>
      <c r="I276" s="60" t="s">
        <v>164</v>
      </c>
      <c r="J276" s="60" t="s">
        <v>362</v>
      </c>
      <c r="K276" s="89" t="s">
        <v>314</v>
      </c>
      <c r="M276" s="1"/>
    </row>
    <row r="277" spans="1:13" x14ac:dyDescent="0.2">
      <c r="A277" s="37" t="s">
        <v>41</v>
      </c>
      <c r="B277" s="55" t="s">
        <v>57</v>
      </c>
      <c r="C277" s="20" t="s">
        <v>299</v>
      </c>
      <c r="D277" s="25" t="s">
        <v>138</v>
      </c>
      <c r="E277" s="1"/>
      <c r="F277" s="71" t="s">
        <v>15</v>
      </c>
      <c r="G277" s="74" t="s">
        <v>70</v>
      </c>
      <c r="H277" s="80" t="s">
        <v>61</v>
      </c>
      <c r="I277" s="60" t="s">
        <v>197</v>
      </c>
      <c r="J277" s="60" t="s">
        <v>362</v>
      </c>
      <c r="K277" s="89" t="s">
        <v>329</v>
      </c>
      <c r="M277" s="1"/>
    </row>
    <row r="278" spans="1:13" x14ac:dyDescent="0.2">
      <c r="A278" s="37" t="s">
        <v>42</v>
      </c>
      <c r="B278" s="55" t="s">
        <v>58</v>
      </c>
      <c r="C278" s="20" t="s">
        <v>300</v>
      </c>
      <c r="D278" s="25" t="s">
        <v>203</v>
      </c>
      <c r="E278" s="1"/>
      <c r="F278" s="72" t="s">
        <v>16</v>
      </c>
      <c r="G278" s="74" t="s">
        <v>71</v>
      </c>
      <c r="H278" s="80" t="s">
        <v>62</v>
      </c>
      <c r="I278" s="60" t="s">
        <v>205</v>
      </c>
      <c r="J278" s="60" t="s">
        <v>362</v>
      </c>
      <c r="K278" s="91" t="s">
        <v>135</v>
      </c>
      <c r="M278" s="1"/>
    </row>
    <row r="279" spans="1:13" x14ac:dyDescent="0.2">
      <c r="A279" s="37" t="s">
        <v>43</v>
      </c>
      <c r="B279" s="55" t="s">
        <v>59</v>
      </c>
      <c r="C279" s="57" t="s">
        <v>100</v>
      </c>
      <c r="D279" s="26" t="s">
        <v>195</v>
      </c>
      <c r="E279" s="1"/>
      <c r="F279" s="72" t="s">
        <v>17</v>
      </c>
      <c r="G279" s="74" t="s">
        <v>37</v>
      </c>
      <c r="H279" s="80" t="s">
        <v>63</v>
      </c>
      <c r="I279" s="60" t="s">
        <v>94</v>
      </c>
      <c r="J279" s="60" t="s">
        <v>362</v>
      </c>
      <c r="K279" s="91" t="s">
        <v>183</v>
      </c>
      <c r="M279" s="1"/>
    </row>
    <row r="280" spans="1:13" x14ac:dyDescent="0.2">
      <c r="A280" s="37" t="s">
        <v>44</v>
      </c>
      <c r="B280" s="55" t="s">
        <v>60</v>
      </c>
      <c r="C280" s="57" t="s">
        <v>87</v>
      </c>
      <c r="D280" s="26" t="s">
        <v>234</v>
      </c>
      <c r="E280" s="1"/>
      <c r="F280" s="72" t="s">
        <v>18</v>
      </c>
      <c r="G280" s="74" t="s">
        <v>72</v>
      </c>
      <c r="H280" s="80" t="s">
        <v>221</v>
      </c>
      <c r="I280" s="60" t="s">
        <v>95</v>
      </c>
      <c r="J280" s="60" t="s">
        <v>362</v>
      </c>
      <c r="K280" s="91" t="s">
        <v>231</v>
      </c>
      <c r="M280" s="1"/>
    </row>
    <row r="281" spans="1:13" x14ac:dyDescent="0.2">
      <c r="A281" s="38" t="s">
        <v>45</v>
      </c>
      <c r="B281" s="14" t="s">
        <v>61</v>
      </c>
      <c r="C281" s="57" t="s">
        <v>156</v>
      </c>
      <c r="D281" s="26" t="s">
        <v>239</v>
      </c>
      <c r="E281" s="1"/>
      <c r="F281" s="72" t="s">
        <v>19</v>
      </c>
      <c r="G281" s="74" t="s">
        <v>38</v>
      </c>
      <c r="H281" s="80" t="s">
        <v>64</v>
      </c>
      <c r="I281" s="60" t="s">
        <v>285</v>
      </c>
      <c r="J281" s="60" t="s">
        <v>362</v>
      </c>
      <c r="K281" s="91" t="s">
        <v>90</v>
      </c>
      <c r="M281" s="1"/>
    </row>
    <row r="282" spans="1:13" x14ac:dyDescent="0.2">
      <c r="A282" s="38" t="s">
        <v>46</v>
      </c>
      <c r="B282" s="14" t="s">
        <v>62</v>
      </c>
      <c r="C282" s="57" t="s">
        <v>188</v>
      </c>
      <c r="D282" s="26" t="s">
        <v>255</v>
      </c>
      <c r="E282" s="1"/>
      <c r="F282" s="72" t="s">
        <v>20</v>
      </c>
      <c r="G282" s="75" t="s">
        <v>39</v>
      </c>
      <c r="H282" s="80" t="s">
        <v>320</v>
      </c>
      <c r="I282" s="60" t="s">
        <v>330</v>
      </c>
      <c r="J282" s="60" t="s">
        <v>362</v>
      </c>
      <c r="K282" s="91" t="s">
        <v>302</v>
      </c>
      <c r="M282" s="1"/>
    </row>
    <row r="283" spans="1:13" x14ac:dyDescent="0.2">
      <c r="A283" s="38" t="s">
        <v>47</v>
      </c>
      <c r="B283" s="14" t="s">
        <v>63</v>
      </c>
      <c r="C283" s="57" t="s">
        <v>88</v>
      </c>
      <c r="D283" s="26" t="s">
        <v>314</v>
      </c>
      <c r="E283" s="1"/>
      <c r="F283" s="72" t="s">
        <v>21</v>
      </c>
      <c r="G283" s="75" t="s">
        <v>40</v>
      </c>
      <c r="H283" s="81" t="s">
        <v>65</v>
      </c>
      <c r="I283" s="26" t="s">
        <v>195</v>
      </c>
      <c r="J283" s="26" t="s">
        <v>369</v>
      </c>
      <c r="K283" s="91" t="s">
        <v>91</v>
      </c>
      <c r="M283" s="1"/>
    </row>
    <row r="284" spans="1:13" x14ac:dyDescent="0.2">
      <c r="A284" s="38" t="s">
        <v>48</v>
      </c>
      <c r="B284" s="14" t="s">
        <v>64</v>
      </c>
      <c r="C284" s="57" t="s">
        <v>89</v>
      </c>
      <c r="D284" s="26" t="s">
        <v>329</v>
      </c>
      <c r="E284" s="1"/>
      <c r="F284" s="72" t="s">
        <v>22</v>
      </c>
      <c r="G284" s="75" t="s">
        <v>41</v>
      </c>
      <c r="H284" s="81" t="s">
        <v>123</v>
      </c>
      <c r="I284" s="26" t="s">
        <v>234</v>
      </c>
      <c r="J284" s="26" t="s">
        <v>369</v>
      </c>
      <c r="K284" s="91" t="s">
        <v>92</v>
      </c>
      <c r="M284" s="1"/>
    </row>
    <row r="285" spans="1:13" x14ac:dyDescent="0.2">
      <c r="A285" s="38" t="s">
        <v>417</v>
      </c>
      <c r="B285" s="15" t="s">
        <v>65</v>
      </c>
      <c r="C285" s="21" t="s">
        <v>135</v>
      </c>
      <c r="D285" s="27" t="s">
        <v>101</v>
      </c>
      <c r="E285" s="1"/>
      <c r="F285" s="72" t="s">
        <v>23</v>
      </c>
      <c r="G285" s="75" t="s">
        <v>42</v>
      </c>
      <c r="H285" s="81" t="s">
        <v>66</v>
      </c>
      <c r="I285" s="26" t="s">
        <v>239</v>
      </c>
      <c r="J285" s="26" t="s">
        <v>369</v>
      </c>
      <c r="K285" s="82" t="s">
        <v>73</v>
      </c>
      <c r="M285" s="1"/>
    </row>
    <row r="286" spans="1:13" x14ac:dyDescent="0.2">
      <c r="A286" s="38" t="s">
        <v>49</v>
      </c>
      <c r="B286" s="15" t="s">
        <v>123</v>
      </c>
      <c r="C286" s="21" t="s">
        <v>183</v>
      </c>
      <c r="D286" s="27" t="s">
        <v>126</v>
      </c>
      <c r="E286" s="1"/>
      <c r="F286" s="72" t="s">
        <v>24</v>
      </c>
      <c r="G286" s="75" t="s">
        <v>245</v>
      </c>
      <c r="H286" s="81" t="s">
        <v>67</v>
      </c>
      <c r="I286" s="26" t="s">
        <v>255</v>
      </c>
      <c r="J286" s="26" t="s">
        <v>369</v>
      </c>
      <c r="K286" s="82" t="s">
        <v>261</v>
      </c>
      <c r="M286" s="1"/>
    </row>
    <row r="287" spans="1:13" x14ac:dyDescent="0.2">
      <c r="A287" s="39" t="s">
        <v>50</v>
      </c>
      <c r="B287" s="15" t="s">
        <v>66</v>
      </c>
      <c r="C287" s="21" t="s">
        <v>231</v>
      </c>
      <c r="D287" s="27" t="s">
        <v>199</v>
      </c>
      <c r="E287" s="1"/>
      <c r="F287" s="73" t="s">
        <v>25</v>
      </c>
      <c r="G287" s="75" t="s">
        <v>43</v>
      </c>
      <c r="H287" s="81" t="s">
        <v>68</v>
      </c>
      <c r="I287" s="26" t="s">
        <v>314</v>
      </c>
      <c r="J287" s="26" t="s">
        <v>369</v>
      </c>
      <c r="K287" s="82" t="s">
        <v>74</v>
      </c>
      <c r="M287" s="1"/>
    </row>
    <row r="288" spans="1:13" x14ac:dyDescent="0.2">
      <c r="A288" s="39" t="s">
        <v>51</v>
      </c>
      <c r="B288" s="15" t="s">
        <v>67</v>
      </c>
      <c r="C288" s="21" t="s">
        <v>90</v>
      </c>
      <c r="D288" s="27" t="s">
        <v>264</v>
      </c>
      <c r="E288" s="1"/>
      <c r="F288" s="73" t="s">
        <v>26</v>
      </c>
      <c r="G288" s="75" t="s">
        <v>44</v>
      </c>
      <c r="H288" s="83" t="s">
        <v>79</v>
      </c>
      <c r="I288" s="26" t="s">
        <v>329</v>
      </c>
      <c r="J288" s="26" t="s">
        <v>369</v>
      </c>
      <c r="K288" s="82" t="s">
        <v>313</v>
      </c>
      <c r="M288" s="1"/>
    </row>
    <row r="289" spans="1:13" x14ac:dyDescent="0.2">
      <c r="A289" s="39" t="s">
        <v>420</v>
      </c>
      <c r="B289" s="15" t="s">
        <v>68</v>
      </c>
      <c r="C289" s="21" t="s">
        <v>302</v>
      </c>
      <c r="D289" s="27" t="s">
        <v>275</v>
      </c>
      <c r="E289" s="1"/>
      <c r="F289" s="73" t="s">
        <v>27</v>
      </c>
      <c r="G289" s="76" t="s">
        <v>45</v>
      </c>
      <c r="H289" s="83" t="s">
        <v>80</v>
      </c>
      <c r="I289" s="27" t="s">
        <v>101</v>
      </c>
      <c r="J289" s="27" t="s">
        <v>366</v>
      </c>
      <c r="K289" s="82" t="s">
        <v>75</v>
      </c>
      <c r="M289" s="1"/>
    </row>
    <row r="290" spans="1:13" x14ac:dyDescent="0.2">
      <c r="A290" s="39" t="s">
        <v>332</v>
      </c>
      <c r="B290" s="16" t="s">
        <v>73</v>
      </c>
      <c r="C290" s="21" t="s">
        <v>91</v>
      </c>
      <c r="D290" s="27" t="s">
        <v>292</v>
      </c>
      <c r="E290" s="1"/>
      <c r="F290" s="73" t="s">
        <v>28</v>
      </c>
      <c r="G290" s="76" t="s">
        <v>46</v>
      </c>
      <c r="H290" s="83" t="s">
        <v>241</v>
      </c>
      <c r="I290" s="27" t="s">
        <v>126</v>
      </c>
      <c r="J290" s="27" t="s">
        <v>366</v>
      </c>
      <c r="K290" s="82" t="s">
        <v>322</v>
      </c>
      <c r="M290" s="1"/>
    </row>
    <row r="291" spans="1:13" x14ac:dyDescent="0.2">
      <c r="A291" s="39" t="s">
        <v>333</v>
      </c>
      <c r="B291" s="16" t="s">
        <v>74</v>
      </c>
      <c r="C291" s="21" t="s">
        <v>92</v>
      </c>
      <c r="D291" s="8" t="s">
        <v>103</v>
      </c>
      <c r="E291" s="1"/>
      <c r="F291" s="73" t="s">
        <v>426</v>
      </c>
      <c r="G291" s="76" t="s">
        <v>47</v>
      </c>
      <c r="H291" s="83" t="s">
        <v>81</v>
      </c>
      <c r="I291" s="27" t="s">
        <v>199</v>
      </c>
      <c r="J291" s="27" t="s">
        <v>366</v>
      </c>
      <c r="K291" s="86" t="s">
        <v>116</v>
      </c>
      <c r="M291" s="1"/>
    </row>
    <row r="292" spans="1:13" x14ac:dyDescent="0.2">
      <c r="A292" s="40" t="s">
        <v>52</v>
      </c>
      <c r="B292" s="16" t="s">
        <v>75</v>
      </c>
      <c r="C292" s="22" t="s">
        <v>93</v>
      </c>
      <c r="D292" s="8" t="s">
        <v>165</v>
      </c>
      <c r="E292" s="1"/>
      <c r="F292" s="73" t="s">
        <v>29</v>
      </c>
      <c r="G292" s="76" t="s">
        <v>48</v>
      </c>
      <c r="H292" s="83" t="s">
        <v>303</v>
      </c>
      <c r="I292" s="27" t="s">
        <v>264</v>
      </c>
      <c r="J292" s="27" t="s">
        <v>366</v>
      </c>
      <c r="K292" s="86" t="s">
        <v>121</v>
      </c>
      <c r="M292" s="1"/>
    </row>
    <row r="293" spans="1:13" x14ac:dyDescent="0.2">
      <c r="A293" s="40" t="s">
        <v>53</v>
      </c>
      <c r="B293" s="56" t="s">
        <v>76</v>
      </c>
      <c r="C293" s="22" t="s">
        <v>164</v>
      </c>
      <c r="D293" s="8" t="s">
        <v>172</v>
      </c>
      <c r="E293" s="1"/>
      <c r="F293" s="73" t="s">
        <v>30</v>
      </c>
      <c r="G293" s="76" t="s">
        <v>417</v>
      </c>
      <c r="H293" s="84" t="s">
        <v>86</v>
      </c>
      <c r="I293" s="27" t="s">
        <v>275</v>
      </c>
      <c r="J293" s="27" t="s">
        <v>366</v>
      </c>
      <c r="K293" s="86" t="s">
        <v>148</v>
      </c>
      <c r="M293" s="1"/>
    </row>
    <row r="294" spans="1:13" x14ac:dyDescent="0.2">
      <c r="A294" s="40" t="s">
        <v>54</v>
      </c>
      <c r="B294" s="56" t="s">
        <v>77</v>
      </c>
      <c r="C294" s="22" t="s">
        <v>197</v>
      </c>
      <c r="D294" s="8" t="s">
        <v>179</v>
      </c>
      <c r="E294" s="1"/>
      <c r="F294" s="73" t="s">
        <v>31</v>
      </c>
      <c r="G294" s="76" t="s">
        <v>49</v>
      </c>
      <c r="H294" s="84" t="s">
        <v>415</v>
      </c>
      <c r="I294" s="27" t="s">
        <v>292</v>
      </c>
      <c r="J294" s="27" t="s">
        <v>366</v>
      </c>
      <c r="K294" s="86" t="s">
        <v>150</v>
      </c>
      <c r="M294" s="1"/>
    </row>
    <row r="295" spans="1:13" x14ac:dyDescent="0.2">
      <c r="A295" s="40" t="s">
        <v>55</v>
      </c>
      <c r="B295" s="56" t="s">
        <v>78</v>
      </c>
      <c r="C295" s="22" t="s">
        <v>205</v>
      </c>
      <c r="D295" s="8" t="s">
        <v>191</v>
      </c>
      <c r="E295" s="1"/>
      <c r="F295" s="74" t="s">
        <v>32</v>
      </c>
      <c r="G295" s="76" t="s">
        <v>304</v>
      </c>
      <c r="H295" s="84" t="s">
        <v>428</v>
      </c>
      <c r="I295" s="8" t="s">
        <v>103</v>
      </c>
      <c r="J295" s="8" t="s">
        <v>361</v>
      </c>
      <c r="K295" s="73" t="s">
        <v>102</v>
      </c>
      <c r="M295" s="1"/>
    </row>
    <row r="296" spans="1:13" x14ac:dyDescent="0.2">
      <c r="A296" s="40" t="s">
        <v>56</v>
      </c>
      <c r="B296" s="18" t="s">
        <v>79</v>
      </c>
      <c r="C296" s="22" t="s">
        <v>94</v>
      </c>
      <c r="D296" s="8" t="s">
        <v>198</v>
      </c>
      <c r="E296" s="1"/>
      <c r="F296" s="74" t="s">
        <v>33</v>
      </c>
      <c r="G296" s="77" t="s">
        <v>50</v>
      </c>
      <c r="H296" s="84" t="s">
        <v>299</v>
      </c>
      <c r="I296" s="8" t="s">
        <v>165</v>
      </c>
      <c r="J296" s="8" t="s">
        <v>361</v>
      </c>
      <c r="K296" s="73" t="s">
        <v>154</v>
      </c>
      <c r="M296" s="1"/>
    </row>
    <row r="297" spans="1:13" x14ac:dyDescent="0.2">
      <c r="A297" s="41" t="s">
        <v>57</v>
      </c>
      <c r="B297" s="18" t="s">
        <v>80</v>
      </c>
      <c r="C297" s="22" t="s">
        <v>95</v>
      </c>
      <c r="D297" s="8" t="s">
        <v>269</v>
      </c>
      <c r="E297" s="1"/>
      <c r="F297" s="74" t="s">
        <v>34</v>
      </c>
      <c r="G297" s="77" t="s">
        <v>51</v>
      </c>
      <c r="H297" s="84" t="s">
        <v>300</v>
      </c>
      <c r="I297" s="8" t="s">
        <v>172</v>
      </c>
      <c r="J297" s="8" t="s">
        <v>361</v>
      </c>
      <c r="K297" s="73" t="s">
        <v>196</v>
      </c>
      <c r="M297" s="1"/>
    </row>
    <row r="298" spans="1:13" x14ac:dyDescent="0.2">
      <c r="A298" s="41" t="s">
        <v>58</v>
      </c>
      <c r="B298" s="18" t="s">
        <v>241</v>
      </c>
      <c r="C298" s="22" t="s">
        <v>285</v>
      </c>
      <c r="D298" s="8" t="s">
        <v>291</v>
      </c>
      <c r="E298" s="1"/>
      <c r="F298" s="74" t="s">
        <v>35</v>
      </c>
      <c r="G298" s="77" t="s">
        <v>84</v>
      </c>
      <c r="H298" s="88" t="s">
        <v>93</v>
      </c>
      <c r="I298" s="8" t="s">
        <v>179</v>
      </c>
      <c r="J298" s="8" t="s">
        <v>361</v>
      </c>
      <c r="K298" s="73" t="s">
        <v>298</v>
      </c>
      <c r="M298" s="1"/>
    </row>
    <row r="299" spans="1:13" x14ac:dyDescent="0.2">
      <c r="A299" s="41" t="s">
        <v>59</v>
      </c>
      <c r="B299" s="18" t="s">
        <v>81</v>
      </c>
      <c r="C299" s="22" t="s">
        <v>330</v>
      </c>
      <c r="D299" s="9" t="s">
        <v>158</v>
      </c>
      <c r="E299" s="1"/>
      <c r="F299" s="74" t="s">
        <v>36</v>
      </c>
      <c r="G299" s="77" t="s">
        <v>85</v>
      </c>
      <c r="H299" s="88" t="s">
        <v>164</v>
      </c>
      <c r="I299" s="8" t="s">
        <v>191</v>
      </c>
      <c r="J299" s="8" t="s">
        <v>361</v>
      </c>
      <c r="K299" s="77" t="s">
        <v>99</v>
      </c>
      <c r="M299" s="1"/>
    </row>
    <row r="300" spans="1:13" x14ac:dyDescent="0.2">
      <c r="A300" s="41" t="s">
        <v>60</v>
      </c>
      <c r="B300" s="18" t="s">
        <v>303</v>
      </c>
      <c r="C300" s="23" t="s">
        <v>116</v>
      </c>
      <c r="D300" s="9" t="s">
        <v>161</v>
      </c>
      <c r="E300" s="1"/>
      <c r="F300" s="74" t="s">
        <v>37</v>
      </c>
      <c r="G300" s="77" t="s">
        <v>416</v>
      </c>
      <c r="H300" s="88" t="s">
        <v>197</v>
      </c>
      <c r="I300" s="8" t="s">
        <v>198</v>
      </c>
      <c r="J300" s="8" t="s">
        <v>361</v>
      </c>
      <c r="K300" s="77" t="s">
        <v>184</v>
      </c>
      <c r="M300" s="1"/>
    </row>
    <row r="301" spans="1:13" x14ac:dyDescent="0.2">
      <c r="A301" s="42" t="s">
        <v>61</v>
      </c>
      <c r="B301" s="19" t="s">
        <v>96</v>
      </c>
      <c r="C301" s="23" t="s">
        <v>121</v>
      </c>
      <c r="D301" s="9" t="s">
        <v>211</v>
      </c>
      <c r="E301" s="1"/>
      <c r="F301" s="74" t="s">
        <v>38</v>
      </c>
      <c r="G301" s="77" t="s">
        <v>427</v>
      </c>
      <c r="H301" s="88" t="s">
        <v>205</v>
      </c>
      <c r="I301" s="8" t="s">
        <v>269</v>
      </c>
      <c r="J301" s="8" t="s">
        <v>361</v>
      </c>
      <c r="K301" s="77" t="s">
        <v>223</v>
      </c>
      <c r="M301" s="1"/>
    </row>
    <row r="302" spans="1:13" x14ac:dyDescent="0.2">
      <c r="A302" s="42" t="s">
        <v>62</v>
      </c>
      <c r="B302" s="19" t="s">
        <v>82</v>
      </c>
      <c r="C302" s="23" t="s">
        <v>148</v>
      </c>
      <c r="D302" s="17" t="s">
        <v>102</v>
      </c>
      <c r="E302" s="1"/>
      <c r="F302" s="75" t="s">
        <v>39</v>
      </c>
      <c r="G302" s="77" t="s">
        <v>332</v>
      </c>
      <c r="H302" s="88" t="s">
        <v>94</v>
      </c>
      <c r="I302" s="8" t="s">
        <v>291</v>
      </c>
      <c r="J302" s="8" t="s">
        <v>361</v>
      </c>
      <c r="K302" s="77" t="s">
        <v>251</v>
      </c>
      <c r="M302" s="1"/>
    </row>
    <row r="303" spans="1:13" x14ac:dyDescent="0.2">
      <c r="A303" s="42" t="s">
        <v>63</v>
      </c>
      <c r="B303" s="19" t="s">
        <v>349</v>
      </c>
      <c r="C303" s="23" t="s">
        <v>150</v>
      </c>
      <c r="D303" s="17" t="s">
        <v>154</v>
      </c>
      <c r="E303" s="1"/>
      <c r="F303" s="75" t="s">
        <v>40</v>
      </c>
      <c r="G303" s="77" t="s">
        <v>348</v>
      </c>
      <c r="H303" s="88" t="s">
        <v>95</v>
      </c>
      <c r="I303" s="21" t="s">
        <v>135</v>
      </c>
      <c r="J303" s="21" t="s">
        <v>365</v>
      </c>
      <c r="K303" s="77" t="s">
        <v>281</v>
      </c>
      <c r="M303" s="1"/>
    </row>
    <row r="304" spans="1:13" x14ac:dyDescent="0.2">
      <c r="A304" s="42" t="s">
        <v>64</v>
      </c>
      <c r="B304" s="20" t="s">
        <v>86</v>
      </c>
      <c r="C304" s="24" t="s">
        <v>110</v>
      </c>
      <c r="D304" s="17" t="s">
        <v>196</v>
      </c>
      <c r="E304" s="1"/>
      <c r="F304" s="75" t="s">
        <v>41</v>
      </c>
      <c r="G304" s="78" t="s">
        <v>52</v>
      </c>
      <c r="H304" s="88" t="s">
        <v>285</v>
      </c>
      <c r="I304" s="21" t="s">
        <v>183</v>
      </c>
      <c r="J304" s="21" t="s">
        <v>365</v>
      </c>
      <c r="K304" s="77" t="s">
        <v>289</v>
      </c>
      <c r="M304" s="1"/>
    </row>
    <row r="305" spans="1:15" x14ac:dyDescent="0.2">
      <c r="A305" s="43" t="s">
        <v>65</v>
      </c>
      <c r="B305" s="20" t="s">
        <v>415</v>
      </c>
      <c r="C305" s="24" t="s">
        <v>149</v>
      </c>
      <c r="D305" s="17" t="s">
        <v>298</v>
      </c>
      <c r="E305" s="1"/>
      <c r="F305" s="75" t="s">
        <v>42</v>
      </c>
      <c r="G305" s="78" t="s">
        <v>53</v>
      </c>
      <c r="H305" s="88" t="s">
        <v>330</v>
      </c>
      <c r="I305" s="21" t="s">
        <v>231</v>
      </c>
      <c r="J305" s="21" t="s">
        <v>365</v>
      </c>
      <c r="K305" s="77" t="s">
        <v>290</v>
      </c>
      <c r="M305" s="1"/>
    </row>
    <row r="306" spans="1:15" x14ac:dyDescent="0.2">
      <c r="A306" s="43" t="s">
        <v>66</v>
      </c>
      <c r="B306" s="20" t="s">
        <v>419</v>
      </c>
      <c r="C306" s="24" t="s">
        <v>301</v>
      </c>
      <c r="D306" s="10" t="s">
        <v>134</v>
      </c>
      <c r="E306" s="1"/>
      <c r="F306" s="75" t="s">
        <v>43</v>
      </c>
      <c r="G306" s="78" t="s">
        <v>54</v>
      </c>
      <c r="H306" s="89" t="s">
        <v>234</v>
      </c>
      <c r="I306" s="21" t="s">
        <v>90</v>
      </c>
      <c r="J306" s="21" t="s">
        <v>365</v>
      </c>
      <c r="K306" s="77" t="s">
        <v>326</v>
      </c>
      <c r="M306" s="1"/>
    </row>
    <row r="307" spans="1:15" x14ac:dyDescent="0.2">
      <c r="A307" s="43" t="s">
        <v>67</v>
      </c>
      <c r="B307" s="20" t="s">
        <v>299</v>
      </c>
      <c r="C307" s="25" t="s">
        <v>137</v>
      </c>
      <c r="D307" s="10" t="s">
        <v>244</v>
      </c>
      <c r="E307" s="1"/>
      <c r="F307" s="75" t="s">
        <v>44</v>
      </c>
      <c r="G307" s="78" t="s">
        <v>55</v>
      </c>
      <c r="H307" s="89" t="s">
        <v>239</v>
      </c>
      <c r="I307" s="21" t="s">
        <v>302</v>
      </c>
      <c r="J307" s="21" t="s">
        <v>365</v>
      </c>
      <c r="K307" s="78" t="s">
        <v>127</v>
      </c>
      <c r="M307" s="1"/>
    </row>
    <row r="308" spans="1:15" x14ac:dyDescent="0.2">
      <c r="A308" s="43" t="s">
        <v>68</v>
      </c>
      <c r="B308" s="57" t="s">
        <v>87</v>
      </c>
      <c r="C308" s="25" t="s">
        <v>138</v>
      </c>
      <c r="D308" s="10" t="s">
        <v>272</v>
      </c>
      <c r="E308" s="1"/>
      <c r="F308" s="76" t="s">
        <v>45</v>
      </c>
      <c r="G308" s="78" t="s">
        <v>56</v>
      </c>
      <c r="H308" s="89" t="s">
        <v>255</v>
      </c>
      <c r="I308" s="21" t="s">
        <v>91</v>
      </c>
      <c r="J308" s="21" t="s">
        <v>365</v>
      </c>
      <c r="K308" s="78" t="s">
        <v>151</v>
      </c>
      <c r="M308" s="1"/>
    </row>
    <row r="309" spans="1:15" x14ac:dyDescent="0.2">
      <c r="A309" s="44" t="s">
        <v>69</v>
      </c>
      <c r="B309" s="57" t="s">
        <v>88</v>
      </c>
      <c r="C309" s="25" t="s">
        <v>203</v>
      </c>
      <c r="D309" s="11" t="s">
        <v>105</v>
      </c>
      <c r="E309" s="1"/>
      <c r="F309" s="76" t="s">
        <v>46</v>
      </c>
      <c r="G309" s="79" t="s">
        <v>157</v>
      </c>
      <c r="H309" s="89" t="s">
        <v>329</v>
      </c>
      <c r="I309" s="21" t="s">
        <v>92</v>
      </c>
      <c r="J309" s="21" t="s">
        <v>365</v>
      </c>
      <c r="K309" s="78" t="s">
        <v>163</v>
      </c>
      <c r="M309" s="1"/>
    </row>
    <row r="310" spans="1:15" x14ac:dyDescent="0.2">
      <c r="A310" s="44" t="s">
        <v>70</v>
      </c>
      <c r="B310" s="57" t="s">
        <v>89</v>
      </c>
      <c r="C310" s="26" t="s">
        <v>234</v>
      </c>
      <c r="D310" s="11" t="s">
        <v>139</v>
      </c>
      <c r="E310" s="1"/>
      <c r="F310" s="76" t="s">
        <v>47</v>
      </c>
      <c r="G310" s="79" t="s">
        <v>57</v>
      </c>
      <c r="H310" s="90" t="s">
        <v>101</v>
      </c>
      <c r="I310" s="16" t="s">
        <v>73</v>
      </c>
      <c r="J310" s="16" t="s">
        <v>367</v>
      </c>
      <c r="K310" s="78" t="s">
        <v>318</v>
      </c>
      <c r="M310" s="1"/>
    </row>
    <row r="311" spans="1:15" x14ac:dyDescent="0.2">
      <c r="A311" s="44" t="s">
        <v>71</v>
      </c>
      <c r="B311" s="58" t="s">
        <v>90</v>
      </c>
      <c r="C311" s="26" t="s">
        <v>239</v>
      </c>
      <c r="D311" s="11" t="s">
        <v>147</v>
      </c>
      <c r="E311" s="1"/>
      <c r="F311" s="76" t="s">
        <v>48</v>
      </c>
      <c r="G311" s="79" t="s">
        <v>58</v>
      </c>
      <c r="H311" s="90" t="s">
        <v>264</v>
      </c>
      <c r="I311" s="16" t="s">
        <v>261</v>
      </c>
      <c r="J311" s="16" t="s">
        <v>367</v>
      </c>
      <c r="K311" s="81" t="s">
        <v>166</v>
      </c>
      <c r="M311" s="1"/>
    </row>
    <row r="312" spans="1:15" x14ac:dyDescent="0.2">
      <c r="A312" s="44" t="s">
        <v>72</v>
      </c>
      <c r="B312" s="58" t="s">
        <v>91</v>
      </c>
      <c r="C312" s="26" t="s">
        <v>255</v>
      </c>
      <c r="D312" s="12" t="s">
        <v>125</v>
      </c>
      <c r="E312" s="1"/>
      <c r="F312" s="76" t="s">
        <v>417</v>
      </c>
      <c r="G312" s="79" t="s">
        <v>59</v>
      </c>
      <c r="H312" s="90" t="s">
        <v>275</v>
      </c>
      <c r="I312" s="16" t="s">
        <v>74</v>
      </c>
      <c r="J312" s="16" t="s">
        <v>367</v>
      </c>
      <c r="K312" s="81" t="s">
        <v>168</v>
      </c>
      <c r="M312" s="1"/>
    </row>
    <row r="313" spans="1:15" x14ac:dyDescent="0.2">
      <c r="A313" s="45" t="s">
        <v>73</v>
      </c>
      <c r="B313" s="58" t="s">
        <v>92</v>
      </c>
      <c r="C313" s="26" t="s">
        <v>329</v>
      </c>
      <c r="D313" s="12" t="s">
        <v>213</v>
      </c>
      <c r="E313" s="1"/>
      <c r="F313" s="76" t="s">
        <v>49</v>
      </c>
      <c r="G313" s="79" t="s">
        <v>60</v>
      </c>
      <c r="H313" s="90" t="s">
        <v>292</v>
      </c>
      <c r="I313" s="16" t="s">
        <v>313</v>
      </c>
      <c r="J313" s="16" t="s">
        <v>367</v>
      </c>
      <c r="K313" s="81" t="s">
        <v>250</v>
      </c>
      <c r="M313" s="1"/>
    </row>
    <row r="314" spans="1:15" x14ac:dyDescent="0.2">
      <c r="A314" s="45" t="s">
        <v>74</v>
      </c>
      <c r="B314" s="22" t="s">
        <v>93</v>
      </c>
      <c r="C314" s="27" t="s">
        <v>101</v>
      </c>
      <c r="D314" s="12" t="s">
        <v>232</v>
      </c>
      <c r="E314" s="1"/>
      <c r="F314" s="77" t="s">
        <v>50</v>
      </c>
      <c r="G314" s="80" t="s">
        <v>61</v>
      </c>
      <c r="H314" s="71" t="s">
        <v>165</v>
      </c>
      <c r="I314" s="16" t="s">
        <v>75</v>
      </c>
      <c r="J314" s="16" t="s">
        <v>367</v>
      </c>
      <c r="K314" s="81" t="s">
        <v>307</v>
      </c>
      <c r="M314" s="1"/>
    </row>
    <row r="315" spans="1:15" x14ac:dyDescent="0.2">
      <c r="A315" s="45" t="s">
        <v>75</v>
      </c>
      <c r="B315" s="22" t="s">
        <v>94</v>
      </c>
      <c r="C315" s="27" t="s">
        <v>264</v>
      </c>
      <c r="D315" s="13" t="s">
        <v>99</v>
      </c>
      <c r="E315" s="1"/>
      <c r="F315" s="77" t="s">
        <v>51</v>
      </c>
      <c r="G315" s="80" t="s">
        <v>62</v>
      </c>
      <c r="H315" s="71" t="s">
        <v>191</v>
      </c>
      <c r="I315" s="16" t="s">
        <v>322</v>
      </c>
      <c r="J315" s="16" t="s">
        <v>367</v>
      </c>
      <c r="K315" s="76" t="s">
        <v>125</v>
      </c>
      <c r="M315" s="1"/>
    </row>
    <row r="316" spans="1:15" x14ac:dyDescent="0.2">
      <c r="A316" s="46" t="s">
        <v>76</v>
      </c>
      <c r="B316" s="22" t="s">
        <v>95</v>
      </c>
      <c r="C316" s="27" t="s">
        <v>275</v>
      </c>
      <c r="D316" s="13" t="s">
        <v>184</v>
      </c>
      <c r="E316" s="1"/>
      <c r="F316" s="77" t="s">
        <v>427</v>
      </c>
      <c r="G316" s="80" t="s">
        <v>63</v>
      </c>
      <c r="H316" s="71" t="s">
        <v>269</v>
      </c>
      <c r="I316" s="23" t="s">
        <v>116</v>
      </c>
      <c r="J316" s="23" t="s">
        <v>373</v>
      </c>
      <c r="K316" s="76" t="s">
        <v>208</v>
      </c>
      <c r="M316" s="1"/>
    </row>
    <row r="317" spans="1:15" x14ac:dyDescent="0.2">
      <c r="A317" s="46" t="s">
        <v>77</v>
      </c>
      <c r="B317" s="23" t="s">
        <v>116</v>
      </c>
      <c r="C317" s="27" t="s">
        <v>292</v>
      </c>
      <c r="D317" s="13" t="s">
        <v>223</v>
      </c>
      <c r="E317" s="1"/>
      <c r="F317" s="77" t="s">
        <v>332</v>
      </c>
      <c r="G317" s="80" t="s">
        <v>64</v>
      </c>
      <c r="H317" s="71" t="s">
        <v>291</v>
      </c>
      <c r="I317" s="23" t="s">
        <v>121</v>
      </c>
      <c r="J317" s="23" t="s">
        <v>373</v>
      </c>
      <c r="K317" s="76" t="s">
        <v>213</v>
      </c>
      <c r="M317" s="1"/>
    </row>
    <row r="318" spans="1:15" x14ac:dyDescent="0.2">
      <c r="A318" s="46" t="s">
        <v>78</v>
      </c>
      <c r="B318" s="23" t="s">
        <v>121</v>
      </c>
      <c r="C318" s="8" t="s">
        <v>165</v>
      </c>
      <c r="D318" s="13" t="s">
        <v>251</v>
      </c>
      <c r="E318" s="1"/>
      <c r="F318" s="77" t="s">
        <v>348</v>
      </c>
      <c r="G318" s="81" t="s">
        <v>65</v>
      </c>
      <c r="H318" s="91" t="s">
        <v>135</v>
      </c>
      <c r="I318" s="23" t="s">
        <v>148</v>
      </c>
      <c r="J318" s="23" t="s">
        <v>373</v>
      </c>
      <c r="K318" s="76" t="s">
        <v>232</v>
      </c>
      <c r="M318" s="1"/>
    </row>
    <row r="319" spans="1:15" x14ac:dyDescent="0.2">
      <c r="A319" s="47" t="s">
        <v>79</v>
      </c>
      <c r="B319" s="23" t="s">
        <v>150</v>
      </c>
      <c r="C319" s="8" t="s">
        <v>191</v>
      </c>
      <c r="D319" s="13" t="s">
        <v>281</v>
      </c>
      <c r="E319" s="1"/>
      <c r="F319" s="78" t="s">
        <v>52</v>
      </c>
      <c r="G319" s="81" t="s">
        <v>123</v>
      </c>
      <c r="H319" s="91" t="s">
        <v>183</v>
      </c>
      <c r="I319" s="23" t="s">
        <v>150</v>
      </c>
      <c r="J319" s="23" t="s">
        <v>373</v>
      </c>
      <c r="K319" s="76" t="s">
        <v>248</v>
      </c>
      <c r="M319" s="1"/>
      <c r="N319" s="66"/>
    </row>
    <row r="320" spans="1:15" x14ac:dyDescent="0.2">
      <c r="A320" s="47" t="s">
        <v>80</v>
      </c>
      <c r="B320" s="24" t="s">
        <v>110</v>
      </c>
      <c r="C320" s="8" t="s">
        <v>269</v>
      </c>
      <c r="D320" s="13" t="s">
        <v>289</v>
      </c>
      <c r="E320" s="1"/>
      <c r="F320" s="78" t="s">
        <v>53</v>
      </c>
      <c r="G320" s="81" t="s">
        <v>66</v>
      </c>
      <c r="H320" s="91" t="s">
        <v>231</v>
      </c>
      <c r="I320" s="17" t="s">
        <v>102</v>
      </c>
      <c r="J320" s="17" t="s">
        <v>374</v>
      </c>
      <c r="K320" s="87" t="s">
        <v>240</v>
      </c>
      <c r="M320" s="1"/>
      <c r="N320" s="66"/>
      <c r="O320" s="6"/>
    </row>
    <row r="321" spans="1:15" x14ac:dyDescent="0.2">
      <c r="A321" s="47" t="s">
        <v>81</v>
      </c>
      <c r="B321" s="24" t="s">
        <v>149</v>
      </c>
      <c r="C321" s="8" t="s">
        <v>291</v>
      </c>
      <c r="D321" s="13" t="s">
        <v>290</v>
      </c>
      <c r="E321" s="1"/>
      <c r="F321" s="78" t="s">
        <v>54</v>
      </c>
      <c r="G321" s="81" t="s">
        <v>67</v>
      </c>
      <c r="H321" s="91" t="s">
        <v>90</v>
      </c>
      <c r="I321" s="17" t="s">
        <v>154</v>
      </c>
      <c r="J321" s="17" t="s">
        <v>374</v>
      </c>
      <c r="K321" s="87" t="s">
        <v>262</v>
      </c>
      <c r="M321" s="1"/>
      <c r="N321" s="6"/>
      <c r="O321" s="6"/>
    </row>
    <row r="322" spans="1:15" x14ac:dyDescent="0.2">
      <c r="A322" s="48" t="s">
        <v>96</v>
      </c>
      <c r="B322" s="24" t="s">
        <v>301</v>
      </c>
      <c r="C322" s="9" t="s">
        <v>158</v>
      </c>
      <c r="D322" s="13" t="s">
        <v>326</v>
      </c>
      <c r="E322" s="1"/>
      <c r="F322" s="78" t="s">
        <v>55</v>
      </c>
      <c r="G322" s="81" t="s">
        <v>68</v>
      </c>
      <c r="H322" s="91" t="s">
        <v>302</v>
      </c>
      <c r="I322" s="17" t="s">
        <v>196</v>
      </c>
      <c r="J322" s="17" t="s">
        <v>374</v>
      </c>
      <c r="K322" s="87" t="s">
        <v>311</v>
      </c>
      <c r="M322" s="1"/>
      <c r="N322" s="6"/>
      <c r="O322" s="6"/>
    </row>
    <row r="323" spans="1:15" x14ac:dyDescent="0.2">
      <c r="A323" s="48" t="s">
        <v>82</v>
      </c>
      <c r="B323" s="25" t="s">
        <v>137</v>
      </c>
      <c r="C323" s="9" t="s">
        <v>161</v>
      </c>
      <c r="D323" s="28" t="s">
        <v>127</v>
      </c>
      <c r="E323" s="1"/>
      <c r="F323" s="78" t="s">
        <v>56</v>
      </c>
      <c r="G323" s="83" t="s">
        <v>79</v>
      </c>
      <c r="H323" s="91" t="s">
        <v>91</v>
      </c>
      <c r="I323" s="17" t="s">
        <v>298</v>
      </c>
      <c r="J323" s="17" t="s">
        <v>374</v>
      </c>
      <c r="K323" s="87" t="s">
        <v>315</v>
      </c>
      <c r="M323" s="1"/>
    </row>
    <row r="324" spans="1:15" x14ac:dyDescent="0.2">
      <c r="A324" s="48" t="s">
        <v>83</v>
      </c>
      <c r="B324" s="25" t="s">
        <v>138</v>
      </c>
      <c r="C324" s="9" t="s">
        <v>211</v>
      </c>
      <c r="D324" s="28" t="s">
        <v>151</v>
      </c>
      <c r="E324" s="1"/>
      <c r="F324" s="79" t="s">
        <v>57</v>
      </c>
      <c r="G324" s="83" t="s">
        <v>80</v>
      </c>
      <c r="H324" s="91" t="s">
        <v>92</v>
      </c>
      <c r="I324" s="13" t="s">
        <v>99</v>
      </c>
      <c r="J324" s="13" t="s">
        <v>363</v>
      </c>
      <c r="K324" s="73" t="s">
        <v>76</v>
      </c>
      <c r="M324" s="1"/>
    </row>
    <row r="325" spans="1:15" x14ac:dyDescent="0.2">
      <c r="A325" s="49" t="s">
        <v>84</v>
      </c>
      <c r="B325" s="25" t="s">
        <v>203</v>
      </c>
      <c r="C325" s="17" t="s">
        <v>102</v>
      </c>
      <c r="D325" s="28" t="s">
        <v>163</v>
      </c>
      <c r="E325" s="1"/>
      <c r="F325" s="79" t="s">
        <v>58</v>
      </c>
      <c r="G325" s="83" t="s">
        <v>241</v>
      </c>
      <c r="H325" s="85" t="s">
        <v>100</v>
      </c>
      <c r="I325" s="13" t="s">
        <v>184</v>
      </c>
      <c r="J325" s="13" t="s">
        <v>363</v>
      </c>
      <c r="K325" s="73" t="s">
        <v>77</v>
      </c>
      <c r="M325" s="1"/>
    </row>
    <row r="326" spans="1:15" x14ac:dyDescent="0.2">
      <c r="A326" s="49" t="s">
        <v>85</v>
      </c>
      <c r="B326" s="59" t="s">
        <v>171</v>
      </c>
      <c r="C326" s="17" t="s">
        <v>154</v>
      </c>
      <c r="D326" s="28" t="s">
        <v>318</v>
      </c>
      <c r="E326" s="1"/>
      <c r="F326" s="79" t="s">
        <v>59</v>
      </c>
      <c r="G326" s="83" t="s">
        <v>81</v>
      </c>
      <c r="H326" s="85" t="s">
        <v>87</v>
      </c>
      <c r="I326" s="13" t="s">
        <v>223</v>
      </c>
      <c r="J326" s="13" t="s">
        <v>363</v>
      </c>
      <c r="K326" s="73" t="s">
        <v>78</v>
      </c>
      <c r="M326" s="1"/>
    </row>
    <row r="327" spans="1:15" x14ac:dyDescent="0.2">
      <c r="A327" s="49" t="s">
        <v>416</v>
      </c>
      <c r="B327" s="59" t="s">
        <v>265</v>
      </c>
      <c r="C327" s="17" t="s">
        <v>298</v>
      </c>
      <c r="D327" s="15" t="s">
        <v>166</v>
      </c>
      <c r="E327" s="1"/>
      <c r="F327" s="79" t="s">
        <v>60</v>
      </c>
      <c r="G327" s="83" t="s">
        <v>303</v>
      </c>
      <c r="H327" s="85" t="s">
        <v>156</v>
      </c>
      <c r="I327" s="13" t="s">
        <v>251</v>
      </c>
      <c r="J327" s="13" t="s">
        <v>363</v>
      </c>
      <c r="K327" s="73" t="s">
        <v>328</v>
      </c>
      <c r="M327" s="1"/>
    </row>
    <row r="328" spans="1:15" x14ac:dyDescent="0.2">
      <c r="A328" s="50" t="s">
        <v>86</v>
      </c>
      <c r="B328" s="59" t="s">
        <v>267</v>
      </c>
      <c r="C328" s="10" t="s">
        <v>134</v>
      </c>
      <c r="D328" s="15" t="s">
        <v>168</v>
      </c>
      <c r="E328" s="1"/>
      <c r="F328" s="80" t="s">
        <v>61</v>
      </c>
      <c r="G328" s="84" t="s">
        <v>86</v>
      </c>
      <c r="H328" s="85" t="s">
        <v>188</v>
      </c>
      <c r="I328" s="13" t="s">
        <v>281</v>
      </c>
      <c r="J328" s="13" t="s">
        <v>363</v>
      </c>
      <c r="K328" s="90" t="s">
        <v>120</v>
      </c>
      <c r="M328" s="1"/>
    </row>
    <row r="329" spans="1:15" x14ac:dyDescent="0.2">
      <c r="A329" s="50" t="s">
        <v>415</v>
      </c>
      <c r="B329" s="60" t="s">
        <v>164</v>
      </c>
      <c r="C329" s="10" t="s">
        <v>244</v>
      </c>
      <c r="D329" s="15" t="s">
        <v>250</v>
      </c>
      <c r="E329" s="1"/>
      <c r="F329" s="80" t="s">
        <v>62</v>
      </c>
      <c r="G329" s="84" t="s">
        <v>415</v>
      </c>
      <c r="H329" s="85" t="s">
        <v>88</v>
      </c>
      <c r="I329" s="13" t="s">
        <v>289</v>
      </c>
      <c r="J329" s="13" t="s">
        <v>363</v>
      </c>
      <c r="K329" s="90" t="s">
        <v>128</v>
      </c>
      <c r="M329" s="1"/>
    </row>
    <row r="330" spans="1:15" x14ac:dyDescent="0.2">
      <c r="A330" s="50" t="s">
        <v>419</v>
      </c>
      <c r="B330" s="60" t="s">
        <v>197</v>
      </c>
      <c r="C330" s="10" t="s">
        <v>272</v>
      </c>
      <c r="D330" s="15" t="s">
        <v>307</v>
      </c>
      <c r="E330" s="1"/>
      <c r="F330" s="80" t="s">
        <v>63</v>
      </c>
      <c r="G330" s="84" t="s">
        <v>428</v>
      </c>
      <c r="H330" s="85" t="s">
        <v>89</v>
      </c>
      <c r="I330" s="13" t="s">
        <v>290</v>
      </c>
      <c r="J330" s="13" t="s">
        <v>363</v>
      </c>
      <c r="K330" s="90" t="s">
        <v>256</v>
      </c>
      <c r="M330" s="1"/>
    </row>
    <row r="331" spans="1:15" x14ac:dyDescent="0.2">
      <c r="A331" s="51" t="s">
        <v>87</v>
      </c>
      <c r="B331" s="60" t="s">
        <v>285</v>
      </c>
      <c r="C331" s="11" t="s">
        <v>105</v>
      </c>
      <c r="D331" s="29" t="s">
        <v>220</v>
      </c>
      <c r="E331" s="1"/>
      <c r="F331" s="80" t="s">
        <v>64</v>
      </c>
      <c r="G331" s="84" t="s">
        <v>299</v>
      </c>
      <c r="H331" s="82" t="s">
        <v>73</v>
      </c>
      <c r="I331" s="13" t="s">
        <v>326</v>
      </c>
      <c r="J331" s="13" t="s">
        <v>363</v>
      </c>
      <c r="K331" s="90" t="s">
        <v>277</v>
      </c>
      <c r="M331" s="1"/>
    </row>
    <row r="332" spans="1:15" x14ac:dyDescent="0.2">
      <c r="A332" s="51" t="s">
        <v>88</v>
      </c>
      <c r="B332" s="60" t="s">
        <v>330</v>
      </c>
      <c r="C332" s="11" t="s">
        <v>139</v>
      </c>
      <c r="D332" s="29" t="s">
        <v>238</v>
      </c>
      <c r="E332" s="1"/>
      <c r="F332" s="81" t="s">
        <v>65</v>
      </c>
      <c r="G332" s="88" t="s">
        <v>164</v>
      </c>
      <c r="H332" s="82" t="s">
        <v>261</v>
      </c>
      <c r="I332" s="28" t="s">
        <v>127</v>
      </c>
      <c r="J332" s="28" t="s">
        <v>375</v>
      </c>
      <c r="K332" s="94" t="s">
        <v>220</v>
      </c>
      <c r="M332" s="1"/>
    </row>
    <row r="333" spans="1:15" x14ac:dyDescent="0.2">
      <c r="A333" s="51" t="s">
        <v>89</v>
      </c>
      <c r="B333" s="26" t="s">
        <v>234</v>
      </c>
      <c r="C333" s="11" t="s">
        <v>147</v>
      </c>
      <c r="D333" s="29" t="s">
        <v>273</v>
      </c>
      <c r="E333" s="1"/>
      <c r="F333" s="81" t="s">
        <v>66</v>
      </c>
      <c r="G333" s="88" t="s">
        <v>197</v>
      </c>
      <c r="H333" s="82" t="s">
        <v>74</v>
      </c>
      <c r="I333" s="28" t="s">
        <v>151</v>
      </c>
      <c r="J333" s="28" t="s">
        <v>375</v>
      </c>
      <c r="K333" s="94" t="s">
        <v>238</v>
      </c>
      <c r="M333" s="1"/>
    </row>
    <row r="334" spans="1:15" x14ac:dyDescent="0.2">
      <c r="A334" s="52" t="s">
        <v>90</v>
      </c>
      <c r="B334" s="26" t="s">
        <v>239</v>
      </c>
      <c r="C334" s="12" t="s">
        <v>125</v>
      </c>
      <c r="D334" s="16" t="s">
        <v>104</v>
      </c>
      <c r="E334" s="1"/>
      <c r="F334" s="81" t="s">
        <v>67</v>
      </c>
      <c r="G334" s="88" t="s">
        <v>285</v>
      </c>
      <c r="H334" s="82" t="s">
        <v>75</v>
      </c>
      <c r="I334" s="28" t="s">
        <v>163</v>
      </c>
      <c r="J334" s="28" t="s">
        <v>375</v>
      </c>
      <c r="K334" s="94" t="s">
        <v>263</v>
      </c>
      <c r="M334" s="1"/>
    </row>
    <row r="335" spans="1:15" x14ac:dyDescent="0.2">
      <c r="A335" s="52" t="s">
        <v>91</v>
      </c>
      <c r="B335" s="26" t="s">
        <v>255</v>
      </c>
      <c r="C335" s="12" t="s">
        <v>213</v>
      </c>
      <c r="D335" s="16" t="s">
        <v>185</v>
      </c>
      <c r="E335" s="1"/>
      <c r="F335" s="81" t="s">
        <v>68</v>
      </c>
      <c r="G335" s="88" t="s">
        <v>330</v>
      </c>
      <c r="H335" s="82" t="s">
        <v>322</v>
      </c>
      <c r="I335" s="28" t="s">
        <v>318</v>
      </c>
      <c r="J335" s="28" t="s">
        <v>375</v>
      </c>
      <c r="K335" s="94" t="s">
        <v>273</v>
      </c>
      <c r="M335" s="1"/>
    </row>
    <row r="336" spans="1:15" x14ac:dyDescent="0.2">
      <c r="A336" s="52" t="s">
        <v>92</v>
      </c>
      <c r="B336" s="26" t="s">
        <v>329</v>
      </c>
      <c r="C336" s="12" t="s">
        <v>232</v>
      </c>
      <c r="D336" s="16" t="s">
        <v>305</v>
      </c>
      <c r="E336" s="1"/>
      <c r="F336" s="94" t="s">
        <v>69</v>
      </c>
      <c r="G336" s="89" t="s">
        <v>234</v>
      </c>
      <c r="H336" s="86" t="s">
        <v>116</v>
      </c>
      <c r="I336" s="15" t="s">
        <v>166</v>
      </c>
      <c r="J336" s="15" t="s">
        <v>376</v>
      </c>
      <c r="K336" s="100" t="s">
        <v>175</v>
      </c>
      <c r="M336" s="1"/>
    </row>
    <row r="337" spans="1:13" x14ac:dyDescent="0.2">
      <c r="A337" s="53" t="s">
        <v>93</v>
      </c>
      <c r="B337" s="27" t="s">
        <v>264</v>
      </c>
      <c r="C337" s="13" t="s">
        <v>184</v>
      </c>
      <c r="D337" s="30" t="s">
        <v>176</v>
      </c>
      <c r="E337" s="1"/>
      <c r="F337" s="94" t="s">
        <v>70</v>
      </c>
      <c r="G337" s="89" t="s">
        <v>239</v>
      </c>
      <c r="H337" s="86" t="s">
        <v>121</v>
      </c>
      <c r="I337" s="15" t="s">
        <v>168</v>
      </c>
      <c r="J337" s="15" t="s">
        <v>376</v>
      </c>
      <c r="K337" s="100" t="s">
        <v>176</v>
      </c>
      <c r="M337" s="1"/>
    </row>
    <row r="338" spans="1:13" x14ac:dyDescent="0.2">
      <c r="A338" s="53" t="s">
        <v>94</v>
      </c>
      <c r="B338" s="27" t="s">
        <v>275</v>
      </c>
      <c r="C338" s="13" t="s">
        <v>223</v>
      </c>
      <c r="D338" s="30" t="s">
        <v>204</v>
      </c>
      <c r="E338" s="1"/>
      <c r="F338" s="94" t="s">
        <v>71</v>
      </c>
      <c r="G338" s="89" t="s">
        <v>255</v>
      </c>
      <c r="H338" s="86" t="s">
        <v>148</v>
      </c>
      <c r="I338" s="15" t="s">
        <v>250</v>
      </c>
      <c r="J338" s="15" t="s">
        <v>376</v>
      </c>
      <c r="K338" s="100" t="s">
        <v>204</v>
      </c>
      <c r="M338" s="1"/>
    </row>
    <row r="339" spans="1:13" x14ac:dyDescent="0.2">
      <c r="A339" s="54" t="s">
        <v>95</v>
      </c>
      <c r="B339" s="61" t="s">
        <v>292</v>
      </c>
      <c r="C339" s="62" t="s">
        <v>281</v>
      </c>
      <c r="D339" s="31" t="s">
        <v>323</v>
      </c>
      <c r="E339" s="1"/>
      <c r="F339" s="95" t="s">
        <v>72</v>
      </c>
      <c r="G339" s="96" t="s">
        <v>329</v>
      </c>
      <c r="H339" s="97" t="s">
        <v>150</v>
      </c>
      <c r="I339" s="92" t="s">
        <v>307</v>
      </c>
      <c r="J339" s="15" t="s">
        <v>376</v>
      </c>
      <c r="K339" s="101" t="s">
        <v>323</v>
      </c>
      <c r="M339" s="1"/>
    </row>
    <row r="371" spans="6:6" x14ac:dyDescent="0.2">
      <c r="F371" s="2"/>
    </row>
    <row r="372" spans="6:6" x14ac:dyDescent="0.2">
      <c r="F372" s="2"/>
    </row>
    <row r="373" spans="6:6" x14ac:dyDescent="0.2">
      <c r="F373"/>
    </row>
    <row r="374" spans="6:6" x14ac:dyDescent="0.2">
      <c r="F374" s="2"/>
    </row>
    <row r="375" spans="6:6" x14ac:dyDescent="0.2">
      <c r="F375" s="2"/>
    </row>
    <row r="376" spans="6:6" x14ac:dyDescent="0.2">
      <c r="F376" s="2"/>
    </row>
    <row r="377" spans="6:6" x14ac:dyDescent="0.2">
      <c r="F377" s="2"/>
    </row>
    <row r="378" spans="6:6" x14ac:dyDescent="0.2">
      <c r="F378" s="2"/>
    </row>
    <row r="379" spans="6:6" x14ac:dyDescent="0.2">
      <c r="F379" s="2"/>
    </row>
    <row r="380" spans="6:6" x14ac:dyDescent="0.2">
      <c r="F380" s="2"/>
    </row>
    <row r="381" spans="6:6" x14ac:dyDescent="0.2">
      <c r="F381" s="2"/>
    </row>
    <row r="382" spans="6:6" x14ac:dyDescent="0.2">
      <c r="F382" s="2"/>
    </row>
    <row r="383" spans="6:6" x14ac:dyDescent="0.2">
      <c r="F383" s="2"/>
    </row>
    <row r="384" spans="6:6" x14ac:dyDescent="0.2">
      <c r="F384" s="2"/>
    </row>
    <row r="385" spans="6:6" x14ac:dyDescent="0.2">
      <c r="F385" s="2"/>
    </row>
    <row r="386" spans="6:6" x14ac:dyDescent="0.2">
      <c r="F386" s="2"/>
    </row>
    <row r="387" spans="6:6" x14ac:dyDescent="0.2">
      <c r="F387" s="2"/>
    </row>
    <row r="388" spans="6:6" x14ac:dyDescent="0.2">
      <c r="F388" s="2"/>
    </row>
    <row r="389" spans="6:6" x14ac:dyDescent="0.2">
      <c r="F389" s="2"/>
    </row>
    <row r="390" spans="6:6" x14ac:dyDescent="0.2">
      <c r="F390" s="2"/>
    </row>
    <row r="391" spans="6:6" x14ac:dyDescent="0.2">
      <c r="F391" s="2"/>
    </row>
    <row r="392" spans="6:6" x14ac:dyDescent="0.2">
      <c r="F392" s="2"/>
    </row>
    <row r="393" spans="6:6" x14ac:dyDescent="0.2">
      <c r="F393" s="2"/>
    </row>
    <row r="394" spans="6:6" x14ac:dyDescent="0.2">
      <c r="F394" s="2"/>
    </row>
    <row r="395" spans="6:6" x14ac:dyDescent="0.2">
      <c r="F395" s="2"/>
    </row>
    <row r="396" spans="6:6" x14ac:dyDescent="0.2">
      <c r="F396" s="2"/>
    </row>
    <row r="397" spans="6:6" x14ac:dyDescent="0.2">
      <c r="F397" s="2"/>
    </row>
    <row r="398" spans="6:6" x14ac:dyDescent="0.2">
      <c r="F398" s="2"/>
    </row>
    <row r="399" spans="6:6" x14ac:dyDescent="0.2">
      <c r="F399" s="2"/>
    </row>
    <row r="400" spans="6:6" x14ac:dyDescent="0.2">
      <c r="F400" s="2"/>
    </row>
    <row r="401" spans="6:6" x14ac:dyDescent="0.2">
      <c r="F401" s="2"/>
    </row>
    <row r="402" spans="6:6" x14ac:dyDescent="0.2">
      <c r="F402" s="2"/>
    </row>
    <row r="403" spans="6:6" x14ac:dyDescent="0.2">
      <c r="F403" s="2"/>
    </row>
    <row r="404" spans="6:6" x14ac:dyDescent="0.2">
      <c r="F404" s="2"/>
    </row>
    <row r="405" spans="6:6" x14ac:dyDescent="0.2">
      <c r="F405" s="2"/>
    </row>
    <row r="406" spans="6:6" x14ac:dyDescent="0.2">
      <c r="F406" s="2"/>
    </row>
    <row r="407" spans="6:6" x14ac:dyDescent="0.2">
      <c r="F407" s="2"/>
    </row>
    <row r="408" spans="6:6" x14ac:dyDescent="0.2">
      <c r="F408" s="2"/>
    </row>
    <row r="409" spans="6:6" x14ac:dyDescent="0.2">
      <c r="F409" s="2"/>
    </row>
    <row r="410" spans="6:6" x14ac:dyDescent="0.2">
      <c r="F410" s="2"/>
    </row>
    <row r="411" spans="6:6" x14ac:dyDescent="0.2">
      <c r="F411" s="2"/>
    </row>
    <row r="412" spans="6:6" x14ac:dyDescent="0.2">
      <c r="F412" s="2"/>
    </row>
    <row r="413" spans="6:6" x14ac:dyDescent="0.2">
      <c r="F413" s="2"/>
    </row>
    <row r="414" spans="6:6" x14ac:dyDescent="0.2">
      <c r="F414" s="2"/>
    </row>
    <row r="415" spans="6:6" x14ac:dyDescent="0.2">
      <c r="F415" s="2"/>
    </row>
    <row r="416" spans="6:6" x14ac:dyDescent="0.2">
      <c r="F416" s="2"/>
    </row>
    <row r="417" spans="6:6" x14ac:dyDescent="0.2">
      <c r="F417" s="2"/>
    </row>
    <row r="418" spans="6:6" x14ac:dyDescent="0.2">
      <c r="F418" s="2"/>
    </row>
    <row r="419" spans="6:6" x14ac:dyDescent="0.2">
      <c r="F419" s="2"/>
    </row>
    <row r="420" spans="6:6" x14ac:dyDescent="0.2">
      <c r="F420" s="2"/>
    </row>
    <row r="421" spans="6:6" x14ac:dyDescent="0.2">
      <c r="F421" s="2"/>
    </row>
    <row r="422" spans="6:6" x14ac:dyDescent="0.2">
      <c r="F422" s="2"/>
    </row>
    <row r="423" spans="6:6" x14ac:dyDescent="0.2">
      <c r="F423" s="2"/>
    </row>
    <row r="424" spans="6:6" x14ac:dyDescent="0.2">
      <c r="F424" s="2"/>
    </row>
    <row r="425" spans="6:6" x14ac:dyDescent="0.2">
      <c r="F425" s="2"/>
    </row>
    <row r="426" spans="6:6" x14ac:dyDescent="0.2">
      <c r="F426" s="2"/>
    </row>
    <row r="427" spans="6:6" x14ac:dyDescent="0.2">
      <c r="F427" s="2"/>
    </row>
    <row r="428" spans="6:6" x14ac:dyDescent="0.2">
      <c r="F428"/>
    </row>
    <row r="429" spans="6:6" x14ac:dyDescent="0.2">
      <c r="F429" s="2" t="s">
        <v>429</v>
      </c>
    </row>
    <row r="430" spans="6:6" x14ac:dyDescent="0.2">
      <c r="F430"/>
    </row>
    <row r="431" spans="6:6" x14ac:dyDescent="0.2">
      <c r="F431" s="2">
        <v>145</v>
      </c>
    </row>
    <row r="432" spans="6:6" x14ac:dyDescent="0.2">
      <c r="F432" s="2">
        <v>169</v>
      </c>
    </row>
    <row r="433" spans="6:6" x14ac:dyDescent="0.2">
      <c r="F433" s="2">
        <v>197</v>
      </c>
    </row>
    <row r="434" spans="6:6" x14ac:dyDescent="0.2">
      <c r="F434" s="2">
        <v>296</v>
      </c>
    </row>
    <row r="435" spans="6:6" x14ac:dyDescent="0.2">
      <c r="F435" s="2">
        <v>4</v>
      </c>
    </row>
    <row r="436" spans="6:6" x14ac:dyDescent="0.2">
      <c r="F436" s="2">
        <v>91</v>
      </c>
    </row>
    <row r="437" spans="6:6" x14ac:dyDescent="0.2">
      <c r="F437" s="2">
        <v>209</v>
      </c>
    </row>
    <row r="438" spans="6:6" x14ac:dyDescent="0.2">
      <c r="F438" s="2">
        <v>249</v>
      </c>
    </row>
    <row r="439" spans="6:6" x14ac:dyDescent="0.2">
      <c r="F439" s="2">
        <v>304</v>
      </c>
    </row>
    <row r="440" spans="6:6" x14ac:dyDescent="0.2">
      <c r="F440" s="2">
        <v>21</v>
      </c>
    </row>
    <row r="441" spans="6:6" x14ac:dyDescent="0.2">
      <c r="F441" s="2">
        <v>39</v>
      </c>
    </row>
    <row r="442" spans="6:6" x14ac:dyDescent="0.2">
      <c r="F442" s="2">
        <v>50</v>
      </c>
    </row>
    <row r="443" spans="6:6" x14ac:dyDescent="0.2">
      <c r="F443" s="2">
        <v>158</v>
      </c>
    </row>
    <row r="444" spans="6:6" x14ac:dyDescent="0.2">
      <c r="F444" s="2">
        <v>187</v>
      </c>
    </row>
    <row r="445" spans="6:6" x14ac:dyDescent="0.2">
      <c r="F445" s="2">
        <v>94</v>
      </c>
    </row>
    <row r="446" spans="6:6" x14ac:dyDescent="0.2">
      <c r="F446" s="2">
        <v>150</v>
      </c>
    </row>
    <row r="447" spans="6:6" x14ac:dyDescent="0.2">
      <c r="F447" s="2">
        <v>188</v>
      </c>
    </row>
    <row r="448" spans="6:6" x14ac:dyDescent="0.2">
      <c r="F448" s="2">
        <v>246</v>
      </c>
    </row>
    <row r="449" spans="6:6" x14ac:dyDescent="0.2">
      <c r="F449" s="2">
        <v>263</v>
      </c>
    </row>
    <row r="450" spans="6:6" x14ac:dyDescent="0.2">
      <c r="F450" s="2">
        <v>98</v>
      </c>
    </row>
    <row r="451" spans="6:6" x14ac:dyDescent="0.2">
      <c r="F451" s="2">
        <v>107</v>
      </c>
    </row>
    <row r="452" spans="6:6" x14ac:dyDescent="0.2">
      <c r="F452" s="2">
        <v>157</v>
      </c>
    </row>
    <row r="453" spans="6:6" x14ac:dyDescent="0.2">
      <c r="F453" s="2">
        <v>291</v>
      </c>
    </row>
    <row r="454" spans="6:6" x14ac:dyDescent="0.2">
      <c r="F454" s="2">
        <v>93</v>
      </c>
    </row>
    <row r="455" spans="6:6" x14ac:dyDescent="0.2">
      <c r="F455" s="2">
        <v>215</v>
      </c>
    </row>
    <row r="456" spans="6:6" x14ac:dyDescent="0.2">
      <c r="F456" s="2">
        <v>219</v>
      </c>
    </row>
    <row r="457" spans="6:6" x14ac:dyDescent="0.2">
      <c r="F457" s="2">
        <v>295</v>
      </c>
    </row>
    <row r="458" spans="6:6" x14ac:dyDescent="0.2">
      <c r="F458" s="2">
        <v>106</v>
      </c>
    </row>
    <row r="459" spans="6:6" x14ac:dyDescent="0.2">
      <c r="F459" s="2">
        <v>148</v>
      </c>
    </row>
    <row r="460" spans="6:6" x14ac:dyDescent="0.2">
      <c r="F460" s="2">
        <v>277</v>
      </c>
    </row>
    <row r="461" spans="6:6" x14ac:dyDescent="0.2">
      <c r="F461" s="2">
        <v>337</v>
      </c>
    </row>
    <row r="462" spans="6:6" x14ac:dyDescent="0.2">
      <c r="F462" s="2">
        <v>199</v>
      </c>
    </row>
    <row r="463" spans="6:6" x14ac:dyDescent="0.2">
      <c r="F463" s="2">
        <v>206</v>
      </c>
    </row>
    <row r="464" spans="6:6" x14ac:dyDescent="0.2">
      <c r="F464" s="2">
        <v>232</v>
      </c>
    </row>
    <row r="465" spans="6:6" x14ac:dyDescent="0.2">
      <c r="F465" s="2">
        <v>336</v>
      </c>
    </row>
    <row r="466" spans="6:6" x14ac:dyDescent="0.2">
      <c r="F466" s="2">
        <v>243</v>
      </c>
    </row>
    <row r="467" spans="6:6" x14ac:dyDescent="0.2">
      <c r="F467" s="2">
        <v>265</v>
      </c>
    </row>
    <row r="468" spans="6:6" x14ac:dyDescent="0.2">
      <c r="F468" s="2">
        <v>285</v>
      </c>
    </row>
    <row r="469" spans="6:6" x14ac:dyDescent="0.2">
      <c r="F469" s="2">
        <v>236</v>
      </c>
    </row>
    <row r="470" spans="6:6" x14ac:dyDescent="0.2">
      <c r="F470" s="2">
        <v>310</v>
      </c>
    </row>
    <row r="471" spans="6:6" x14ac:dyDescent="0.2">
      <c r="F471" s="2">
        <v>323</v>
      </c>
    </row>
    <row r="472" spans="6:6" x14ac:dyDescent="0.2">
      <c r="F472" s="2">
        <v>44</v>
      </c>
    </row>
    <row r="473" spans="6:6" x14ac:dyDescent="0.2">
      <c r="F473" s="2">
        <v>111</v>
      </c>
    </row>
    <row r="474" spans="6:6" x14ac:dyDescent="0.2">
      <c r="F474" s="2">
        <v>117</v>
      </c>
    </row>
    <row r="475" spans="6:6" x14ac:dyDescent="0.2">
      <c r="F475" s="2">
        <v>30</v>
      </c>
    </row>
    <row r="476" spans="6:6" x14ac:dyDescent="0.2">
      <c r="F476" s="2">
        <v>37</v>
      </c>
    </row>
    <row r="477" spans="6:6" x14ac:dyDescent="0.2">
      <c r="F477" s="2">
        <v>80</v>
      </c>
    </row>
    <row r="478" spans="6:6" x14ac:dyDescent="0.2">
      <c r="F478" s="2">
        <v>22</v>
      </c>
    </row>
    <row r="479" spans="6:6" x14ac:dyDescent="0.2">
      <c r="F479" s="2">
        <v>79</v>
      </c>
    </row>
    <row r="480" spans="6:6" x14ac:dyDescent="0.2">
      <c r="F480" s="2">
        <v>300</v>
      </c>
    </row>
    <row r="481" spans="6:6" x14ac:dyDescent="0.2">
      <c r="F481" s="2">
        <v>5</v>
      </c>
    </row>
    <row r="482" spans="6:6" x14ac:dyDescent="0.2">
      <c r="F482" s="2">
        <v>13</v>
      </c>
    </row>
    <row r="483" spans="6:6" x14ac:dyDescent="0.2">
      <c r="F483" s="2">
        <v>284</v>
      </c>
    </row>
    <row r="484" spans="6:6" x14ac:dyDescent="0.2">
      <c r="F484" s="2">
        <v>61</v>
      </c>
    </row>
    <row r="485" spans="6:6" x14ac:dyDescent="0.2">
      <c r="F485"/>
    </row>
    <row r="486" spans="6:6" x14ac:dyDescent="0.2">
      <c r="F486" s="2" t="s">
        <v>430</v>
      </c>
    </row>
    <row r="487" spans="6:6" x14ac:dyDescent="0.2">
      <c r="F487"/>
    </row>
    <row r="488" spans="6:6" x14ac:dyDescent="0.2">
      <c r="F488" s="2">
        <v>62</v>
      </c>
    </row>
    <row r="489" spans="6:6" x14ac:dyDescent="0.2">
      <c r="F489" s="2">
        <v>155</v>
      </c>
    </row>
    <row r="490" spans="6:6" x14ac:dyDescent="0.2">
      <c r="F490" s="2">
        <v>47</v>
      </c>
    </row>
    <row r="491" spans="6:6" x14ac:dyDescent="0.2">
      <c r="F491" s="2">
        <v>160</v>
      </c>
    </row>
    <row r="492" spans="6:6" x14ac:dyDescent="0.2">
      <c r="F492" s="2">
        <v>301</v>
      </c>
    </row>
    <row r="493" spans="6:6" x14ac:dyDescent="0.2">
      <c r="F493" s="2">
        <v>302</v>
      </c>
    </row>
    <row r="494" spans="6:6" x14ac:dyDescent="0.2">
      <c r="F494" s="2">
        <v>326</v>
      </c>
    </row>
    <row r="495" spans="6:6" x14ac:dyDescent="0.2">
      <c r="F495" s="2">
        <v>327</v>
      </c>
    </row>
    <row r="496" spans="6:6" x14ac:dyDescent="0.2">
      <c r="F496" s="2">
        <v>102</v>
      </c>
    </row>
    <row r="497" spans="6:6" x14ac:dyDescent="0.2">
      <c r="F497" s="2">
        <v>231</v>
      </c>
    </row>
    <row r="498" spans="6:6" x14ac:dyDescent="0.2">
      <c r="F498" s="2">
        <v>233</v>
      </c>
    </row>
    <row r="499" spans="6:6" x14ac:dyDescent="0.2">
      <c r="F499" s="2">
        <v>116</v>
      </c>
    </row>
    <row r="500" spans="6:6" x14ac:dyDescent="0.2">
      <c r="F500" s="2">
        <v>244</v>
      </c>
    </row>
    <row r="501" spans="6:6" x14ac:dyDescent="0.2">
      <c r="F501" s="2">
        <v>250</v>
      </c>
    </row>
    <row r="502" spans="6:6" x14ac:dyDescent="0.2">
      <c r="F502"/>
    </row>
    <row r="503" spans="6:6" x14ac:dyDescent="0.2">
      <c r="F503" s="2" t="s">
        <v>334</v>
      </c>
    </row>
    <row r="504" spans="6:6" x14ac:dyDescent="0.2">
      <c r="F504" s="2" t="s">
        <v>335</v>
      </c>
    </row>
    <row r="505" spans="6:6" x14ac:dyDescent="0.2">
      <c r="F505" s="2" t="s">
        <v>336</v>
      </c>
    </row>
    <row r="506" spans="6:6" x14ac:dyDescent="0.2">
      <c r="F506" s="2" t="s">
        <v>337</v>
      </c>
    </row>
    <row r="507" spans="6:6" x14ac:dyDescent="0.2">
      <c r="F507" s="2" t="s">
        <v>338</v>
      </c>
    </row>
    <row r="508" spans="6:6" x14ac:dyDescent="0.2">
      <c r="F508" s="2" t="s">
        <v>339</v>
      </c>
    </row>
    <row r="509" spans="6:6" x14ac:dyDescent="0.2">
      <c r="F509" s="2" t="s">
        <v>340</v>
      </c>
    </row>
    <row r="510" spans="6:6" x14ac:dyDescent="0.2">
      <c r="F510" s="2" t="s">
        <v>341</v>
      </c>
    </row>
    <row r="511" spans="6:6" x14ac:dyDescent="0.2">
      <c r="F511" s="2" t="s">
        <v>342</v>
      </c>
    </row>
    <row r="512" spans="6:6" x14ac:dyDescent="0.2">
      <c r="F512" s="2" t="s">
        <v>343</v>
      </c>
    </row>
    <row r="513" spans="6:6" x14ac:dyDescent="0.2">
      <c r="F513" s="2" t="s">
        <v>344</v>
      </c>
    </row>
    <row r="514" spans="6:6" x14ac:dyDescent="0.2">
      <c r="F514" s="2" t="s">
        <v>345</v>
      </c>
    </row>
    <row r="515" spans="6:6" x14ac:dyDescent="0.2">
      <c r="F515" s="2" t="s">
        <v>346</v>
      </c>
    </row>
    <row r="516" spans="6:6" x14ac:dyDescent="0.2">
      <c r="F516" s="2" t="s">
        <v>347</v>
      </c>
    </row>
  </sheetData>
  <mergeCells count="2">
    <mergeCell ref="A1:D1"/>
    <mergeCell ref="F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60091-CB4F-8644-9716-EFA4705019C0}">
  <dimension ref="A2:K23"/>
  <sheetViews>
    <sheetView zoomScale="90" zoomScaleNormal="90" workbookViewId="0">
      <selection activeCell="A2" sqref="A2:K21"/>
    </sheetView>
  </sheetViews>
  <sheetFormatPr baseColWidth="10" defaultRowHeight="16" x14ac:dyDescent="0.2"/>
  <sheetData>
    <row r="2" spans="1:11" x14ac:dyDescent="0.2">
      <c r="A2" s="130"/>
      <c r="B2" s="130" t="s">
        <v>0</v>
      </c>
      <c r="C2" s="130">
        <v>0.1</v>
      </c>
      <c r="D2" s="130">
        <v>0.15</v>
      </c>
      <c r="E2" s="130">
        <v>0.2</v>
      </c>
      <c r="F2" s="130">
        <v>0.25</v>
      </c>
      <c r="G2" s="130">
        <v>0.3</v>
      </c>
      <c r="H2" s="130">
        <v>0.35</v>
      </c>
      <c r="I2" s="130">
        <v>0.4</v>
      </c>
      <c r="J2" s="130">
        <v>0.45</v>
      </c>
      <c r="K2" s="130">
        <v>0.5</v>
      </c>
    </row>
    <row r="3" spans="1:11" x14ac:dyDescent="0.2">
      <c r="A3" s="142" t="s">
        <v>404</v>
      </c>
      <c r="B3" t="s">
        <v>1</v>
      </c>
      <c r="C3">
        <v>221</v>
      </c>
      <c r="D3">
        <v>159</v>
      </c>
      <c r="E3">
        <v>93</v>
      </c>
      <c r="F3">
        <v>59</v>
      </c>
      <c r="G3">
        <v>30</v>
      </c>
      <c r="H3">
        <v>15</v>
      </c>
      <c r="I3">
        <v>10</v>
      </c>
      <c r="J3">
        <v>5</v>
      </c>
      <c r="K3">
        <v>3</v>
      </c>
    </row>
    <row r="4" spans="1:11" x14ac:dyDescent="0.2">
      <c r="A4" s="142"/>
      <c r="B4" t="s">
        <v>458</v>
      </c>
      <c r="C4">
        <v>38</v>
      </c>
      <c r="D4">
        <v>49</v>
      </c>
      <c r="E4">
        <v>58</v>
      </c>
      <c r="F4">
        <v>56</v>
      </c>
      <c r="G4">
        <v>52</v>
      </c>
      <c r="H4">
        <v>40</v>
      </c>
      <c r="I4">
        <v>29</v>
      </c>
      <c r="J4">
        <v>23</v>
      </c>
      <c r="K4">
        <v>19</v>
      </c>
    </row>
    <row r="5" spans="1:11" x14ac:dyDescent="0.2">
      <c r="A5" s="142"/>
      <c r="B5" t="s">
        <v>457</v>
      </c>
      <c r="C5">
        <v>5.82</v>
      </c>
      <c r="D5">
        <v>3.24</v>
      </c>
      <c r="E5">
        <v>1.6</v>
      </c>
      <c r="F5">
        <v>1.05</v>
      </c>
      <c r="G5">
        <v>0.57999999999999996</v>
      </c>
      <c r="H5">
        <v>0.38</v>
      </c>
      <c r="I5">
        <v>0.34</v>
      </c>
      <c r="J5">
        <v>0.22</v>
      </c>
      <c r="K5">
        <v>0.16</v>
      </c>
    </row>
    <row r="7" spans="1:11" x14ac:dyDescent="0.2">
      <c r="A7" s="142" t="s">
        <v>405</v>
      </c>
      <c r="B7" t="s">
        <v>1</v>
      </c>
      <c r="C7">
        <v>273</v>
      </c>
      <c r="D7" s="110">
        <v>213</v>
      </c>
      <c r="E7">
        <v>143</v>
      </c>
      <c r="F7">
        <v>113</v>
      </c>
      <c r="G7">
        <v>82</v>
      </c>
      <c r="H7">
        <v>33</v>
      </c>
      <c r="I7">
        <v>20</v>
      </c>
      <c r="J7">
        <v>13</v>
      </c>
      <c r="K7">
        <v>9</v>
      </c>
    </row>
    <row r="8" spans="1:11" x14ac:dyDescent="0.2">
      <c r="A8" s="142"/>
      <c r="B8" t="s">
        <v>458</v>
      </c>
      <c r="C8">
        <v>12</v>
      </c>
      <c r="D8" s="110">
        <v>22</v>
      </c>
      <c r="E8">
        <v>33</v>
      </c>
      <c r="F8">
        <v>29</v>
      </c>
      <c r="G8">
        <v>26</v>
      </c>
      <c r="H8">
        <v>31</v>
      </c>
      <c r="I8">
        <v>24</v>
      </c>
      <c r="J8">
        <v>19</v>
      </c>
      <c r="K8">
        <v>16</v>
      </c>
    </row>
    <row r="9" spans="1:11" x14ac:dyDescent="0.2">
      <c r="A9" s="142"/>
      <c r="B9" t="s">
        <v>457</v>
      </c>
      <c r="C9">
        <v>22.75</v>
      </c>
      <c r="D9" s="110">
        <v>9.68</v>
      </c>
      <c r="E9">
        <v>4.33</v>
      </c>
      <c r="F9">
        <v>3.9</v>
      </c>
      <c r="G9">
        <v>3.15</v>
      </c>
      <c r="H9">
        <v>1.06</v>
      </c>
      <c r="I9">
        <v>0.83</v>
      </c>
      <c r="J9">
        <v>0.68</v>
      </c>
      <c r="K9">
        <v>0.56000000000000005</v>
      </c>
    </row>
    <row r="11" spans="1:11" x14ac:dyDescent="0.2">
      <c r="A11" s="142" t="s">
        <v>406</v>
      </c>
      <c r="B11" t="s">
        <v>1</v>
      </c>
      <c r="C11">
        <v>276</v>
      </c>
      <c r="D11">
        <v>246</v>
      </c>
      <c r="E11">
        <v>188</v>
      </c>
      <c r="F11">
        <v>137</v>
      </c>
      <c r="G11">
        <v>106</v>
      </c>
      <c r="H11">
        <v>51</v>
      </c>
      <c r="I11">
        <v>32</v>
      </c>
      <c r="J11">
        <v>19</v>
      </c>
      <c r="K11">
        <v>15</v>
      </c>
    </row>
    <row r="12" spans="1:11" x14ac:dyDescent="0.2">
      <c r="A12" s="142"/>
      <c r="B12" t="s">
        <v>458</v>
      </c>
      <c r="C12">
        <v>11</v>
      </c>
      <c r="D12">
        <v>11</v>
      </c>
      <c r="E12">
        <v>18</v>
      </c>
      <c r="F12">
        <v>21</v>
      </c>
      <c r="G12">
        <v>18</v>
      </c>
      <c r="H12">
        <v>25</v>
      </c>
      <c r="I12">
        <v>20</v>
      </c>
      <c r="J12">
        <v>17</v>
      </c>
      <c r="K12">
        <v>14</v>
      </c>
    </row>
    <row r="13" spans="1:11" x14ac:dyDescent="0.2">
      <c r="A13" s="142"/>
      <c r="B13" t="s">
        <v>457</v>
      </c>
      <c r="C13">
        <v>25.09</v>
      </c>
      <c r="D13">
        <v>22.36</v>
      </c>
      <c r="E13">
        <v>10.44</v>
      </c>
      <c r="F13">
        <v>6.52</v>
      </c>
      <c r="G13">
        <v>5.89</v>
      </c>
      <c r="H13">
        <v>2.04</v>
      </c>
      <c r="I13">
        <v>1.6</v>
      </c>
      <c r="J13">
        <v>1.1200000000000001</v>
      </c>
      <c r="K13">
        <v>1.07</v>
      </c>
    </row>
    <row r="15" spans="1:11" x14ac:dyDescent="0.2">
      <c r="A15" s="142" t="s">
        <v>407</v>
      </c>
      <c r="B15" t="s">
        <v>1</v>
      </c>
      <c r="C15">
        <v>292</v>
      </c>
      <c r="D15">
        <v>250</v>
      </c>
      <c r="E15">
        <v>204</v>
      </c>
      <c r="F15">
        <v>157</v>
      </c>
      <c r="G15">
        <v>118</v>
      </c>
      <c r="H15">
        <v>75</v>
      </c>
      <c r="I15">
        <v>40</v>
      </c>
      <c r="J15">
        <v>23</v>
      </c>
      <c r="K15">
        <v>15</v>
      </c>
    </row>
    <row r="16" spans="1:11" x14ac:dyDescent="0.2">
      <c r="A16" s="142"/>
      <c r="B16" t="s">
        <v>458</v>
      </c>
      <c r="C16">
        <v>7</v>
      </c>
      <c r="D16">
        <v>10</v>
      </c>
      <c r="E16">
        <v>14</v>
      </c>
      <c r="F16">
        <v>16</v>
      </c>
      <c r="G16">
        <v>15</v>
      </c>
      <c r="H16">
        <v>19</v>
      </c>
      <c r="I16">
        <v>18</v>
      </c>
      <c r="J16">
        <v>16</v>
      </c>
      <c r="K16">
        <v>14</v>
      </c>
    </row>
    <row r="17" spans="1:11" x14ac:dyDescent="0.2">
      <c r="A17" s="142"/>
      <c r="B17" t="s">
        <v>457</v>
      </c>
      <c r="C17">
        <v>41.71</v>
      </c>
      <c r="D17">
        <v>25</v>
      </c>
      <c r="E17">
        <v>14.57</v>
      </c>
      <c r="F17">
        <v>9.81</v>
      </c>
      <c r="G17">
        <v>7.87</v>
      </c>
      <c r="H17">
        <v>3.95</v>
      </c>
      <c r="I17">
        <v>2.2200000000000002</v>
      </c>
      <c r="J17">
        <v>1.44</v>
      </c>
      <c r="K17">
        <v>1.07</v>
      </c>
    </row>
    <row r="19" spans="1:11" x14ac:dyDescent="0.2">
      <c r="A19" s="143" t="s">
        <v>408</v>
      </c>
      <c r="B19" s="70" t="s">
        <v>1</v>
      </c>
      <c r="C19" s="70">
        <v>302</v>
      </c>
      <c r="D19" s="70">
        <v>265</v>
      </c>
      <c r="E19" s="70">
        <v>224</v>
      </c>
      <c r="F19" s="70">
        <v>177</v>
      </c>
      <c r="G19" s="70">
        <v>123</v>
      </c>
      <c r="H19" s="70">
        <v>100</v>
      </c>
      <c r="I19" s="70">
        <v>60</v>
      </c>
      <c r="J19" s="70">
        <v>33</v>
      </c>
      <c r="K19" s="70">
        <v>25</v>
      </c>
    </row>
    <row r="20" spans="1:11" x14ac:dyDescent="0.2">
      <c r="A20" s="143"/>
      <c r="B20" s="70" t="s">
        <v>458</v>
      </c>
      <c r="C20" s="70">
        <v>5</v>
      </c>
      <c r="D20" s="70">
        <v>7</v>
      </c>
      <c r="E20" s="70">
        <v>10</v>
      </c>
      <c r="F20" s="70">
        <v>12</v>
      </c>
      <c r="G20" s="70">
        <v>14</v>
      </c>
      <c r="H20" s="70">
        <v>14</v>
      </c>
      <c r="I20" s="70">
        <v>14</v>
      </c>
      <c r="J20" s="70">
        <v>14</v>
      </c>
      <c r="K20" s="70">
        <v>12</v>
      </c>
    </row>
    <row r="21" spans="1:11" x14ac:dyDescent="0.2">
      <c r="A21" s="144"/>
      <c r="B21" s="98" t="s">
        <v>457</v>
      </c>
      <c r="C21" s="98">
        <v>60.4</v>
      </c>
      <c r="D21" s="98">
        <v>37.86</v>
      </c>
      <c r="E21" s="98">
        <v>22.4</v>
      </c>
      <c r="F21" s="98">
        <v>14.75</v>
      </c>
      <c r="G21" s="98">
        <v>8.7899999999999991</v>
      </c>
      <c r="H21" s="98">
        <v>7.14</v>
      </c>
      <c r="I21" s="98">
        <v>4.29</v>
      </c>
      <c r="J21" s="98">
        <v>2.36</v>
      </c>
      <c r="K21" s="98">
        <v>2.08</v>
      </c>
    </row>
    <row r="23" spans="1:11" x14ac:dyDescent="0.2">
      <c r="A23" t="s">
        <v>456</v>
      </c>
      <c r="B23">
        <f>345/40</f>
        <v>8.625</v>
      </c>
    </row>
  </sheetData>
  <mergeCells count="5">
    <mergeCell ref="A3:A5"/>
    <mergeCell ref="A7:A9"/>
    <mergeCell ref="A11:A13"/>
    <mergeCell ref="A15:A17"/>
    <mergeCell ref="A19:A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CFC00-627E-1C4A-BB30-BC4F02CF4C26}">
  <dimension ref="A1:A214"/>
  <sheetViews>
    <sheetView zoomScaleNormal="100" workbookViewId="0"/>
  </sheetViews>
  <sheetFormatPr baseColWidth="10" defaultRowHeight="16" x14ac:dyDescent="0.2"/>
  <cols>
    <col min="1" max="1" width="33.33203125" bestFit="1" customWidth="1"/>
  </cols>
  <sheetData>
    <row r="1" spans="1:1" x14ac:dyDescent="0.2">
      <c r="A1" t="s">
        <v>476</v>
      </c>
    </row>
    <row r="2" spans="1:1" x14ac:dyDescent="0.2">
      <c r="A2" t="s">
        <v>97</v>
      </c>
    </row>
    <row r="3" spans="1:1" x14ac:dyDescent="0.2">
      <c r="A3" t="s">
        <v>99</v>
      </c>
    </row>
    <row r="4" spans="1:1" x14ac:dyDescent="0.2">
      <c r="A4" t="s">
        <v>459</v>
      </c>
    </row>
    <row r="5" spans="1:1" x14ac:dyDescent="0.2">
      <c r="A5" t="s">
        <v>79</v>
      </c>
    </row>
    <row r="6" spans="1:1" x14ac:dyDescent="0.2">
      <c r="A6" t="s">
        <v>100</v>
      </c>
    </row>
    <row r="7" spans="1:1" x14ac:dyDescent="0.2">
      <c r="A7" t="s">
        <v>101</v>
      </c>
    </row>
    <row r="8" spans="1:1" x14ac:dyDescent="0.2">
      <c r="A8" t="s">
        <v>460</v>
      </c>
    </row>
    <row r="9" spans="1:1" x14ac:dyDescent="0.2">
      <c r="A9" t="s">
        <v>102</v>
      </c>
    </row>
    <row r="10" spans="1:1" x14ac:dyDescent="0.2">
      <c r="A10" t="s">
        <v>103</v>
      </c>
    </row>
    <row r="11" spans="1:1" x14ac:dyDescent="0.2">
      <c r="A11" t="s">
        <v>82</v>
      </c>
    </row>
    <row r="12" spans="1:1" x14ac:dyDescent="0.2">
      <c r="A12" t="s">
        <v>106</v>
      </c>
    </row>
    <row r="13" spans="1:1" x14ac:dyDescent="0.2">
      <c r="A13" t="s">
        <v>107</v>
      </c>
    </row>
    <row r="14" spans="1:1" x14ac:dyDescent="0.2">
      <c r="A14" t="s">
        <v>109</v>
      </c>
    </row>
    <row r="15" spans="1:1" x14ac:dyDescent="0.2">
      <c r="A15" t="s">
        <v>110</v>
      </c>
    </row>
    <row r="16" spans="1:1" x14ac:dyDescent="0.2">
      <c r="A16" t="s">
        <v>111</v>
      </c>
    </row>
    <row r="17" spans="1:1" x14ac:dyDescent="0.2">
      <c r="A17" t="s">
        <v>112</v>
      </c>
    </row>
    <row r="18" spans="1:1" x14ac:dyDescent="0.2">
      <c r="A18" t="s">
        <v>113</v>
      </c>
    </row>
    <row r="19" spans="1:1" x14ac:dyDescent="0.2">
      <c r="A19" t="s">
        <v>114</v>
      </c>
    </row>
    <row r="20" spans="1:1" x14ac:dyDescent="0.2">
      <c r="A20" t="s">
        <v>115</v>
      </c>
    </row>
    <row r="21" spans="1:1" x14ac:dyDescent="0.2">
      <c r="A21" t="s">
        <v>116</v>
      </c>
    </row>
    <row r="22" spans="1:1" x14ac:dyDescent="0.2">
      <c r="A22" t="s">
        <v>117</v>
      </c>
    </row>
    <row r="23" spans="1:1" x14ac:dyDescent="0.2">
      <c r="A23" t="s">
        <v>118</v>
      </c>
    </row>
    <row r="24" spans="1:1" x14ac:dyDescent="0.2">
      <c r="A24" t="s">
        <v>119</v>
      </c>
    </row>
    <row r="25" spans="1:1" x14ac:dyDescent="0.2">
      <c r="A25" t="s">
        <v>120</v>
      </c>
    </row>
    <row r="26" spans="1:1" x14ac:dyDescent="0.2">
      <c r="A26" t="s">
        <v>121</v>
      </c>
    </row>
    <row r="27" spans="1:1" x14ac:dyDescent="0.2">
      <c r="A27" t="s">
        <v>122</v>
      </c>
    </row>
    <row r="28" spans="1:1" x14ac:dyDescent="0.2">
      <c r="A28" t="s">
        <v>123</v>
      </c>
    </row>
    <row r="29" spans="1:1" x14ac:dyDescent="0.2">
      <c r="A29" t="s">
        <v>124</v>
      </c>
    </row>
    <row r="30" spans="1:1" x14ac:dyDescent="0.2">
      <c r="A30" t="s">
        <v>125</v>
      </c>
    </row>
    <row r="31" spans="1:1" x14ac:dyDescent="0.2">
      <c r="A31" t="s">
        <v>76</v>
      </c>
    </row>
    <row r="32" spans="1:1" x14ac:dyDescent="0.2">
      <c r="A32" t="s">
        <v>126</v>
      </c>
    </row>
    <row r="33" spans="1:1" x14ac:dyDescent="0.2">
      <c r="A33" t="s">
        <v>128</v>
      </c>
    </row>
    <row r="34" spans="1:1" x14ac:dyDescent="0.2">
      <c r="A34" t="s">
        <v>129</v>
      </c>
    </row>
    <row r="35" spans="1:1" x14ac:dyDescent="0.2">
      <c r="A35" t="s">
        <v>131</v>
      </c>
    </row>
    <row r="36" spans="1:1" x14ac:dyDescent="0.2">
      <c r="A36" t="s">
        <v>132</v>
      </c>
    </row>
    <row r="37" spans="1:1" x14ac:dyDescent="0.2">
      <c r="A37" t="s">
        <v>20</v>
      </c>
    </row>
    <row r="38" spans="1:1" x14ac:dyDescent="0.2">
      <c r="A38" t="s">
        <v>133</v>
      </c>
    </row>
    <row r="39" spans="1:1" x14ac:dyDescent="0.2">
      <c r="A39" t="s">
        <v>134</v>
      </c>
    </row>
    <row r="40" spans="1:1" x14ac:dyDescent="0.2">
      <c r="A40" t="s">
        <v>461</v>
      </c>
    </row>
    <row r="41" spans="1:1" x14ac:dyDescent="0.2">
      <c r="A41" t="s">
        <v>136</v>
      </c>
    </row>
    <row r="42" spans="1:1" x14ac:dyDescent="0.2">
      <c r="A42" t="s">
        <v>462</v>
      </c>
    </row>
    <row r="43" spans="1:1" x14ac:dyDescent="0.2">
      <c r="A43" t="s">
        <v>138</v>
      </c>
    </row>
    <row r="44" spans="1:1" x14ac:dyDescent="0.2">
      <c r="A44" t="s">
        <v>140</v>
      </c>
    </row>
    <row r="45" spans="1:1" x14ac:dyDescent="0.2">
      <c r="A45" t="s">
        <v>22</v>
      </c>
    </row>
    <row r="46" spans="1:1" x14ac:dyDescent="0.2">
      <c r="A46" t="s">
        <v>142</v>
      </c>
    </row>
    <row r="47" spans="1:1" x14ac:dyDescent="0.2">
      <c r="A47" t="s">
        <v>143</v>
      </c>
    </row>
    <row r="48" spans="1:1" x14ac:dyDescent="0.2">
      <c r="A48" t="s">
        <v>144</v>
      </c>
    </row>
    <row r="49" spans="1:1" x14ac:dyDescent="0.2">
      <c r="A49" t="s">
        <v>145</v>
      </c>
    </row>
    <row r="50" spans="1:1" x14ac:dyDescent="0.2">
      <c r="A50" t="s">
        <v>146</v>
      </c>
    </row>
    <row r="51" spans="1:1" x14ac:dyDescent="0.2">
      <c r="A51" t="s">
        <v>47</v>
      </c>
    </row>
    <row r="52" spans="1:1" x14ac:dyDescent="0.2">
      <c r="A52" t="s">
        <v>148</v>
      </c>
    </row>
    <row r="53" spans="1:1" x14ac:dyDescent="0.2">
      <c r="A53" t="s">
        <v>149</v>
      </c>
    </row>
    <row r="54" spans="1:1" x14ac:dyDescent="0.2">
      <c r="A54" t="s">
        <v>150</v>
      </c>
    </row>
    <row r="55" spans="1:1" x14ac:dyDescent="0.2">
      <c r="A55" t="s">
        <v>151</v>
      </c>
    </row>
    <row r="56" spans="1:1" x14ac:dyDescent="0.2">
      <c r="A56" t="s">
        <v>152</v>
      </c>
    </row>
    <row r="57" spans="1:1" x14ac:dyDescent="0.2">
      <c r="A57" t="s">
        <v>153</v>
      </c>
    </row>
    <row r="58" spans="1:1" x14ac:dyDescent="0.2">
      <c r="A58" t="s">
        <v>154</v>
      </c>
    </row>
    <row r="59" spans="1:1" x14ac:dyDescent="0.2">
      <c r="A59" t="s">
        <v>80</v>
      </c>
    </row>
    <row r="60" spans="1:1" x14ac:dyDescent="0.2">
      <c r="A60" t="s">
        <v>86</v>
      </c>
    </row>
    <row r="61" spans="1:1" x14ac:dyDescent="0.2">
      <c r="A61" t="s">
        <v>158</v>
      </c>
    </row>
    <row r="62" spans="1:1" x14ac:dyDescent="0.2">
      <c r="A62" t="s">
        <v>160</v>
      </c>
    </row>
    <row r="63" spans="1:1" x14ac:dyDescent="0.2">
      <c r="A63" t="s">
        <v>161</v>
      </c>
    </row>
    <row r="64" spans="1:1" x14ac:dyDescent="0.2">
      <c r="A64" t="s">
        <v>162</v>
      </c>
    </row>
    <row r="65" spans="1:1" x14ac:dyDescent="0.2">
      <c r="A65" t="s">
        <v>163</v>
      </c>
    </row>
    <row r="66" spans="1:1" x14ac:dyDescent="0.2">
      <c r="A66" t="s">
        <v>167</v>
      </c>
    </row>
    <row r="67" spans="1:1" x14ac:dyDescent="0.2">
      <c r="A67" t="s">
        <v>77</v>
      </c>
    </row>
    <row r="68" spans="1:1" x14ac:dyDescent="0.2">
      <c r="A68" t="s">
        <v>168</v>
      </c>
    </row>
    <row r="69" spans="1:1" x14ac:dyDescent="0.2">
      <c r="A69" t="s">
        <v>463</v>
      </c>
    </row>
    <row r="70" spans="1:1" x14ac:dyDescent="0.2">
      <c r="A70" t="s">
        <v>169</v>
      </c>
    </row>
    <row r="71" spans="1:1" x14ac:dyDescent="0.2">
      <c r="A71" t="s">
        <v>170</v>
      </c>
    </row>
    <row r="72" spans="1:1" x14ac:dyDescent="0.2">
      <c r="A72" t="s">
        <v>78</v>
      </c>
    </row>
    <row r="73" spans="1:1" x14ac:dyDescent="0.2">
      <c r="A73" t="s">
        <v>172</v>
      </c>
    </row>
    <row r="74" spans="1:1" x14ac:dyDescent="0.2">
      <c r="A74" t="s">
        <v>174</v>
      </c>
    </row>
    <row r="75" spans="1:1" x14ac:dyDescent="0.2">
      <c r="A75" t="s">
        <v>175</v>
      </c>
    </row>
    <row r="76" spans="1:1" x14ac:dyDescent="0.2">
      <c r="A76" t="s">
        <v>176</v>
      </c>
    </row>
    <row r="77" spans="1:1" x14ac:dyDescent="0.2">
      <c r="A77" t="s">
        <v>177</v>
      </c>
    </row>
    <row r="78" spans="1:1" x14ac:dyDescent="0.2">
      <c r="A78" t="s">
        <v>178</v>
      </c>
    </row>
    <row r="79" spans="1:1" x14ac:dyDescent="0.2">
      <c r="A79" t="s">
        <v>179</v>
      </c>
    </row>
    <row r="80" spans="1:1" x14ac:dyDescent="0.2">
      <c r="A80" t="s">
        <v>464</v>
      </c>
    </row>
    <row r="81" spans="1:1" x14ac:dyDescent="0.2">
      <c r="A81" t="s">
        <v>465</v>
      </c>
    </row>
    <row r="82" spans="1:1" x14ac:dyDescent="0.2">
      <c r="A82" t="s">
        <v>183</v>
      </c>
    </row>
    <row r="83" spans="1:1" x14ac:dyDescent="0.2">
      <c r="A83" t="s">
        <v>186</v>
      </c>
    </row>
    <row r="84" spans="1:1" x14ac:dyDescent="0.2">
      <c r="A84" t="s">
        <v>187</v>
      </c>
    </row>
    <row r="85" spans="1:1" x14ac:dyDescent="0.2">
      <c r="A85" t="s">
        <v>188</v>
      </c>
    </row>
    <row r="86" spans="1:1" x14ac:dyDescent="0.2">
      <c r="A86" t="s">
        <v>189</v>
      </c>
    </row>
    <row r="87" spans="1:1" x14ac:dyDescent="0.2">
      <c r="A87" t="s">
        <v>190</v>
      </c>
    </row>
    <row r="88" spans="1:1" x14ac:dyDescent="0.2">
      <c r="A88" t="s">
        <v>192</v>
      </c>
    </row>
    <row r="89" spans="1:1" x14ac:dyDescent="0.2">
      <c r="A89" t="s">
        <v>193</v>
      </c>
    </row>
    <row r="90" spans="1:1" x14ac:dyDescent="0.2">
      <c r="A90" t="s">
        <v>194</v>
      </c>
    </row>
    <row r="91" spans="1:1" x14ac:dyDescent="0.2">
      <c r="A91" t="s">
        <v>195</v>
      </c>
    </row>
    <row r="92" spans="1:1" x14ac:dyDescent="0.2">
      <c r="A92" t="s">
        <v>196</v>
      </c>
    </row>
    <row r="93" spans="1:1" x14ac:dyDescent="0.2">
      <c r="A93" t="s">
        <v>198</v>
      </c>
    </row>
    <row r="94" spans="1:1" x14ac:dyDescent="0.2">
      <c r="A94" t="s">
        <v>200</v>
      </c>
    </row>
    <row r="95" spans="1:1" x14ac:dyDescent="0.2">
      <c r="A95" t="s">
        <v>201</v>
      </c>
    </row>
    <row r="96" spans="1:1" x14ac:dyDescent="0.2">
      <c r="A96" t="s">
        <v>202</v>
      </c>
    </row>
    <row r="97" spans="1:1" x14ac:dyDescent="0.2">
      <c r="A97" t="s">
        <v>203</v>
      </c>
    </row>
    <row r="98" spans="1:1" x14ac:dyDescent="0.2">
      <c r="A98" t="s">
        <v>204</v>
      </c>
    </row>
    <row r="99" spans="1:1" x14ac:dyDescent="0.2">
      <c r="A99" t="s">
        <v>205</v>
      </c>
    </row>
    <row r="100" spans="1:1" x14ac:dyDescent="0.2">
      <c r="A100" t="s">
        <v>466</v>
      </c>
    </row>
    <row r="101" spans="1:1" x14ac:dyDescent="0.2">
      <c r="A101" t="s">
        <v>207</v>
      </c>
    </row>
    <row r="102" spans="1:1" x14ac:dyDescent="0.2">
      <c r="A102" t="s">
        <v>467</v>
      </c>
    </row>
    <row r="103" spans="1:1" x14ac:dyDescent="0.2">
      <c r="A103" t="s">
        <v>208</v>
      </c>
    </row>
    <row r="104" spans="1:1" x14ac:dyDescent="0.2">
      <c r="A104" t="s">
        <v>210</v>
      </c>
    </row>
    <row r="105" spans="1:1" x14ac:dyDescent="0.2">
      <c r="A105" t="s">
        <v>211</v>
      </c>
    </row>
    <row r="106" spans="1:1" x14ac:dyDescent="0.2">
      <c r="A106" t="s">
        <v>213</v>
      </c>
    </row>
    <row r="107" spans="1:1" x14ac:dyDescent="0.2">
      <c r="A107" t="s">
        <v>214</v>
      </c>
    </row>
    <row r="108" spans="1:1" x14ac:dyDescent="0.2">
      <c r="A108" t="s">
        <v>215</v>
      </c>
    </row>
    <row r="109" spans="1:1" x14ac:dyDescent="0.2">
      <c r="A109" t="s">
        <v>217</v>
      </c>
    </row>
    <row r="110" spans="1:1" x14ac:dyDescent="0.2">
      <c r="A110" t="s">
        <v>218</v>
      </c>
    </row>
    <row r="111" spans="1:1" x14ac:dyDescent="0.2">
      <c r="A111" t="s">
        <v>219</v>
      </c>
    </row>
    <row r="112" spans="1:1" x14ac:dyDescent="0.2">
      <c r="A112" t="s">
        <v>220</v>
      </c>
    </row>
    <row r="113" spans="1:1" x14ac:dyDescent="0.2">
      <c r="A113" t="s">
        <v>468</v>
      </c>
    </row>
    <row r="114" spans="1:1" x14ac:dyDescent="0.2">
      <c r="A114" t="s">
        <v>221</v>
      </c>
    </row>
    <row r="115" spans="1:1" x14ac:dyDescent="0.2">
      <c r="A115" t="s">
        <v>222</v>
      </c>
    </row>
    <row r="116" spans="1:1" x14ac:dyDescent="0.2">
      <c r="A116" t="s">
        <v>469</v>
      </c>
    </row>
    <row r="117" spans="1:1" x14ac:dyDescent="0.2">
      <c r="A117" t="s">
        <v>224</v>
      </c>
    </row>
    <row r="118" spans="1:1" x14ac:dyDescent="0.2">
      <c r="A118" t="s">
        <v>225</v>
      </c>
    </row>
    <row r="119" spans="1:1" x14ac:dyDescent="0.2">
      <c r="A119" t="s">
        <v>226</v>
      </c>
    </row>
    <row r="120" spans="1:1" x14ac:dyDescent="0.2">
      <c r="A120" t="s">
        <v>228</v>
      </c>
    </row>
    <row r="121" spans="1:1" x14ac:dyDescent="0.2">
      <c r="A121" t="s">
        <v>229</v>
      </c>
    </row>
    <row r="122" spans="1:1" x14ac:dyDescent="0.2">
      <c r="A122" t="s">
        <v>230</v>
      </c>
    </row>
    <row r="123" spans="1:1" x14ac:dyDescent="0.2">
      <c r="A123" t="s">
        <v>232</v>
      </c>
    </row>
    <row r="124" spans="1:1" x14ac:dyDescent="0.2">
      <c r="A124" t="s">
        <v>233</v>
      </c>
    </row>
    <row r="125" spans="1:1" x14ac:dyDescent="0.2">
      <c r="A125" t="s">
        <v>235</v>
      </c>
    </row>
    <row r="126" spans="1:1" x14ac:dyDescent="0.2">
      <c r="A126" t="s">
        <v>236</v>
      </c>
    </row>
    <row r="127" spans="1:1" x14ac:dyDescent="0.2">
      <c r="A127" t="s">
        <v>237</v>
      </c>
    </row>
    <row r="128" spans="1:1" x14ac:dyDescent="0.2">
      <c r="A128" t="s">
        <v>238</v>
      </c>
    </row>
    <row r="129" spans="1:1" x14ac:dyDescent="0.2">
      <c r="A129" t="s">
        <v>239</v>
      </c>
    </row>
    <row r="130" spans="1:1" x14ac:dyDescent="0.2">
      <c r="A130" t="s">
        <v>240</v>
      </c>
    </row>
    <row r="131" spans="1:1" x14ac:dyDescent="0.2">
      <c r="A131" t="s">
        <v>241</v>
      </c>
    </row>
    <row r="132" spans="1:1" x14ac:dyDescent="0.2">
      <c r="A132" t="s">
        <v>243</v>
      </c>
    </row>
    <row r="133" spans="1:1" x14ac:dyDescent="0.2">
      <c r="A133" t="s">
        <v>244</v>
      </c>
    </row>
    <row r="134" spans="1:1" x14ac:dyDescent="0.2">
      <c r="A134" t="s">
        <v>245</v>
      </c>
    </row>
    <row r="135" spans="1:1" x14ac:dyDescent="0.2">
      <c r="A135" t="s">
        <v>246</v>
      </c>
    </row>
    <row r="136" spans="1:1" x14ac:dyDescent="0.2">
      <c r="A136" t="s">
        <v>247</v>
      </c>
    </row>
    <row r="137" spans="1:1" x14ac:dyDescent="0.2">
      <c r="A137" t="s">
        <v>248</v>
      </c>
    </row>
    <row r="138" spans="1:1" x14ac:dyDescent="0.2">
      <c r="A138" t="s">
        <v>251</v>
      </c>
    </row>
    <row r="139" spans="1:1" x14ac:dyDescent="0.2">
      <c r="A139" t="s">
        <v>252</v>
      </c>
    </row>
    <row r="140" spans="1:1" x14ac:dyDescent="0.2">
      <c r="A140" t="s">
        <v>253</v>
      </c>
    </row>
    <row r="141" spans="1:1" x14ac:dyDescent="0.2">
      <c r="A141" t="s">
        <v>254</v>
      </c>
    </row>
    <row r="142" spans="1:1" x14ac:dyDescent="0.2">
      <c r="A142" t="s">
        <v>94</v>
      </c>
    </row>
    <row r="143" spans="1:1" x14ac:dyDescent="0.2">
      <c r="A143" t="s">
        <v>255</v>
      </c>
    </row>
    <row r="144" spans="1:1" x14ac:dyDescent="0.2">
      <c r="A144" t="s">
        <v>256</v>
      </c>
    </row>
    <row r="145" spans="1:1" x14ac:dyDescent="0.2">
      <c r="A145" t="s">
        <v>257</v>
      </c>
    </row>
    <row r="146" spans="1:1" x14ac:dyDescent="0.2">
      <c r="A146" t="s">
        <v>258</v>
      </c>
    </row>
    <row r="147" spans="1:1" x14ac:dyDescent="0.2">
      <c r="A147" t="s">
        <v>259</v>
      </c>
    </row>
    <row r="148" spans="1:1" x14ac:dyDescent="0.2">
      <c r="A148" t="s">
        <v>260</v>
      </c>
    </row>
    <row r="149" spans="1:1" x14ac:dyDescent="0.2">
      <c r="A149" t="s">
        <v>262</v>
      </c>
    </row>
    <row r="150" spans="1:1" x14ac:dyDescent="0.2">
      <c r="A150" t="s">
        <v>263</v>
      </c>
    </row>
    <row r="151" spans="1:1" x14ac:dyDescent="0.2">
      <c r="A151" t="s">
        <v>264</v>
      </c>
    </row>
    <row r="152" spans="1:1" x14ac:dyDescent="0.2">
      <c r="A152" t="s">
        <v>266</v>
      </c>
    </row>
    <row r="153" spans="1:1" x14ac:dyDescent="0.2">
      <c r="A153" t="s">
        <v>470</v>
      </c>
    </row>
    <row r="154" spans="1:1" x14ac:dyDescent="0.2">
      <c r="A154" t="s">
        <v>81</v>
      </c>
    </row>
    <row r="155" spans="1:1" x14ac:dyDescent="0.2">
      <c r="A155" t="s">
        <v>24</v>
      </c>
    </row>
    <row r="156" spans="1:1" x14ac:dyDescent="0.2">
      <c r="A156" t="s">
        <v>270</v>
      </c>
    </row>
    <row r="157" spans="1:1" x14ac:dyDescent="0.2">
      <c r="A157" t="s">
        <v>471</v>
      </c>
    </row>
    <row r="158" spans="1:1" x14ac:dyDescent="0.2">
      <c r="A158" t="s">
        <v>271</v>
      </c>
    </row>
    <row r="159" spans="1:1" x14ac:dyDescent="0.2">
      <c r="A159" t="s">
        <v>43</v>
      </c>
    </row>
    <row r="160" spans="1:1" x14ac:dyDescent="0.2">
      <c r="A160" t="s">
        <v>272</v>
      </c>
    </row>
    <row r="161" spans="1:1" x14ac:dyDescent="0.2">
      <c r="A161" t="s">
        <v>273</v>
      </c>
    </row>
    <row r="162" spans="1:1" x14ac:dyDescent="0.2">
      <c r="A162" t="s">
        <v>274</v>
      </c>
    </row>
    <row r="163" spans="1:1" x14ac:dyDescent="0.2">
      <c r="A163" t="s">
        <v>275</v>
      </c>
    </row>
    <row r="164" spans="1:1" x14ac:dyDescent="0.2">
      <c r="A164" t="s">
        <v>276</v>
      </c>
    </row>
    <row r="165" spans="1:1" x14ac:dyDescent="0.2">
      <c r="A165" t="s">
        <v>277</v>
      </c>
    </row>
    <row r="166" spans="1:1" x14ac:dyDescent="0.2">
      <c r="A166" t="s">
        <v>423</v>
      </c>
    </row>
    <row r="167" spans="1:1" x14ac:dyDescent="0.2">
      <c r="A167" t="s">
        <v>278</v>
      </c>
    </row>
    <row r="168" spans="1:1" x14ac:dyDescent="0.2">
      <c r="A168" t="s">
        <v>279</v>
      </c>
    </row>
    <row r="169" spans="1:1" x14ac:dyDescent="0.2">
      <c r="A169" t="s">
        <v>472</v>
      </c>
    </row>
    <row r="170" spans="1:1" x14ac:dyDescent="0.2">
      <c r="A170" t="s">
        <v>473</v>
      </c>
    </row>
    <row r="171" spans="1:1" x14ac:dyDescent="0.2">
      <c r="A171" t="s">
        <v>282</v>
      </c>
    </row>
    <row r="172" spans="1:1" x14ac:dyDescent="0.2">
      <c r="A172" t="s">
        <v>474</v>
      </c>
    </row>
    <row r="173" spans="1:1" x14ac:dyDescent="0.2">
      <c r="A173" t="s">
        <v>283</v>
      </c>
    </row>
    <row r="174" spans="1:1" x14ac:dyDescent="0.2">
      <c r="A174" t="s">
        <v>284</v>
      </c>
    </row>
    <row r="175" spans="1:1" x14ac:dyDescent="0.2">
      <c r="A175" t="s">
        <v>287</v>
      </c>
    </row>
    <row r="176" spans="1:1" x14ac:dyDescent="0.2">
      <c r="A176" t="s">
        <v>289</v>
      </c>
    </row>
    <row r="177" spans="1:1" x14ac:dyDescent="0.2">
      <c r="A177" t="s">
        <v>290</v>
      </c>
    </row>
    <row r="178" spans="1:1" x14ac:dyDescent="0.2">
      <c r="A178" t="s">
        <v>292</v>
      </c>
    </row>
    <row r="179" spans="1:1" x14ac:dyDescent="0.2">
      <c r="A179" t="s">
        <v>293</v>
      </c>
    </row>
    <row r="180" spans="1:1" x14ac:dyDescent="0.2">
      <c r="A180" t="s">
        <v>294</v>
      </c>
    </row>
    <row r="181" spans="1:1" x14ac:dyDescent="0.2">
      <c r="A181" t="s">
        <v>295</v>
      </c>
    </row>
    <row r="182" spans="1:1" x14ac:dyDescent="0.2">
      <c r="A182" t="s">
        <v>296</v>
      </c>
    </row>
    <row r="183" spans="1:1" x14ac:dyDescent="0.2">
      <c r="A183" t="s">
        <v>415</v>
      </c>
    </row>
    <row r="184" spans="1:1" x14ac:dyDescent="0.2">
      <c r="A184" t="s">
        <v>297</v>
      </c>
    </row>
    <row r="185" spans="1:1" x14ac:dyDescent="0.2">
      <c r="A185" t="s">
        <v>298</v>
      </c>
    </row>
    <row r="186" spans="1:1" x14ac:dyDescent="0.2">
      <c r="A186" t="s">
        <v>299</v>
      </c>
    </row>
    <row r="187" spans="1:1" x14ac:dyDescent="0.2">
      <c r="A187" t="s">
        <v>419</v>
      </c>
    </row>
    <row r="188" spans="1:1" x14ac:dyDescent="0.2">
      <c r="A188" t="s">
        <v>60</v>
      </c>
    </row>
    <row r="189" spans="1:1" x14ac:dyDescent="0.2">
      <c r="A189" t="s">
        <v>332</v>
      </c>
    </row>
    <row r="190" spans="1:1" x14ac:dyDescent="0.2">
      <c r="A190" t="s">
        <v>300</v>
      </c>
    </row>
    <row r="191" spans="1:1" x14ac:dyDescent="0.2">
      <c r="A191" t="s">
        <v>301</v>
      </c>
    </row>
    <row r="192" spans="1:1" x14ac:dyDescent="0.2">
      <c r="A192" t="s">
        <v>302</v>
      </c>
    </row>
    <row r="193" spans="1:1" x14ac:dyDescent="0.2">
      <c r="A193" t="s">
        <v>303</v>
      </c>
    </row>
    <row r="194" spans="1:1" x14ac:dyDescent="0.2">
      <c r="A194" t="s">
        <v>304</v>
      </c>
    </row>
    <row r="195" spans="1:1" x14ac:dyDescent="0.2">
      <c r="A195" t="s">
        <v>305</v>
      </c>
    </row>
    <row r="196" spans="1:1" x14ac:dyDescent="0.2">
      <c r="A196" t="s">
        <v>475</v>
      </c>
    </row>
    <row r="197" spans="1:1" x14ac:dyDescent="0.2">
      <c r="A197" t="s">
        <v>308</v>
      </c>
    </row>
    <row r="198" spans="1:1" x14ac:dyDescent="0.2">
      <c r="A198" t="s">
        <v>309</v>
      </c>
    </row>
    <row r="199" spans="1:1" x14ac:dyDescent="0.2">
      <c r="A199" t="s">
        <v>310</v>
      </c>
    </row>
    <row r="200" spans="1:1" x14ac:dyDescent="0.2">
      <c r="A200" t="s">
        <v>311</v>
      </c>
    </row>
    <row r="201" spans="1:1" x14ac:dyDescent="0.2">
      <c r="A201" t="s">
        <v>312</v>
      </c>
    </row>
    <row r="202" spans="1:1" x14ac:dyDescent="0.2">
      <c r="A202" t="s">
        <v>313</v>
      </c>
    </row>
    <row r="203" spans="1:1" x14ac:dyDescent="0.2">
      <c r="A203" t="s">
        <v>314</v>
      </c>
    </row>
    <row r="204" spans="1:1" x14ac:dyDescent="0.2">
      <c r="A204" t="s">
        <v>315</v>
      </c>
    </row>
    <row r="205" spans="1:1" x14ac:dyDescent="0.2">
      <c r="A205" t="s">
        <v>317</v>
      </c>
    </row>
    <row r="206" spans="1:1" x14ac:dyDescent="0.2">
      <c r="A206" t="s">
        <v>318</v>
      </c>
    </row>
    <row r="207" spans="1:1" x14ac:dyDescent="0.2">
      <c r="A207" t="s">
        <v>319</v>
      </c>
    </row>
    <row r="208" spans="1:1" x14ac:dyDescent="0.2">
      <c r="A208" t="s">
        <v>321</v>
      </c>
    </row>
    <row r="209" spans="1:1" x14ac:dyDescent="0.2">
      <c r="A209" t="s">
        <v>322</v>
      </c>
    </row>
    <row r="210" spans="1:1" x14ac:dyDescent="0.2">
      <c r="A210" t="s">
        <v>323</v>
      </c>
    </row>
    <row r="211" spans="1:1" x14ac:dyDescent="0.2">
      <c r="A211" t="s">
        <v>324</v>
      </c>
    </row>
    <row r="212" spans="1:1" x14ac:dyDescent="0.2">
      <c r="A212" t="s">
        <v>325</v>
      </c>
    </row>
    <row r="213" spans="1:1" x14ac:dyDescent="0.2">
      <c r="A213" t="s">
        <v>326</v>
      </c>
    </row>
    <row r="214" spans="1:1" x14ac:dyDescent="0.2">
      <c r="A214" t="s">
        <v>327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0D0B8-545E-E94A-AD9A-17F6C950B21B}">
  <dimension ref="A1:C133"/>
  <sheetViews>
    <sheetView zoomScale="90" zoomScaleNormal="90" workbookViewId="0">
      <selection activeCell="C122" sqref="C122:C127"/>
    </sheetView>
  </sheetViews>
  <sheetFormatPr baseColWidth="10" defaultRowHeight="16" x14ac:dyDescent="0.2"/>
  <cols>
    <col min="1" max="1" width="35.5" customWidth="1"/>
    <col min="2" max="2" width="8.83203125" customWidth="1"/>
  </cols>
  <sheetData>
    <row r="1" spans="1:3" x14ac:dyDescent="0.2">
      <c r="A1" t="s">
        <v>488</v>
      </c>
      <c r="B1" t="s">
        <v>486</v>
      </c>
      <c r="C1" t="s">
        <v>487</v>
      </c>
    </row>
    <row r="2" spans="1:3" x14ac:dyDescent="0.2">
      <c r="A2" s="110" t="s">
        <v>3</v>
      </c>
      <c r="B2" s="110">
        <v>1</v>
      </c>
      <c r="C2" t="s">
        <v>490</v>
      </c>
    </row>
    <row r="3" spans="1:3" x14ac:dyDescent="0.2">
      <c r="A3" s="110" t="s">
        <v>4</v>
      </c>
      <c r="B3" s="110">
        <v>1</v>
      </c>
      <c r="C3" t="s">
        <v>490</v>
      </c>
    </row>
    <row r="4" spans="1:3" x14ac:dyDescent="0.2">
      <c r="A4" s="110" t="s">
        <v>5</v>
      </c>
      <c r="B4" s="110">
        <v>1</v>
      </c>
      <c r="C4" t="s">
        <v>490</v>
      </c>
    </row>
    <row r="5" spans="1:3" x14ac:dyDescent="0.2">
      <c r="A5" s="110" t="s">
        <v>6</v>
      </c>
      <c r="B5" s="110">
        <v>1</v>
      </c>
      <c r="C5" t="s">
        <v>490</v>
      </c>
    </row>
    <row r="6" spans="1:3" x14ac:dyDescent="0.2">
      <c r="A6" s="110" t="s">
        <v>52</v>
      </c>
      <c r="B6" s="110">
        <v>1</v>
      </c>
      <c r="C6" t="s">
        <v>490</v>
      </c>
    </row>
    <row r="7" spans="1:3" x14ac:dyDescent="0.2">
      <c r="A7" s="110" t="s">
        <v>7</v>
      </c>
      <c r="B7" s="110">
        <v>1</v>
      </c>
      <c r="C7" t="s">
        <v>490</v>
      </c>
    </row>
    <row r="8" spans="1:3" x14ac:dyDescent="0.2">
      <c r="A8" s="110" t="s">
        <v>477</v>
      </c>
      <c r="B8" s="110">
        <v>1</v>
      </c>
      <c r="C8" t="s">
        <v>490</v>
      </c>
    </row>
    <row r="9" spans="1:3" x14ac:dyDescent="0.2">
      <c r="A9" s="110" t="s">
        <v>8</v>
      </c>
      <c r="B9" s="110">
        <v>1</v>
      </c>
      <c r="C9" t="s">
        <v>490</v>
      </c>
    </row>
    <row r="10" spans="1:3" x14ac:dyDescent="0.2">
      <c r="A10" s="110" t="s">
        <v>9</v>
      </c>
      <c r="B10" s="110">
        <v>1</v>
      </c>
      <c r="C10" t="s">
        <v>491</v>
      </c>
    </row>
    <row r="11" spans="1:3" x14ac:dyDescent="0.2">
      <c r="A11" s="110" t="s">
        <v>53</v>
      </c>
      <c r="B11" s="110">
        <v>1</v>
      </c>
      <c r="C11" t="s">
        <v>490</v>
      </c>
    </row>
    <row r="12" spans="1:3" x14ac:dyDescent="0.2">
      <c r="A12" s="110" t="s">
        <v>27</v>
      </c>
      <c r="B12" s="110">
        <v>1</v>
      </c>
      <c r="C12" t="s">
        <v>490</v>
      </c>
    </row>
    <row r="13" spans="1:3" x14ac:dyDescent="0.2">
      <c r="A13" s="110" t="s">
        <v>10</v>
      </c>
      <c r="B13" s="110">
        <v>1</v>
      </c>
      <c r="C13" t="s">
        <v>490</v>
      </c>
    </row>
    <row r="14" spans="1:3" x14ac:dyDescent="0.2">
      <c r="A14" s="110" t="s">
        <v>54</v>
      </c>
      <c r="B14" s="110">
        <v>1</v>
      </c>
      <c r="C14" t="s">
        <v>490</v>
      </c>
    </row>
    <row r="15" spans="1:3" x14ac:dyDescent="0.2">
      <c r="A15" s="110" t="s">
        <v>11</v>
      </c>
      <c r="B15" s="110">
        <v>1</v>
      </c>
      <c r="C15" t="s">
        <v>490</v>
      </c>
    </row>
    <row r="16" spans="1:3" x14ac:dyDescent="0.2">
      <c r="A16" s="110" t="s">
        <v>73</v>
      </c>
      <c r="B16" s="110">
        <v>1</v>
      </c>
      <c r="C16" t="s">
        <v>490</v>
      </c>
    </row>
    <row r="17" spans="1:3" x14ac:dyDescent="0.2">
      <c r="A17" s="110" t="s">
        <v>29</v>
      </c>
      <c r="B17" s="110">
        <v>1</v>
      </c>
      <c r="C17" t="s">
        <v>490</v>
      </c>
    </row>
    <row r="18" spans="1:3" x14ac:dyDescent="0.2">
      <c r="A18" s="110" t="s">
        <v>55</v>
      </c>
      <c r="B18" s="110">
        <v>1</v>
      </c>
      <c r="C18" t="s">
        <v>490</v>
      </c>
    </row>
    <row r="19" spans="1:3" x14ac:dyDescent="0.2">
      <c r="A19" s="110" t="s">
        <v>12</v>
      </c>
      <c r="B19" s="110">
        <v>1</v>
      </c>
      <c r="C19" t="s">
        <v>490</v>
      </c>
    </row>
    <row r="20" spans="1:3" x14ac:dyDescent="0.2">
      <c r="A20" s="110" t="s">
        <v>13</v>
      </c>
      <c r="B20" s="110">
        <v>1</v>
      </c>
      <c r="C20" t="s">
        <v>491</v>
      </c>
    </row>
    <row r="21" spans="1:3" x14ac:dyDescent="0.2">
      <c r="A21" s="110" t="s">
        <v>56</v>
      </c>
      <c r="B21" s="110">
        <v>1</v>
      </c>
      <c r="C21" t="s">
        <v>490</v>
      </c>
    </row>
    <row r="22" spans="1:3" x14ac:dyDescent="0.2">
      <c r="A22" s="110" t="s">
        <v>286</v>
      </c>
      <c r="B22" s="110">
        <v>1</v>
      </c>
      <c r="C22" t="s">
        <v>490</v>
      </c>
    </row>
    <row r="23" spans="1:3" x14ac:dyDescent="0.2">
      <c r="A23" s="110" t="s">
        <v>14</v>
      </c>
      <c r="B23" s="110">
        <v>1</v>
      </c>
      <c r="C23" t="s">
        <v>490</v>
      </c>
    </row>
    <row r="24" spans="1:3" x14ac:dyDescent="0.2">
      <c r="A24" s="110" t="s">
        <v>418</v>
      </c>
      <c r="B24" s="110">
        <v>1</v>
      </c>
      <c r="C24" t="s">
        <v>490</v>
      </c>
    </row>
    <row r="25" spans="1:3" x14ac:dyDescent="0.2">
      <c r="A25" s="110" t="s">
        <v>74</v>
      </c>
      <c r="B25" s="110">
        <v>1</v>
      </c>
      <c r="C25" t="s">
        <v>490</v>
      </c>
    </row>
    <row r="26" spans="1:3" x14ac:dyDescent="0.2">
      <c r="A26" s="110" t="s">
        <v>15</v>
      </c>
      <c r="B26" s="110">
        <v>1</v>
      </c>
      <c r="C26" t="s">
        <v>490</v>
      </c>
    </row>
    <row r="27" spans="1:3" x14ac:dyDescent="0.2">
      <c r="A27" s="110" t="s">
        <v>75</v>
      </c>
      <c r="B27" s="110">
        <v>1</v>
      </c>
      <c r="C27" t="s">
        <v>490</v>
      </c>
    </row>
    <row r="28" spans="1:3" x14ac:dyDescent="0.2">
      <c r="A28" s="110" t="s">
        <v>478</v>
      </c>
      <c r="B28" s="110">
        <v>1</v>
      </c>
      <c r="C28" t="s">
        <v>490</v>
      </c>
    </row>
    <row r="29" spans="1:3" x14ac:dyDescent="0.2">
      <c r="A29" t="s">
        <v>32</v>
      </c>
      <c r="B29">
        <v>2</v>
      </c>
      <c r="C29" t="s">
        <v>489</v>
      </c>
    </row>
    <row r="30" spans="1:3" x14ac:dyDescent="0.2">
      <c r="A30" t="s">
        <v>33</v>
      </c>
      <c r="B30">
        <v>2</v>
      </c>
      <c r="C30" t="s">
        <v>489</v>
      </c>
    </row>
    <row r="31" spans="1:3" x14ac:dyDescent="0.2">
      <c r="A31" t="s">
        <v>141</v>
      </c>
      <c r="B31">
        <v>2</v>
      </c>
      <c r="C31" t="s">
        <v>491</v>
      </c>
    </row>
    <row r="32" spans="1:3" x14ac:dyDescent="0.2">
      <c r="A32" t="s">
        <v>34</v>
      </c>
      <c r="B32">
        <v>2</v>
      </c>
      <c r="C32" t="s">
        <v>489</v>
      </c>
    </row>
    <row r="33" spans="1:3" x14ac:dyDescent="0.2">
      <c r="A33" t="s">
        <v>69</v>
      </c>
      <c r="B33">
        <v>2</v>
      </c>
      <c r="C33" t="s">
        <v>489</v>
      </c>
    </row>
    <row r="34" spans="1:3" x14ac:dyDescent="0.2">
      <c r="A34" t="s">
        <v>171</v>
      </c>
      <c r="B34">
        <v>2</v>
      </c>
      <c r="C34" t="s">
        <v>489</v>
      </c>
    </row>
    <row r="35" spans="1:3" x14ac:dyDescent="0.2">
      <c r="A35" t="s">
        <v>173</v>
      </c>
      <c r="B35">
        <v>2</v>
      </c>
      <c r="C35" t="s">
        <v>491</v>
      </c>
    </row>
    <row r="36" spans="1:3" x14ac:dyDescent="0.2">
      <c r="A36" t="s">
        <v>35</v>
      </c>
      <c r="B36">
        <v>2</v>
      </c>
      <c r="C36" t="s">
        <v>489</v>
      </c>
    </row>
    <row r="37" spans="1:3" x14ac:dyDescent="0.2">
      <c r="A37" t="s">
        <v>36</v>
      </c>
      <c r="B37">
        <v>2</v>
      </c>
      <c r="C37" t="s">
        <v>489</v>
      </c>
    </row>
    <row r="38" spans="1:3" x14ac:dyDescent="0.2">
      <c r="A38" t="s">
        <v>206</v>
      </c>
      <c r="B38">
        <v>2</v>
      </c>
      <c r="C38" t="s">
        <v>491</v>
      </c>
    </row>
    <row r="39" spans="1:3" x14ac:dyDescent="0.2">
      <c r="A39" t="s">
        <v>227</v>
      </c>
      <c r="B39">
        <v>2</v>
      </c>
      <c r="C39" t="s">
        <v>489</v>
      </c>
    </row>
    <row r="40" spans="1:3" x14ac:dyDescent="0.2">
      <c r="A40" t="s">
        <v>70</v>
      </c>
      <c r="B40">
        <v>2</v>
      </c>
      <c r="C40" t="s">
        <v>489</v>
      </c>
    </row>
    <row r="41" spans="1:3" x14ac:dyDescent="0.2">
      <c r="A41" t="s">
        <v>331</v>
      </c>
      <c r="B41">
        <v>2</v>
      </c>
      <c r="C41" t="s">
        <v>491</v>
      </c>
    </row>
    <row r="42" spans="1:3" x14ac:dyDescent="0.2">
      <c r="A42" t="s">
        <v>71</v>
      </c>
      <c r="B42">
        <v>2</v>
      </c>
      <c r="C42" t="s">
        <v>489</v>
      </c>
    </row>
    <row r="43" spans="1:3" x14ac:dyDescent="0.2">
      <c r="A43" t="s">
        <v>265</v>
      </c>
      <c r="B43">
        <v>2</v>
      </c>
      <c r="C43" t="s">
        <v>489</v>
      </c>
    </row>
    <row r="44" spans="1:3" x14ac:dyDescent="0.2">
      <c r="A44" t="s">
        <v>37</v>
      </c>
      <c r="B44">
        <v>2</v>
      </c>
      <c r="C44" t="s">
        <v>489</v>
      </c>
    </row>
    <row r="45" spans="1:3" x14ac:dyDescent="0.2">
      <c r="A45" t="s">
        <v>267</v>
      </c>
      <c r="B45">
        <v>2</v>
      </c>
      <c r="C45" t="s">
        <v>491</v>
      </c>
    </row>
    <row r="46" spans="1:3" x14ac:dyDescent="0.2">
      <c r="A46" t="s">
        <v>72</v>
      </c>
      <c r="B46">
        <v>2</v>
      </c>
      <c r="C46" t="s">
        <v>489</v>
      </c>
    </row>
    <row r="47" spans="1:3" x14ac:dyDescent="0.2">
      <c r="A47" t="s">
        <v>38</v>
      </c>
      <c r="B47">
        <v>2</v>
      </c>
      <c r="C47" t="s">
        <v>489</v>
      </c>
    </row>
    <row r="48" spans="1:3" x14ac:dyDescent="0.2">
      <c r="A48" s="110" t="s">
        <v>87</v>
      </c>
      <c r="B48" s="110">
        <v>3</v>
      </c>
      <c r="C48" t="s">
        <v>491</v>
      </c>
    </row>
    <row r="49" spans="1:3" x14ac:dyDescent="0.2">
      <c r="A49" s="110" t="s">
        <v>93</v>
      </c>
      <c r="B49" s="110">
        <v>3</v>
      </c>
      <c r="C49" t="s">
        <v>491</v>
      </c>
    </row>
    <row r="50" spans="1:3" x14ac:dyDescent="0.2">
      <c r="A50" s="110" t="s">
        <v>164</v>
      </c>
      <c r="B50" s="110">
        <v>3</v>
      </c>
      <c r="C50" t="s">
        <v>491</v>
      </c>
    </row>
    <row r="51" spans="1:3" x14ac:dyDescent="0.2">
      <c r="A51" s="110" t="s">
        <v>197</v>
      </c>
      <c r="B51" s="110">
        <v>3</v>
      </c>
      <c r="C51" t="s">
        <v>491</v>
      </c>
    </row>
    <row r="52" spans="1:3" x14ac:dyDescent="0.2">
      <c r="A52" s="110" t="s">
        <v>95</v>
      </c>
      <c r="B52" s="110">
        <v>3</v>
      </c>
      <c r="C52" t="s">
        <v>491</v>
      </c>
    </row>
    <row r="53" spans="1:3" x14ac:dyDescent="0.2">
      <c r="A53" s="110" t="s">
        <v>285</v>
      </c>
      <c r="B53" s="110">
        <v>3</v>
      </c>
      <c r="C53" t="s">
        <v>491</v>
      </c>
    </row>
    <row r="54" spans="1:3" x14ac:dyDescent="0.2">
      <c r="A54" s="110" t="s">
        <v>89</v>
      </c>
      <c r="B54" s="110">
        <v>3</v>
      </c>
      <c r="C54" t="s">
        <v>491</v>
      </c>
    </row>
    <row r="55" spans="1:3" x14ac:dyDescent="0.2">
      <c r="A55" s="110" t="s">
        <v>330</v>
      </c>
      <c r="B55" s="110">
        <v>3</v>
      </c>
      <c r="C55" t="s">
        <v>489</v>
      </c>
    </row>
    <row r="56" spans="1:3" x14ac:dyDescent="0.2">
      <c r="A56" t="s">
        <v>45</v>
      </c>
      <c r="B56">
        <v>4</v>
      </c>
      <c r="C56" t="s">
        <v>490</v>
      </c>
    </row>
    <row r="57" spans="1:3" x14ac:dyDescent="0.2">
      <c r="A57" t="s">
        <v>46</v>
      </c>
      <c r="B57">
        <v>4</v>
      </c>
      <c r="C57" t="s">
        <v>490</v>
      </c>
    </row>
    <row r="58" spans="1:3" x14ac:dyDescent="0.2">
      <c r="A58" t="s">
        <v>48</v>
      </c>
      <c r="B58">
        <v>4</v>
      </c>
      <c r="C58" t="s">
        <v>490</v>
      </c>
    </row>
    <row r="59" spans="1:3" x14ac:dyDescent="0.2">
      <c r="A59" t="s">
        <v>479</v>
      </c>
      <c r="B59">
        <v>4</v>
      </c>
      <c r="C59" t="s">
        <v>490</v>
      </c>
    </row>
    <row r="60" spans="1:3" x14ac:dyDescent="0.2">
      <c r="A60" t="s">
        <v>480</v>
      </c>
      <c r="B60">
        <v>4</v>
      </c>
      <c r="C60" t="s">
        <v>490</v>
      </c>
    </row>
    <row r="61" spans="1:3" x14ac:dyDescent="0.2">
      <c r="A61" t="s">
        <v>49</v>
      </c>
      <c r="B61">
        <v>4</v>
      </c>
      <c r="C61" t="s">
        <v>490</v>
      </c>
    </row>
    <row r="62" spans="1:3" x14ac:dyDescent="0.2">
      <c r="A62" t="s">
        <v>417</v>
      </c>
      <c r="B62">
        <v>4</v>
      </c>
      <c r="C62" t="s">
        <v>490</v>
      </c>
    </row>
    <row r="63" spans="1:3" x14ac:dyDescent="0.2">
      <c r="A63" s="110" t="s">
        <v>25</v>
      </c>
      <c r="B63" s="110">
        <v>5</v>
      </c>
      <c r="C63" t="s">
        <v>490</v>
      </c>
    </row>
    <row r="64" spans="1:3" x14ac:dyDescent="0.2">
      <c r="A64" s="110" t="s">
        <v>61</v>
      </c>
      <c r="B64" s="110">
        <v>5</v>
      </c>
      <c r="C64" t="s">
        <v>490</v>
      </c>
    </row>
    <row r="65" spans="1:3" x14ac:dyDescent="0.2">
      <c r="A65" s="110" t="s">
        <v>62</v>
      </c>
      <c r="B65" s="110">
        <v>5</v>
      </c>
      <c r="C65" t="s">
        <v>490</v>
      </c>
    </row>
    <row r="66" spans="1:3" x14ac:dyDescent="0.2">
      <c r="A66" s="110" t="s">
        <v>63</v>
      </c>
      <c r="B66" s="110">
        <v>5</v>
      </c>
      <c r="C66" t="s">
        <v>490</v>
      </c>
    </row>
    <row r="67" spans="1:3" x14ac:dyDescent="0.2">
      <c r="A67" s="110" t="s">
        <v>31</v>
      </c>
      <c r="B67" s="110">
        <v>5</v>
      </c>
      <c r="C67" t="s">
        <v>490</v>
      </c>
    </row>
    <row r="68" spans="1:3" x14ac:dyDescent="0.2">
      <c r="A68" s="110" t="s">
        <v>64</v>
      </c>
      <c r="B68" s="110">
        <v>5</v>
      </c>
      <c r="C68" t="s">
        <v>490</v>
      </c>
    </row>
    <row r="69" spans="1:3" x14ac:dyDescent="0.2">
      <c r="A69" s="110" t="s">
        <v>320</v>
      </c>
      <c r="B69" s="110">
        <v>5</v>
      </c>
      <c r="C69" t="s">
        <v>490</v>
      </c>
    </row>
    <row r="70" spans="1:3" x14ac:dyDescent="0.2">
      <c r="A70" t="s">
        <v>16</v>
      </c>
      <c r="B70">
        <v>6</v>
      </c>
      <c r="C70" t="s">
        <v>490</v>
      </c>
    </row>
    <row r="71" spans="1:3" x14ac:dyDescent="0.2">
      <c r="A71" t="s">
        <v>17</v>
      </c>
      <c r="B71">
        <v>6</v>
      </c>
      <c r="C71" t="s">
        <v>490</v>
      </c>
    </row>
    <row r="72" spans="1:3" x14ac:dyDescent="0.2">
      <c r="A72" t="s">
        <v>18</v>
      </c>
      <c r="B72">
        <v>6</v>
      </c>
      <c r="C72" t="s">
        <v>490</v>
      </c>
    </row>
    <row r="73" spans="1:3" x14ac:dyDescent="0.2">
      <c r="A73" t="s">
        <v>19</v>
      </c>
      <c r="B73">
        <v>6</v>
      </c>
      <c r="C73" t="s">
        <v>490</v>
      </c>
    </row>
    <row r="74" spans="1:3" x14ac:dyDescent="0.2">
      <c r="A74" t="s">
        <v>21</v>
      </c>
      <c r="B74">
        <v>6</v>
      </c>
      <c r="C74" t="s">
        <v>490</v>
      </c>
    </row>
    <row r="75" spans="1:3" x14ac:dyDescent="0.2">
      <c r="A75" t="s">
        <v>481</v>
      </c>
      <c r="B75">
        <v>6</v>
      </c>
      <c r="C75" t="s">
        <v>490</v>
      </c>
    </row>
    <row r="76" spans="1:3" x14ac:dyDescent="0.2">
      <c r="A76" s="110" t="s">
        <v>482</v>
      </c>
      <c r="B76" s="110">
        <v>7</v>
      </c>
      <c r="C76" t="s">
        <v>491</v>
      </c>
    </row>
    <row r="77" spans="1:3" x14ac:dyDescent="0.2">
      <c r="A77" s="110" t="s">
        <v>212</v>
      </c>
      <c r="B77" s="110">
        <v>7</v>
      </c>
      <c r="C77" t="s">
        <v>490</v>
      </c>
    </row>
    <row r="78" spans="1:3" x14ac:dyDescent="0.2">
      <c r="A78" s="110" t="s">
        <v>231</v>
      </c>
      <c r="B78" s="110">
        <v>7</v>
      </c>
      <c r="C78" t="s">
        <v>490</v>
      </c>
    </row>
    <row r="79" spans="1:3" x14ac:dyDescent="0.2">
      <c r="A79" s="110" t="s">
        <v>90</v>
      </c>
      <c r="B79" s="110">
        <v>7</v>
      </c>
      <c r="C79" t="s">
        <v>491</v>
      </c>
    </row>
    <row r="80" spans="1:3" x14ac:dyDescent="0.2">
      <c r="A80" s="110" t="s">
        <v>91</v>
      </c>
      <c r="B80" s="110">
        <v>7</v>
      </c>
      <c r="C80" t="s">
        <v>490</v>
      </c>
    </row>
    <row r="81" spans="1:3" x14ac:dyDescent="0.2">
      <c r="A81" s="110" t="s">
        <v>92</v>
      </c>
      <c r="B81" s="110">
        <v>7</v>
      </c>
      <c r="C81" t="s">
        <v>490</v>
      </c>
    </row>
    <row r="82" spans="1:3" x14ac:dyDescent="0.2">
      <c r="A82" t="s">
        <v>39</v>
      </c>
      <c r="B82">
        <v>8</v>
      </c>
      <c r="C82" t="s">
        <v>490</v>
      </c>
    </row>
    <row r="83" spans="1:3" x14ac:dyDescent="0.2">
      <c r="A83" t="s">
        <v>40</v>
      </c>
      <c r="B83">
        <v>8</v>
      </c>
      <c r="C83" t="s">
        <v>490</v>
      </c>
    </row>
    <row r="84" spans="1:3" x14ac:dyDescent="0.2">
      <c r="A84" t="s">
        <v>41</v>
      </c>
      <c r="B84">
        <v>8</v>
      </c>
      <c r="C84" t="s">
        <v>490</v>
      </c>
    </row>
    <row r="85" spans="1:3" x14ac:dyDescent="0.2">
      <c r="A85" t="s">
        <v>42</v>
      </c>
      <c r="B85">
        <v>8</v>
      </c>
      <c r="C85" t="s">
        <v>490</v>
      </c>
    </row>
    <row r="86" spans="1:3" x14ac:dyDescent="0.2">
      <c r="A86" t="s">
        <v>44</v>
      </c>
      <c r="B86">
        <v>8</v>
      </c>
      <c r="C86" t="s">
        <v>490</v>
      </c>
    </row>
    <row r="87" spans="1:3" x14ac:dyDescent="0.2">
      <c r="A87" s="110" t="s">
        <v>26</v>
      </c>
      <c r="B87" s="110">
        <v>9</v>
      </c>
      <c r="C87" t="s">
        <v>490</v>
      </c>
    </row>
    <row r="88" spans="1:3" x14ac:dyDescent="0.2">
      <c r="A88" s="110" t="s">
        <v>261</v>
      </c>
      <c r="B88" s="110">
        <v>9</v>
      </c>
      <c r="C88" t="s">
        <v>490</v>
      </c>
    </row>
    <row r="89" spans="1:3" x14ac:dyDescent="0.2">
      <c r="A89" s="110" t="s">
        <v>483</v>
      </c>
      <c r="B89" s="110">
        <v>9</v>
      </c>
      <c r="C89" t="s">
        <v>490</v>
      </c>
    </row>
    <row r="90" spans="1:3" x14ac:dyDescent="0.2">
      <c r="A90" s="110" t="s">
        <v>30</v>
      </c>
      <c r="B90" s="110">
        <v>9</v>
      </c>
      <c r="C90" t="s">
        <v>490</v>
      </c>
    </row>
    <row r="91" spans="1:3" x14ac:dyDescent="0.2">
      <c r="A91" s="110" t="s">
        <v>422</v>
      </c>
      <c r="B91" s="110">
        <v>9</v>
      </c>
      <c r="C91" t="s">
        <v>490</v>
      </c>
    </row>
    <row r="92" spans="1:3" x14ac:dyDescent="0.2">
      <c r="A92" t="s">
        <v>156</v>
      </c>
      <c r="B92">
        <v>10</v>
      </c>
      <c r="C92" t="s">
        <v>491</v>
      </c>
    </row>
    <row r="93" spans="1:3" x14ac:dyDescent="0.2">
      <c r="A93" t="s">
        <v>165</v>
      </c>
      <c r="B93">
        <v>10</v>
      </c>
      <c r="C93" t="s">
        <v>491</v>
      </c>
    </row>
    <row r="94" spans="1:3" x14ac:dyDescent="0.2">
      <c r="A94" t="s">
        <v>191</v>
      </c>
      <c r="B94">
        <v>10</v>
      </c>
      <c r="C94" t="s">
        <v>491</v>
      </c>
    </row>
    <row r="95" spans="1:3" x14ac:dyDescent="0.2">
      <c r="A95" t="s">
        <v>269</v>
      </c>
      <c r="B95">
        <v>10</v>
      </c>
      <c r="C95" t="s">
        <v>491</v>
      </c>
    </row>
    <row r="96" spans="1:3" x14ac:dyDescent="0.2">
      <c r="A96" t="s">
        <v>291</v>
      </c>
      <c r="B96">
        <v>10</v>
      </c>
      <c r="C96" t="s">
        <v>491</v>
      </c>
    </row>
    <row r="97" spans="1:3" x14ac:dyDescent="0.2">
      <c r="A97" s="110" t="s">
        <v>65</v>
      </c>
      <c r="B97" s="110">
        <v>11</v>
      </c>
      <c r="C97" t="s">
        <v>490</v>
      </c>
    </row>
    <row r="98" spans="1:3" x14ac:dyDescent="0.2">
      <c r="A98" s="110" t="s">
        <v>66</v>
      </c>
      <c r="B98" s="110">
        <v>11</v>
      </c>
      <c r="C98" t="s">
        <v>490</v>
      </c>
    </row>
    <row r="99" spans="1:3" x14ac:dyDescent="0.2">
      <c r="A99" s="110" t="s">
        <v>67</v>
      </c>
      <c r="B99" s="110">
        <v>11</v>
      </c>
      <c r="C99" t="s">
        <v>490</v>
      </c>
    </row>
    <row r="100" spans="1:3" x14ac:dyDescent="0.2">
      <c r="A100" s="110" t="s">
        <v>68</v>
      </c>
      <c r="B100" s="110">
        <v>11</v>
      </c>
      <c r="C100" t="s">
        <v>490</v>
      </c>
    </row>
    <row r="101" spans="1:3" x14ac:dyDescent="0.2">
      <c r="A101" t="s">
        <v>57</v>
      </c>
      <c r="B101">
        <v>12</v>
      </c>
      <c r="C101" t="s">
        <v>490</v>
      </c>
    </row>
    <row r="102" spans="1:3" x14ac:dyDescent="0.2">
      <c r="A102" t="s">
        <v>58</v>
      </c>
      <c r="B102">
        <v>12</v>
      </c>
      <c r="C102" t="s">
        <v>490</v>
      </c>
    </row>
    <row r="103" spans="1:3" x14ac:dyDescent="0.2">
      <c r="A103" t="s">
        <v>59</v>
      </c>
      <c r="B103">
        <v>12</v>
      </c>
      <c r="C103" t="s">
        <v>490</v>
      </c>
    </row>
    <row r="104" spans="1:3" x14ac:dyDescent="0.2">
      <c r="A104" s="110" t="s">
        <v>104</v>
      </c>
      <c r="B104" s="110">
        <v>13</v>
      </c>
      <c r="C104" t="s">
        <v>490</v>
      </c>
    </row>
    <row r="105" spans="1:3" x14ac:dyDescent="0.2">
      <c r="A105" s="110" t="s">
        <v>185</v>
      </c>
      <c r="B105" s="110">
        <v>13</v>
      </c>
      <c r="C105" t="s">
        <v>490</v>
      </c>
    </row>
    <row r="106" spans="1:3" x14ac:dyDescent="0.2">
      <c r="A106" s="110" t="s">
        <v>484</v>
      </c>
      <c r="B106" s="110">
        <v>13</v>
      </c>
      <c r="C106" t="s">
        <v>490</v>
      </c>
    </row>
    <row r="107" spans="1:3" x14ac:dyDescent="0.2">
      <c r="A107" t="s">
        <v>50</v>
      </c>
      <c r="B107">
        <v>14</v>
      </c>
      <c r="C107" t="s">
        <v>490</v>
      </c>
    </row>
    <row r="108" spans="1:3" x14ac:dyDescent="0.2">
      <c r="A108" t="s">
        <v>51</v>
      </c>
      <c r="B108">
        <v>14</v>
      </c>
      <c r="C108" t="s">
        <v>490</v>
      </c>
    </row>
    <row r="109" spans="1:3" x14ac:dyDescent="0.2">
      <c r="A109" t="s">
        <v>420</v>
      </c>
      <c r="B109">
        <v>14</v>
      </c>
      <c r="C109" t="s">
        <v>490</v>
      </c>
    </row>
    <row r="110" spans="1:3" x14ac:dyDescent="0.2">
      <c r="A110" s="110" t="s">
        <v>159</v>
      </c>
      <c r="B110" s="110">
        <v>15</v>
      </c>
      <c r="C110" t="s">
        <v>491</v>
      </c>
    </row>
    <row r="111" spans="1:3" x14ac:dyDescent="0.2">
      <c r="A111" s="110" t="s">
        <v>199</v>
      </c>
      <c r="B111" s="110">
        <v>15</v>
      </c>
      <c r="C111" t="s">
        <v>490</v>
      </c>
    </row>
    <row r="112" spans="1:3" x14ac:dyDescent="0.2">
      <c r="A112" s="110" t="s">
        <v>268</v>
      </c>
      <c r="B112" s="110">
        <v>15</v>
      </c>
      <c r="C112" t="s">
        <v>491</v>
      </c>
    </row>
    <row r="113" spans="1:3" x14ac:dyDescent="0.2">
      <c r="A113" t="s">
        <v>84</v>
      </c>
      <c r="B113">
        <v>16</v>
      </c>
      <c r="C113" t="s">
        <v>490</v>
      </c>
    </row>
    <row r="114" spans="1:3" x14ac:dyDescent="0.2">
      <c r="A114" t="s">
        <v>421</v>
      </c>
      <c r="B114">
        <v>16</v>
      </c>
      <c r="C114" t="s">
        <v>490</v>
      </c>
    </row>
    <row r="115" spans="1:3" x14ac:dyDescent="0.2">
      <c r="A115" t="s">
        <v>416</v>
      </c>
      <c r="B115">
        <v>16</v>
      </c>
      <c r="C115" t="s">
        <v>490</v>
      </c>
    </row>
    <row r="116" spans="1:3" x14ac:dyDescent="0.2">
      <c r="A116" s="110" t="s">
        <v>155</v>
      </c>
      <c r="B116" s="110">
        <v>17</v>
      </c>
      <c r="C116" t="s">
        <v>490</v>
      </c>
    </row>
    <row r="117" spans="1:3" x14ac:dyDescent="0.2">
      <c r="A117" s="110" t="s">
        <v>249</v>
      </c>
      <c r="B117" s="110">
        <v>17</v>
      </c>
      <c r="C117" t="s">
        <v>490</v>
      </c>
    </row>
    <row r="118" spans="1:3" x14ac:dyDescent="0.2">
      <c r="A118" s="110" t="s">
        <v>485</v>
      </c>
      <c r="B118" s="110">
        <v>17</v>
      </c>
      <c r="C118" t="s">
        <v>490</v>
      </c>
    </row>
    <row r="119" spans="1:3" x14ac:dyDescent="0.2">
      <c r="A119" t="s">
        <v>105</v>
      </c>
      <c r="B119">
        <v>18</v>
      </c>
      <c r="C119" t="s">
        <v>490</v>
      </c>
    </row>
    <row r="120" spans="1:3" x14ac:dyDescent="0.2">
      <c r="A120" t="s">
        <v>139</v>
      </c>
      <c r="B120">
        <v>18</v>
      </c>
      <c r="C120" t="s">
        <v>490</v>
      </c>
    </row>
    <row r="121" spans="1:3" x14ac:dyDescent="0.2">
      <c r="A121" t="s">
        <v>147</v>
      </c>
      <c r="B121">
        <v>18</v>
      </c>
      <c r="C121" t="s">
        <v>490</v>
      </c>
    </row>
    <row r="122" spans="1:3" x14ac:dyDescent="0.2">
      <c r="A122" s="110" t="s">
        <v>166</v>
      </c>
      <c r="B122" s="110">
        <v>19</v>
      </c>
      <c r="C122" t="s">
        <v>491</v>
      </c>
    </row>
    <row r="123" spans="1:3" x14ac:dyDescent="0.2">
      <c r="A123" s="110" t="s">
        <v>250</v>
      </c>
      <c r="B123" s="110">
        <v>19</v>
      </c>
      <c r="C123" t="s">
        <v>491</v>
      </c>
    </row>
    <row r="124" spans="1:3" x14ac:dyDescent="0.2">
      <c r="A124" s="110" t="s">
        <v>307</v>
      </c>
      <c r="B124" s="110">
        <v>19</v>
      </c>
      <c r="C124" t="s">
        <v>491</v>
      </c>
    </row>
    <row r="125" spans="1:3" x14ac:dyDescent="0.2">
      <c r="A125" t="s">
        <v>234</v>
      </c>
      <c r="B125">
        <v>20</v>
      </c>
      <c r="C125" t="s">
        <v>491</v>
      </c>
    </row>
    <row r="126" spans="1:3" x14ac:dyDescent="0.2">
      <c r="A126" t="s">
        <v>349</v>
      </c>
      <c r="B126">
        <v>20</v>
      </c>
      <c r="C126" t="s">
        <v>491</v>
      </c>
    </row>
    <row r="127" spans="1:3" x14ac:dyDescent="0.2">
      <c r="A127" t="s">
        <v>329</v>
      </c>
      <c r="B127">
        <v>20</v>
      </c>
      <c r="C127" t="s">
        <v>491</v>
      </c>
    </row>
    <row r="128" spans="1:3" x14ac:dyDescent="0.2">
      <c r="A128" s="110" t="s">
        <v>216</v>
      </c>
      <c r="B128" s="110">
        <v>21</v>
      </c>
      <c r="C128" t="s">
        <v>491</v>
      </c>
    </row>
    <row r="129" spans="1:3" x14ac:dyDescent="0.2">
      <c r="A129" s="110" t="s">
        <v>288</v>
      </c>
      <c r="B129" s="110">
        <v>21</v>
      </c>
      <c r="C129" t="s">
        <v>490</v>
      </c>
    </row>
    <row r="130" spans="1:3" x14ac:dyDescent="0.2">
      <c r="A130" s="110" t="s">
        <v>316</v>
      </c>
      <c r="B130" s="110">
        <v>21</v>
      </c>
      <c r="C130" t="s">
        <v>491</v>
      </c>
    </row>
    <row r="131" spans="1:3" x14ac:dyDescent="0.2">
      <c r="A131" t="s">
        <v>184</v>
      </c>
      <c r="B131">
        <v>22</v>
      </c>
      <c r="C131" t="s">
        <v>491</v>
      </c>
    </row>
    <row r="132" spans="1:3" x14ac:dyDescent="0.2">
      <c r="A132" t="s">
        <v>223</v>
      </c>
      <c r="B132">
        <v>22</v>
      </c>
      <c r="C132" t="s">
        <v>491</v>
      </c>
    </row>
    <row r="133" spans="1:3" x14ac:dyDescent="0.2">
      <c r="A133" t="s">
        <v>281</v>
      </c>
      <c r="B133">
        <v>22</v>
      </c>
      <c r="C133" t="s">
        <v>491</v>
      </c>
    </row>
  </sheetData>
  <autoFilter ref="A1:C1" xr:uid="{5834C015-53AC-8D43-BF36-8A4859B594D7}">
    <sortState ref="A2:C133">
      <sortCondition ref="B1:B133"/>
    </sortState>
  </autoFilter>
  <sortState ref="A2:B152">
    <sortCondition ref="A2"/>
  </sortState>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A62D3-2CC0-C44E-B700-B6A835A23CD0}">
  <dimension ref="A2:H12"/>
  <sheetViews>
    <sheetView workbookViewId="0">
      <selection activeCell="C4" sqref="C4"/>
    </sheetView>
  </sheetViews>
  <sheetFormatPr baseColWidth="10" defaultRowHeight="16" x14ac:dyDescent="0.2"/>
  <cols>
    <col min="1" max="1" width="21.1640625" customWidth="1"/>
    <col min="2" max="2" width="15" customWidth="1"/>
  </cols>
  <sheetData>
    <row r="2" spans="1:8" x14ac:dyDescent="0.2">
      <c r="A2" s="132"/>
      <c r="B2" s="132" t="s">
        <v>381</v>
      </c>
      <c r="C2" s="132" t="s">
        <v>378</v>
      </c>
      <c r="D2" s="132" t="s">
        <v>379</v>
      </c>
      <c r="E2" s="132" t="s">
        <v>384</v>
      </c>
      <c r="F2" s="132" t="s">
        <v>380</v>
      </c>
      <c r="G2" s="132" t="s">
        <v>383</v>
      </c>
    </row>
    <row r="3" spans="1:8" x14ac:dyDescent="0.2">
      <c r="A3" s="131" t="s">
        <v>381</v>
      </c>
      <c r="B3" s="131">
        <v>345</v>
      </c>
      <c r="C3" s="131">
        <v>46</v>
      </c>
      <c r="D3" s="131">
        <v>124</v>
      </c>
      <c r="E3" s="131">
        <v>66</v>
      </c>
      <c r="F3" s="131">
        <v>42</v>
      </c>
      <c r="G3" s="131">
        <v>67</v>
      </c>
      <c r="H3" s="4"/>
    </row>
    <row r="4" spans="1:8" x14ac:dyDescent="0.2">
      <c r="A4" s="128" t="s">
        <v>394</v>
      </c>
      <c r="B4" s="128">
        <v>1</v>
      </c>
      <c r="C4" s="128">
        <f>46/345</f>
        <v>0.13333333333333333</v>
      </c>
      <c r="D4" s="128">
        <f>124/345</f>
        <v>0.35942028985507246</v>
      </c>
      <c r="E4" s="128">
        <f>66/345</f>
        <v>0.19130434782608696</v>
      </c>
      <c r="F4" s="128">
        <f>42/345</f>
        <v>0.12173913043478261</v>
      </c>
      <c r="G4" s="128">
        <f>67/345</f>
        <v>0.19420289855072465</v>
      </c>
      <c r="H4" s="102"/>
    </row>
    <row r="5" spans="1:8" x14ac:dyDescent="0.2">
      <c r="A5" s="129"/>
      <c r="B5" s="129"/>
      <c r="C5" s="129"/>
      <c r="D5" s="129"/>
      <c r="E5" s="129"/>
      <c r="F5" s="129"/>
      <c r="G5" s="129"/>
      <c r="H5" s="102"/>
    </row>
    <row r="6" spans="1:8" x14ac:dyDescent="0.2">
      <c r="A6" s="131" t="s">
        <v>453</v>
      </c>
      <c r="B6" s="131">
        <v>132</v>
      </c>
      <c r="C6" s="131">
        <v>23</v>
      </c>
      <c r="D6" s="120">
        <v>53</v>
      </c>
      <c r="E6" s="131">
        <v>18</v>
      </c>
      <c r="F6" s="131">
        <v>14</v>
      </c>
      <c r="G6" s="131">
        <v>24</v>
      </c>
      <c r="H6" s="4"/>
    </row>
    <row r="7" spans="1:8" x14ac:dyDescent="0.2">
      <c r="A7" s="131" t="s">
        <v>393</v>
      </c>
      <c r="B7" s="70">
        <f>132/345</f>
        <v>0.38260869565217392</v>
      </c>
      <c r="C7" s="131">
        <f>23/132</f>
        <v>0.17424242424242425</v>
      </c>
      <c r="D7" s="131">
        <f>53/132</f>
        <v>0.40151515151515149</v>
      </c>
      <c r="E7" s="131">
        <f>18/132</f>
        <v>0.13636363636363635</v>
      </c>
      <c r="F7" s="131">
        <f>14/132</f>
        <v>0.10606060606060606</v>
      </c>
      <c r="G7" s="131">
        <f>24/132</f>
        <v>0.18181818181818182</v>
      </c>
    </row>
    <row r="8" spans="1:8" x14ac:dyDescent="0.2">
      <c r="A8" s="129"/>
      <c r="B8" s="132"/>
      <c r="C8" s="129"/>
      <c r="D8" s="129"/>
      <c r="E8" s="129"/>
      <c r="F8" s="129"/>
      <c r="G8" s="129"/>
    </row>
    <row r="9" spans="1:8" x14ac:dyDescent="0.2">
      <c r="A9" s="131" t="s">
        <v>1</v>
      </c>
      <c r="B9" s="131">
        <v>213</v>
      </c>
      <c r="C9" s="131">
        <v>23</v>
      </c>
      <c r="D9" s="131">
        <v>71</v>
      </c>
      <c r="E9" s="131">
        <v>48</v>
      </c>
      <c r="F9" s="131">
        <v>28</v>
      </c>
      <c r="G9" s="131">
        <v>43</v>
      </c>
    </row>
    <row r="10" spans="1:8" x14ac:dyDescent="0.2">
      <c r="A10" s="131" t="s">
        <v>386</v>
      </c>
      <c r="B10" s="131">
        <f>213/345</f>
        <v>0.61739130434782608</v>
      </c>
      <c r="C10" s="131">
        <f>23/213</f>
        <v>0.107981220657277</v>
      </c>
      <c r="D10" s="131">
        <f>71/213</f>
        <v>0.33333333333333331</v>
      </c>
      <c r="E10" s="131">
        <f>48/213</f>
        <v>0.22535211267605634</v>
      </c>
      <c r="F10" s="131">
        <f>28/213</f>
        <v>0.13145539906103287</v>
      </c>
      <c r="G10" s="131">
        <f>43/213</f>
        <v>0.20187793427230047</v>
      </c>
    </row>
    <row r="11" spans="1:8" x14ac:dyDescent="0.2">
      <c r="A11" s="129"/>
      <c r="B11" s="129"/>
      <c r="C11" s="129"/>
      <c r="D11" s="129"/>
      <c r="E11" s="129"/>
      <c r="F11" s="129"/>
      <c r="G11" s="129"/>
    </row>
    <row r="12" spans="1:8" x14ac:dyDescent="0.2">
      <c r="A12" s="128" t="s">
        <v>387</v>
      </c>
      <c r="B12" s="128">
        <f>213/345</f>
        <v>0.61739130434782608</v>
      </c>
      <c r="C12" s="128">
        <f>23/46</f>
        <v>0.5</v>
      </c>
      <c r="D12" s="128">
        <f>71/124</f>
        <v>0.57258064516129037</v>
      </c>
      <c r="E12" s="128">
        <f>48/66</f>
        <v>0.72727272727272729</v>
      </c>
      <c r="F12" s="128">
        <f>28/42</f>
        <v>0.66666666666666663</v>
      </c>
      <c r="G12" s="128">
        <f>43/67</f>
        <v>0.64179104477611937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56B19-CF25-1042-B320-1547212FD114}">
  <dimension ref="A1:O23"/>
  <sheetViews>
    <sheetView tabSelected="1" zoomScale="80" zoomScaleNormal="80" workbookViewId="0">
      <pane ySplit="1" topLeftCell="A2" activePane="bottomLeft" state="frozen"/>
      <selection pane="bottomLeft" activeCell="Q13" sqref="Q13"/>
    </sheetView>
  </sheetViews>
  <sheetFormatPr baseColWidth="10" defaultRowHeight="16" x14ac:dyDescent="0.2"/>
  <cols>
    <col min="1" max="1" width="21.83203125" style="102" customWidth="1"/>
    <col min="2" max="2" width="14" style="102" customWidth="1"/>
    <col min="3" max="7" width="10.83203125" style="102"/>
    <col min="8" max="8" width="10.83203125" style="4"/>
    <col min="9" max="9" width="12.1640625" style="107" customWidth="1"/>
    <col min="10" max="10" width="12.5" style="1" customWidth="1"/>
    <col min="11" max="12" width="10.83203125" style="105"/>
    <col min="15" max="15" width="11.33203125" customWidth="1"/>
  </cols>
  <sheetData>
    <row r="1" spans="1:15" x14ac:dyDescent="0.2">
      <c r="A1" s="103" t="s">
        <v>377</v>
      </c>
      <c r="B1" s="103" t="s">
        <v>381</v>
      </c>
      <c r="C1" s="103" t="s">
        <v>378</v>
      </c>
      <c r="D1" s="103" t="s">
        <v>379</v>
      </c>
      <c r="E1" s="103" t="s">
        <v>384</v>
      </c>
      <c r="F1" s="103" t="s">
        <v>380</v>
      </c>
      <c r="G1" s="103" t="s">
        <v>383</v>
      </c>
      <c r="H1" s="103" t="s">
        <v>425</v>
      </c>
      <c r="I1" s="106" t="s">
        <v>382</v>
      </c>
      <c r="J1" s="104" t="s">
        <v>385</v>
      </c>
      <c r="K1" s="104" t="s">
        <v>388</v>
      </c>
      <c r="L1" s="104" t="s">
        <v>492</v>
      </c>
      <c r="M1" s="104" t="s">
        <v>389</v>
      </c>
      <c r="N1" s="104" t="s">
        <v>493</v>
      </c>
      <c r="O1" s="104" t="s">
        <v>390</v>
      </c>
    </row>
    <row r="2" spans="1:15" x14ac:dyDescent="0.2">
      <c r="A2" s="135">
        <v>1</v>
      </c>
      <c r="B2" s="105">
        <v>27</v>
      </c>
      <c r="C2" s="121">
        <v>5</v>
      </c>
      <c r="D2" s="121">
        <v>16</v>
      </c>
      <c r="E2" s="121">
        <v>2</v>
      </c>
      <c r="F2" s="121">
        <v>2</v>
      </c>
      <c r="G2" s="121">
        <v>2</v>
      </c>
      <c r="H2" s="112">
        <v>5</v>
      </c>
      <c r="I2" s="108">
        <v>256998</v>
      </c>
      <c r="J2" s="105">
        <v>22</v>
      </c>
      <c r="K2" s="105">
        <v>0</v>
      </c>
      <c r="L2" s="105">
        <v>2</v>
      </c>
      <c r="M2" s="105">
        <v>25</v>
      </c>
      <c r="N2" s="110" t="s">
        <v>389</v>
      </c>
    </row>
    <row r="3" spans="1:15" x14ac:dyDescent="0.2">
      <c r="A3" s="136">
        <v>2</v>
      </c>
      <c r="B3" s="105">
        <v>19</v>
      </c>
      <c r="C3" s="133">
        <v>12</v>
      </c>
      <c r="D3" s="133">
        <v>4</v>
      </c>
      <c r="E3" s="133">
        <v>0</v>
      </c>
      <c r="F3" s="133">
        <v>1</v>
      </c>
      <c r="G3" s="133">
        <v>2</v>
      </c>
      <c r="H3" s="112">
        <v>4</v>
      </c>
      <c r="I3" s="108">
        <v>2706447</v>
      </c>
      <c r="J3" s="105">
        <v>229</v>
      </c>
      <c r="K3" s="105">
        <v>14</v>
      </c>
      <c r="L3" s="105">
        <v>5</v>
      </c>
      <c r="M3" s="105">
        <v>0</v>
      </c>
      <c r="N3" s="138" t="s">
        <v>388</v>
      </c>
    </row>
    <row r="4" spans="1:15" x14ac:dyDescent="0.2">
      <c r="A4" s="134">
        <v>3</v>
      </c>
      <c r="B4" s="105">
        <v>8</v>
      </c>
      <c r="C4" s="122">
        <v>0</v>
      </c>
      <c r="D4" s="122">
        <v>0</v>
      </c>
      <c r="E4" s="122">
        <v>0</v>
      </c>
      <c r="F4" s="122">
        <v>0</v>
      </c>
      <c r="G4" s="122">
        <v>8</v>
      </c>
      <c r="H4" s="112">
        <v>1</v>
      </c>
      <c r="I4" s="108">
        <v>1198399</v>
      </c>
      <c r="J4" s="105">
        <v>103</v>
      </c>
      <c r="K4" s="105">
        <v>1</v>
      </c>
      <c r="L4" s="105">
        <v>7</v>
      </c>
      <c r="M4" s="105">
        <v>0</v>
      </c>
      <c r="N4" s="137" t="s">
        <v>492</v>
      </c>
    </row>
    <row r="5" spans="1:15" x14ac:dyDescent="0.2">
      <c r="A5" s="135">
        <v>4</v>
      </c>
      <c r="B5" s="105">
        <v>7</v>
      </c>
      <c r="C5" s="124">
        <v>0</v>
      </c>
      <c r="D5" s="124">
        <v>2</v>
      </c>
      <c r="E5" s="124">
        <v>4</v>
      </c>
      <c r="F5" s="124">
        <v>0</v>
      </c>
      <c r="G5" s="124">
        <v>1</v>
      </c>
      <c r="H5" s="112">
        <v>3</v>
      </c>
      <c r="I5" s="108">
        <v>35849</v>
      </c>
      <c r="J5" s="105">
        <v>3</v>
      </c>
      <c r="K5" s="105">
        <v>0</v>
      </c>
      <c r="L5" s="105">
        <v>0</v>
      </c>
      <c r="M5" s="105">
        <v>7</v>
      </c>
      <c r="N5" s="110" t="s">
        <v>389</v>
      </c>
    </row>
    <row r="6" spans="1:15" x14ac:dyDescent="0.2">
      <c r="A6" s="135">
        <v>5</v>
      </c>
      <c r="B6" s="105">
        <v>7</v>
      </c>
      <c r="C6" s="133">
        <v>0</v>
      </c>
      <c r="D6" s="133">
        <v>3</v>
      </c>
      <c r="E6" s="133">
        <v>2</v>
      </c>
      <c r="F6" s="133">
        <v>1</v>
      </c>
      <c r="G6" s="133">
        <v>1</v>
      </c>
      <c r="H6" s="112">
        <v>4</v>
      </c>
      <c r="I6" s="108">
        <v>34954</v>
      </c>
      <c r="J6" s="105">
        <v>3</v>
      </c>
      <c r="K6" s="105">
        <v>0</v>
      </c>
      <c r="L6" s="105">
        <v>0</v>
      </c>
      <c r="M6" s="105">
        <v>7</v>
      </c>
      <c r="N6" s="110" t="s">
        <v>389</v>
      </c>
    </row>
    <row r="7" spans="1:15" x14ac:dyDescent="0.2">
      <c r="A7" s="135">
        <v>6</v>
      </c>
      <c r="B7" s="105">
        <v>6</v>
      </c>
      <c r="C7" s="133">
        <v>0</v>
      </c>
      <c r="D7" s="133">
        <v>2</v>
      </c>
      <c r="E7" s="133">
        <v>2</v>
      </c>
      <c r="F7" s="133">
        <v>1</v>
      </c>
      <c r="G7" s="133">
        <v>1</v>
      </c>
      <c r="H7" s="112">
        <v>4</v>
      </c>
      <c r="I7" s="108">
        <v>11898</v>
      </c>
      <c r="J7" s="105">
        <v>1</v>
      </c>
      <c r="K7" s="105">
        <v>0</v>
      </c>
      <c r="L7" s="105">
        <v>0</v>
      </c>
      <c r="M7" s="105">
        <v>6</v>
      </c>
      <c r="N7" s="110" t="s">
        <v>389</v>
      </c>
      <c r="O7" s="1"/>
    </row>
    <row r="8" spans="1:15" x14ac:dyDescent="0.2">
      <c r="A8" s="135">
        <v>7</v>
      </c>
      <c r="B8" s="105">
        <v>6</v>
      </c>
      <c r="C8" s="124">
        <v>2</v>
      </c>
      <c r="D8" s="124">
        <v>0</v>
      </c>
      <c r="E8" s="124">
        <v>2</v>
      </c>
      <c r="F8" s="124">
        <v>2</v>
      </c>
      <c r="G8" s="124">
        <v>0</v>
      </c>
      <c r="H8" s="112">
        <v>3</v>
      </c>
      <c r="I8" s="108">
        <v>47646</v>
      </c>
      <c r="J8" s="105">
        <v>4</v>
      </c>
      <c r="K8" s="105">
        <v>0</v>
      </c>
      <c r="L8" s="105">
        <v>2</v>
      </c>
      <c r="M8" s="105">
        <v>4</v>
      </c>
      <c r="N8" s="110" t="s">
        <v>389</v>
      </c>
    </row>
    <row r="9" spans="1:15" x14ac:dyDescent="0.2">
      <c r="A9" s="135">
        <v>8</v>
      </c>
      <c r="B9" s="105">
        <v>5</v>
      </c>
      <c r="C9" s="123">
        <v>0</v>
      </c>
      <c r="D9" s="123">
        <v>3</v>
      </c>
      <c r="E9" s="123">
        <v>0</v>
      </c>
      <c r="F9" s="123">
        <v>0</v>
      </c>
      <c r="G9" s="123">
        <v>2</v>
      </c>
      <c r="H9" s="112">
        <v>2</v>
      </c>
      <c r="I9" s="108">
        <v>11951</v>
      </c>
      <c r="J9" s="105">
        <v>1</v>
      </c>
      <c r="K9" s="105">
        <v>0</v>
      </c>
      <c r="L9" s="105">
        <v>0</v>
      </c>
      <c r="M9" s="105">
        <v>5</v>
      </c>
      <c r="N9" s="110" t="s">
        <v>389</v>
      </c>
    </row>
    <row r="10" spans="1:15" x14ac:dyDescent="0.2">
      <c r="A10" s="135">
        <v>9</v>
      </c>
      <c r="B10" s="105">
        <v>5</v>
      </c>
      <c r="C10" s="133">
        <v>0</v>
      </c>
      <c r="D10" s="133">
        <v>2</v>
      </c>
      <c r="E10" s="133">
        <v>1</v>
      </c>
      <c r="F10" s="133">
        <v>1</v>
      </c>
      <c r="G10" s="133">
        <v>1</v>
      </c>
      <c r="H10" s="112">
        <v>4</v>
      </c>
      <c r="I10" s="108">
        <v>34888</v>
      </c>
      <c r="J10" s="105">
        <v>3</v>
      </c>
      <c r="K10" s="105">
        <v>0</v>
      </c>
      <c r="L10" s="105">
        <v>0</v>
      </c>
      <c r="M10" s="105">
        <v>5</v>
      </c>
      <c r="N10" s="110" t="s">
        <v>389</v>
      </c>
    </row>
    <row r="11" spans="1:15" x14ac:dyDescent="0.2">
      <c r="A11" s="134">
        <v>10</v>
      </c>
      <c r="B11" s="105">
        <v>5</v>
      </c>
      <c r="C11" s="124">
        <v>1</v>
      </c>
      <c r="D11" s="124">
        <v>3</v>
      </c>
      <c r="E11" s="124">
        <v>0</v>
      </c>
      <c r="F11" s="124">
        <v>1</v>
      </c>
      <c r="G11" s="124">
        <v>0</v>
      </c>
      <c r="H11" s="112">
        <v>3</v>
      </c>
      <c r="I11" s="108">
        <v>1059121</v>
      </c>
      <c r="J11" s="105">
        <v>90</v>
      </c>
      <c r="K11" s="105">
        <v>0</v>
      </c>
      <c r="L11" s="105">
        <v>5</v>
      </c>
      <c r="M11" s="105">
        <v>0</v>
      </c>
      <c r="N11" s="137" t="s">
        <v>492</v>
      </c>
    </row>
    <row r="12" spans="1:15" x14ac:dyDescent="0.2">
      <c r="A12" s="135">
        <v>11</v>
      </c>
      <c r="B12" s="105">
        <v>4</v>
      </c>
      <c r="C12" s="123">
        <v>0</v>
      </c>
      <c r="D12" s="123">
        <v>0</v>
      </c>
      <c r="E12" s="123">
        <v>1</v>
      </c>
      <c r="F12" s="123">
        <v>0</v>
      </c>
      <c r="G12" s="123">
        <v>3</v>
      </c>
      <c r="H12" s="112">
        <v>2</v>
      </c>
      <c r="I12" s="108">
        <v>11842</v>
      </c>
      <c r="J12" s="105">
        <v>1</v>
      </c>
      <c r="K12" s="105">
        <v>0</v>
      </c>
      <c r="L12" s="105">
        <v>0</v>
      </c>
      <c r="M12" s="105">
        <v>4</v>
      </c>
      <c r="N12" s="110" t="s">
        <v>389</v>
      </c>
    </row>
    <row r="13" spans="1:15" x14ac:dyDescent="0.2">
      <c r="A13" s="135">
        <v>12</v>
      </c>
      <c r="B13" s="105">
        <v>3</v>
      </c>
      <c r="C13" s="123">
        <v>0</v>
      </c>
      <c r="D13" s="123">
        <v>0</v>
      </c>
      <c r="E13" s="123">
        <v>1</v>
      </c>
      <c r="F13" s="123">
        <v>2</v>
      </c>
      <c r="G13" s="123">
        <v>0</v>
      </c>
      <c r="H13" s="112">
        <v>2</v>
      </c>
      <c r="I13" s="108">
        <v>23741</v>
      </c>
      <c r="J13" s="105">
        <v>2</v>
      </c>
      <c r="K13" s="105">
        <v>0</v>
      </c>
      <c r="L13" s="105">
        <v>0</v>
      </c>
      <c r="M13" s="105">
        <v>3</v>
      </c>
      <c r="N13" s="110" t="s">
        <v>389</v>
      </c>
    </row>
    <row r="14" spans="1:15" x14ac:dyDescent="0.2">
      <c r="A14" s="135">
        <v>13</v>
      </c>
      <c r="B14" s="105">
        <v>3</v>
      </c>
      <c r="C14" s="123">
        <v>0</v>
      </c>
      <c r="D14" s="123">
        <v>2</v>
      </c>
      <c r="E14" s="123">
        <v>1</v>
      </c>
      <c r="F14" s="123">
        <v>0</v>
      </c>
      <c r="G14" s="123">
        <v>0</v>
      </c>
      <c r="H14" s="112">
        <v>2</v>
      </c>
      <c r="I14" s="108">
        <v>47127</v>
      </c>
      <c r="J14" s="105">
        <v>4</v>
      </c>
      <c r="K14" s="105">
        <v>0</v>
      </c>
      <c r="L14" s="105">
        <v>0</v>
      </c>
      <c r="M14" s="105">
        <v>3</v>
      </c>
      <c r="N14" s="110" t="s">
        <v>389</v>
      </c>
    </row>
    <row r="15" spans="1:15" x14ac:dyDescent="0.2">
      <c r="A15" s="135">
        <v>14</v>
      </c>
      <c r="B15" s="105">
        <v>3</v>
      </c>
      <c r="C15" s="122">
        <v>0</v>
      </c>
      <c r="D15" s="122">
        <v>3</v>
      </c>
      <c r="E15" s="122">
        <v>0</v>
      </c>
      <c r="F15" s="122">
        <v>0</v>
      </c>
      <c r="G15" s="122">
        <v>0</v>
      </c>
      <c r="H15" s="112">
        <v>1</v>
      </c>
      <c r="I15" s="108">
        <v>118443</v>
      </c>
      <c r="J15" s="105">
        <v>10</v>
      </c>
      <c r="K15" s="105">
        <v>0</v>
      </c>
      <c r="L15" s="105">
        <v>0</v>
      </c>
      <c r="M15" s="105">
        <v>3</v>
      </c>
      <c r="N15" s="110" t="s">
        <v>389</v>
      </c>
    </row>
    <row r="16" spans="1:15" x14ac:dyDescent="0.2">
      <c r="A16" s="134">
        <v>15</v>
      </c>
      <c r="B16" s="105">
        <v>3</v>
      </c>
      <c r="C16" s="123">
        <v>0</v>
      </c>
      <c r="D16" s="123">
        <v>2</v>
      </c>
      <c r="E16" s="123">
        <v>0</v>
      </c>
      <c r="F16" s="123">
        <v>1</v>
      </c>
      <c r="G16" s="123">
        <v>0</v>
      </c>
      <c r="H16" s="112">
        <v>2</v>
      </c>
      <c r="I16" s="108">
        <v>130586</v>
      </c>
      <c r="J16" s="105">
        <v>11</v>
      </c>
      <c r="K16" s="105">
        <v>0</v>
      </c>
      <c r="L16" s="105">
        <v>2</v>
      </c>
      <c r="M16" s="105">
        <v>1</v>
      </c>
      <c r="N16" s="137" t="s">
        <v>492</v>
      </c>
    </row>
    <row r="17" spans="1:14" s="1" customFormat="1" x14ac:dyDescent="0.2">
      <c r="A17" s="135">
        <v>16</v>
      </c>
      <c r="B17" s="105">
        <v>3</v>
      </c>
      <c r="C17" s="122">
        <v>0</v>
      </c>
      <c r="D17" s="122">
        <v>3</v>
      </c>
      <c r="E17" s="122">
        <v>0</v>
      </c>
      <c r="F17" s="122">
        <v>0</v>
      </c>
      <c r="G17" s="122">
        <v>0</v>
      </c>
      <c r="H17" s="112">
        <v>1</v>
      </c>
      <c r="I17" s="108">
        <v>82703</v>
      </c>
      <c r="J17" s="105">
        <v>7</v>
      </c>
      <c r="K17" s="105">
        <v>0</v>
      </c>
      <c r="L17" s="105">
        <v>0</v>
      </c>
      <c r="M17" s="105">
        <v>3</v>
      </c>
      <c r="N17" s="110" t="s">
        <v>389</v>
      </c>
    </row>
    <row r="18" spans="1:14" s="1" customFormat="1" x14ac:dyDescent="0.2">
      <c r="A18" s="135">
        <v>17</v>
      </c>
      <c r="B18" s="105">
        <v>3</v>
      </c>
      <c r="C18" s="123">
        <v>0</v>
      </c>
      <c r="D18" s="123">
        <v>2</v>
      </c>
      <c r="E18" s="123">
        <v>0</v>
      </c>
      <c r="F18" s="123">
        <v>1</v>
      </c>
      <c r="G18" s="123">
        <v>0</v>
      </c>
      <c r="H18" s="112">
        <v>2</v>
      </c>
      <c r="I18" s="108">
        <v>22446</v>
      </c>
      <c r="J18" s="105">
        <v>2</v>
      </c>
      <c r="K18" s="105">
        <v>0</v>
      </c>
      <c r="L18" s="105">
        <v>0</v>
      </c>
      <c r="M18" s="105">
        <v>3</v>
      </c>
      <c r="N18" s="110" t="s">
        <v>389</v>
      </c>
    </row>
    <row r="19" spans="1:14" s="1" customFormat="1" x14ac:dyDescent="0.2">
      <c r="A19" s="135">
        <v>18</v>
      </c>
      <c r="B19" s="105">
        <v>3</v>
      </c>
      <c r="C19" s="123">
        <v>0</v>
      </c>
      <c r="D19" s="123">
        <v>0</v>
      </c>
      <c r="E19" s="123">
        <v>2</v>
      </c>
      <c r="F19" s="123">
        <v>0</v>
      </c>
      <c r="G19" s="123">
        <v>1</v>
      </c>
      <c r="H19" s="112">
        <v>2</v>
      </c>
      <c r="I19" s="108">
        <v>35951</v>
      </c>
      <c r="J19" s="105">
        <v>3</v>
      </c>
      <c r="K19" s="105">
        <v>0</v>
      </c>
      <c r="L19" s="105">
        <v>0</v>
      </c>
      <c r="M19" s="105">
        <v>3</v>
      </c>
      <c r="N19" s="110" t="s">
        <v>389</v>
      </c>
    </row>
    <row r="20" spans="1:14" x14ac:dyDescent="0.2">
      <c r="A20" s="134">
        <v>19</v>
      </c>
      <c r="B20" s="105">
        <v>3</v>
      </c>
      <c r="C20" s="123">
        <v>2</v>
      </c>
      <c r="D20" s="123">
        <v>0</v>
      </c>
      <c r="E20" s="123">
        <v>0</v>
      </c>
      <c r="F20" s="123">
        <v>1</v>
      </c>
      <c r="G20" s="123">
        <v>0</v>
      </c>
      <c r="H20" s="112">
        <v>2</v>
      </c>
      <c r="I20" s="108">
        <v>180397</v>
      </c>
      <c r="J20" s="105">
        <v>15</v>
      </c>
      <c r="K20" s="105">
        <v>0</v>
      </c>
      <c r="L20" s="105">
        <v>3</v>
      </c>
      <c r="M20" s="105">
        <v>0</v>
      </c>
      <c r="N20" s="137" t="s">
        <v>492</v>
      </c>
    </row>
    <row r="21" spans="1:14" x14ac:dyDescent="0.2">
      <c r="A21" s="134">
        <v>20</v>
      </c>
      <c r="B21" s="105">
        <v>3</v>
      </c>
      <c r="C21" s="123">
        <v>0</v>
      </c>
      <c r="D21" s="123">
        <v>1</v>
      </c>
      <c r="E21" s="123">
        <v>0</v>
      </c>
      <c r="F21" s="123">
        <v>0</v>
      </c>
      <c r="G21" s="123">
        <v>2</v>
      </c>
      <c r="H21" s="112">
        <v>2</v>
      </c>
      <c r="I21" s="108">
        <v>255117</v>
      </c>
      <c r="J21" s="105">
        <v>22</v>
      </c>
      <c r="K21" s="105">
        <v>0</v>
      </c>
      <c r="L21" s="105">
        <v>3</v>
      </c>
      <c r="M21" s="105">
        <v>0</v>
      </c>
      <c r="N21" s="137" t="s">
        <v>492</v>
      </c>
    </row>
    <row r="22" spans="1:14" x14ac:dyDescent="0.2">
      <c r="A22" s="134">
        <v>21</v>
      </c>
      <c r="B22" s="105">
        <v>3</v>
      </c>
      <c r="C22" s="123">
        <v>1</v>
      </c>
      <c r="D22" s="123">
        <v>2</v>
      </c>
      <c r="E22" s="123">
        <v>0</v>
      </c>
      <c r="F22" s="123">
        <v>0</v>
      </c>
      <c r="G22" s="123">
        <v>0</v>
      </c>
      <c r="H22" s="112">
        <v>2</v>
      </c>
      <c r="I22" s="108">
        <v>249848</v>
      </c>
      <c r="J22" s="105">
        <v>21</v>
      </c>
      <c r="K22" s="105">
        <v>0</v>
      </c>
      <c r="L22" s="105">
        <v>2</v>
      </c>
      <c r="M22" s="105">
        <v>1</v>
      </c>
      <c r="N22" s="137" t="s">
        <v>492</v>
      </c>
    </row>
    <row r="23" spans="1:14" x14ac:dyDescent="0.2">
      <c r="A23" s="134">
        <v>22</v>
      </c>
      <c r="B23" s="105">
        <v>3</v>
      </c>
      <c r="C23" s="122">
        <v>0</v>
      </c>
      <c r="D23" s="122">
        <v>3</v>
      </c>
      <c r="E23" s="122">
        <v>0</v>
      </c>
      <c r="F23" s="122">
        <v>0</v>
      </c>
      <c r="G23" s="122">
        <v>0</v>
      </c>
      <c r="H23" s="112">
        <v>1</v>
      </c>
      <c r="I23" s="108">
        <v>458041</v>
      </c>
      <c r="J23" s="105">
        <v>38</v>
      </c>
      <c r="K23" s="105">
        <v>0</v>
      </c>
      <c r="L23" s="105">
        <v>3</v>
      </c>
      <c r="M23" s="105">
        <v>0</v>
      </c>
      <c r="N23" s="137" t="s">
        <v>492</v>
      </c>
    </row>
  </sheetData>
  <autoFilter ref="A1:O23" xr:uid="{DE1A20C9-41D8-6D4F-99AC-E85332934F3C}">
    <sortState ref="A2:O23">
      <sortCondition ref="A1:A2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BF1-CCFD-6443-93E0-6139599E6807}">
  <dimension ref="A1:N17"/>
  <sheetViews>
    <sheetView workbookViewId="0">
      <selection activeCell="N3" sqref="N3"/>
    </sheetView>
  </sheetViews>
  <sheetFormatPr baseColWidth="10" defaultRowHeight="16" x14ac:dyDescent="0.2"/>
  <sheetData>
    <row r="1" spans="1:14" x14ac:dyDescent="0.2">
      <c r="A1" s="145" t="s">
        <v>397</v>
      </c>
      <c r="B1" s="145"/>
      <c r="C1" s="145"/>
      <c r="D1" s="145"/>
      <c r="E1" s="145"/>
      <c r="F1" s="145"/>
      <c r="G1" s="3"/>
      <c r="H1" s="3"/>
      <c r="I1" s="107"/>
      <c r="J1" s="1"/>
      <c r="K1" s="108"/>
      <c r="L1" s="105"/>
      <c r="M1" s="105"/>
    </row>
    <row r="2" spans="1:14" x14ac:dyDescent="0.2">
      <c r="A2" s="125"/>
      <c r="B2" s="125" t="s">
        <v>378</v>
      </c>
      <c r="C2" s="125" t="s">
        <v>379</v>
      </c>
      <c r="D2" s="125" t="s">
        <v>384</v>
      </c>
      <c r="E2" s="125" t="s">
        <v>380</v>
      </c>
      <c r="F2" s="125" t="s">
        <v>383</v>
      </c>
      <c r="G2" s="102"/>
      <c r="H2" s="4"/>
      <c r="I2" s="116"/>
      <c r="J2" s="116" t="s">
        <v>431</v>
      </c>
      <c r="K2" s="116" t="s">
        <v>409</v>
      </c>
      <c r="L2" s="116" t="s">
        <v>384</v>
      </c>
      <c r="M2" s="116" t="s">
        <v>380</v>
      </c>
      <c r="N2" s="116" t="s">
        <v>383</v>
      </c>
    </row>
    <row r="3" spans="1:14" x14ac:dyDescent="0.2">
      <c r="A3" s="125" t="s">
        <v>395</v>
      </c>
      <c r="B3" s="125">
        <v>2</v>
      </c>
      <c r="C3" s="125">
        <v>9</v>
      </c>
      <c r="D3" s="125">
        <v>6</v>
      </c>
      <c r="E3" s="125">
        <v>7</v>
      </c>
      <c r="F3" s="125">
        <v>5</v>
      </c>
      <c r="H3" s="3"/>
      <c r="I3" s="111" t="s">
        <v>395</v>
      </c>
      <c r="J3" s="111" t="s">
        <v>442</v>
      </c>
      <c r="K3" s="111" t="s">
        <v>444</v>
      </c>
      <c r="L3" s="111" t="s">
        <v>445</v>
      </c>
      <c r="M3" s="111" t="s">
        <v>447</v>
      </c>
      <c r="N3" s="111" t="s">
        <v>449</v>
      </c>
    </row>
    <row r="4" spans="1:14" x14ac:dyDescent="0.2">
      <c r="A4" s="125" t="s">
        <v>396</v>
      </c>
      <c r="B4" s="125">
        <v>2</v>
      </c>
      <c r="C4" s="125">
        <v>2</v>
      </c>
      <c r="D4" s="125">
        <v>4</v>
      </c>
      <c r="E4" s="125">
        <v>2</v>
      </c>
      <c r="F4" s="125">
        <v>4</v>
      </c>
      <c r="H4" s="3"/>
      <c r="I4" s="117" t="s">
        <v>396</v>
      </c>
      <c r="J4" s="117" t="s">
        <v>443</v>
      </c>
      <c r="K4" s="117" t="s">
        <v>444</v>
      </c>
      <c r="L4" s="117" t="s">
        <v>446</v>
      </c>
      <c r="M4" s="117" t="s">
        <v>448</v>
      </c>
      <c r="N4" s="117" t="s">
        <v>450</v>
      </c>
    </row>
    <row r="5" spans="1:14" x14ac:dyDescent="0.2">
      <c r="A5" s="125" t="s">
        <v>402</v>
      </c>
      <c r="B5" s="125">
        <f>2/9</f>
        <v>0.22222222222222221</v>
      </c>
      <c r="C5" s="125">
        <f>9/9</f>
        <v>1</v>
      </c>
      <c r="D5" s="125">
        <f>6/9</f>
        <v>0.66666666666666663</v>
      </c>
      <c r="E5" s="125">
        <f>7/9</f>
        <v>0.77777777777777779</v>
      </c>
      <c r="F5" s="125">
        <f>5/9</f>
        <v>0.55555555555555558</v>
      </c>
      <c r="H5" s="3"/>
      <c r="I5" s="107"/>
      <c r="J5" s="1"/>
      <c r="K5" s="108"/>
      <c r="L5" s="105"/>
      <c r="M5" s="105"/>
    </row>
    <row r="6" spans="1:14" x14ac:dyDescent="0.2">
      <c r="A6" s="4" t="s">
        <v>403</v>
      </c>
      <c r="B6" s="125">
        <f>2/6</f>
        <v>0.33333333333333331</v>
      </c>
      <c r="C6" s="125">
        <f>2/6</f>
        <v>0.33333333333333331</v>
      </c>
      <c r="D6" s="125">
        <f>4/6</f>
        <v>0.66666666666666663</v>
      </c>
      <c r="E6" s="125">
        <f>2/6</f>
        <v>0.33333333333333331</v>
      </c>
      <c r="F6" s="125">
        <f>4/6</f>
        <v>0.66666666666666663</v>
      </c>
      <c r="H6" s="3"/>
      <c r="I6" s="107"/>
      <c r="J6" s="1">
        <f>51/59</f>
        <v>0.86440677966101698</v>
      </c>
      <c r="K6">
        <f>5/10</f>
        <v>0.5</v>
      </c>
      <c r="L6" s="105">
        <f>15/27</f>
        <v>0.55555555555555558</v>
      </c>
      <c r="M6" s="105">
        <f>10/12</f>
        <v>0.83333333333333337</v>
      </c>
      <c r="N6">
        <f>7/15</f>
        <v>0.46666666666666667</v>
      </c>
    </row>
    <row r="7" spans="1:14" x14ac:dyDescent="0.2">
      <c r="A7" s="125"/>
      <c r="B7" s="125"/>
      <c r="C7" s="125"/>
      <c r="D7" s="125"/>
      <c r="E7" s="125"/>
      <c r="F7" s="125"/>
      <c r="G7" s="102"/>
      <c r="H7" s="4"/>
      <c r="I7" s="107"/>
      <c r="J7" s="1">
        <f>8/59</f>
        <v>0.13559322033898305</v>
      </c>
      <c r="K7">
        <f>5/10</f>
        <v>0.5</v>
      </c>
      <c r="L7" s="105">
        <f>12/27</f>
        <v>0.44444444444444442</v>
      </c>
      <c r="M7" s="105">
        <f>2/12</f>
        <v>0.16666666666666666</v>
      </c>
      <c r="N7">
        <f>8/15</f>
        <v>0.53333333333333333</v>
      </c>
    </row>
    <row r="8" spans="1:14" x14ac:dyDescent="0.2">
      <c r="A8" s="145" t="s">
        <v>397</v>
      </c>
      <c r="B8" s="145"/>
      <c r="C8" s="145"/>
      <c r="D8" s="145"/>
      <c r="E8" s="145"/>
      <c r="F8" s="145"/>
      <c r="G8" s="102"/>
      <c r="H8" s="4"/>
      <c r="I8" s="118"/>
      <c r="J8" s="66"/>
      <c r="K8" s="119"/>
      <c r="L8" s="120"/>
      <c r="M8" s="120"/>
      <c r="N8" s="70"/>
    </row>
    <row r="9" spans="1:14" x14ac:dyDescent="0.2">
      <c r="A9" s="125"/>
      <c r="B9" s="125" t="s">
        <v>378</v>
      </c>
      <c r="C9" s="125" t="s">
        <v>379</v>
      </c>
      <c r="D9" s="125" t="s">
        <v>384</v>
      </c>
      <c r="E9" s="125" t="s">
        <v>380</v>
      </c>
      <c r="F9" s="125" t="s">
        <v>383</v>
      </c>
      <c r="G9" s="102"/>
      <c r="H9" s="4"/>
      <c r="I9" s="115"/>
      <c r="J9" s="114" t="s">
        <v>431</v>
      </c>
      <c r="K9" s="114" t="s">
        <v>409</v>
      </c>
      <c r="L9" s="114" t="s">
        <v>384</v>
      </c>
      <c r="M9" s="114" t="s">
        <v>380</v>
      </c>
      <c r="N9" s="114" t="s">
        <v>383</v>
      </c>
    </row>
    <row r="10" spans="1:14" x14ac:dyDescent="0.2">
      <c r="A10" s="125" t="s">
        <v>398</v>
      </c>
      <c r="B10" s="125">
        <v>4</v>
      </c>
      <c r="C10" s="125">
        <v>5</v>
      </c>
      <c r="D10" s="125">
        <v>1</v>
      </c>
      <c r="E10" s="125">
        <v>3</v>
      </c>
      <c r="F10" s="125">
        <v>5</v>
      </c>
      <c r="G10" s="102"/>
      <c r="H10" s="4"/>
      <c r="I10" s="114" t="s">
        <v>398</v>
      </c>
      <c r="J10" s="114" t="s">
        <v>434</v>
      </c>
      <c r="K10" s="114" t="s">
        <v>432</v>
      </c>
      <c r="L10" s="114" t="s">
        <v>436</v>
      </c>
      <c r="M10" s="114" t="s">
        <v>438</v>
      </c>
      <c r="N10" s="114" t="s">
        <v>440</v>
      </c>
    </row>
    <row r="11" spans="1:14" x14ac:dyDescent="0.2">
      <c r="A11" s="125" t="s">
        <v>399</v>
      </c>
      <c r="B11" s="125">
        <v>4</v>
      </c>
      <c r="C11" s="125">
        <v>11</v>
      </c>
      <c r="D11" s="125">
        <v>10</v>
      </c>
      <c r="E11" s="125">
        <v>9</v>
      </c>
      <c r="F11" s="125">
        <v>9</v>
      </c>
      <c r="G11" s="102"/>
      <c r="H11" s="4"/>
      <c r="I11" s="117" t="s">
        <v>399</v>
      </c>
      <c r="J11" s="117" t="s">
        <v>435</v>
      </c>
      <c r="K11" s="117" t="s">
        <v>433</v>
      </c>
      <c r="L11" s="117" t="s">
        <v>437</v>
      </c>
      <c r="M11" s="117" t="s">
        <v>439</v>
      </c>
      <c r="N11" s="117" t="s">
        <v>441</v>
      </c>
    </row>
    <row r="12" spans="1:14" x14ac:dyDescent="0.2">
      <c r="A12" s="111" t="s">
        <v>400</v>
      </c>
      <c r="B12" s="111">
        <f>4/6</f>
        <v>0.66666666666666663</v>
      </c>
      <c r="C12" s="111">
        <f>5/6</f>
        <v>0.83333333333333337</v>
      </c>
      <c r="D12" s="111">
        <f>1/6</f>
        <v>0.16666666666666666</v>
      </c>
      <c r="E12" s="111">
        <f>3/6</f>
        <v>0.5</v>
      </c>
      <c r="F12" s="111">
        <f>5/6</f>
        <v>0.83333333333333337</v>
      </c>
      <c r="G12" s="102"/>
      <c r="H12" s="4"/>
      <c r="I12" s="107"/>
      <c r="J12" s="1"/>
      <c r="K12" s="108"/>
      <c r="L12" s="105"/>
      <c r="M12" s="105"/>
    </row>
    <row r="13" spans="1:14" x14ac:dyDescent="0.2">
      <c r="A13" s="4" t="s">
        <v>401</v>
      </c>
      <c r="B13" s="4">
        <f>4/15</f>
        <v>0.26666666666666666</v>
      </c>
      <c r="C13" s="109">
        <f>11/15</f>
        <v>0.73333333333333328</v>
      </c>
      <c r="D13" s="4">
        <f>10/15</f>
        <v>0.66666666666666663</v>
      </c>
      <c r="E13" s="4">
        <f>9/15</f>
        <v>0.6</v>
      </c>
      <c r="F13" s="4">
        <f>9/15</f>
        <v>0.6</v>
      </c>
      <c r="G13" s="102"/>
      <c r="H13" s="4"/>
      <c r="I13" s="107"/>
      <c r="J13" s="1">
        <f>17/76</f>
        <v>0.22368421052631579</v>
      </c>
      <c r="K13" s="1">
        <f>20/30</f>
        <v>0.66666666666666663</v>
      </c>
      <c r="L13" s="105">
        <f>1/28</f>
        <v>3.5714285714285712E-2</v>
      </c>
      <c r="M13" s="105">
        <f>5/17</f>
        <v>0.29411764705882354</v>
      </c>
      <c r="N13">
        <f>23/38</f>
        <v>0.60526315789473684</v>
      </c>
    </row>
    <row r="14" spans="1:14" x14ac:dyDescent="0.2">
      <c r="G14" s="102"/>
      <c r="H14" s="4"/>
      <c r="I14" s="107"/>
      <c r="J14" s="1">
        <f>59/76</f>
        <v>0.77631578947368418</v>
      </c>
      <c r="K14">
        <f>10/30</f>
        <v>0.33333333333333331</v>
      </c>
      <c r="L14" s="105">
        <f>27/28</f>
        <v>0.9642857142857143</v>
      </c>
      <c r="M14" s="105">
        <f>12/17</f>
        <v>0.70588235294117652</v>
      </c>
      <c r="N14">
        <f>15/38</f>
        <v>0.39473684210526316</v>
      </c>
    </row>
    <row r="15" spans="1:14" x14ac:dyDescent="0.2">
      <c r="G15" s="102"/>
      <c r="H15" s="4"/>
      <c r="I15" s="107"/>
      <c r="K15" s="108"/>
      <c r="L15" s="105"/>
      <c r="M15" s="105"/>
    </row>
    <row r="16" spans="1:14" x14ac:dyDescent="0.2">
      <c r="A16" s="102"/>
      <c r="B16" s="102"/>
      <c r="C16" s="102"/>
      <c r="D16" s="102"/>
      <c r="E16" s="102"/>
      <c r="F16" s="102"/>
      <c r="G16" s="102"/>
      <c r="H16" s="4"/>
    </row>
    <row r="17" spans="1:8" x14ac:dyDescent="0.2">
      <c r="A17" s="102"/>
      <c r="B17" s="102"/>
      <c r="C17" s="102"/>
      <c r="D17" s="102"/>
      <c r="E17" s="102"/>
      <c r="F17" s="102"/>
      <c r="G17" s="102"/>
      <c r="H17" s="4"/>
    </row>
  </sheetData>
  <mergeCells count="2">
    <mergeCell ref="A1:F1"/>
    <mergeCell ref="A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8233B-E478-774A-8E5D-0A41164AE470}">
  <dimension ref="A1:K23"/>
  <sheetViews>
    <sheetView zoomScale="110" zoomScaleNormal="110" workbookViewId="0">
      <selection sqref="A1:K23"/>
    </sheetView>
  </sheetViews>
  <sheetFormatPr baseColWidth="10" defaultRowHeight="16" x14ac:dyDescent="0.2"/>
  <cols>
    <col min="1" max="1" width="13.6640625" style="3" bestFit="1" customWidth="1"/>
    <col min="2" max="3" width="10.83203125" style="3"/>
    <col min="4" max="4" width="9" style="3" customWidth="1"/>
    <col min="5" max="16384" width="10.83203125" style="3"/>
  </cols>
  <sheetData>
    <row r="1" spans="1:11" x14ac:dyDescent="0.2">
      <c r="A1" s="127" t="s">
        <v>377</v>
      </c>
      <c r="B1" s="127" t="s">
        <v>451</v>
      </c>
      <c r="C1" s="127" t="s">
        <v>452</v>
      </c>
      <c r="D1" s="127" t="s">
        <v>381</v>
      </c>
      <c r="E1" s="127" t="s">
        <v>398</v>
      </c>
      <c r="F1" s="127" t="s">
        <v>399</v>
      </c>
      <c r="G1" s="127" t="s">
        <v>379</v>
      </c>
      <c r="H1" s="127" t="s">
        <v>384</v>
      </c>
      <c r="I1" s="127" t="s">
        <v>383</v>
      </c>
      <c r="J1" s="127" t="s">
        <v>409</v>
      </c>
      <c r="K1" s="127" t="s">
        <v>380</v>
      </c>
    </row>
    <row r="2" spans="1:11" x14ac:dyDescent="0.2">
      <c r="A2" s="126" t="s">
        <v>411</v>
      </c>
      <c r="B2" s="6" t="s">
        <v>388</v>
      </c>
      <c r="C2" s="6" t="s">
        <v>424</v>
      </c>
      <c r="D2" s="126">
        <v>32</v>
      </c>
      <c r="E2" s="126">
        <v>32</v>
      </c>
      <c r="F2" s="126">
        <v>0</v>
      </c>
      <c r="G2" s="126">
        <v>6</v>
      </c>
      <c r="H2" s="126">
        <v>1</v>
      </c>
      <c r="I2" s="126">
        <v>7</v>
      </c>
      <c r="J2" s="126">
        <v>15</v>
      </c>
      <c r="K2" s="126">
        <v>3</v>
      </c>
    </row>
    <row r="3" spans="1:11" s="5" customFormat="1" x14ac:dyDescent="0.2">
      <c r="A3" s="126" t="s">
        <v>410</v>
      </c>
      <c r="B3" s="6" t="s">
        <v>389</v>
      </c>
      <c r="C3" s="6" t="s">
        <v>391</v>
      </c>
      <c r="D3" s="126">
        <v>27</v>
      </c>
      <c r="E3" s="126">
        <v>2</v>
      </c>
      <c r="F3" s="126">
        <v>25</v>
      </c>
      <c r="G3" s="126">
        <v>17</v>
      </c>
      <c r="H3" s="126">
        <v>4</v>
      </c>
      <c r="I3" s="126">
        <v>1</v>
      </c>
      <c r="J3" s="126">
        <v>4</v>
      </c>
      <c r="K3" s="126">
        <v>1</v>
      </c>
    </row>
    <row r="4" spans="1:11" x14ac:dyDescent="0.2">
      <c r="A4" s="126">
        <v>3</v>
      </c>
      <c r="B4" s="6" t="s">
        <v>389</v>
      </c>
      <c r="C4" s="6" t="s">
        <v>391</v>
      </c>
      <c r="D4" s="126">
        <v>17</v>
      </c>
      <c r="E4" s="126">
        <v>0</v>
      </c>
      <c r="F4" s="126">
        <v>17</v>
      </c>
      <c r="G4" s="126">
        <v>12</v>
      </c>
      <c r="H4" s="126">
        <v>2</v>
      </c>
      <c r="I4" s="126">
        <v>0</v>
      </c>
      <c r="J4" s="126">
        <v>0</v>
      </c>
      <c r="K4" s="126">
        <v>3</v>
      </c>
    </row>
    <row r="5" spans="1:11" x14ac:dyDescent="0.2">
      <c r="A5" s="112">
        <v>4</v>
      </c>
      <c r="B5" s="99" t="s">
        <v>389</v>
      </c>
      <c r="C5" s="99" t="s">
        <v>392</v>
      </c>
      <c r="D5" s="112">
        <v>11</v>
      </c>
      <c r="E5" s="112">
        <v>0</v>
      </c>
      <c r="F5" s="112">
        <v>11</v>
      </c>
      <c r="G5" s="112">
        <v>5</v>
      </c>
      <c r="H5" s="112">
        <v>3</v>
      </c>
      <c r="I5" s="112">
        <v>3</v>
      </c>
      <c r="J5" s="112">
        <v>0</v>
      </c>
      <c r="K5" s="112">
        <v>0</v>
      </c>
    </row>
    <row r="6" spans="1:11" x14ac:dyDescent="0.2">
      <c r="A6" s="112">
        <v>5</v>
      </c>
      <c r="B6" s="99" t="s">
        <v>389</v>
      </c>
      <c r="C6" s="99" t="s">
        <v>391</v>
      </c>
      <c r="D6" s="112">
        <v>9</v>
      </c>
      <c r="E6" s="112">
        <v>1</v>
      </c>
      <c r="F6" s="112">
        <v>8</v>
      </c>
      <c r="G6" s="112">
        <v>6</v>
      </c>
      <c r="H6" s="112">
        <v>0</v>
      </c>
      <c r="I6" s="112">
        <v>2</v>
      </c>
      <c r="J6" s="112">
        <v>0</v>
      </c>
      <c r="K6" s="112">
        <v>1</v>
      </c>
    </row>
    <row r="7" spans="1:11" x14ac:dyDescent="0.2">
      <c r="A7" s="112" t="s">
        <v>454</v>
      </c>
      <c r="B7" s="99" t="s">
        <v>388</v>
      </c>
      <c r="C7" s="99" t="s">
        <v>424</v>
      </c>
      <c r="D7" s="112">
        <v>8</v>
      </c>
      <c r="E7" s="112">
        <v>8</v>
      </c>
      <c r="F7" s="112">
        <v>0</v>
      </c>
      <c r="G7" s="112">
        <v>3</v>
      </c>
      <c r="H7" s="112">
        <v>0</v>
      </c>
      <c r="I7" s="112">
        <v>2</v>
      </c>
      <c r="J7" s="112">
        <v>2</v>
      </c>
      <c r="K7" s="112">
        <v>1</v>
      </c>
    </row>
    <row r="8" spans="1:11" x14ac:dyDescent="0.2">
      <c r="A8" s="112">
        <v>7</v>
      </c>
      <c r="B8" s="99" t="s">
        <v>388</v>
      </c>
      <c r="C8" s="99" t="s">
        <v>424</v>
      </c>
      <c r="D8" s="112">
        <v>8</v>
      </c>
      <c r="E8" s="112">
        <v>8</v>
      </c>
      <c r="F8" s="112">
        <v>0</v>
      </c>
      <c r="G8" s="112">
        <v>0</v>
      </c>
      <c r="H8" s="112">
        <v>0</v>
      </c>
      <c r="I8" s="112">
        <v>8</v>
      </c>
      <c r="J8" s="112">
        <v>0</v>
      </c>
      <c r="K8" s="112">
        <v>0</v>
      </c>
    </row>
    <row r="9" spans="1:11" x14ac:dyDescent="0.2">
      <c r="A9" s="112">
        <v>8</v>
      </c>
      <c r="B9" s="99" t="s">
        <v>388</v>
      </c>
      <c r="C9" s="99" t="s">
        <v>424</v>
      </c>
      <c r="D9" s="112">
        <v>8</v>
      </c>
      <c r="E9" s="112">
        <v>8</v>
      </c>
      <c r="F9" s="112">
        <v>0</v>
      </c>
      <c r="G9" s="112">
        <v>6</v>
      </c>
      <c r="H9" s="112">
        <v>0</v>
      </c>
      <c r="I9" s="112">
        <v>0</v>
      </c>
      <c r="J9" s="112">
        <v>2</v>
      </c>
      <c r="K9" s="112">
        <v>0</v>
      </c>
    </row>
    <row r="10" spans="1:11" x14ac:dyDescent="0.2">
      <c r="A10" s="112">
        <v>9</v>
      </c>
      <c r="B10" s="99" t="s">
        <v>389</v>
      </c>
      <c r="C10" s="99" t="s">
        <v>391</v>
      </c>
      <c r="D10" s="112">
        <v>7</v>
      </c>
      <c r="E10" s="112">
        <v>0</v>
      </c>
      <c r="F10" s="112">
        <v>7</v>
      </c>
      <c r="G10" s="112">
        <v>1</v>
      </c>
      <c r="H10" s="112">
        <v>6</v>
      </c>
      <c r="I10" s="112">
        <v>0</v>
      </c>
      <c r="J10" s="112">
        <v>0</v>
      </c>
      <c r="K10" s="112">
        <v>0</v>
      </c>
    </row>
    <row r="11" spans="1:11" x14ac:dyDescent="0.2">
      <c r="A11" s="112" t="s">
        <v>414</v>
      </c>
      <c r="B11" s="99" t="s">
        <v>389</v>
      </c>
      <c r="C11" s="99" t="s">
        <v>392</v>
      </c>
      <c r="D11" s="112">
        <v>7</v>
      </c>
      <c r="E11" s="112">
        <v>3</v>
      </c>
      <c r="F11" s="112">
        <v>4</v>
      </c>
      <c r="G11" s="112">
        <v>0</v>
      </c>
      <c r="H11" s="112">
        <v>3</v>
      </c>
      <c r="I11" s="112">
        <v>1</v>
      </c>
      <c r="J11" s="112">
        <v>2</v>
      </c>
      <c r="K11" s="112">
        <v>1</v>
      </c>
    </row>
    <row r="12" spans="1:11" x14ac:dyDescent="0.2">
      <c r="A12" s="112">
        <v>11</v>
      </c>
      <c r="B12" s="99" t="s">
        <v>389</v>
      </c>
      <c r="C12" s="99" t="s">
        <v>391</v>
      </c>
      <c r="D12" s="112">
        <v>6</v>
      </c>
      <c r="E12" s="112">
        <v>1</v>
      </c>
      <c r="F12" s="112">
        <v>5</v>
      </c>
      <c r="G12" s="112">
        <v>4</v>
      </c>
      <c r="H12" s="112">
        <v>0</v>
      </c>
      <c r="I12" s="112">
        <v>1</v>
      </c>
      <c r="J12" s="112">
        <v>0</v>
      </c>
      <c r="K12" s="112">
        <v>1</v>
      </c>
    </row>
    <row r="13" spans="1:11" s="5" customFormat="1" x14ac:dyDescent="0.2">
      <c r="A13" s="126" t="s">
        <v>412</v>
      </c>
      <c r="B13" s="6" t="s">
        <v>389</v>
      </c>
      <c r="C13" s="6" t="s">
        <v>391</v>
      </c>
      <c r="D13" s="126">
        <v>6</v>
      </c>
      <c r="E13" s="126">
        <v>1</v>
      </c>
      <c r="F13" s="126">
        <v>5</v>
      </c>
      <c r="G13" s="126">
        <v>1</v>
      </c>
      <c r="H13" s="126">
        <v>1</v>
      </c>
      <c r="I13" s="126">
        <v>2</v>
      </c>
      <c r="J13" s="126">
        <v>0</v>
      </c>
      <c r="K13" s="126">
        <v>2</v>
      </c>
    </row>
    <row r="14" spans="1:11" s="5" customFormat="1" x14ac:dyDescent="0.2">
      <c r="A14" s="126" t="s">
        <v>413</v>
      </c>
      <c r="B14" s="6" t="s">
        <v>389</v>
      </c>
      <c r="C14" s="6" t="s">
        <v>391</v>
      </c>
      <c r="D14" s="126">
        <v>6</v>
      </c>
      <c r="E14" s="126">
        <v>0</v>
      </c>
      <c r="F14" s="126">
        <v>6</v>
      </c>
      <c r="G14" s="126">
        <v>3</v>
      </c>
      <c r="H14" s="126">
        <v>1</v>
      </c>
      <c r="I14" s="126">
        <v>1</v>
      </c>
      <c r="J14" s="126">
        <v>0</v>
      </c>
      <c r="K14" s="126">
        <v>1</v>
      </c>
    </row>
    <row r="15" spans="1:11" x14ac:dyDescent="0.2">
      <c r="A15" s="112" t="s">
        <v>455</v>
      </c>
      <c r="B15" s="99" t="s">
        <v>388</v>
      </c>
      <c r="C15" s="99" t="s">
        <v>424</v>
      </c>
      <c r="D15" s="112">
        <v>6</v>
      </c>
      <c r="E15" s="112">
        <v>6</v>
      </c>
      <c r="F15" s="112">
        <v>0</v>
      </c>
      <c r="G15" s="112">
        <v>1</v>
      </c>
      <c r="H15" s="112">
        <v>0</v>
      </c>
      <c r="I15" s="112">
        <v>3</v>
      </c>
      <c r="J15" s="112">
        <v>1</v>
      </c>
      <c r="K15" s="112">
        <v>1</v>
      </c>
    </row>
    <row r="16" spans="1:11" x14ac:dyDescent="0.2">
      <c r="A16" s="112">
        <v>15</v>
      </c>
      <c r="B16" s="99" t="s">
        <v>389</v>
      </c>
      <c r="C16" s="99" t="s">
        <v>391</v>
      </c>
      <c r="D16" s="112">
        <v>5</v>
      </c>
      <c r="E16" s="112">
        <v>1</v>
      </c>
      <c r="F16" s="112">
        <v>4</v>
      </c>
      <c r="G16" s="112">
        <v>3</v>
      </c>
      <c r="H16" s="112">
        <v>1</v>
      </c>
      <c r="I16" s="112">
        <v>0</v>
      </c>
      <c r="J16" s="112">
        <v>0</v>
      </c>
      <c r="K16" s="112">
        <v>1</v>
      </c>
    </row>
    <row r="17" spans="1:11" x14ac:dyDescent="0.2">
      <c r="A17" s="112">
        <v>16</v>
      </c>
      <c r="B17" s="99" t="s">
        <v>389</v>
      </c>
      <c r="C17" s="99" t="s">
        <v>392</v>
      </c>
      <c r="D17" s="112">
        <v>5</v>
      </c>
      <c r="E17" s="112">
        <v>0</v>
      </c>
      <c r="F17" s="112">
        <v>5</v>
      </c>
      <c r="G17" s="112">
        <v>0</v>
      </c>
      <c r="H17" s="112">
        <v>2</v>
      </c>
      <c r="I17" s="112">
        <v>3</v>
      </c>
      <c r="J17" s="112">
        <v>0</v>
      </c>
      <c r="K17" s="112">
        <v>0</v>
      </c>
    </row>
    <row r="18" spans="1:11" x14ac:dyDescent="0.2">
      <c r="A18" s="112">
        <v>17</v>
      </c>
      <c r="B18" s="99" t="s">
        <v>389</v>
      </c>
      <c r="C18" s="99" t="s">
        <v>391</v>
      </c>
      <c r="D18" s="112">
        <v>5</v>
      </c>
      <c r="E18" s="112">
        <v>1</v>
      </c>
      <c r="F18" s="112">
        <v>4</v>
      </c>
      <c r="G18" s="112">
        <v>4</v>
      </c>
      <c r="H18" s="112">
        <v>0</v>
      </c>
      <c r="I18" s="112">
        <v>0</v>
      </c>
      <c r="J18" s="112">
        <v>1</v>
      </c>
      <c r="K18" s="112">
        <v>0</v>
      </c>
    </row>
    <row r="19" spans="1:11" x14ac:dyDescent="0.2">
      <c r="A19" s="112">
        <v>18</v>
      </c>
      <c r="B19" s="99" t="s">
        <v>389</v>
      </c>
      <c r="C19" s="99" t="s">
        <v>392</v>
      </c>
      <c r="D19" s="112">
        <v>4</v>
      </c>
      <c r="E19" s="112">
        <v>0</v>
      </c>
      <c r="F19" s="112">
        <v>4</v>
      </c>
      <c r="G19" s="112">
        <v>0</v>
      </c>
      <c r="H19" s="112">
        <v>4</v>
      </c>
      <c r="I19" s="112">
        <v>0</v>
      </c>
      <c r="J19" s="112">
        <v>0</v>
      </c>
      <c r="K19" s="112">
        <v>0</v>
      </c>
    </row>
    <row r="20" spans="1:11" x14ac:dyDescent="0.2">
      <c r="A20" s="112">
        <v>19</v>
      </c>
      <c r="B20" s="99" t="s">
        <v>389</v>
      </c>
      <c r="C20" s="99" t="s">
        <v>392</v>
      </c>
      <c r="D20" s="112">
        <v>4</v>
      </c>
      <c r="E20" s="112">
        <v>0</v>
      </c>
      <c r="F20" s="112">
        <v>4</v>
      </c>
      <c r="G20" s="112">
        <v>3</v>
      </c>
      <c r="H20" s="112">
        <v>0</v>
      </c>
      <c r="I20" s="112">
        <v>1</v>
      </c>
      <c r="J20" s="112">
        <v>0</v>
      </c>
      <c r="K20" s="112">
        <v>0</v>
      </c>
    </row>
    <row r="21" spans="1:11" x14ac:dyDescent="0.2">
      <c r="A21" s="112">
        <v>20</v>
      </c>
      <c r="B21" s="99" t="s">
        <v>388</v>
      </c>
      <c r="C21" s="99" t="s">
        <v>424</v>
      </c>
      <c r="D21" s="112">
        <v>4</v>
      </c>
      <c r="E21" s="112">
        <v>4</v>
      </c>
      <c r="F21" s="112">
        <v>0</v>
      </c>
      <c r="G21" s="112">
        <v>1</v>
      </c>
      <c r="H21" s="112">
        <v>0</v>
      </c>
      <c r="I21" s="112">
        <v>3</v>
      </c>
      <c r="J21" s="112">
        <v>0</v>
      </c>
      <c r="K21" s="112">
        <v>0</v>
      </c>
    </row>
    <row r="22" spans="1:11" x14ac:dyDescent="0.2">
      <c r="A22" s="112">
        <v>21</v>
      </c>
      <c r="B22" s="99" t="s">
        <v>389</v>
      </c>
      <c r="C22" s="99" t="s">
        <v>392</v>
      </c>
      <c r="D22" s="112">
        <v>4</v>
      </c>
      <c r="E22" s="112">
        <v>3</v>
      </c>
      <c r="F22" s="112">
        <v>1</v>
      </c>
      <c r="G22" s="112">
        <v>0</v>
      </c>
      <c r="H22" s="112">
        <v>0</v>
      </c>
      <c r="I22" s="112">
        <v>0</v>
      </c>
      <c r="J22" s="112">
        <v>3</v>
      </c>
      <c r="K22" s="112">
        <v>1</v>
      </c>
    </row>
    <row r="23" spans="1:11" x14ac:dyDescent="0.2">
      <c r="A23" s="113"/>
      <c r="B23" s="113"/>
      <c r="C23" s="113"/>
      <c r="D23" s="113"/>
      <c r="E23" s="113"/>
      <c r="F23" s="113"/>
      <c r="G23" s="113"/>
      <c r="H23" s="113"/>
      <c r="I23" s="113"/>
      <c r="J23" s="113"/>
      <c r="K23" s="1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Color</vt:lpstr>
      <vt:lpstr>cdn</vt:lpstr>
      <vt:lpstr>noise</vt:lpstr>
      <vt:lpstr>BEs</vt:lpstr>
      <vt:lpstr>Noise %</vt:lpstr>
      <vt:lpstr>Composition</vt:lpstr>
      <vt:lpstr>tables</vt:lpstr>
      <vt:lpstr>table 2</vt:lpstr>
      <vt:lpstr>'table 2'!_FilterDatabase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2020-07-17T15:27:55Z</dcterms:created>
  <dcterms:modified xsi:type="dcterms:W3CDTF">2021-07-22T15:06:02Z</dcterms:modified>
</cp:coreProperties>
</file>