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8865" windowHeight="8655" tabRatio="0"/>
  </bookViews>
  <sheets>
    <sheet name="Planilha1" sheetId="1" r:id="rId1"/>
    <sheet name="Planilha2" sheetId="2" r:id="rId2"/>
  </sheets>
  <definedNames>
    <definedName name="aporte">Planilha1!$D$19</definedName>
    <definedName name="patrimonio">Planilha1!$D$22</definedName>
    <definedName name="qtd_anos">Planilha1!$D$20</definedName>
    <definedName name="Rendimento_carteira">Planilha1!$D$15</definedName>
    <definedName name="salario">Planilha1!$D$14</definedName>
    <definedName name="sugestao">Planilha1!$D$16</definedName>
    <definedName name="taxa">Planilha1!$D$21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 l="1"/>
  <c r="C39" i="1"/>
  <c r="C40" i="1"/>
  <c r="C41" i="1"/>
  <c r="C42" i="1"/>
  <c r="C37" i="1"/>
  <c r="A12" i="2"/>
  <c r="A13" i="2"/>
  <c r="A14" i="2"/>
  <c r="A15" i="2"/>
  <c r="A16" i="2"/>
  <c r="A17" i="2"/>
  <c r="A20" i="2"/>
  <c r="A21" i="2"/>
  <c r="A22" i="2"/>
  <c r="A23" i="2"/>
  <c r="A24" i="2"/>
  <c r="A25" i="2"/>
  <c r="A5" i="2"/>
  <c r="A6" i="2"/>
  <c r="A7" i="2"/>
  <c r="A8" i="2"/>
  <c r="A9" i="2"/>
  <c r="A4" i="2"/>
  <c r="C34" i="1"/>
  <c r="D16" i="1"/>
  <c r="D22" i="1"/>
  <c r="D23" i="1" s="1"/>
  <c r="C27" i="1"/>
  <c r="D27" i="1" s="1"/>
  <c r="C28" i="1"/>
  <c r="D28" i="1" s="1"/>
  <c r="C29" i="1"/>
  <c r="D29" i="1" s="1"/>
  <c r="C30" i="1"/>
  <c r="D30" i="1" s="1"/>
  <c r="C26" i="1"/>
  <c r="D26" i="1" s="1"/>
  <c r="D37" i="1" l="1"/>
  <c r="D41" i="1"/>
  <c r="D42" i="1"/>
  <c r="D40" i="1"/>
  <c r="D39" i="1"/>
  <c r="D38" i="1"/>
  <c r="D43" i="1" l="1"/>
</calcChain>
</file>

<file path=xl/sharedStrings.xml><?xml version="1.0" encoding="utf-8"?>
<sst xmlns="http://schemas.openxmlformats.org/spreadsheetml/2006/main" count="75" uniqueCount="35">
  <si>
    <t>Quanto investir por mês?</t>
  </si>
  <si>
    <t>Por Quantos Anos?</t>
  </si>
  <si>
    <t>Taxa de Rendimento mensal?</t>
  </si>
  <si>
    <t>Dividendos Mensais?</t>
  </si>
  <si>
    <t xml:space="preserve">INVESTIMENTO MENSAL </t>
  </si>
  <si>
    <t>Patrimônio acumulado?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</si>
  <si>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</si>
  <si>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</si>
  <si>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</si>
  <si>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</si>
  <si>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</si>
  <si>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</si>
  <si>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</si>
  <si>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 xml:space="preserve">Rendimento carteira </t>
  </si>
  <si>
    <t xml:space="preserve">Sálario </t>
  </si>
  <si>
    <t>Sugestão de investimento</t>
  </si>
  <si>
    <t>CONFIGURAÇÕES</t>
  </si>
  <si>
    <t>Perfil</t>
  </si>
  <si>
    <t>Moderado</t>
  </si>
  <si>
    <t>Valor a ser investido por mês</t>
  </si>
  <si>
    <t>TIPO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</si>
  <si>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</si>
  <si>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</si>
  <si>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</si>
  <si>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</si>
  <si>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</si>
  <si>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</si>
  <si>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</si>
  <si>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</si>
  <si>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Conservador</t>
  </si>
  <si>
    <t>%</t>
  </si>
  <si>
    <t>FII</t>
  </si>
  <si>
    <t>PERFIL</t>
  </si>
  <si>
    <t>CHAVE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</si>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</sst>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2"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6" fontId="0" fillId="0" borderId="0" xfId="0" applyNumberFormat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7" fillId="5" borderId="3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166" fontId="3" fillId="0" borderId="15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8" fontId="3" fillId="5" borderId="6" xfId="0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8" fontId="3" fillId="5" borderId="8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indent="2"/>
    </xf>
    <xf numFmtId="0" fontId="7" fillId="5" borderId="5" xfId="0" applyFont="1" applyFill="1" applyBorder="1" applyAlignment="1">
      <alignment horizontal="left" indent="2"/>
    </xf>
    <xf numFmtId="0" fontId="7" fillId="5" borderId="7" xfId="0" applyFont="1" applyFill="1" applyBorder="1" applyAlignment="1">
      <alignment horizontal="left" indent="2"/>
    </xf>
    <xf numFmtId="0" fontId="6" fillId="3" borderId="2" xfId="0" applyFont="1" applyFill="1" applyBorder="1" applyAlignment="1">
      <alignment horizontal="center" vertical="center"/>
    </xf>
    <xf numFmtId="8" fontId="0" fillId="5" borderId="10" xfId="0" applyNumberFormat="1" applyFill="1" applyBorder="1" applyAlignment="1">
      <alignment horizontal="center" vertical="center"/>
    </xf>
    <xf numFmtId="8" fontId="0" fillId="5" borderId="4" xfId="0" applyNumberFormat="1" applyFill="1" applyBorder="1" applyAlignment="1">
      <alignment horizontal="center" vertical="center"/>
    </xf>
    <xf numFmtId="8" fontId="0" fillId="5" borderId="11" xfId="0" applyNumberFormat="1" applyFill="1" applyBorder="1" applyAlignment="1">
      <alignment horizontal="center" vertical="center"/>
    </xf>
    <xf numFmtId="8" fontId="0" fillId="5" borderId="6" xfId="0" applyNumberFormat="1" applyFill="1" applyBorder="1" applyAlignment="1">
      <alignment horizontal="center" vertical="center"/>
    </xf>
    <xf numFmtId="8" fontId="0" fillId="5" borderId="12" xfId="0" applyNumberFormat="1" applyFill="1" applyBorder="1" applyAlignment="1">
      <alignment horizontal="center" vertical="center"/>
    </xf>
    <xf numFmtId="8" fontId="0" fillId="5" borderId="8" xfId="0" applyNumberFormat="1" applyFill="1" applyBorder="1" applyAlignment="1">
      <alignment horizontal="center" vertical="center"/>
    </xf>
    <xf numFmtId="166" fontId="0" fillId="5" borderId="8" xfId="0" applyNumberForma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2" fillId="2" borderId="0" xfId="2"/>
    <xf numFmtId="0" fontId="2" fillId="2" borderId="0" xfId="2" applyBorder="1" applyAlignment="1">
      <alignment horizontal="center" vertical="center"/>
    </xf>
    <xf numFmtId="0" fontId="2" fillId="2" borderId="0" xfId="2" applyAlignment="1">
      <alignment horizontal="center" vertical="center"/>
    </xf>
    <xf numFmtId="0" fontId="0" fillId="5" borderId="0" xfId="0" applyFill="1"/>
    <xf numFmtId="0" fontId="3" fillId="5" borderId="0" xfId="0" applyFont="1" applyFill="1" applyAlignment="1">
      <alignment horizontal="center" vertical="center"/>
    </xf>
    <xf numFmtId="166" fontId="3" fillId="5" borderId="0" xfId="0" applyNumberFormat="1" applyFont="1" applyFill="1" applyAlignment="1">
      <alignment horizontal="center" vertical="center"/>
    </xf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166" fontId="0" fillId="4" borderId="0" xfId="0" applyNumberFormat="1" applyFill="1"/>
    <xf numFmtId="0" fontId="5" fillId="3" borderId="9" xfId="0" applyFont="1" applyFill="1" applyBorder="1" applyAlignment="1">
      <alignment horizontal="center" vertical="center"/>
    </xf>
  </cellXfs>
  <cellStyles count="3">
    <cellStyle name="Moeda" xfId="1" builtinId="4"/>
    <cellStyle name="Neutra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Planilha1!$C$37:$C$42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3-459B-BE8C-E53CFF9151E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Planilha1!$D$37:$D$42</c:f>
              <c:numCache>
                <c:formatCode>"R$"\ #,##0.00</c:formatCode>
                <c:ptCount val="6"/>
                <c:pt idx="0">
                  <c:v>50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  <c:pt idx="4">
                  <c:v>20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3-459B-BE8C-E53CFF915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133351</xdr:colOff>
      <xdr:row>0</xdr:row>
      <xdr:rowOff>19050</xdr:rowOff>
    </xdr:from>
    <xdr:to>
      <xdr:col>4</xdr:col>
      <xdr:colOff>190500</xdr:colOff>
      <xdr:row>10</xdr:row>
      <xdr:rowOff>142876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19050"/>
          <a:ext cx="6505574" cy="2028826"/>
        </a:xfrm>
        <a:prstGeom prst="rect">
          <a:avLst/>
        </a:prstGeom>
      </xdr:spPr>
    </xdr:pic>
    <xdr:clientData/>
  </xdr:twoCellAnchor>
  <xdr:twoCellAnchor>
    <xdr:from>
      <xdr:col>0</xdr:col>
      <xdr:colOff>333375</xdr:colOff>
      <xdr:row>43</xdr:row>
      <xdr:rowOff>161925</xdr:rowOff>
    </xdr:from>
    <xdr:to>
      <xdr:col>3</xdr:col>
      <xdr:colOff>1171575</xdr:colOff>
      <xdr:row>59</xdr:row>
      <xdr:rowOff>9525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XFD43"/>
  <sheetViews>
    <sheetView showGridLines="0" showRowColHeaders="0" tabSelected="1" workbookViewId="0">
      <selection activeCell="E41" sqref="E41"/>
    </sheetView>
  </sheetViews>
  <sheetFormatPr defaultColWidth="9.140625" defaultRowHeight="15" x14ac:dyDescent="0.25"/>
  <cols>
    <col min="1" max="1" width="5.42578125" customWidth="1"/>
    <col min="2" max="2" width="41.85546875" customWidth="1"/>
    <col min="3" max="3" width="31.28515625" bestFit="1" customWidth="1"/>
    <col min="4" max="4" width="18.140625" customWidth="1"/>
    <col min="5" max="5" width="3.5703125" customWidth="1"/>
    <col min="6" max="6" width="2" customWidth="1"/>
    <col min="7" max="7" width="3" hidden="1" customWidth="1"/>
    <col min="8" max="8" width="1.7109375" hidden="1" customWidth="1"/>
    <col min="9" max="10" width="9.140625" hidden="1" customWidth="1"/>
    <col min="11" max="16383" width="0" hidden="1" customWidth="1"/>
    <col min="16384" max="16384" width="0.28515625" hidden="1" customWidth="1"/>
  </cols>
  <sheetData>
    <row r="12" spans="2:4" ht="15.75" thickBot="1" x14ac:dyDescent="0.3"/>
    <row r="13" spans="2:4" ht="26.25" x14ac:dyDescent="0.25">
      <c r="B13" s="9" t="s">
        <v>16</v>
      </c>
      <c r="C13" s="16"/>
      <c r="D13" s="10"/>
    </row>
    <row r="14" spans="2:4" ht="15.75" x14ac:dyDescent="0.25">
      <c r="B14" s="13" t="s">
        <v>14</v>
      </c>
      <c r="C14" s="17"/>
      <c r="D14" s="11">
        <v>1560</v>
      </c>
    </row>
    <row r="15" spans="2:4" ht="15.75" x14ac:dyDescent="0.25">
      <c r="B15" s="14" t="s">
        <v>13</v>
      </c>
      <c r="C15" s="18"/>
      <c r="D15" s="12">
        <v>6.0000000000000001E-3</v>
      </c>
    </row>
    <row r="16" spans="2:4" ht="16.5" thickBot="1" x14ac:dyDescent="0.3">
      <c r="B16" s="15" t="s">
        <v>15</v>
      </c>
      <c r="C16" s="19"/>
      <c r="D16" s="39">
        <f>salario*30%</f>
        <v>468</v>
      </c>
    </row>
    <row r="17" spans="1:4" ht="15.75" thickBot="1" x14ac:dyDescent="0.3"/>
    <row r="18" spans="1:4" ht="27" thickBot="1" x14ac:dyDescent="0.3">
      <c r="B18" s="4" t="s">
        <v>4</v>
      </c>
      <c r="C18" s="51"/>
      <c r="D18" s="5"/>
    </row>
    <row r="19" spans="1:4" ht="15.75" x14ac:dyDescent="0.25">
      <c r="B19" s="40" t="s">
        <v>0</v>
      </c>
      <c r="C19" s="41"/>
      <c r="D19" s="20">
        <v>100</v>
      </c>
    </row>
    <row r="20" spans="1:4" ht="15.75" x14ac:dyDescent="0.25">
      <c r="B20" s="14" t="s">
        <v>1</v>
      </c>
      <c r="C20" s="18"/>
      <c r="D20" s="21">
        <v>10</v>
      </c>
    </row>
    <row r="21" spans="1:4" ht="15.75" x14ac:dyDescent="0.25">
      <c r="B21" s="14" t="s">
        <v>2</v>
      </c>
      <c r="C21" s="18"/>
      <c r="D21" s="22">
        <v>1.2E-2</v>
      </c>
    </row>
    <row r="22" spans="1:4" ht="15.75" x14ac:dyDescent="0.25">
      <c r="B22" s="23" t="s">
        <v>5</v>
      </c>
      <c r="C22" s="24"/>
      <c r="D22" s="25">
        <f>FV(taxa,qtd_anos*12,aporte*-1)</f>
        <v>26538.93954451185</v>
      </c>
    </row>
    <row r="23" spans="1:4" ht="16.5" thickBot="1" x14ac:dyDescent="0.3">
      <c r="B23" s="26" t="s">
        <v>3</v>
      </c>
      <c r="C23" s="27"/>
      <c r="D23" s="28">
        <f>patrimonio*Rendimento_carteira</f>
        <v>159.23363726707109</v>
      </c>
    </row>
    <row r="24" spans="1:4" ht="15.75" thickBot="1" x14ac:dyDescent="0.3"/>
    <row r="25" spans="1:4" ht="26.25" x14ac:dyDescent="0.25">
      <c r="B25" s="1" t="s">
        <v>11</v>
      </c>
      <c r="C25" s="2"/>
      <c r="D25" s="32" t="s">
        <v>12</v>
      </c>
    </row>
    <row r="26" spans="1:4" ht="15.75" x14ac:dyDescent="0.25">
      <c r="A26" s="3">
        <v>2</v>
      </c>
      <c r="B26" s="29" t="s">
        <v>6</v>
      </c>
      <c r="C26" s="33">
        <f>FV($D$21,$A26*12,$D$19*-1)</f>
        <v>2762.2733643122601</v>
      </c>
      <c r="D26" s="34">
        <f>C26*Rendimento_carteira</f>
        <v>16.573640185873561</v>
      </c>
    </row>
    <row r="27" spans="1:4" ht="15.75" x14ac:dyDescent="0.25">
      <c r="A27" s="3">
        <v>5</v>
      </c>
      <c r="B27" s="30" t="s">
        <v>7</v>
      </c>
      <c r="C27" s="35">
        <f>FV($D$21,$A27*12,$D$19*-1)</f>
        <v>8713.727233874235</v>
      </c>
      <c r="D27" s="36">
        <f>C27*Rendimento_carteira</f>
        <v>52.282363403245412</v>
      </c>
    </row>
    <row r="28" spans="1:4" ht="15.75" x14ac:dyDescent="0.25">
      <c r="A28" s="3">
        <v>10</v>
      </c>
      <c r="B28" s="30" t="s">
        <v>8</v>
      </c>
      <c r="C28" s="35">
        <f>FV($D$21,$A28*12,$D$19*-1)</f>
        <v>26538.93954451185</v>
      </c>
      <c r="D28" s="36">
        <f>C28*Rendimento_carteira</f>
        <v>159.23363726707109</v>
      </c>
    </row>
    <row r="29" spans="1:4" ht="15.75" x14ac:dyDescent="0.25">
      <c r="A29" s="3">
        <v>20</v>
      </c>
      <c r="B29" s="30" t="s">
        <v>9</v>
      </c>
      <c r="C29" s="35">
        <f>FV($D$21,$A29*12,$D$19*-1)</f>
        <v>137595.71654669434</v>
      </c>
      <c r="D29" s="36">
        <f>C29*Rendimento_carteira</f>
        <v>825.57429928016609</v>
      </c>
    </row>
    <row r="30" spans="1:4" ht="16.5" thickBot="1" x14ac:dyDescent="0.3">
      <c r="A30" s="3">
        <v>30</v>
      </c>
      <c r="B30" s="31" t="s">
        <v>10</v>
      </c>
      <c r="C30" s="37">
        <f>FV($D$21,$A30*12,$D$19*-1)</f>
        <v>602331.98445318756</v>
      </c>
      <c r="D30" s="38">
        <f>C30*Rendimento_carteira</f>
        <v>3613.9919067191254</v>
      </c>
    </row>
    <row r="33" spans="2:4" x14ac:dyDescent="0.25">
      <c r="B33" s="43" t="s">
        <v>17</v>
      </c>
      <c r="C33" s="44" t="s">
        <v>34</v>
      </c>
      <c r="D33" s="42"/>
    </row>
    <row r="34" spans="2:4" x14ac:dyDescent="0.25">
      <c r="B34" s="46" t="s">
        <v>19</v>
      </c>
      <c r="C34" s="47">
        <f>aporte</f>
        <v>100</v>
      </c>
      <c r="D34" s="45"/>
    </row>
    <row r="36" spans="2:4" x14ac:dyDescent="0.25">
      <c r="B36" s="49" t="s">
        <v>20</v>
      </c>
      <c r="C36" s="49" t="s">
        <v>21</v>
      </c>
      <c r="D36" s="49" t="s">
        <v>22</v>
      </c>
    </row>
    <row r="37" spans="2:4" x14ac:dyDescent="0.25">
      <c r="B37" s="8" t="s">
        <v>23</v>
      </c>
      <c r="C37" s="7">
        <f>VLOOKUP($C$33&amp;"-"&amp;B37,Planilha2!$A$2:$D$25,4,FALSE)</f>
        <v>0.5</v>
      </c>
      <c r="D37" s="6">
        <f>C37*$C$34</f>
        <v>50</v>
      </c>
    </row>
    <row r="38" spans="2:4" x14ac:dyDescent="0.25">
      <c r="B38" s="8" t="s">
        <v>24</v>
      </c>
      <c r="C38" s="7">
        <f>VLOOKUP($C$33&amp;"-"&amp;B38,Planilha2!$A$2:$D$25,4,FALSE)</f>
        <v>0.1</v>
      </c>
      <c r="D38" s="6">
        <f t="shared" ref="D38:D42" si="0">C38*$C$34</f>
        <v>10</v>
      </c>
    </row>
    <row r="39" spans="2:4" x14ac:dyDescent="0.25">
      <c r="B39" s="8" t="s">
        <v>25</v>
      </c>
      <c r="C39" s="7">
        <f>VLOOKUP($C$33&amp;"-"&amp;B39,Planilha2!$A$2:$D$25,4,FALSE)</f>
        <v>0.05</v>
      </c>
      <c r="D39" s="6">
        <f t="shared" si="0"/>
        <v>5</v>
      </c>
    </row>
    <row r="40" spans="2:4" x14ac:dyDescent="0.25">
      <c r="B40" s="8" t="s">
        <v>26</v>
      </c>
      <c r="C40" s="7">
        <f>VLOOKUP($C$33&amp;"-"&amp;B40,Planilha2!$A$2:$D$25,4,FALSE)</f>
        <v>0.05</v>
      </c>
      <c r="D40" s="6">
        <f t="shared" si="0"/>
        <v>5</v>
      </c>
    </row>
    <row r="41" spans="2:4" x14ac:dyDescent="0.25">
      <c r="B41" s="8" t="s">
        <v>27</v>
      </c>
      <c r="C41" s="7">
        <f>VLOOKUP($C$33&amp;"-"&amp;B41,Planilha2!$A$2:$D$25,4,FALSE)</f>
        <v>0.2</v>
      </c>
      <c r="D41" s="6">
        <f t="shared" si="0"/>
        <v>20</v>
      </c>
    </row>
    <row r="42" spans="2:4" x14ac:dyDescent="0.25">
      <c r="B42" s="8" t="s">
        <v>28</v>
      </c>
      <c r="C42" s="7">
        <f>VLOOKUP($C$33&amp;"-"&amp;B42,Planilha2!$A$2:$D$25,4,FALSE)</f>
        <v>0.1</v>
      </c>
      <c r="D42" s="6">
        <f t="shared" si="0"/>
        <v>10</v>
      </c>
    </row>
    <row r="43" spans="2:4" x14ac:dyDescent="0.25">
      <c r="B43" s="48"/>
      <c r="C43" s="48"/>
      <c r="D43" s="50">
        <f>SUM(D37:D42)</f>
        <v>100</v>
      </c>
    </row>
  </sheetData>
  <mergeCells count="11">
    <mergeCell ref="B18:D18"/>
    <mergeCell ref="B14:C14"/>
    <mergeCell ref="B15:C15"/>
    <mergeCell ref="B16:C16"/>
    <mergeCell ref="B13:D13"/>
    <mergeCell ref="B25:C25"/>
    <mergeCell ref="B19:C19"/>
    <mergeCell ref="B20:C20"/>
    <mergeCell ref="B21:C21"/>
    <mergeCell ref="B22:C22"/>
    <mergeCell ref="B23:C23"/>
  </mergeCells>
  <dataValidations count="1">
    <dataValidation type="list" allowBlank="1" showInputMessage="1" showErrorMessage="1" sqref="C33">
      <formula1>"Conservador, 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5"/>
  <sheetViews>
    <sheetView workbookViewId="0">
      <selection activeCell="F16" sqref="F16"/>
    </sheetView>
  </sheetViews>
  <sheetFormatPr defaultRowHeight="15" x14ac:dyDescent="0.25"/>
  <cols>
    <col min="1" max="1" width="31.28515625" bestFit="1" customWidth="1"/>
    <col min="2" max="2" width="15.140625" customWidth="1"/>
    <col min="3" max="3" width="22" customWidth="1"/>
    <col min="4" max="4" width="12.42578125" customWidth="1"/>
  </cols>
  <sheetData>
    <row r="3" spans="1:4" x14ac:dyDescent="0.25">
      <c r="A3" t="s">
        <v>33</v>
      </c>
      <c r="B3" t="s">
        <v>32</v>
      </c>
      <c r="C3" t="s">
        <v>31</v>
      </c>
      <c r="D3" t="s">
        <v>30</v>
      </c>
    </row>
    <row r="4" spans="1:4" x14ac:dyDescent="0.25">
      <c r="A4" t="str">
        <f>B4&amp;"-"&amp;C4</f>
        <v>Conservador-PAPEL</v>
      </c>
      <c r="B4" t="s">
        <v>29</v>
      </c>
      <c r="C4" s="8" t="s">
        <v>23</v>
      </c>
      <c r="D4" s="7">
        <v>0.3</v>
      </c>
    </row>
    <row r="5" spans="1:4" x14ac:dyDescent="0.25">
      <c r="A5" t="str">
        <f t="shared" ref="A5:A25" si="0">B5&amp;"-"&amp;C5</f>
        <v>Conservador-TIJOLO</v>
      </c>
      <c r="B5" t="s">
        <v>29</v>
      </c>
      <c r="C5" s="8" t="s">
        <v>24</v>
      </c>
      <c r="D5" s="7">
        <v>0.5</v>
      </c>
    </row>
    <row r="6" spans="1:4" x14ac:dyDescent="0.25">
      <c r="A6" t="str">
        <f t="shared" si="0"/>
        <v>Conservador-HIBRIDOS</v>
      </c>
      <c r="B6" t="s">
        <v>29</v>
      </c>
      <c r="C6" s="8" t="s">
        <v>25</v>
      </c>
      <c r="D6" s="7">
        <v>0.1</v>
      </c>
    </row>
    <row r="7" spans="1:4" x14ac:dyDescent="0.25">
      <c r="A7" t="str">
        <f t="shared" si="0"/>
        <v>Conservador-FOFs</v>
      </c>
      <c r="B7" t="s">
        <v>29</v>
      </c>
      <c r="C7" s="8" t="s">
        <v>26</v>
      </c>
      <c r="D7" s="7">
        <v>0.1</v>
      </c>
    </row>
    <row r="8" spans="1:4" x14ac:dyDescent="0.25">
      <c r="A8" t="str">
        <f t="shared" si="0"/>
        <v>Conservador-DESENVOLVIMENTO</v>
      </c>
      <c r="B8" t="s">
        <v>29</v>
      </c>
      <c r="C8" s="8" t="s">
        <v>27</v>
      </c>
      <c r="D8" s="7">
        <v>0</v>
      </c>
    </row>
    <row r="9" spans="1:4" x14ac:dyDescent="0.25">
      <c r="A9" t="str">
        <f t="shared" si="0"/>
        <v>Conservador-HOTELARIAS</v>
      </c>
      <c r="B9" t="s">
        <v>29</v>
      </c>
      <c r="C9" s="8" t="s">
        <v>28</v>
      </c>
      <c r="D9" s="7">
        <v>0</v>
      </c>
    </row>
    <row r="10" spans="1:4" x14ac:dyDescent="0.25">
      <c r="C10" s="8"/>
      <c r="D10" s="7"/>
    </row>
    <row r="11" spans="1:4" x14ac:dyDescent="0.25">
      <c r="B11" t="s">
        <v>32</v>
      </c>
      <c r="C11" t="s">
        <v>31</v>
      </c>
      <c r="D11" t="s">
        <v>30</v>
      </c>
    </row>
    <row r="12" spans="1:4" x14ac:dyDescent="0.25">
      <c r="A12" t="str">
        <f t="shared" si="0"/>
        <v>Moderado-PAPEL</v>
      </c>
      <c r="B12" t="s">
        <v>18</v>
      </c>
      <c r="C12" s="8" t="s">
        <v>23</v>
      </c>
      <c r="D12" s="7">
        <v>0.32</v>
      </c>
    </row>
    <row r="13" spans="1:4" x14ac:dyDescent="0.25">
      <c r="A13" t="str">
        <f t="shared" si="0"/>
        <v>Moderado-TIJOLO</v>
      </c>
      <c r="B13" t="s">
        <v>18</v>
      </c>
      <c r="C13" s="8" t="s">
        <v>24</v>
      </c>
      <c r="D13" s="7">
        <v>0.35</v>
      </c>
    </row>
    <row r="14" spans="1:4" x14ac:dyDescent="0.25">
      <c r="A14" t="str">
        <f t="shared" si="0"/>
        <v>Moderado-HIBRIDOS</v>
      </c>
      <c r="B14" t="s">
        <v>18</v>
      </c>
      <c r="C14" s="8" t="s">
        <v>25</v>
      </c>
      <c r="D14" s="7">
        <v>0.08</v>
      </c>
    </row>
    <row r="15" spans="1:4" x14ac:dyDescent="0.25">
      <c r="A15" t="str">
        <f t="shared" si="0"/>
        <v>Moderado-FOFs</v>
      </c>
      <c r="B15" t="s">
        <v>18</v>
      </c>
      <c r="C15" s="8" t="s">
        <v>26</v>
      </c>
      <c r="D15" s="7">
        <v>0.05</v>
      </c>
    </row>
    <row r="16" spans="1:4" x14ac:dyDescent="0.25">
      <c r="A16" t="str">
        <f t="shared" si="0"/>
        <v>Moderado-DESENVOLVIMENTO</v>
      </c>
      <c r="B16" t="s">
        <v>18</v>
      </c>
      <c r="C16" s="8" t="s">
        <v>27</v>
      </c>
      <c r="D16" s="7">
        <v>0.1</v>
      </c>
    </row>
    <row r="17" spans="1:4" x14ac:dyDescent="0.25">
      <c r="A17" t="str">
        <f t="shared" si="0"/>
        <v>Moderado-HOTELARIAS</v>
      </c>
      <c r="B17" t="s">
        <v>18</v>
      </c>
      <c r="C17" s="8" t="s">
        <v>28</v>
      </c>
      <c r="D17" s="7">
        <v>0.1</v>
      </c>
    </row>
    <row r="18" spans="1:4" x14ac:dyDescent="0.25">
      <c r="C18" s="8"/>
      <c r="D18" s="7"/>
    </row>
    <row r="19" spans="1:4" x14ac:dyDescent="0.25">
      <c r="B19" t="s">
        <v>32</v>
      </c>
      <c r="C19" t="s">
        <v>31</v>
      </c>
      <c r="D19" t="s">
        <v>30</v>
      </c>
    </row>
    <row r="20" spans="1:4" x14ac:dyDescent="0.25">
      <c r="A20" t="str">
        <f t="shared" si="0"/>
        <v>Agressivo-PAPEL</v>
      </c>
      <c r="B20" t="s">
        <v>34</v>
      </c>
      <c r="C20" s="8" t="s">
        <v>23</v>
      </c>
      <c r="D20" s="7">
        <v>0.5</v>
      </c>
    </row>
    <row r="21" spans="1:4" x14ac:dyDescent="0.25">
      <c r="A21" t="str">
        <f t="shared" si="0"/>
        <v>Agressivo-TIJOLO</v>
      </c>
      <c r="B21" t="s">
        <v>34</v>
      </c>
      <c r="C21" s="8" t="s">
        <v>24</v>
      </c>
      <c r="D21" s="7">
        <v>0.1</v>
      </c>
    </row>
    <row r="22" spans="1:4" x14ac:dyDescent="0.25">
      <c r="A22" t="str">
        <f t="shared" si="0"/>
        <v>Agressivo-HIBRIDOS</v>
      </c>
      <c r="B22" t="s">
        <v>34</v>
      </c>
      <c r="C22" s="8" t="s">
        <v>25</v>
      </c>
      <c r="D22" s="7">
        <v>0.05</v>
      </c>
    </row>
    <row r="23" spans="1:4" x14ac:dyDescent="0.25">
      <c r="A23" t="str">
        <f t="shared" si="0"/>
        <v>Agressivo-FOFs</v>
      </c>
      <c r="B23" t="s">
        <v>34</v>
      </c>
      <c r="C23" s="8" t="s">
        <v>26</v>
      </c>
      <c r="D23" s="7">
        <v>0.05</v>
      </c>
    </row>
    <row r="24" spans="1:4" x14ac:dyDescent="0.25">
      <c r="A24" t="str">
        <f t="shared" si="0"/>
        <v>Agressivo-DESENVOLVIMENTO</v>
      </c>
      <c r="B24" t="s">
        <v>34</v>
      </c>
      <c r="C24" s="8" t="s">
        <v>27</v>
      </c>
      <c r="D24" s="7">
        <v>0.2</v>
      </c>
    </row>
    <row r="25" spans="1:4" x14ac:dyDescent="0.25">
      <c r="A25" t="str">
        <f t="shared" si="0"/>
        <v>Agressivo-HOTELARIAS</v>
      </c>
      <c r="B25" t="s">
        <v>34</v>
      </c>
      <c r="C25" s="8" t="s">
        <v>28</v>
      </c>
      <c r="D25" s="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</vt:lpstr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2026-09-03T23:51:51Z</dcterms:created>
  <dcterms:modified xsi:type="dcterms:W3CDTF">2026-09-04T02:35:28Z</dcterms:modified>
</cp:coreProperties>
</file>