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a\Google Drive\Doutorado\2019_01 - Metodos Quantitativos\Trabalho Final\"/>
    </mc:Choice>
  </mc:AlternateContent>
  <xr:revisionPtr revIDLastSave="0" documentId="13_ncr:1_{9919F24E-0B12-47CE-B99A-52A774C91D7E}" xr6:coauthVersionLast="43" xr6:coauthVersionMax="43" xr10:uidLastSave="{00000000-0000-0000-0000-000000000000}"/>
  <bookViews>
    <workbookView xWindow="-108" yWindow="-108" windowWidth="23256" windowHeight="12576" xr2:uid="{F94BCAFF-EC02-48C4-AB67-95CC502B07AA}"/>
  </bookViews>
  <sheets>
    <sheet name="RL com Previsores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" i="9" l="1"/>
  <c r="F16" i="9" s="1"/>
  <c r="G16" i="9" s="1"/>
  <c r="F6" i="9"/>
  <c r="F12" i="9" s="1"/>
  <c r="G12" i="9" s="1"/>
  <c r="E6" i="9"/>
  <c r="C16" i="9" s="1"/>
  <c r="G5" i="9"/>
  <c r="F15" i="9" s="1"/>
  <c r="G15" i="9" s="1"/>
  <c r="F5" i="9"/>
  <c r="F11" i="9" s="1"/>
  <c r="G11" i="9" s="1"/>
  <c r="E5" i="9"/>
  <c r="C15" i="9" s="1"/>
  <c r="G4" i="9"/>
  <c r="F14" i="9" s="1"/>
  <c r="G14" i="9" s="1"/>
  <c r="F4" i="9"/>
  <c r="F10" i="9" s="1"/>
  <c r="G10" i="9" s="1"/>
  <c r="E4" i="9"/>
  <c r="C14" i="9" s="1"/>
  <c r="G3" i="9"/>
  <c r="F13" i="9" s="1"/>
  <c r="G13" i="9" s="1"/>
  <c r="F3" i="9"/>
  <c r="F9" i="9" s="1"/>
  <c r="E3" i="9"/>
  <c r="C13" i="9" s="1"/>
  <c r="M11" i="9" l="1"/>
  <c r="G9" i="9"/>
  <c r="M10" i="9" s="1"/>
  <c r="C11" i="9"/>
  <c r="C10" i="9"/>
  <c r="C12" i="9"/>
  <c r="C9" i="9"/>
  <c r="B18" i="9" l="1" a="1"/>
  <c r="M12" i="9"/>
  <c r="H20" i="9" l="1"/>
  <c r="D20" i="9"/>
  <c r="H19" i="9"/>
  <c r="D19" i="9"/>
  <c r="H18" i="9"/>
  <c r="D18" i="9"/>
  <c r="B19" i="9"/>
  <c r="B18" i="9"/>
  <c r="I18" i="9"/>
  <c r="G20" i="9"/>
  <c r="C20" i="9"/>
  <c r="G19" i="9"/>
  <c r="C19" i="9"/>
  <c r="G18" i="9"/>
  <c r="C18" i="9"/>
  <c r="F20" i="9"/>
  <c r="B20" i="9"/>
  <c r="F19" i="9"/>
  <c r="F18" i="9"/>
  <c r="I20" i="9"/>
  <c r="E20" i="9"/>
  <c r="I19" i="9"/>
  <c r="E19" i="9"/>
  <c r="E18" i="9"/>
  <c r="B22" i="9" l="1" a="1"/>
  <c r="B30" i="9" a="1"/>
  <c r="B32" i="9" l="1"/>
  <c r="B31" i="9"/>
  <c r="B30" i="9"/>
  <c r="D24" i="9"/>
  <c r="C23" i="9"/>
  <c r="B22" i="9"/>
  <c r="B24" i="9"/>
  <c r="D22" i="9"/>
  <c r="D23" i="9"/>
  <c r="C24" i="9"/>
  <c r="B23" i="9"/>
  <c r="C22" i="9"/>
  <c r="B26" i="9" l="1" a="1"/>
  <c r="D28" i="9" l="1"/>
  <c r="C27" i="9"/>
  <c r="B26" i="9"/>
  <c r="C28" i="9"/>
  <c r="B27" i="9"/>
  <c r="C34" i="9" s="1" a="1"/>
  <c r="C34" i="9" s="1"/>
  <c r="B28" i="9"/>
  <c r="D26" i="9"/>
  <c r="D27" i="9"/>
  <c r="C26" i="9"/>
  <c r="B34" i="9" l="1" a="1"/>
  <c r="B34" i="9" s="1"/>
  <c r="D34" i="9" a="1"/>
  <c r="D34" i="9" s="1"/>
  <c r="H16" i="9" l="1"/>
  <c r="I16" i="9" s="1"/>
  <c r="J16" i="9" s="1"/>
  <c r="H12" i="9"/>
  <c r="I12" i="9" s="1"/>
  <c r="J12" i="9" s="1"/>
  <c r="H14" i="9"/>
  <c r="I14" i="9" s="1"/>
  <c r="J14" i="9" s="1"/>
  <c r="H10" i="9"/>
  <c r="I10" i="9" s="1"/>
  <c r="J10" i="9" s="1"/>
  <c r="H15" i="9"/>
  <c r="I15" i="9" s="1"/>
  <c r="J15" i="9" s="1"/>
  <c r="H11" i="9"/>
  <c r="I11" i="9" s="1"/>
  <c r="J11" i="9" s="1"/>
  <c r="H13" i="9"/>
  <c r="I13" i="9" s="1"/>
  <c r="J13" i="9" s="1"/>
  <c r="H9" i="9"/>
  <c r="I9" i="9" s="1"/>
  <c r="J9" i="9" s="1"/>
  <c r="M9" i="9" l="1"/>
  <c r="M15" i="9" l="1"/>
  <c r="M13" i="9"/>
  <c r="M14" i="9" s="1"/>
  <c r="M17" i="9" l="1"/>
  <c r="M18" i="9"/>
  <c r="M16" i="9"/>
  <c r="O20" i="9" l="1"/>
  <c r="N20" i="9"/>
  <c r="O22" i="9"/>
  <c r="N22" i="9"/>
  <c r="N21" i="9"/>
  <c r="O21" i="9"/>
</calcChain>
</file>

<file path=xl/sharedStrings.xml><?xml version="1.0" encoding="utf-8"?>
<sst xmlns="http://schemas.openxmlformats.org/spreadsheetml/2006/main" count="35" uniqueCount="32">
  <si>
    <t>Sem Transformação</t>
  </si>
  <si>
    <t>2 Datanodes</t>
  </si>
  <si>
    <t>t</t>
  </si>
  <si>
    <t>Y^2</t>
  </si>
  <si>
    <t>ŷ</t>
  </si>
  <si>
    <t>erro</t>
  </si>
  <si>
    <t>b1</t>
  </si>
  <si>
    <t>b0</t>
  </si>
  <si>
    <t>y</t>
  </si>
  <si>
    <t>SST</t>
  </si>
  <si>
    <t>SSE</t>
  </si>
  <si>
    <t>R2</t>
  </si>
  <si>
    <t>se</t>
  </si>
  <si>
    <t>sb0</t>
  </si>
  <si>
    <t>sb1</t>
  </si>
  <si>
    <t>Com Transformação (log n)</t>
  </si>
  <si>
    <t>Log k</t>
  </si>
  <si>
    <t>Processador</t>
  </si>
  <si>
    <t>Erro^2</t>
  </si>
  <si>
    <t>Matriz X</t>
  </si>
  <si>
    <t>SSY</t>
  </si>
  <si>
    <t>SS0</t>
  </si>
  <si>
    <t>SSR</t>
  </si>
  <si>
    <t>Matriz Xt</t>
  </si>
  <si>
    <t>sb2</t>
  </si>
  <si>
    <t>Xt X</t>
  </si>
  <si>
    <t>b2</t>
  </si>
  <si>
    <t>Inversa de Xt X</t>
  </si>
  <si>
    <t>Xt y</t>
  </si>
  <si>
    <t>(Xt X) -1  (Xt y)</t>
  </si>
  <si>
    <t>4 Datanodes</t>
  </si>
  <si>
    <t>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</si>
</sst>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0"/>
      <color rgb="FF000000"/>
      <name val="Liberation Sans"/>
    </font>
    <font>
      <sz val="11"/>
      <color rgb="FF000000"/>
      <name val="Liberation Sans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164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ill="1"/>
    <xf numFmtId="164" fontId="1" fillId="0" borderId="0" xfId="0" applyNumberFormat="1" applyFont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05CA-691E-4667-99FD-F9FFC9DC6552}">
  <dimension ref="A1:O34"/>
  <sheetViews>
    <sheetView tabSelected="1" workbookViewId="0">
      <selection activeCell="I7" sqref="I7"/>
    </sheetView>
  </sheetViews>
  <sheetFormatPr defaultColWidth="10" defaultRowHeight="14.4"/>
  <cols>
    <col min="1" max="1" width="18.21875" customWidth="1"/>
    <col min="2" max="2" width="11.77734375" customWidth="1"/>
    <col min="3" max="3" width="18.88671875" customWidth="1"/>
    <col min="4" max="6" width="11.77734375" customWidth="1"/>
    <col min="7" max="7" width="13.77734375" customWidth="1"/>
    <col min="8" max="12" width="11.77734375" customWidth="1"/>
    <col min="13" max="13" width="11.77734375" style="4" customWidth="1"/>
    <col min="14" max="15" width="11.77734375" customWidth="1"/>
  </cols>
  <sheetData>
    <row r="1" spans="1:13">
      <c r="A1" s="12" t="s">
        <v>0</v>
      </c>
      <c r="B1" s="12"/>
      <c r="C1" s="12"/>
      <c r="D1" s="1"/>
      <c r="E1" s="12" t="s">
        <v>15</v>
      </c>
      <c r="F1" s="12"/>
      <c r="G1" s="12"/>
    </row>
    <row r="2" spans="1:13">
      <c r="A2" s="1" t="s">
        <v>31</v>
      </c>
      <c r="B2" s="1" t="s">
        <v>1</v>
      </c>
      <c r="C2" s="1" t="s">
        <v>30</v>
      </c>
      <c r="D2" s="1"/>
      <c r="E2" s="13" t="s">
        <v>31</v>
      </c>
      <c r="F2" s="13" t="s">
        <v>1</v>
      </c>
      <c r="G2" s="13" t="s">
        <v>30</v>
      </c>
    </row>
    <row r="3" spans="1:13">
      <c r="A3" s="3">
        <v>115</v>
      </c>
      <c r="B3" s="11">
        <v>2802.2</v>
      </c>
      <c r="C3" s="11">
        <v>1892.2</v>
      </c>
      <c r="D3" s="1"/>
      <c r="E3" s="14">
        <f t="shared" ref="E3:G6" si="0">LOG(A3)</f>
        <v>2.0606978403536118</v>
      </c>
      <c r="F3" s="14">
        <f t="shared" si="0"/>
        <v>3.447499128735851</v>
      </c>
      <c r="G3" s="14">
        <f t="shared" si="0"/>
        <v>3.2769670381470917</v>
      </c>
    </row>
    <row r="4" spans="1:13">
      <c r="A4" s="3">
        <v>164</v>
      </c>
      <c r="B4" s="11">
        <v>4185.6000000000004</v>
      </c>
      <c r="C4" s="11">
        <v>2849.6</v>
      </c>
      <c r="D4" s="1"/>
      <c r="E4" s="14">
        <f t="shared" si="0"/>
        <v>2.214843848047698</v>
      </c>
      <c r="F4" s="14">
        <f t="shared" si="0"/>
        <v>3.6217577223081543</v>
      </c>
      <c r="G4" s="14">
        <f t="shared" si="0"/>
        <v>3.4547839021191682</v>
      </c>
    </row>
    <row r="5" spans="1:13">
      <c r="A5" s="3">
        <v>181</v>
      </c>
      <c r="B5" s="11">
        <v>5323.2</v>
      </c>
      <c r="C5" s="11">
        <v>3346.2</v>
      </c>
      <c r="D5" s="1"/>
      <c r="E5" s="14">
        <f t="shared" si="0"/>
        <v>2.2576785748691846</v>
      </c>
      <c r="F5" s="14">
        <f t="shared" si="0"/>
        <v>3.7261727835247473</v>
      </c>
      <c r="G5" s="14">
        <f t="shared" si="0"/>
        <v>3.5245518948752048</v>
      </c>
    </row>
    <row r="6" spans="1:13">
      <c r="A6" s="3">
        <v>263</v>
      </c>
      <c r="B6" s="11">
        <v>5368.4</v>
      </c>
      <c r="C6" s="11">
        <v>3317</v>
      </c>
      <c r="D6" s="1"/>
      <c r="E6" s="14">
        <f t="shared" si="0"/>
        <v>2.419955748489758</v>
      </c>
      <c r="F6" s="14">
        <f t="shared" si="0"/>
        <v>3.7298448676901339</v>
      </c>
      <c r="G6" s="14">
        <f t="shared" si="0"/>
        <v>3.5207454715194824</v>
      </c>
    </row>
    <row r="7" spans="1:13">
      <c r="A7" s="1"/>
      <c r="B7" s="5"/>
      <c r="C7" s="5"/>
      <c r="D7" s="5"/>
      <c r="E7" s="5"/>
      <c r="F7" s="5"/>
    </row>
    <row r="8" spans="1:13">
      <c r="A8" s="1"/>
      <c r="B8" s="5"/>
      <c r="C8" s="5" t="s">
        <v>16</v>
      </c>
      <c r="D8" s="6" t="s">
        <v>17</v>
      </c>
      <c r="E8" s="6"/>
      <c r="F8" s="10" t="s">
        <v>8</v>
      </c>
      <c r="G8" s="4" t="s">
        <v>3</v>
      </c>
      <c r="H8" s="2" t="s">
        <v>4</v>
      </c>
      <c r="I8" s="4" t="s">
        <v>5</v>
      </c>
      <c r="J8" s="4" t="s">
        <v>18</v>
      </c>
    </row>
    <row r="9" spans="1:13">
      <c r="A9" s="1" t="s">
        <v>19</v>
      </c>
      <c r="B9" s="1">
        <v>1</v>
      </c>
      <c r="C9" s="2">
        <f>E3</f>
        <v>2.0606978403536118</v>
      </c>
      <c r="D9" s="1">
        <v>0</v>
      </c>
      <c r="E9" s="1"/>
      <c r="F9" s="2">
        <f>F3</f>
        <v>3.447499128735851</v>
      </c>
      <c r="G9" s="2">
        <f t="shared" ref="G9:G16" si="1">F9*F9</f>
        <v>11.885250242634452</v>
      </c>
      <c r="H9" s="4">
        <f>B34 +C34*C9 + D34*D9</f>
        <v>3.4990423212297168</v>
      </c>
      <c r="I9" s="4">
        <f t="shared" ref="I9:I16" si="2">H9 - F9</f>
        <v>5.1543192493865853E-2</v>
      </c>
      <c r="J9" s="4">
        <f t="shared" ref="J9:J16" si="3">I9*I9</f>
        <v>2.6567006924597091E-3</v>
      </c>
      <c r="L9" t="s">
        <v>10</v>
      </c>
      <c r="M9" s="4">
        <f>SUM(J9:J16)</f>
        <v>2.0344612562923903E-2</v>
      </c>
    </row>
    <row r="10" spans="1:13">
      <c r="A10" s="7"/>
      <c r="B10" s="1">
        <v>1</v>
      </c>
      <c r="C10" s="2">
        <f>E4</f>
        <v>2.214843848047698</v>
      </c>
      <c r="D10" s="1">
        <v>0</v>
      </c>
      <c r="E10" s="1"/>
      <c r="F10" s="2">
        <f>F4</f>
        <v>3.6217577223081543</v>
      </c>
      <c r="G10" s="2">
        <f t="shared" si="1"/>
        <v>13.11712899909875</v>
      </c>
      <c r="H10" s="4">
        <f>B34 +C34*C10 + D34*D10</f>
        <v>3.6138525960061241</v>
      </c>
      <c r="I10" s="4">
        <f t="shared" si="2"/>
        <v>-7.9051263020302187E-3</v>
      </c>
      <c r="J10" s="4">
        <f t="shared" si="3"/>
        <v>6.2491021851049963E-5</v>
      </c>
      <c r="L10" t="s">
        <v>20</v>
      </c>
      <c r="M10" s="4">
        <f>SUM(G9:G16)</f>
        <v>100.29064510578581</v>
      </c>
    </row>
    <row r="11" spans="1:13">
      <c r="A11" s="7"/>
      <c r="B11" s="1">
        <v>1</v>
      </c>
      <c r="C11" s="2">
        <f>E5</f>
        <v>2.2576785748691846</v>
      </c>
      <c r="D11" s="1">
        <v>0</v>
      </c>
      <c r="E11" s="1"/>
      <c r="F11" s="2">
        <f>F5</f>
        <v>3.7261727835247473</v>
      </c>
      <c r="G11" s="2">
        <f t="shared" si="1"/>
        <v>13.884363612680565</v>
      </c>
      <c r="H11" s="4">
        <f>B34 +C34*C11 + D34*D11</f>
        <v>3.6457565475253033</v>
      </c>
      <c r="I11" s="4">
        <f t="shared" si="2"/>
        <v>-8.041623599944403E-2</v>
      </c>
      <c r="J11" s="4">
        <f t="shared" si="3"/>
        <v>6.466771012318278E-3</v>
      </c>
      <c r="L11" t="s">
        <v>21</v>
      </c>
      <c r="M11" s="4">
        <f>8*AVERAGE(F9:F16)*AVERAGE(F9:F16)</f>
        <v>100.12768454753798</v>
      </c>
    </row>
    <row r="12" spans="1:13">
      <c r="A12" s="8"/>
      <c r="B12" s="1">
        <v>1</v>
      </c>
      <c r="C12" s="2">
        <f>E6</f>
        <v>2.419955748489758</v>
      </c>
      <c r="D12" s="1">
        <v>0</v>
      </c>
      <c r="E12" s="1"/>
      <c r="F12" s="2">
        <f>F6</f>
        <v>3.7298448676901339</v>
      </c>
      <c r="G12" s="2">
        <f t="shared" si="1"/>
        <v>13.911742737034432</v>
      </c>
      <c r="H12" s="4">
        <f>B34 +C34*C12 + D34*D12</f>
        <v>3.7666230374981833</v>
      </c>
      <c r="I12" s="4">
        <f t="shared" si="2"/>
        <v>3.6778169808049377E-2</v>
      </c>
      <c r="J12" s="4">
        <f t="shared" si="3"/>
        <v>1.3526337744297148E-3</v>
      </c>
      <c r="L12" t="s">
        <v>9</v>
      </c>
      <c r="M12" s="4">
        <f>M10 -M11</f>
        <v>0.16296055824783195</v>
      </c>
    </row>
    <row r="13" spans="1:13">
      <c r="A13" s="8"/>
      <c r="B13" s="1">
        <v>1</v>
      </c>
      <c r="C13" s="2">
        <f>E3</f>
        <v>2.0606978403536118</v>
      </c>
      <c r="D13" s="1">
        <v>1</v>
      </c>
      <c r="E13" s="1"/>
      <c r="F13" s="2">
        <f>G3</f>
        <v>3.2769670381470917</v>
      </c>
      <c r="G13" s="2">
        <f t="shared" si="1"/>
        <v>10.738512969102523</v>
      </c>
      <c r="H13" s="4">
        <f>B34 +C34*C13 + D34*D13</f>
        <v>3.3119857723302326</v>
      </c>
      <c r="I13" s="4">
        <f t="shared" si="2"/>
        <v>3.5018734183140943E-2</v>
      </c>
      <c r="J13" s="4">
        <f t="shared" si="3"/>
        <v>1.2263117437894839E-3</v>
      </c>
      <c r="L13" t="s">
        <v>22</v>
      </c>
      <c r="M13" s="4">
        <f>M12 - M9</f>
        <v>0.14261594568490804</v>
      </c>
    </row>
    <row r="14" spans="1:13">
      <c r="A14" s="8"/>
      <c r="B14" s="1">
        <v>1</v>
      </c>
      <c r="C14" s="2">
        <f>E4</f>
        <v>2.214843848047698</v>
      </c>
      <c r="D14" s="1">
        <v>1</v>
      </c>
      <c r="E14" s="1"/>
      <c r="F14" s="2">
        <f>G4</f>
        <v>3.4547839021191682</v>
      </c>
      <c r="G14" s="2">
        <f t="shared" si="1"/>
        <v>11.935531810341747</v>
      </c>
      <c r="H14" s="4">
        <f>B34 +C34*C14 + D34*D14</f>
        <v>3.4267960471066399</v>
      </c>
      <c r="I14" s="4">
        <f t="shared" si="2"/>
        <v>-2.7987855012528318E-2</v>
      </c>
      <c r="J14" s="4">
        <f t="shared" si="3"/>
        <v>7.8332002820230649E-4</v>
      </c>
      <c r="L14" t="s">
        <v>11</v>
      </c>
      <c r="M14" s="4">
        <f>M13/M12</f>
        <v>0.87515621705232727</v>
      </c>
    </row>
    <row r="15" spans="1:13">
      <c r="A15" s="8"/>
      <c r="B15" s="1">
        <v>1</v>
      </c>
      <c r="C15" s="2">
        <f>E5</f>
        <v>2.2576785748691846</v>
      </c>
      <c r="D15" s="1">
        <v>1</v>
      </c>
      <c r="E15" s="1"/>
      <c r="F15" s="2">
        <f>G5</f>
        <v>3.5245518948752048</v>
      </c>
      <c r="G15" s="2">
        <f t="shared" si="1"/>
        <v>12.422466059668396</v>
      </c>
      <c r="H15" s="4">
        <f>B34 +C34*C15 + D34*D15</f>
        <v>3.4586999986258191</v>
      </c>
      <c r="I15" s="4">
        <f t="shared" si="2"/>
        <v>-6.58518962493857E-2</v>
      </c>
      <c r="J15" s="4">
        <f t="shared" si="3"/>
        <v>4.3364722396398584E-3</v>
      </c>
      <c r="L15" t="s">
        <v>12</v>
      </c>
      <c r="M15" s="4">
        <f>SQRT(M9/5)</f>
        <v>6.3788106356787083E-2</v>
      </c>
    </row>
    <row r="16" spans="1:13">
      <c r="A16" s="8"/>
      <c r="B16" s="1">
        <v>1</v>
      </c>
      <c r="C16" s="2">
        <f>E6</f>
        <v>2.419955748489758</v>
      </c>
      <c r="D16" s="1">
        <v>1</v>
      </c>
      <c r="E16" s="1"/>
      <c r="F16" s="2">
        <f>G6</f>
        <v>3.5207454715194824</v>
      </c>
      <c r="G16" s="2">
        <f t="shared" si="1"/>
        <v>12.395648675224942</v>
      </c>
      <c r="H16" s="4">
        <f>B34 +C34*C16 + D34*D16</f>
        <v>3.5795664885986991</v>
      </c>
      <c r="I16" s="4">
        <f t="shared" si="2"/>
        <v>5.882101707921672E-2</v>
      </c>
      <c r="J16" s="4">
        <f t="shared" si="3"/>
        <v>3.4599120502335052E-3</v>
      </c>
      <c r="L16" t="s">
        <v>13</v>
      </c>
      <c r="M16" s="4">
        <f>M15*B26</f>
        <v>2.4566849573197702</v>
      </c>
    </row>
    <row r="17" spans="1:15">
      <c r="D17" s="1"/>
      <c r="F17" s="2"/>
      <c r="G17" s="2"/>
      <c r="L17" t="s">
        <v>14</v>
      </c>
      <c r="M17" s="4">
        <f>M15*C27</f>
        <v>0.4871771250650489</v>
      </c>
    </row>
    <row r="18" spans="1:15">
      <c r="A18" t="s">
        <v>23</v>
      </c>
      <c r="B18" s="2">
        <f t="array" ref="B18:I20">TRANSPOSE(B9:D16)</f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L18" t="s">
        <v>24</v>
      </c>
      <c r="M18" s="4">
        <f>M15*D28</f>
        <v>3.1894053178393542E-2</v>
      </c>
    </row>
    <row r="19" spans="1:15">
      <c r="B19" s="2">
        <v>2.0606978403536118</v>
      </c>
      <c r="C19" s="2">
        <v>2.214843848047698</v>
      </c>
      <c r="D19" s="2">
        <v>2.2576785748691846</v>
      </c>
      <c r="E19" s="2">
        <v>2.419955748489758</v>
      </c>
      <c r="F19" s="2">
        <v>2.0606978403536118</v>
      </c>
      <c r="G19" s="2">
        <v>2.214843848047698</v>
      </c>
      <c r="H19" s="2">
        <v>2.2576785748691846</v>
      </c>
      <c r="I19" s="2">
        <v>2.419955748489758</v>
      </c>
      <c r="L19" t="s">
        <v>2</v>
      </c>
      <c r="M19" s="9">
        <v>2.0150000000000001</v>
      </c>
    </row>
    <row r="20" spans="1:15"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L20" t="s">
        <v>7</v>
      </c>
      <c r="N20" s="4">
        <f>B34-M19*M16</f>
        <v>-2.9860167443733827</v>
      </c>
      <c r="O20" s="4">
        <f>B34+M19*M16</f>
        <v>6.9144236336252911</v>
      </c>
    </row>
    <row r="21" spans="1:15">
      <c r="B21" s="2"/>
      <c r="C21" s="2"/>
      <c r="D21" s="2"/>
      <c r="E21" s="2"/>
      <c r="F21" s="2"/>
      <c r="G21" s="2"/>
      <c r="H21" s="2"/>
      <c r="I21" s="2"/>
      <c r="L21" t="s">
        <v>6</v>
      </c>
      <c r="N21" s="4">
        <f>C34-M19*M17</f>
        <v>-0.23684680284680126</v>
      </c>
      <c r="O21" s="4">
        <f>C34+M19*M17</f>
        <v>1.726477011165346</v>
      </c>
    </row>
    <row r="22" spans="1:15">
      <c r="A22" t="s">
        <v>25</v>
      </c>
      <c r="B22" s="2">
        <f t="array" ref="B22:D24">MMULT(B18:I20,B9:D16)</f>
        <v>8</v>
      </c>
      <c r="C22" s="2">
        <v>17.906352023520505</v>
      </c>
      <c r="D22" s="2">
        <v>4</v>
      </c>
      <c r="E22" s="2"/>
      <c r="F22" s="2"/>
      <c r="G22" s="2"/>
      <c r="H22" s="2"/>
      <c r="I22" s="2"/>
      <c r="L22" t="s">
        <v>26</v>
      </c>
      <c r="N22" s="4">
        <f>D34-M19*M18</f>
        <v>-0.25132306605394716</v>
      </c>
      <c r="O22" s="4">
        <f>D34+M19*M18</f>
        <v>-0.12279003174502121</v>
      </c>
    </row>
    <row r="23" spans="1:15">
      <c r="B23" s="2">
        <v>17.906352023520505</v>
      </c>
      <c r="C23" s="2">
        <v>40.210614465089506</v>
      </c>
      <c r="D23" s="2">
        <v>8.9531760117602524</v>
      </c>
      <c r="E23" s="2"/>
      <c r="F23" s="2"/>
      <c r="G23" s="2"/>
      <c r="H23" s="2"/>
      <c r="I23" s="2"/>
    </row>
    <row r="24" spans="1:15">
      <c r="B24" s="2">
        <v>4</v>
      </c>
      <c r="C24" s="2">
        <v>8.9531760117602524</v>
      </c>
      <c r="D24" s="2">
        <v>4</v>
      </c>
      <c r="E24" s="2"/>
      <c r="F24" s="2"/>
      <c r="G24" s="2"/>
      <c r="H24" s="2"/>
      <c r="I24" s="2"/>
    </row>
    <row r="25" spans="1:15">
      <c r="B25" s="2"/>
      <c r="C25" s="2"/>
      <c r="D25" s="2"/>
      <c r="E25" s="2"/>
      <c r="F25" s="2"/>
      <c r="G25" s="2"/>
      <c r="H25" s="2"/>
      <c r="I25" s="2"/>
    </row>
    <row r="26" spans="1:15">
      <c r="A26" t="s">
        <v>27</v>
      </c>
      <c r="B26" s="2">
        <f t="array" ref="B26:D28">MINVERSE(B22:D24)</f>
        <v>38.513213475545946</v>
      </c>
      <c r="C26" s="2">
        <v>-17.09481123806172</v>
      </c>
      <c r="D26" s="2">
        <v>-0.25</v>
      </c>
      <c r="E26" s="2"/>
      <c r="F26" s="2"/>
      <c r="G26" s="2"/>
      <c r="H26" s="2"/>
      <c r="I26" s="2"/>
    </row>
    <row r="27" spans="1:15">
      <c r="B27" s="2">
        <v>-17.09481123806172</v>
      </c>
      <c r="C27" s="2">
        <v>7.6374288702052535</v>
      </c>
      <c r="D27" s="2">
        <v>0</v>
      </c>
      <c r="E27" s="2"/>
      <c r="F27" s="2"/>
      <c r="G27" s="2"/>
      <c r="H27" s="2"/>
      <c r="I27" s="2"/>
    </row>
    <row r="28" spans="1:15">
      <c r="B28" s="2">
        <v>-0.25</v>
      </c>
      <c r="C28" s="2">
        <v>0</v>
      </c>
      <c r="D28" s="2">
        <v>0.5</v>
      </c>
      <c r="E28" s="2"/>
      <c r="F28" s="2"/>
      <c r="G28" s="2"/>
      <c r="H28" s="2"/>
      <c r="I28" s="2"/>
    </row>
    <row r="29" spans="1:15">
      <c r="B29" s="2"/>
      <c r="C29" s="2"/>
      <c r="D29" s="2"/>
      <c r="E29" s="2"/>
      <c r="F29" s="2"/>
      <c r="G29" s="2"/>
      <c r="H29" s="2"/>
      <c r="I29" s="2"/>
    </row>
    <row r="30" spans="1:15">
      <c r="A30" t="s">
        <v>28</v>
      </c>
      <c r="B30" s="2">
        <f t="array" ref="B30:B32">MMULT(B18:I20,F9:F16)</f>
        <v>28.302322808919833</v>
      </c>
      <c r="C30" s="2"/>
      <c r="D30" s="2"/>
      <c r="E30" s="2"/>
      <c r="F30" s="2"/>
      <c r="G30" s="2"/>
      <c r="H30" s="2"/>
      <c r="I30" s="2"/>
    </row>
    <row r="31" spans="1:15">
      <c r="B31" s="2">
        <v>63.446441119956376</v>
      </c>
      <c r="C31" s="2"/>
      <c r="D31" s="2"/>
      <c r="E31" s="2"/>
      <c r="F31" s="2"/>
      <c r="G31" s="2"/>
      <c r="H31" s="2"/>
      <c r="I31" s="2"/>
    </row>
    <row r="32" spans="1:15">
      <c r="B32" s="2">
        <v>13.777048306660948</v>
      </c>
      <c r="C32" s="2"/>
      <c r="D32" s="2"/>
      <c r="E32" s="2"/>
      <c r="F32" s="2"/>
      <c r="G32" s="2"/>
      <c r="H32" s="2"/>
      <c r="I32" s="2"/>
    </row>
    <row r="34" spans="1:4">
      <c r="A34" t="s">
        <v>29</v>
      </c>
      <c r="B34" s="4">
        <f t="array" ref="B34">MMULT(B26:D26,B30:B32)</f>
        <v>1.9642034446259542</v>
      </c>
      <c r="C34" s="4">
        <f t="array" ref="C34">MMULT(B27:D27,B30:B32)</f>
        <v>0.74481510415927232</v>
      </c>
      <c r="D34" s="4">
        <f t="array" ref="D34">MMULT(B28:D28,B30:B32)</f>
        <v>-0.1870565488994842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 com Previsores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Guga</dc:creator>
  <cp:lastModifiedBy>Guga</cp:lastModifiedBy>
  <dcterms:created xsi:type="dcterms:W3CDTF">2019-06-26T23:50:35Z</dcterms:created>
  <dcterms:modified xsi:type="dcterms:W3CDTF">2019-07-03T00:20:34Z</dcterms:modified>
</cp:coreProperties>
</file>