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enver Asset\Clube Kairos\"/>
    </mc:Choice>
  </mc:AlternateContent>
  <xr:revisionPtr revIDLastSave="0" documentId="13_ncr:1_{603008FB-C6F8-4078-9354-20E3C0132710}" xr6:coauthVersionLast="47" xr6:coauthVersionMax="47" xr10:uidLastSave="{00000000-0000-0000-0000-000000000000}"/>
  <bookViews>
    <workbookView xWindow="-110" yWindow="-110" windowWidth="19420" windowHeight="11500" activeTab="4" xr2:uid="{EAECE1ED-A44F-408D-B68A-B04E867498A7}"/>
  </bookViews>
  <sheets>
    <sheet name="Historico_Cota" sheetId="7" r:id="rId1"/>
    <sheet name="Historico_Cota_old" sheetId="1" state="hidden" r:id="rId2"/>
    <sheet name="Cotistas" sheetId="2" r:id="rId3"/>
    <sheet name="Ativos" sheetId="3" r:id="rId4"/>
    <sheet name="Rent_Mensal" sheetId="5" r:id="rId5"/>
    <sheet name="Selic" sheetId="6" r:id="rId6"/>
    <sheet name="Cadastro_Acoes" sheetId="4" state="hidden" r:id="rId7"/>
  </sheets>
  <definedNames>
    <definedName name="_xlnm._FilterDatabase" localSheetId="0" hidden="1">Historico_Cota!$A$1:$S$1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5" l="1"/>
  <c r="G36" i="3"/>
  <c r="G37" i="3"/>
  <c r="G38" i="3"/>
  <c r="G39" i="3"/>
  <c r="D39" i="3" s="1"/>
  <c r="G40" i="3"/>
  <c r="G41" i="3"/>
  <c r="G42" i="3"/>
  <c r="G43" i="3"/>
  <c r="D43" i="3" s="1"/>
  <c r="G44" i="3"/>
  <c r="D44" i="3" s="1"/>
  <c r="G45" i="3"/>
  <c r="D45" i="3" s="1"/>
  <c r="G35" i="3"/>
  <c r="D35" i="3" s="1"/>
  <c r="D42" i="3"/>
  <c r="E45" i="3"/>
  <c r="E44" i="3"/>
  <c r="E43" i="3"/>
  <c r="E42" i="3"/>
  <c r="E41" i="3"/>
  <c r="D41" i="3"/>
  <c r="E40" i="3"/>
  <c r="D40" i="3"/>
  <c r="E39" i="3"/>
  <c r="E38" i="3"/>
  <c r="D38" i="3"/>
  <c r="E37" i="3"/>
  <c r="D37" i="3"/>
  <c r="E36" i="3"/>
  <c r="D36" i="3"/>
  <c r="E35" i="3"/>
  <c r="E276" i="7"/>
  <c r="F276" i="7"/>
  <c r="G276" i="7"/>
  <c r="H276" i="7"/>
  <c r="I276" i="7"/>
  <c r="J276" i="7" s="1"/>
  <c r="L276" i="7"/>
  <c r="M276" i="7"/>
  <c r="E277" i="7"/>
  <c r="F277" i="7"/>
  <c r="G277" i="7"/>
  <c r="H277" i="7"/>
  <c r="I277" i="7"/>
  <c r="E278" i="7"/>
  <c r="F278" i="7"/>
  <c r="G278" i="7"/>
  <c r="H278" i="7"/>
  <c r="I278" i="7"/>
  <c r="E279" i="7"/>
  <c r="F279" i="7"/>
  <c r="G279" i="7"/>
  <c r="H279" i="7"/>
  <c r="I279" i="7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73" i="7"/>
  <c r="F273" i="7"/>
  <c r="G273" i="7"/>
  <c r="H273" i="7"/>
  <c r="I273" i="7"/>
  <c r="J273" i="7"/>
  <c r="K273" i="7"/>
  <c r="L273" i="7"/>
  <c r="M273" i="7"/>
  <c r="E274" i="7"/>
  <c r="L274" i="7" s="1"/>
  <c r="L275" i="7" s="1"/>
  <c r="F274" i="7"/>
  <c r="G274" i="7"/>
  <c r="H274" i="7"/>
  <c r="I274" i="7"/>
  <c r="E275" i="7"/>
  <c r="F275" i="7"/>
  <c r="G275" i="7"/>
  <c r="H275" i="7"/>
  <c r="I275" i="7"/>
  <c r="E271" i="7"/>
  <c r="F271" i="7"/>
  <c r="G271" i="7"/>
  <c r="H271" i="7"/>
  <c r="I271" i="7"/>
  <c r="B9" i="5" s="1"/>
  <c r="M271" i="7"/>
  <c r="E272" i="7"/>
  <c r="F272" i="7"/>
  <c r="G272" i="7"/>
  <c r="H272" i="7"/>
  <c r="I272" i="7"/>
  <c r="B6" i="5"/>
  <c r="B3" i="5"/>
  <c r="C2" i="5"/>
  <c r="D2" i="5" s="1"/>
  <c r="E269" i="7"/>
  <c r="F269" i="7"/>
  <c r="G269" i="7"/>
  <c r="H269" i="7"/>
  <c r="I269" i="7"/>
  <c r="L269" i="7"/>
  <c r="L270" i="7" s="1"/>
  <c r="M269" i="7"/>
  <c r="M270" i="7" s="1"/>
  <c r="E270" i="7"/>
  <c r="F270" i="7"/>
  <c r="G270" i="7"/>
  <c r="H270" i="7"/>
  <c r="I270" i="7"/>
  <c r="E43" i="7"/>
  <c r="F43" i="7"/>
  <c r="G43" i="7"/>
  <c r="I43" i="7"/>
  <c r="E44" i="7"/>
  <c r="F44" i="7"/>
  <c r="G44" i="7"/>
  <c r="I44" i="7"/>
  <c r="E45" i="7"/>
  <c r="F45" i="7"/>
  <c r="G45" i="7"/>
  <c r="I45" i="7"/>
  <c r="E46" i="7"/>
  <c r="F46" i="7"/>
  <c r="G46" i="7"/>
  <c r="I46" i="7"/>
  <c r="E47" i="7"/>
  <c r="F47" i="7"/>
  <c r="G47" i="7"/>
  <c r="I47" i="7"/>
  <c r="E48" i="7"/>
  <c r="F48" i="7"/>
  <c r="G48" i="7"/>
  <c r="I48" i="7"/>
  <c r="E49" i="7"/>
  <c r="F49" i="7"/>
  <c r="G49" i="7"/>
  <c r="I49" i="7"/>
  <c r="E50" i="7"/>
  <c r="F50" i="7"/>
  <c r="G50" i="7"/>
  <c r="I50" i="7"/>
  <c r="E51" i="7"/>
  <c r="F51" i="7"/>
  <c r="G51" i="7"/>
  <c r="I51" i="7"/>
  <c r="E52" i="7"/>
  <c r="F52" i="7"/>
  <c r="G52" i="7"/>
  <c r="I52" i="7"/>
  <c r="E53" i="7"/>
  <c r="F53" i="7"/>
  <c r="G53" i="7"/>
  <c r="I53" i="7"/>
  <c r="E54" i="7"/>
  <c r="F54" i="7"/>
  <c r="G54" i="7"/>
  <c r="I54" i="7"/>
  <c r="E55" i="7"/>
  <c r="F55" i="7"/>
  <c r="G55" i="7"/>
  <c r="I55" i="7"/>
  <c r="E56" i="7"/>
  <c r="F56" i="7"/>
  <c r="G56" i="7"/>
  <c r="I56" i="7"/>
  <c r="E57" i="7"/>
  <c r="F57" i="7"/>
  <c r="G57" i="7"/>
  <c r="I57" i="7"/>
  <c r="E58" i="7"/>
  <c r="F58" i="7"/>
  <c r="G58" i="7"/>
  <c r="I58" i="7"/>
  <c r="E59" i="7"/>
  <c r="F59" i="7"/>
  <c r="G59" i="7"/>
  <c r="I59" i="7"/>
  <c r="E60" i="7"/>
  <c r="F60" i="7"/>
  <c r="G60" i="7"/>
  <c r="I60" i="7"/>
  <c r="E61" i="7"/>
  <c r="F61" i="7"/>
  <c r="G61" i="7"/>
  <c r="I61" i="7"/>
  <c r="E62" i="7"/>
  <c r="F62" i="7"/>
  <c r="G62" i="7"/>
  <c r="I62" i="7"/>
  <c r="E63" i="7"/>
  <c r="F63" i="7"/>
  <c r="G63" i="7"/>
  <c r="I63" i="7"/>
  <c r="E64" i="7"/>
  <c r="F64" i="7"/>
  <c r="G64" i="7"/>
  <c r="I64" i="7"/>
  <c r="E65" i="7"/>
  <c r="F65" i="7"/>
  <c r="G65" i="7"/>
  <c r="I65" i="7"/>
  <c r="E66" i="7"/>
  <c r="F66" i="7"/>
  <c r="G66" i="7"/>
  <c r="I66" i="7"/>
  <c r="E67" i="7"/>
  <c r="F67" i="7"/>
  <c r="G67" i="7"/>
  <c r="I67" i="7"/>
  <c r="E68" i="7"/>
  <c r="F68" i="7"/>
  <c r="G68" i="7"/>
  <c r="I68" i="7"/>
  <c r="E69" i="7"/>
  <c r="F69" i="7"/>
  <c r="G69" i="7"/>
  <c r="I69" i="7"/>
  <c r="E70" i="7"/>
  <c r="F70" i="7"/>
  <c r="G70" i="7"/>
  <c r="I70" i="7"/>
  <c r="E71" i="7"/>
  <c r="F71" i="7"/>
  <c r="G71" i="7"/>
  <c r="I71" i="7"/>
  <c r="E72" i="7"/>
  <c r="F72" i="7"/>
  <c r="G72" i="7"/>
  <c r="I72" i="7"/>
  <c r="E73" i="7"/>
  <c r="F73" i="7"/>
  <c r="G73" i="7"/>
  <c r="I73" i="7"/>
  <c r="E74" i="7"/>
  <c r="F74" i="7"/>
  <c r="G74" i="7"/>
  <c r="I74" i="7"/>
  <c r="E75" i="7"/>
  <c r="F75" i="7"/>
  <c r="G75" i="7"/>
  <c r="I75" i="7"/>
  <c r="E76" i="7"/>
  <c r="F76" i="7"/>
  <c r="G76" i="7"/>
  <c r="I76" i="7"/>
  <c r="E77" i="7"/>
  <c r="F77" i="7"/>
  <c r="G77" i="7"/>
  <c r="I77" i="7"/>
  <c r="E78" i="7"/>
  <c r="F78" i="7"/>
  <c r="G78" i="7"/>
  <c r="I78" i="7"/>
  <c r="E79" i="7"/>
  <c r="F79" i="7"/>
  <c r="G79" i="7"/>
  <c r="I79" i="7"/>
  <c r="E80" i="7"/>
  <c r="F80" i="7"/>
  <c r="G80" i="7"/>
  <c r="I80" i="7"/>
  <c r="E81" i="7"/>
  <c r="F81" i="7"/>
  <c r="G81" i="7"/>
  <c r="I81" i="7"/>
  <c r="E82" i="7"/>
  <c r="F82" i="7"/>
  <c r="G82" i="7"/>
  <c r="I82" i="7"/>
  <c r="E83" i="7"/>
  <c r="F83" i="7"/>
  <c r="G83" i="7"/>
  <c r="I83" i="7"/>
  <c r="E84" i="7"/>
  <c r="F84" i="7"/>
  <c r="G84" i="7"/>
  <c r="I84" i="7"/>
  <c r="E85" i="7"/>
  <c r="F85" i="7"/>
  <c r="G85" i="7"/>
  <c r="I85" i="7"/>
  <c r="E86" i="7"/>
  <c r="F86" i="7"/>
  <c r="G86" i="7"/>
  <c r="I86" i="7"/>
  <c r="E87" i="7"/>
  <c r="F87" i="7"/>
  <c r="G87" i="7"/>
  <c r="I87" i="7"/>
  <c r="E88" i="7"/>
  <c r="F88" i="7"/>
  <c r="G88" i="7"/>
  <c r="I88" i="7"/>
  <c r="E89" i="7"/>
  <c r="F89" i="7"/>
  <c r="G89" i="7"/>
  <c r="I89" i="7"/>
  <c r="E90" i="7"/>
  <c r="F90" i="7"/>
  <c r="G90" i="7"/>
  <c r="I90" i="7"/>
  <c r="E91" i="7"/>
  <c r="F91" i="7"/>
  <c r="G91" i="7"/>
  <c r="I91" i="7"/>
  <c r="E92" i="7"/>
  <c r="F92" i="7"/>
  <c r="G92" i="7"/>
  <c r="I92" i="7"/>
  <c r="E93" i="7"/>
  <c r="F93" i="7"/>
  <c r="G93" i="7"/>
  <c r="I93" i="7"/>
  <c r="E94" i="7"/>
  <c r="F94" i="7"/>
  <c r="G94" i="7"/>
  <c r="I94" i="7"/>
  <c r="E95" i="7"/>
  <c r="F95" i="7"/>
  <c r="G95" i="7"/>
  <c r="I95" i="7"/>
  <c r="E96" i="7"/>
  <c r="F96" i="7"/>
  <c r="G96" i="7"/>
  <c r="I96" i="7"/>
  <c r="E97" i="7"/>
  <c r="F97" i="7"/>
  <c r="G97" i="7"/>
  <c r="I97" i="7"/>
  <c r="E98" i="7"/>
  <c r="F98" i="7"/>
  <c r="G98" i="7"/>
  <c r="I98" i="7"/>
  <c r="E99" i="7"/>
  <c r="F99" i="7"/>
  <c r="G99" i="7"/>
  <c r="I99" i="7"/>
  <c r="E100" i="7"/>
  <c r="F100" i="7"/>
  <c r="G100" i="7"/>
  <c r="I100" i="7"/>
  <c r="E101" i="7"/>
  <c r="F101" i="7"/>
  <c r="G101" i="7"/>
  <c r="I101" i="7"/>
  <c r="E102" i="7"/>
  <c r="F102" i="7"/>
  <c r="G102" i="7"/>
  <c r="I102" i="7"/>
  <c r="E103" i="7"/>
  <c r="F103" i="7"/>
  <c r="G103" i="7"/>
  <c r="I103" i="7"/>
  <c r="E104" i="7"/>
  <c r="F104" i="7"/>
  <c r="G104" i="7"/>
  <c r="I104" i="7"/>
  <c r="E105" i="7"/>
  <c r="F105" i="7"/>
  <c r="G105" i="7"/>
  <c r="I105" i="7"/>
  <c r="E106" i="7"/>
  <c r="F106" i="7"/>
  <c r="G106" i="7"/>
  <c r="I106" i="7"/>
  <c r="E107" i="7"/>
  <c r="F107" i="7"/>
  <c r="G107" i="7"/>
  <c r="I107" i="7"/>
  <c r="E108" i="7"/>
  <c r="F108" i="7"/>
  <c r="G108" i="7"/>
  <c r="I108" i="7"/>
  <c r="E109" i="7"/>
  <c r="F109" i="7"/>
  <c r="G109" i="7"/>
  <c r="I109" i="7"/>
  <c r="E110" i="7"/>
  <c r="F110" i="7"/>
  <c r="G110" i="7"/>
  <c r="I110" i="7"/>
  <c r="E111" i="7"/>
  <c r="F111" i="7"/>
  <c r="G111" i="7"/>
  <c r="I111" i="7"/>
  <c r="E112" i="7"/>
  <c r="F112" i="7"/>
  <c r="G112" i="7"/>
  <c r="I112" i="7"/>
  <c r="E113" i="7"/>
  <c r="F113" i="7"/>
  <c r="G113" i="7"/>
  <c r="I113" i="7"/>
  <c r="E114" i="7"/>
  <c r="F114" i="7"/>
  <c r="G114" i="7"/>
  <c r="I114" i="7"/>
  <c r="E115" i="7"/>
  <c r="F115" i="7"/>
  <c r="G115" i="7"/>
  <c r="I115" i="7"/>
  <c r="E116" i="7"/>
  <c r="F116" i="7"/>
  <c r="G116" i="7"/>
  <c r="I116" i="7"/>
  <c r="E117" i="7"/>
  <c r="F117" i="7"/>
  <c r="G117" i="7"/>
  <c r="I117" i="7"/>
  <c r="E118" i="7"/>
  <c r="F118" i="7"/>
  <c r="G118" i="7"/>
  <c r="I118" i="7"/>
  <c r="E119" i="7"/>
  <c r="F119" i="7"/>
  <c r="G119" i="7"/>
  <c r="I119" i="7"/>
  <c r="E120" i="7"/>
  <c r="F120" i="7"/>
  <c r="G120" i="7"/>
  <c r="I120" i="7"/>
  <c r="E121" i="7"/>
  <c r="F121" i="7"/>
  <c r="G121" i="7"/>
  <c r="I121" i="7"/>
  <c r="E122" i="7"/>
  <c r="F122" i="7"/>
  <c r="G122" i="7"/>
  <c r="I122" i="7"/>
  <c r="E123" i="7"/>
  <c r="F123" i="7"/>
  <c r="G123" i="7"/>
  <c r="I123" i="7"/>
  <c r="E124" i="7"/>
  <c r="F124" i="7"/>
  <c r="G124" i="7"/>
  <c r="I124" i="7"/>
  <c r="E125" i="7"/>
  <c r="F125" i="7"/>
  <c r="G125" i="7"/>
  <c r="I125" i="7"/>
  <c r="E126" i="7"/>
  <c r="F126" i="7"/>
  <c r="G126" i="7"/>
  <c r="I126" i="7"/>
  <c r="E127" i="7"/>
  <c r="F127" i="7"/>
  <c r="G127" i="7"/>
  <c r="I127" i="7"/>
  <c r="E128" i="7"/>
  <c r="F128" i="7"/>
  <c r="G128" i="7"/>
  <c r="I128" i="7"/>
  <c r="E129" i="7"/>
  <c r="F129" i="7"/>
  <c r="G129" i="7"/>
  <c r="I129" i="7"/>
  <c r="E130" i="7"/>
  <c r="F130" i="7"/>
  <c r="G130" i="7"/>
  <c r="I130" i="7"/>
  <c r="E131" i="7"/>
  <c r="F131" i="7"/>
  <c r="G131" i="7"/>
  <c r="I131" i="7"/>
  <c r="E132" i="7"/>
  <c r="F132" i="7"/>
  <c r="G132" i="7"/>
  <c r="I132" i="7"/>
  <c r="E133" i="7"/>
  <c r="F133" i="7"/>
  <c r="G133" i="7"/>
  <c r="I133" i="7"/>
  <c r="E134" i="7"/>
  <c r="F134" i="7"/>
  <c r="G134" i="7"/>
  <c r="I134" i="7"/>
  <c r="E135" i="7"/>
  <c r="F135" i="7"/>
  <c r="G135" i="7"/>
  <c r="I135" i="7"/>
  <c r="E136" i="7"/>
  <c r="F136" i="7"/>
  <c r="G136" i="7"/>
  <c r="I136" i="7"/>
  <c r="E137" i="7"/>
  <c r="F137" i="7"/>
  <c r="G137" i="7"/>
  <c r="I137" i="7"/>
  <c r="E138" i="7"/>
  <c r="F138" i="7"/>
  <c r="G138" i="7"/>
  <c r="I138" i="7"/>
  <c r="E139" i="7"/>
  <c r="F139" i="7"/>
  <c r="G139" i="7"/>
  <c r="I139" i="7"/>
  <c r="E140" i="7"/>
  <c r="F140" i="7"/>
  <c r="G140" i="7"/>
  <c r="I140" i="7"/>
  <c r="E141" i="7"/>
  <c r="F141" i="7"/>
  <c r="G141" i="7"/>
  <c r="I141" i="7"/>
  <c r="E142" i="7"/>
  <c r="F142" i="7"/>
  <c r="G142" i="7"/>
  <c r="I142" i="7"/>
  <c r="E143" i="7"/>
  <c r="F143" i="7"/>
  <c r="G143" i="7"/>
  <c r="I143" i="7"/>
  <c r="E144" i="7"/>
  <c r="F144" i="7"/>
  <c r="G144" i="7"/>
  <c r="I144" i="7"/>
  <c r="E145" i="7"/>
  <c r="F145" i="7"/>
  <c r="G145" i="7"/>
  <c r="I145" i="7"/>
  <c r="E146" i="7"/>
  <c r="F146" i="7"/>
  <c r="G146" i="7"/>
  <c r="I146" i="7"/>
  <c r="E147" i="7"/>
  <c r="F147" i="7"/>
  <c r="G147" i="7"/>
  <c r="I147" i="7"/>
  <c r="E148" i="7"/>
  <c r="F148" i="7"/>
  <c r="G148" i="7"/>
  <c r="I148" i="7"/>
  <c r="E149" i="7"/>
  <c r="F149" i="7"/>
  <c r="G149" i="7"/>
  <c r="I149" i="7"/>
  <c r="E150" i="7"/>
  <c r="F150" i="7"/>
  <c r="G150" i="7"/>
  <c r="I150" i="7"/>
  <c r="E151" i="7"/>
  <c r="F151" i="7"/>
  <c r="G151" i="7"/>
  <c r="I151" i="7"/>
  <c r="E152" i="7"/>
  <c r="F152" i="7"/>
  <c r="G152" i="7"/>
  <c r="I152" i="7"/>
  <c r="E153" i="7"/>
  <c r="F153" i="7"/>
  <c r="G153" i="7"/>
  <c r="I153" i="7"/>
  <c r="E154" i="7"/>
  <c r="F154" i="7"/>
  <c r="G154" i="7"/>
  <c r="I154" i="7"/>
  <c r="E155" i="7"/>
  <c r="F155" i="7"/>
  <c r="G155" i="7"/>
  <c r="I155" i="7"/>
  <c r="E156" i="7"/>
  <c r="F156" i="7"/>
  <c r="G156" i="7"/>
  <c r="I156" i="7"/>
  <c r="E157" i="7"/>
  <c r="F157" i="7"/>
  <c r="G157" i="7"/>
  <c r="I157" i="7"/>
  <c r="E158" i="7"/>
  <c r="F158" i="7"/>
  <c r="G158" i="7"/>
  <c r="I158" i="7"/>
  <c r="E159" i="7"/>
  <c r="F159" i="7"/>
  <c r="G159" i="7"/>
  <c r="I159" i="7"/>
  <c r="E160" i="7"/>
  <c r="F160" i="7"/>
  <c r="G160" i="7"/>
  <c r="I160" i="7"/>
  <c r="E161" i="7"/>
  <c r="F161" i="7"/>
  <c r="G161" i="7"/>
  <c r="I161" i="7"/>
  <c r="E162" i="7"/>
  <c r="F162" i="7"/>
  <c r="G162" i="7"/>
  <c r="I162" i="7"/>
  <c r="E163" i="7"/>
  <c r="F163" i="7"/>
  <c r="G163" i="7"/>
  <c r="I163" i="7"/>
  <c r="E164" i="7"/>
  <c r="F164" i="7"/>
  <c r="G164" i="7"/>
  <c r="I164" i="7"/>
  <c r="E165" i="7"/>
  <c r="F165" i="7"/>
  <c r="G165" i="7"/>
  <c r="I165" i="7"/>
  <c r="E166" i="7"/>
  <c r="F166" i="7"/>
  <c r="G166" i="7"/>
  <c r="I166" i="7"/>
  <c r="E167" i="7"/>
  <c r="F167" i="7"/>
  <c r="G167" i="7"/>
  <c r="I167" i="7"/>
  <c r="E168" i="7"/>
  <c r="F168" i="7"/>
  <c r="G168" i="7"/>
  <c r="I168" i="7"/>
  <c r="E169" i="7"/>
  <c r="F169" i="7"/>
  <c r="G169" i="7"/>
  <c r="I169" i="7"/>
  <c r="E170" i="7"/>
  <c r="F170" i="7"/>
  <c r="G170" i="7"/>
  <c r="I170" i="7"/>
  <c r="E171" i="7"/>
  <c r="F171" i="7"/>
  <c r="G171" i="7"/>
  <c r="I171" i="7"/>
  <c r="E172" i="7"/>
  <c r="F172" i="7"/>
  <c r="G172" i="7"/>
  <c r="I172" i="7"/>
  <c r="E173" i="7"/>
  <c r="F173" i="7"/>
  <c r="G173" i="7"/>
  <c r="I173" i="7"/>
  <c r="E174" i="7"/>
  <c r="F174" i="7"/>
  <c r="G174" i="7"/>
  <c r="I174" i="7"/>
  <c r="E175" i="7"/>
  <c r="F175" i="7"/>
  <c r="G175" i="7"/>
  <c r="I175" i="7"/>
  <c r="E176" i="7"/>
  <c r="F176" i="7"/>
  <c r="G176" i="7"/>
  <c r="I176" i="7"/>
  <c r="E177" i="7"/>
  <c r="F177" i="7"/>
  <c r="G177" i="7"/>
  <c r="I177" i="7"/>
  <c r="E178" i="7"/>
  <c r="F178" i="7"/>
  <c r="G178" i="7"/>
  <c r="I178" i="7"/>
  <c r="E179" i="7"/>
  <c r="F179" i="7"/>
  <c r="G179" i="7"/>
  <c r="I179" i="7"/>
  <c r="E180" i="7"/>
  <c r="F180" i="7"/>
  <c r="G180" i="7"/>
  <c r="I180" i="7"/>
  <c r="E181" i="7"/>
  <c r="F181" i="7"/>
  <c r="G181" i="7"/>
  <c r="I181" i="7"/>
  <c r="E182" i="7"/>
  <c r="F182" i="7"/>
  <c r="G182" i="7"/>
  <c r="I182" i="7"/>
  <c r="E183" i="7"/>
  <c r="F183" i="7"/>
  <c r="G183" i="7"/>
  <c r="I183" i="7"/>
  <c r="E184" i="7"/>
  <c r="F184" i="7"/>
  <c r="G184" i="7"/>
  <c r="I184" i="7"/>
  <c r="E185" i="7"/>
  <c r="F185" i="7"/>
  <c r="G185" i="7"/>
  <c r="I185" i="7"/>
  <c r="E186" i="7"/>
  <c r="F186" i="7"/>
  <c r="G186" i="7"/>
  <c r="I186" i="7"/>
  <c r="E187" i="7"/>
  <c r="F187" i="7"/>
  <c r="G187" i="7"/>
  <c r="I187" i="7"/>
  <c r="E188" i="7"/>
  <c r="F188" i="7"/>
  <c r="G188" i="7"/>
  <c r="I188" i="7"/>
  <c r="E189" i="7"/>
  <c r="F189" i="7"/>
  <c r="G189" i="7"/>
  <c r="I189" i="7"/>
  <c r="E190" i="7"/>
  <c r="F190" i="7"/>
  <c r="G190" i="7"/>
  <c r="I190" i="7"/>
  <c r="E191" i="7"/>
  <c r="F191" i="7"/>
  <c r="G191" i="7"/>
  <c r="I191" i="7"/>
  <c r="E192" i="7"/>
  <c r="F192" i="7"/>
  <c r="G192" i="7"/>
  <c r="I192" i="7"/>
  <c r="E193" i="7"/>
  <c r="F193" i="7"/>
  <c r="G193" i="7"/>
  <c r="I193" i="7"/>
  <c r="E194" i="7"/>
  <c r="F194" i="7"/>
  <c r="G194" i="7"/>
  <c r="I194" i="7"/>
  <c r="E195" i="7"/>
  <c r="F195" i="7"/>
  <c r="G195" i="7"/>
  <c r="I195" i="7"/>
  <c r="E196" i="7"/>
  <c r="F196" i="7"/>
  <c r="G196" i="7"/>
  <c r="I196" i="7"/>
  <c r="E197" i="7"/>
  <c r="F197" i="7"/>
  <c r="G197" i="7"/>
  <c r="I197" i="7"/>
  <c r="E198" i="7"/>
  <c r="F198" i="7"/>
  <c r="G198" i="7"/>
  <c r="I198" i="7"/>
  <c r="E199" i="7"/>
  <c r="F199" i="7"/>
  <c r="G199" i="7"/>
  <c r="I199" i="7"/>
  <c r="E200" i="7"/>
  <c r="F200" i="7"/>
  <c r="G200" i="7"/>
  <c r="I200" i="7"/>
  <c r="E201" i="7"/>
  <c r="F201" i="7"/>
  <c r="G201" i="7"/>
  <c r="I201" i="7"/>
  <c r="E202" i="7"/>
  <c r="F202" i="7"/>
  <c r="G202" i="7"/>
  <c r="I202" i="7"/>
  <c r="E203" i="7"/>
  <c r="F203" i="7"/>
  <c r="G203" i="7"/>
  <c r="I203" i="7"/>
  <c r="E204" i="7"/>
  <c r="F204" i="7"/>
  <c r="G204" i="7"/>
  <c r="I204" i="7"/>
  <c r="E205" i="7"/>
  <c r="F205" i="7"/>
  <c r="G205" i="7"/>
  <c r="I205" i="7"/>
  <c r="E206" i="7"/>
  <c r="F206" i="7"/>
  <c r="G206" i="7"/>
  <c r="I206" i="7"/>
  <c r="E207" i="7"/>
  <c r="F207" i="7"/>
  <c r="G207" i="7"/>
  <c r="I207" i="7"/>
  <c r="E208" i="7"/>
  <c r="F208" i="7"/>
  <c r="G208" i="7"/>
  <c r="I208" i="7"/>
  <c r="E209" i="7"/>
  <c r="F209" i="7"/>
  <c r="G209" i="7"/>
  <c r="I209" i="7"/>
  <c r="E210" i="7"/>
  <c r="F210" i="7"/>
  <c r="G210" i="7"/>
  <c r="I210" i="7"/>
  <c r="E211" i="7"/>
  <c r="F211" i="7"/>
  <c r="G211" i="7"/>
  <c r="I211" i="7"/>
  <c r="E212" i="7"/>
  <c r="F212" i="7"/>
  <c r="G212" i="7"/>
  <c r="I212" i="7"/>
  <c r="E213" i="7"/>
  <c r="F213" i="7"/>
  <c r="G213" i="7"/>
  <c r="I213" i="7"/>
  <c r="E214" i="7"/>
  <c r="F214" i="7"/>
  <c r="G214" i="7"/>
  <c r="I214" i="7"/>
  <c r="E215" i="7"/>
  <c r="F215" i="7"/>
  <c r="G215" i="7"/>
  <c r="I215" i="7"/>
  <c r="E216" i="7"/>
  <c r="F216" i="7"/>
  <c r="G216" i="7"/>
  <c r="I216" i="7"/>
  <c r="E217" i="7"/>
  <c r="F217" i="7"/>
  <c r="G217" i="7"/>
  <c r="I217" i="7"/>
  <c r="E218" i="7"/>
  <c r="F218" i="7"/>
  <c r="G218" i="7"/>
  <c r="I218" i="7"/>
  <c r="E219" i="7"/>
  <c r="F219" i="7"/>
  <c r="G219" i="7"/>
  <c r="I219" i="7"/>
  <c r="E220" i="7"/>
  <c r="F220" i="7"/>
  <c r="G220" i="7"/>
  <c r="I220" i="7"/>
  <c r="E221" i="7"/>
  <c r="F221" i="7"/>
  <c r="G221" i="7"/>
  <c r="I221" i="7"/>
  <c r="E222" i="7"/>
  <c r="F222" i="7"/>
  <c r="G222" i="7"/>
  <c r="I222" i="7"/>
  <c r="E223" i="7"/>
  <c r="F223" i="7"/>
  <c r="G223" i="7"/>
  <c r="I223" i="7"/>
  <c r="E224" i="7"/>
  <c r="F224" i="7"/>
  <c r="G224" i="7"/>
  <c r="I224" i="7"/>
  <c r="E225" i="7"/>
  <c r="F225" i="7"/>
  <c r="G225" i="7"/>
  <c r="I225" i="7"/>
  <c r="E226" i="7"/>
  <c r="F226" i="7"/>
  <c r="G226" i="7"/>
  <c r="I226" i="7"/>
  <c r="E227" i="7"/>
  <c r="F227" i="7"/>
  <c r="G227" i="7"/>
  <c r="I227" i="7"/>
  <c r="E228" i="7"/>
  <c r="F228" i="7"/>
  <c r="G228" i="7"/>
  <c r="I228" i="7"/>
  <c r="E229" i="7"/>
  <c r="F229" i="7"/>
  <c r="G229" i="7"/>
  <c r="I229" i="7"/>
  <c r="E230" i="7"/>
  <c r="F230" i="7"/>
  <c r="G230" i="7"/>
  <c r="I230" i="7"/>
  <c r="E231" i="7"/>
  <c r="F231" i="7"/>
  <c r="G231" i="7"/>
  <c r="I231" i="7"/>
  <c r="E232" i="7"/>
  <c r="F232" i="7"/>
  <c r="G232" i="7"/>
  <c r="I232" i="7"/>
  <c r="E233" i="7"/>
  <c r="F233" i="7"/>
  <c r="G233" i="7"/>
  <c r="I233" i="7"/>
  <c r="E234" i="7"/>
  <c r="F234" i="7"/>
  <c r="G234" i="7"/>
  <c r="I234" i="7"/>
  <c r="E235" i="7"/>
  <c r="F235" i="7"/>
  <c r="G235" i="7"/>
  <c r="I235" i="7"/>
  <c r="E236" i="7"/>
  <c r="F236" i="7"/>
  <c r="G236" i="7"/>
  <c r="I236" i="7"/>
  <c r="E237" i="7"/>
  <c r="F237" i="7"/>
  <c r="G237" i="7"/>
  <c r="I237" i="7"/>
  <c r="E238" i="7"/>
  <c r="F238" i="7"/>
  <c r="G238" i="7"/>
  <c r="I238" i="7"/>
  <c r="E239" i="7"/>
  <c r="F239" i="7"/>
  <c r="G239" i="7"/>
  <c r="I239" i="7"/>
  <c r="E240" i="7"/>
  <c r="F240" i="7"/>
  <c r="G240" i="7"/>
  <c r="I240" i="7"/>
  <c r="E241" i="7"/>
  <c r="F241" i="7"/>
  <c r="G241" i="7"/>
  <c r="I241" i="7"/>
  <c r="E242" i="7"/>
  <c r="F242" i="7"/>
  <c r="G242" i="7"/>
  <c r="I242" i="7"/>
  <c r="E243" i="7"/>
  <c r="F243" i="7"/>
  <c r="G243" i="7"/>
  <c r="I243" i="7"/>
  <c r="E244" i="7"/>
  <c r="F244" i="7"/>
  <c r="G244" i="7"/>
  <c r="I244" i="7"/>
  <c r="E245" i="7"/>
  <c r="F245" i="7"/>
  <c r="G245" i="7"/>
  <c r="I245" i="7"/>
  <c r="E246" i="7"/>
  <c r="F246" i="7"/>
  <c r="G246" i="7"/>
  <c r="I246" i="7"/>
  <c r="E247" i="7"/>
  <c r="F247" i="7"/>
  <c r="G247" i="7"/>
  <c r="I247" i="7"/>
  <c r="E248" i="7"/>
  <c r="F248" i="7"/>
  <c r="G248" i="7"/>
  <c r="I248" i="7"/>
  <c r="E249" i="7"/>
  <c r="F249" i="7"/>
  <c r="G249" i="7"/>
  <c r="I249" i="7"/>
  <c r="E250" i="7"/>
  <c r="F250" i="7"/>
  <c r="G250" i="7"/>
  <c r="I250" i="7"/>
  <c r="E251" i="7"/>
  <c r="F251" i="7"/>
  <c r="G251" i="7"/>
  <c r="I251" i="7"/>
  <c r="E252" i="7"/>
  <c r="F252" i="7"/>
  <c r="G252" i="7"/>
  <c r="I252" i="7"/>
  <c r="E253" i="7"/>
  <c r="F253" i="7"/>
  <c r="G253" i="7"/>
  <c r="I253" i="7"/>
  <c r="E254" i="7"/>
  <c r="F254" i="7"/>
  <c r="G254" i="7"/>
  <c r="I254" i="7"/>
  <c r="E255" i="7"/>
  <c r="F255" i="7"/>
  <c r="G255" i="7"/>
  <c r="I255" i="7"/>
  <c r="E256" i="7"/>
  <c r="F256" i="7"/>
  <c r="G256" i="7"/>
  <c r="I256" i="7"/>
  <c r="E257" i="7"/>
  <c r="F257" i="7"/>
  <c r="G257" i="7"/>
  <c r="I257" i="7"/>
  <c r="E258" i="7"/>
  <c r="F258" i="7"/>
  <c r="G258" i="7"/>
  <c r="I258" i="7"/>
  <c r="E259" i="7"/>
  <c r="F259" i="7"/>
  <c r="G259" i="7"/>
  <c r="I259" i="7"/>
  <c r="E260" i="7"/>
  <c r="F260" i="7"/>
  <c r="G260" i="7"/>
  <c r="I260" i="7"/>
  <c r="E261" i="7"/>
  <c r="F261" i="7"/>
  <c r="G261" i="7"/>
  <c r="I261" i="7"/>
  <c r="E262" i="7"/>
  <c r="F262" i="7"/>
  <c r="G262" i="7"/>
  <c r="I262" i="7"/>
  <c r="E263" i="7"/>
  <c r="F263" i="7"/>
  <c r="G263" i="7"/>
  <c r="I263" i="7"/>
  <c r="E264" i="7"/>
  <c r="F264" i="7"/>
  <c r="G264" i="7"/>
  <c r="I264" i="7"/>
  <c r="E265" i="7"/>
  <c r="F265" i="7"/>
  <c r="G265" i="7"/>
  <c r="I265" i="7"/>
  <c r="E266" i="7"/>
  <c r="F266" i="7"/>
  <c r="G266" i="7"/>
  <c r="I266" i="7"/>
  <c r="E267" i="7"/>
  <c r="F267" i="7"/>
  <c r="G267" i="7"/>
  <c r="I267" i="7"/>
  <c r="E268" i="7"/>
  <c r="F268" i="7"/>
  <c r="G268" i="7"/>
  <c r="I268" i="7"/>
  <c r="E5" i="7"/>
  <c r="F5" i="7"/>
  <c r="G5" i="7"/>
  <c r="I5" i="7"/>
  <c r="E6" i="7"/>
  <c r="F6" i="7"/>
  <c r="G6" i="7"/>
  <c r="I6" i="7"/>
  <c r="E7" i="7"/>
  <c r="F7" i="7"/>
  <c r="G7" i="7"/>
  <c r="I7" i="7"/>
  <c r="E8" i="7"/>
  <c r="F8" i="7"/>
  <c r="G8" i="7"/>
  <c r="I8" i="7"/>
  <c r="E9" i="7"/>
  <c r="F9" i="7"/>
  <c r="G9" i="7"/>
  <c r="I9" i="7"/>
  <c r="E10" i="7"/>
  <c r="F10" i="7"/>
  <c r="G10" i="7"/>
  <c r="I10" i="7"/>
  <c r="E11" i="7"/>
  <c r="F11" i="7"/>
  <c r="G11" i="7"/>
  <c r="I11" i="7"/>
  <c r="E12" i="7"/>
  <c r="F12" i="7"/>
  <c r="G12" i="7"/>
  <c r="I12" i="7"/>
  <c r="E13" i="7"/>
  <c r="F13" i="7"/>
  <c r="G13" i="7"/>
  <c r="I13" i="7"/>
  <c r="E14" i="7"/>
  <c r="F14" i="7"/>
  <c r="G14" i="7"/>
  <c r="I14" i="7"/>
  <c r="E15" i="7"/>
  <c r="F15" i="7"/>
  <c r="G15" i="7"/>
  <c r="I15" i="7"/>
  <c r="E16" i="7"/>
  <c r="F16" i="7"/>
  <c r="G16" i="7"/>
  <c r="I16" i="7"/>
  <c r="E17" i="7"/>
  <c r="F17" i="7"/>
  <c r="G17" i="7"/>
  <c r="I17" i="7"/>
  <c r="E18" i="7"/>
  <c r="F18" i="7"/>
  <c r="G18" i="7"/>
  <c r="I18" i="7"/>
  <c r="E19" i="7"/>
  <c r="F19" i="7"/>
  <c r="G19" i="7"/>
  <c r="I19" i="7"/>
  <c r="E20" i="7"/>
  <c r="F20" i="7"/>
  <c r="G20" i="7"/>
  <c r="I20" i="7"/>
  <c r="E21" i="7"/>
  <c r="F21" i="7"/>
  <c r="G21" i="7"/>
  <c r="I21" i="7"/>
  <c r="E22" i="7"/>
  <c r="F22" i="7"/>
  <c r="G22" i="7"/>
  <c r="I22" i="7"/>
  <c r="E23" i="7"/>
  <c r="F23" i="7"/>
  <c r="G23" i="7"/>
  <c r="I23" i="7"/>
  <c r="E24" i="7"/>
  <c r="F24" i="7"/>
  <c r="G24" i="7"/>
  <c r="I24" i="7"/>
  <c r="E25" i="7"/>
  <c r="F25" i="7"/>
  <c r="G25" i="7"/>
  <c r="I25" i="7"/>
  <c r="E26" i="7"/>
  <c r="F26" i="7"/>
  <c r="G26" i="7"/>
  <c r="I26" i="7"/>
  <c r="E27" i="7"/>
  <c r="F27" i="7"/>
  <c r="G27" i="7"/>
  <c r="I27" i="7"/>
  <c r="E28" i="7"/>
  <c r="F28" i="7"/>
  <c r="G28" i="7"/>
  <c r="I28" i="7"/>
  <c r="E29" i="7"/>
  <c r="F29" i="7"/>
  <c r="G29" i="7"/>
  <c r="I29" i="7"/>
  <c r="E30" i="7"/>
  <c r="F30" i="7"/>
  <c r="G30" i="7"/>
  <c r="I30" i="7"/>
  <c r="E31" i="7"/>
  <c r="F31" i="7"/>
  <c r="G31" i="7"/>
  <c r="I31" i="7"/>
  <c r="E32" i="7"/>
  <c r="F32" i="7"/>
  <c r="G32" i="7"/>
  <c r="I32" i="7"/>
  <c r="E33" i="7"/>
  <c r="F33" i="7"/>
  <c r="G33" i="7"/>
  <c r="I33" i="7"/>
  <c r="E34" i="7"/>
  <c r="F34" i="7"/>
  <c r="G34" i="7"/>
  <c r="I34" i="7"/>
  <c r="E35" i="7"/>
  <c r="F35" i="7"/>
  <c r="G35" i="7"/>
  <c r="I35" i="7"/>
  <c r="E36" i="7"/>
  <c r="F36" i="7"/>
  <c r="G36" i="7"/>
  <c r="I36" i="7"/>
  <c r="E37" i="7"/>
  <c r="F37" i="7"/>
  <c r="G37" i="7"/>
  <c r="I37" i="7"/>
  <c r="E38" i="7"/>
  <c r="F38" i="7"/>
  <c r="G38" i="7"/>
  <c r="I38" i="7"/>
  <c r="E39" i="7"/>
  <c r="F39" i="7"/>
  <c r="G39" i="7"/>
  <c r="I39" i="7"/>
  <c r="E40" i="7"/>
  <c r="F40" i="7"/>
  <c r="G40" i="7"/>
  <c r="I40" i="7"/>
  <c r="E41" i="7"/>
  <c r="F41" i="7"/>
  <c r="G41" i="7"/>
  <c r="I41" i="7"/>
  <c r="E42" i="7"/>
  <c r="F42" i="7"/>
  <c r="G42" i="7"/>
  <c r="I42" i="7"/>
  <c r="E3" i="7"/>
  <c r="L3" i="7" s="1"/>
  <c r="G3" i="7"/>
  <c r="I3" i="7"/>
  <c r="E4" i="7"/>
  <c r="G4" i="7"/>
  <c r="I4" i="7"/>
  <c r="I2" i="7"/>
  <c r="K276" i="7" l="1"/>
  <c r="M277" i="7"/>
  <c r="M278" i="7" s="1"/>
  <c r="M279" i="7" s="1"/>
  <c r="L277" i="7"/>
  <c r="L278" i="7" s="1"/>
  <c r="L279" i="7" s="1"/>
  <c r="J277" i="7"/>
  <c r="J278" i="7" s="1"/>
  <c r="J279" i="7"/>
  <c r="B8" i="5"/>
  <c r="K277" i="7"/>
  <c r="K278" i="7" s="1"/>
  <c r="K279" i="7" s="1"/>
  <c r="M274" i="7"/>
  <c r="M275" i="7" s="1"/>
  <c r="K274" i="7"/>
  <c r="K275" i="7" s="1"/>
  <c r="J274" i="7"/>
  <c r="J275" i="7" s="1"/>
  <c r="K271" i="7"/>
  <c r="M272" i="7"/>
  <c r="K272" i="7"/>
  <c r="B12" i="5"/>
  <c r="J271" i="7"/>
  <c r="J272" i="7"/>
  <c r="B11" i="5"/>
  <c r="L271" i="7"/>
  <c r="L272" i="7" s="1"/>
  <c r="E2" i="5"/>
  <c r="D3" i="5"/>
  <c r="C3" i="5"/>
  <c r="F4" i="7"/>
  <c r="K168" i="7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J265" i="7" s="1"/>
  <c r="J266" i="7" s="1"/>
  <c r="J267" i="7" s="1"/>
  <c r="J268" i="7" s="1"/>
  <c r="J269" i="7" s="1"/>
  <c r="J270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B7" i="5"/>
  <c r="C5" i="5"/>
  <c r="D5" i="5" s="1"/>
  <c r="E5" i="5" s="1"/>
  <c r="F5" i="5" s="1"/>
  <c r="G5" i="5" s="1"/>
  <c r="F41" i="1"/>
  <c r="F4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" i="3"/>
  <c r="E2" i="3"/>
  <c r="E3" i="3"/>
  <c r="E4" i="3"/>
  <c r="E5" i="3"/>
  <c r="E6" i="3"/>
  <c r="E7" i="3"/>
  <c r="E8" i="3"/>
  <c r="E9" i="3"/>
  <c r="E10" i="3"/>
  <c r="E11" i="3"/>
  <c r="E12" i="3"/>
  <c r="E14" i="3"/>
  <c r="E15" i="3"/>
  <c r="E16" i="3"/>
  <c r="E17" i="3"/>
  <c r="E18" i="3"/>
  <c r="E19" i="3"/>
  <c r="E20" i="3"/>
  <c r="E21" i="3"/>
  <c r="E22" i="3"/>
  <c r="E23" i="3"/>
  <c r="E1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H42" i="1"/>
  <c r="G42" i="1"/>
  <c r="H41" i="1"/>
  <c r="G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J3" i="1"/>
  <c r="H3" i="1"/>
  <c r="G3" i="1"/>
  <c r="F3" i="1"/>
  <c r="K3" i="1" s="1"/>
  <c r="B13" i="5" l="1"/>
  <c r="C12" i="5"/>
  <c r="C11" i="5"/>
  <c r="D12" i="5"/>
  <c r="D11" i="5"/>
  <c r="H5" i="5"/>
  <c r="I5" i="5" s="1"/>
  <c r="J5" i="5" s="1"/>
  <c r="K5" i="5" s="1"/>
  <c r="L5" i="5" s="1"/>
  <c r="M5" i="5" s="1"/>
  <c r="M7" i="5" s="1"/>
  <c r="G6" i="5"/>
  <c r="F2" i="5"/>
  <c r="E3" i="5"/>
  <c r="C7" i="5"/>
  <c r="H52" i="7"/>
  <c r="H64" i="7"/>
  <c r="H76" i="7"/>
  <c r="H88" i="7"/>
  <c r="H100" i="7"/>
  <c r="H112" i="7"/>
  <c r="H124" i="7"/>
  <c r="H48" i="7"/>
  <c r="H60" i="7"/>
  <c r="H72" i="7"/>
  <c r="H84" i="7"/>
  <c r="H96" i="7"/>
  <c r="H108" i="7"/>
  <c r="H120" i="7"/>
  <c r="H132" i="7"/>
  <c r="H144" i="7"/>
  <c r="H156" i="7"/>
  <c r="H168" i="7"/>
  <c r="H180" i="7"/>
  <c r="H192" i="7"/>
  <c r="H204" i="7"/>
  <c r="H216" i="7"/>
  <c r="H228" i="7"/>
  <c r="H240" i="7"/>
  <c r="H252" i="7"/>
  <c r="H264" i="7"/>
  <c r="H12" i="7"/>
  <c r="H24" i="7"/>
  <c r="H36" i="7"/>
  <c r="H149" i="7"/>
  <c r="H161" i="7"/>
  <c r="H173" i="7"/>
  <c r="H185" i="7"/>
  <c r="H197" i="7"/>
  <c r="H209" i="7"/>
  <c r="H221" i="7"/>
  <c r="H233" i="7"/>
  <c r="H245" i="7"/>
  <c r="H257" i="7"/>
  <c r="H5" i="7"/>
  <c r="H17" i="7"/>
  <c r="H29" i="7"/>
  <c r="H41" i="7"/>
  <c r="H46" i="7"/>
  <c r="H58" i="7"/>
  <c r="H70" i="7"/>
  <c r="H82" i="7"/>
  <c r="H94" i="7"/>
  <c r="H106" i="7"/>
  <c r="H118" i="7"/>
  <c r="H130" i="7"/>
  <c r="H142" i="7"/>
  <c r="H154" i="7"/>
  <c r="H166" i="7"/>
  <c r="H178" i="7"/>
  <c r="H190" i="7"/>
  <c r="H202" i="7"/>
  <c r="H214" i="7"/>
  <c r="H51" i="7"/>
  <c r="H63" i="7"/>
  <c r="H75" i="7"/>
  <c r="H87" i="7"/>
  <c r="H99" i="7"/>
  <c r="H111" i="7"/>
  <c r="H123" i="7"/>
  <c r="H135" i="7"/>
  <c r="H147" i="7"/>
  <c r="H159" i="7"/>
  <c r="H171" i="7"/>
  <c r="H183" i="7"/>
  <c r="H195" i="7"/>
  <c r="H207" i="7"/>
  <c r="H219" i="7"/>
  <c r="H231" i="7"/>
  <c r="H243" i="7"/>
  <c r="H255" i="7"/>
  <c r="H267" i="7"/>
  <c r="H15" i="7"/>
  <c r="H27" i="7"/>
  <c r="H39" i="7"/>
  <c r="H44" i="7"/>
  <c r="H80" i="7"/>
  <c r="H104" i="7"/>
  <c r="H116" i="7"/>
  <c r="H140" i="7"/>
  <c r="H152" i="7"/>
  <c r="H164" i="7"/>
  <c r="H176" i="7"/>
  <c r="H200" i="7"/>
  <c r="H212" i="7"/>
  <c r="H224" i="7"/>
  <c r="H236" i="7"/>
  <c r="H53" i="7"/>
  <c r="H65" i="7"/>
  <c r="H77" i="7"/>
  <c r="H89" i="7"/>
  <c r="H101" i="7"/>
  <c r="H113" i="7"/>
  <c r="H125" i="7"/>
  <c r="H137" i="7"/>
  <c r="H226" i="7"/>
  <c r="H238" i="7"/>
  <c r="H250" i="7"/>
  <c r="H262" i="7"/>
  <c r="H10" i="7"/>
  <c r="H22" i="7"/>
  <c r="H34" i="7"/>
  <c r="H56" i="7"/>
  <c r="H68" i="7"/>
  <c r="H92" i="7"/>
  <c r="H128" i="7"/>
  <c r="H188" i="7"/>
  <c r="H66" i="7"/>
  <c r="H90" i="7"/>
  <c r="H114" i="7"/>
  <c r="H143" i="7"/>
  <c r="H177" i="7"/>
  <c r="H198" i="7"/>
  <c r="H211" i="7"/>
  <c r="H232" i="7"/>
  <c r="H258" i="7"/>
  <c r="H263" i="7"/>
  <c r="H50" i="7"/>
  <c r="H74" i="7"/>
  <c r="H98" i="7"/>
  <c r="H122" i="7"/>
  <c r="H138" i="7"/>
  <c r="H151" i="7"/>
  <c r="H172" i="7"/>
  <c r="H193" i="7"/>
  <c r="H206" i="7"/>
  <c r="H227" i="7"/>
  <c r="H253" i="7"/>
  <c r="H7" i="7"/>
  <c r="H25" i="7"/>
  <c r="H3" i="7"/>
  <c r="H45" i="7"/>
  <c r="H61" i="7"/>
  <c r="H69" i="7"/>
  <c r="H85" i="7"/>
  <c r="H93" i="7"/>
  <c r="H109" i="7"/>
  <c r="H117" i="7"/>
  <c r="H133" i="7"/>
  <c r="H146" i="7"/>
  <c r="H167" i="7"/>
  <c r="H201" i="7"/>
  <c r="H222" i="7"/>
  <c r="H235" i="7"/>
  <c r="H248" i="7"/>
  <c r="H266" i="7"/>
  <c r="H20" i="7"/>
  <c r="H38" i="7"/>
  <c r="H33" i="7"/>
  <c r="H136" i="7"/>
  <c r="H141" i="7"/>
  <c r="H162" i="7"/>
  <c r="H175" i="7"/>
  <c r="H196" i="7"/>
  <c r="H217" i="7"/>
  <c r="H230" i="7"/>
  <c r="H256" i="7"/>
  <c r="H261" i="7"/>
  <c r="H28" i="7"/>
  <c r="H54" i="7"/>
  <c r="H78" i="7"/>
  <c r="H102" i="7"/>
  <c r="H126" i="7"/>
  <c r="H139" i="7"/>
  <c r="H160" i="7"/>
  <c r="H181" i="7"/>
  <c r="H194" i="7"/>
  <c r="H215" i="7"/>
  <c r="H254" i="7"/>
  <c r="H8" i="7"/>
  <c r="H26" i="7"/>
  <c r="H4" i="7"/>
  <c r="H40" i="7"/>
  <c r="H62" i="7"/>
  <c r="H86" i="7"/>
  <c r="H110" i="7"/>
  <c r="H134" i="7"/>
  <c r="H155" i="7"/>
  <c r="H189" i="7"/>
  <c r="H210" i="7"/>
  <c r="H223" i="7"/>
  <c r="H244" i="7"/>
  <c r="H249" i="7"/>
  <c r="H16" i="7"/>
  <c r="H21" i="7"/>
  <c r="H49" i="7"/>
  <c r="H57" i="7"/>
  <c r="H73" i="7"/>
  <c r="H81" i="7"/>
  <c r="H97" i="7"/>
  <c r="H105" i="7"/>
  <c r="H121" i="7"/>
  <c r="H129" i="7"/>
  <c r="H150" i="7"/>
  <c r="H163" i="7"/>
  <c r="H184" i="7"/>
  <c r="H205" i="7"/>
  <c r="H218" i="7"/>
  <c r="H239" i="7"/>
  <c r="H6" i="7"/>
  <c r="H11" i="7"/>
  <c r="H42" i="7"/>
  <c r="H145" i="7"/>
  <c r="H158" i="7"/>
  <c r="H179" i="7"/>
  <c r="H213" i="7"/>
  <c r="H234" i="7"/>
  <c r="H247" i="7"/>
  <c r="H265" i="7"/>
  <c r="H19" i="7"/>
  <c r="H37" i="7"/>
  <c r="H153" i="7"/>
  <c r="H174" i="7"/>
  <c r="H187" i="7"/>
  <c r="H208" i="7"/>
  <c r="H229" i="7"/>
  <c r="H242" i="7"/>
  <c r="H260" i="7"/>
  <c r="H14" i="7"/>
  <c r="H32" i="7"/>
  <c r="H47" i="7"/>
  <c r="H55" i="7"/>
  <c r="H71" i="7"/>
  <c r="H79" i="7"/>
  <c r="H95" i="7"/>
  <c r="H103" i="7"/>
  <c r="H119" i="7"/>
  <c r="H127" i="7"/>
  <c r="H148" i="7"/>
  <c r="H169" i="7"/>
  <c r="H182" i="7"/>
  <c r="H203" i="7"/>
  <c r="H237" i="7"/>
  <c r="H268" i="7"/>
  <c r="H9" i="7"/>
  <c r="F3" i="7"/>
  <c r="H30" i="7"/>
  <c r="H35" i="7"/>
  <c r="H157" i="7"/>
  <c r="H170" i="7"/>
  <c r="H191" i="7"/>
  <c r="H225" i="7"/>
  <c r="H246" i="7"/>
  <c r="H251" i="7"/>
  <c r="H18" i="7"/>
  <c r="H23" i="7"/>
  <c r="H43" i="7"/>
  <c r="H59" i="7"/>
  <c r="H67" i="7"/>
  <c r="H83" i="7"/>
  <c r="H91" i="7"/>
  <c r="H107" i="7"/>
  <c r="H115" i="7"/>
  <c r="H131" i="7"/>
  <c r="H165" i="7"/>
  <c r="H186" i="7"/>
  <c r="H199" i="7"/>
  <c r="H220" i="7"/>
  <c r="H241" i="7"/>
  <c r="H259" i="7"/>
  <c r="H31" i="7"/>
  <c r="H13" i="7"/>
  <c r="L7" i="5"/>
  <c r="K6" i="5"/>
  <c r="K7" i="5"/>
  <c r="G7" i="5"/>
  <c r="F6" i="5"/>
  <c r="F7" i="5"/>
  <c r="E6" i="5"/>
  <c r="E7" i="5"/>
  <c r="D6" i="5"/>
  <c r="D7" i="5"/>
  <c r="C6" i="5"/>
  <c r="K4" i="1"/>
  <c r="K5" i="1" s="1"/>
  <c r="J25" i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M3" i="1"/>
  <c r="M4" i="1" s="1"/>
  <c r="M5" i="1" s="1"/>
  <c r="M6" i="1" s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E12" i="5" l="1"/>
  <c r="E11" i="5"/>
  <c r="K9" i="5"/>
  <c r="K8" i="5"/>
  <c r="C9" i="5"/>
  <c r="C8" i="5"/>
  <c r="D9" i="5"/>
  <c r="E9" i="5"/>
  <c r="E8" i="5"/>
  <c r="G9" i="5"/>
  <c r="G8" i="5"/>
  <c r="F9" i="5"/>
  <c r="F8" i="5"/>
  <c r="C13" i="5"/>
  <c r="M6" i="5"/>
  <c r="H7" i="5"/>
  <c r="H6" i="5"/>
  <c r="I7" i="5"/>
  <c r="I6" i="5"/>
  <c r="J6" i="5"/>
  <c r="D13" i="5"/>
  <c r="L6" i="5"/>
  <c r="J7" i="5"/>
  <c r="G2" i="5"/>
  <c r="F3" i="5"/>
  <c r="B10" i="5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K125" i="7" s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K147" i="7" s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 s="1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M255" i="7" s="1"/>
  <c r="M256" i="7" s="1"/>
  <c r="M257" i="7" s="1"/>
  <c r="M258" i="7" s="1"/>
  <c r="M259" i="7" s="1"/>
  <c r="M260" i="7" s="1"/>
  <c r="M261" i="7" s="1"/>
  <c r="M262" i="7" s="1"/>
  <c r="M263" i="7" s="1"/>
  <c r="M264" i="7" s="1"/>
  <c r="M265" i="7" s="1"/>
  <c r="M266" i="7" s="1"/>
  <c r="M267" i="7" s="1"/>
  <c r="M268" i="7" s="1"/>
  <c r="J9" i="5" l="1"/>
  <c r="J8" i="5"/>
  <c r="I9" i="5"/>
  <c r="I8" i="5"/>
  <c r="L9" i="5"/>
  <c r="L8" i="5"/>
  <c r="H9" i="5"/>
  <c r="H8" i="5"/>
  <c r="M9" i="5"/>
  <c r="M8" i="5"/>
  <c r="F12" i="5"/>
  <c r="F11" i="5"/>
  <c r="E13" i="5"/>
  <c r="H2" i="5"/>
  <c r="G3" i="5"/>
  <c r="D10" i="5"/>
  <c r="G10" i="5"/>
  <c r="E10" i="5"/>
  <c r="K10" i="5"/>
  <c r="C10" i="5"/>
  <c r="F10" i="5"/>
  <c r="M10" i="5" l="1"/>
  <c r="H10" i="5"/>
  <c r="N9" i="5" a="1"/>
  <c r="N9" i="5" s="1"/>
  <c r="L10" i="5"/>
  <c r="N8" i="5" a="1"/>
  <c r="N8" i="5" s="1"/>
  <c r="J10" i="5"/>
  <c r="G12" i="5"/>
  <c r="G11" i="5"/>
  <c r="I10" i="5"/>
  <c r="F13" i="5"/>
  <c r="H3" i="5"/>
  <c r="I2" i="5"/>
  <c r="N10" i="5" l="1"/>
  <c r="H12" i="5"/>
  <c r="H11" i="5"/>
  <c r="G13" i="5"/>
  <c r="J2" i="5"/>
  <c r="I3" i="5"/>
  <c r="I12" i="5" l="1"/>
  <c r="I11" i="5"/>
  <c r="H13" i="5"/>
  <c r="K2" i="5"/>
  <c r="J3" i="5"/>
  <c r="I13" i="5" l="1"/>
  <c r="J12" i="5"/>
  <c r="J11" i="5"/>
  <c r="L2" i="5"/>
  <c r="K3" i="5"/>
  <c r="K12" i="5" l="1"/>
  <c r="K11" i="5"/>
  <c r="J13" i="5"/>
  <c r="M2" i="5"/>
  <c r="M3" i="5" s="1"/>
  <c r="L3" i="5"/>
  <c r="K13" i="5" l="1"/>
  <c r="L12" i="5"/>
  <c r="L11" i="5"/>
  <c r="M12" i="5"/>
  <c r="M11" i="5"/>
  <c r="M13" i="5" l="1"/>
  <c r="L13" i="5"/>
  <c r="N12" i="5" a="1"/>
  <c r="N12" i="5" s="1"/>
  <c r="N11" i="5" a="1"/>
  <c r="N11" i="5" s="1"/>
  <c r="N1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</futureMetadata>
  <cellMetadata count="1">
    <bk>
      <rc t="1" v="0"/>
    </bk>
  </cellMetadata>
  <valueMetadata count="2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</valueMetadata>
</metadata>
</file>

<file path=xl/sharedStrings.xml><?xml version="1.0" encoding="utf-8"?>
<sst xmlns="http://schemas.openxmlformats.org/spreadsheetml/2006/main" count="183" uniqueCount="72">
  <si>
    <t xml:space="preserve">Data </t>
  </si>
  <si>
    <t>Patrimônio</t>
  </si>
  <si>
    <t>Ibovespa Fechamento</t>
  </si>
  <si>
    <t>Cota</t>
  </si>
  <si>
    <t>Rent - Kairos</t>
  </si>
  <si>
    <t>Rent - Ibov</t>
  </si>
  <si>
    <t>Acum - Kairos</t>
  </si>
  <si>
    <t>Acum - Ibov</t>
  </si>
  <si>
    <t>MêsAno</t>
  </si>
  <si>
    <t>Mês - Kairos</t>
  </si>
  <si>
    <t>Mês - Ibov</t>
  </si>
  <si>
    <t>Cota 100 - Kairos</t>
  </si>
  <si>
    <t>Cota 100 - Ibov</t>
  </si>
  <si>
    <t>CPF</t>
  </si>
  <si>
    <t>Patrimônio Bruto</t>
  </si>
  <si>
    <t>(%)</t>
  </si>
  <si>
    <t>Data</t>
  </si>
  <si>
    <t>CPF Form</t>
  </si>
  <si>
    <t>Ativo</t>
  </si>
  <si>
    <t>Vlr Total</t>
  </si>
  <si>
    <t>PL</t>
  </si>
  <si>
    <t>Setor</t>
  </si>
  <si>
    <t>LFT</t>
  </si>
  <si>
    <t>Títulos Públicos</t>
  </si>
  <si>
    <t>BBAS3</t>
  </si>
  <si>
    <t>BBSE3</t>
  </si>
  <si>
    <t>BPAC11</t>
  </si>
  <si>
    <t>EGIE3</t>
  </si>
  <si>
    <t>ELET6</t>
  </si>
  <si>
    <t>IVVB11</t>
  </si>
  <si>
    <t>PRIO3</t>
  </si>
  <si>
    <t>USTK11</t>
  </si>
  <si>
    <t>VALE3</t>
  </si>
  <si>
    <t>CAIXA</t>
  </si>
  <si>
    <t>Ticker</t>
  </si>
  <si>
    <t>Empresa</t>
  </si>
  <si>
    <t>Subsetor</t>
  </si>
  <si>
    <t>Banco do Brasil S.A.</t>
  </si>
  <si>
    <t>Intermediários Financeiros</t>
  </si>
  <si>
    <t>Bancos</t>
  </si>
  <si>
    <t>BB Seguridade</t>
  </si>
  <si>
    <t>Previdência e Seguros</t>
  </si>
  <si>
    <t>Seguradoras</t>
  </si>
  <si>
    <t>Banco BTG Pactual S.A.</t>
  </si>
  <si>
    <t>Engie Brasil</t>
  </si>
  <si>
    <t>Energia Elétrica</t>
  </si>
  <si>
    <t>Centrais Eletricas Brasileiras S.A.</t>
  </si>
  <si>
    <t>iShares S&amp;P 500 FIC de Fundo de Indice IE</t>
  </si>
  <si>
    <t>Fundos de índice</t>
  </si>
  <si>
    <t>Ações de mercado externo</t>
  </si>
  <si>
    <t>Petro Rio S.A.</t>
  </si>
  <si>
    <t>Petróleo, Gás e Biocombustíveis</t>
  </si>
  <si>
    <t>Exploração, Refino e Distribuição</t>
  </si>
  <si>
    <t>Investo ETF MSCI US Technology</t>
  </si>
  <si>
    <t>Ações de mercado externo | Tecnologia</t>
  </si>
  <si>
    <t>Vale S.A.</t>
  </si>
  <si>
    <t>Mineração</t>
  </si>
  <si>
    <t>Minerais Metálicos</t>
  </si>
  <si>
    <t>Letra Financeira do Tesouro - Pós Fixado</t>
  </si>
  <si>
    <t>Caixa</t>
  </si>
  <si>
    <t>Banco C/C</t>
  </si>
  <si>
    <t>% PL</t>
  </si>
  <si>
    <t>Categoria</t>
  </si>
  <si>
    <t>Ações</t>
  </si>
  <si>
    <t>Ano</t>
  </si>
  <si>
    <t>2025 - Kairos</t>
  </si>
  <si>
    <t>2025 - Ibov</t>
  </si>
  <si>
    <t>% Ibov</t>
  </si>
  <si>
    <t>Total</t>
  </si>
  <si>
    <t>Selic Hoje</t>
  </si>
  <si>
    <t>2024 - Kairos</t>
  </si>
  <si>
    <t>2024 - 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</si>
</sst>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000"/>
    <numFmt numFmtId="165" formatCode="#,##0.0000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7"/>
      <color rgb="FF000000"/>
      <name val="Times New Roman"/>
      <family val="1"/>
    </font>
    <font>
      <b/>
      <sz val="11"/>
      <color rgb="FFFFFFFF"/>
      <name val="Aptos Narrow"/>
      <family val="2"/>
    </font>
    <font>
      <b/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7">
    <xf numFmtId="0" fontId="0" fillId="0" borderId="0" xfId="0"/>
    <xf numFmtId="10" fontId="0" fillId="0" borderId="0" xfId="0" applyNumberFormat="1"/>
    <xf numFmtId="43" fontId="0" fillId="0" borderId="0" xfId="1" applyFont="1"/>
    <xf numFmtId="4" fontId="0" fillId="0" borderId="0" xfId="0" applyNumberFormat="1"/>
    <xf numFmtId="10" fontId="2" fillId="2" borderId="3" xfId="0" applyNumberFormat="1" applyFont="1" applyFill="1" applyBorder="1"/>
    <xf numFmtId="4" fontId="2" fillId="2" borderId="3" xfId="0" applyNumberFormat="1" applyFont="1" applyFill="1" applyBorder="1"/>
    <xf numFmtId="4" fontId="2" fillId="2" borderId="4" xfId="0" applyNumberFormat="1" applyFont="1" applyFill="1" applyBorder="1"/>
    <xf numFmtId="0" fontId="6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4" fontId="0" fillId="4" borderId="0" xfId="0" applyNumberFormat="1" applyFill="1"/>
    <xf numFmtId="14" fontId="0" fillId="5" borderId="0" xfId="0" applyNumberFormat="1" applyFill="1"/>
    <xf numFmtId="0" fontId="0" fillId="5" borderId="0" xfId="0" applyFill="1"/>
    <xf numFmtId="4" fontId="0" fillId="5" borderId="0" xfId="0" applyNumberFormat="1" applyFill="1"/>
    <xf numFmtId="14" fontId="0" fillId="5" borderId="10" xfId="0" applyNumberFormat="1" applyFill="1" applyBorder="1"/>
    <xf numFmtId="0" fontId="0" fillId="5" borderId="10" xfId="0" applyFill="1" applyBorder="1"/>
    <xf numFmtId="4" fontId="0" fillId="5" borderId="10" xfId="0" applyNumberFormat="1" applyFill="1" applyBorder="1"/>
    <xf numFmtId="0" fontId="3" fillId="4" borderId="2" xfId="0" applyFont="1" applyFill="1" applyBorder="1"/>
    <xf numFmtId="0" fontId="3" fillId="4" borderId="3" xfId="0" applyFont="1" applyFill="1" applyBorder="1"/>
    <xf numFmtId="43" fontId="3" fillId="4" borderId="3" xfId="1" applyFont="1" applyFill="1" applyBorder="1"/>
    <xf numFmtId="10" fontId="3" fillId="4" borderId="3" xfId="0" applyNumberFormat="1" applyFont="1" applyFill="1" applyBorder="1"/>
    <xf numFmtId="14" fontId="5" fillId="5" borderId="5" xfId="0" applyNumberFormat="1" applyFont="1" applyFill="1" applyBorder="1" applyAlignment="1">
      <alignment vertical="center"/>
    </xf>
    <xf numFmtId="4" fontId="5" fillId="5" borderId="1" xfId="1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right" vertical="center"/>
    </xf>
    <xf numFmtId="10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vertical="center"/>
    </xf>
    <xf numFmtId="10" fontId="5" fillId="5" borderId="1" xfId="0" applyNumberFormat="1" applyFont="1" applyFill="1" applyBorder="1" applyAlignment="1">
      <alignment vertical="center"/>
    </xf>
    <xf numFmtId="14" fontId="5" fillId="5" borderId="7" xfId="0" applyNumberFormat="1" applyFont="1" applyFill="1" applyBorder="1" applyAlignment="1">
      <alignment vertical="center"/>
    </xf>
    <xf numFmtId="4" fontId="5" fillId="5" borderId="8" xfId="1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right" vertical="center"/>
    </xf>
    <xf numFmtId="10" fontId="5" fillId="5" borderId="8" xfId="0" applyNumberFormat="1" applyFont="1" applyFill="1" applyBorder="1" applyAlignment="1">
      <alignment horizontal="right" vertical="center"/>
    </xf>
    <xf numFmtId="10" fontId="5" fillId="6" borderId="1" xfId="0" applyNumberFormat="1" applyFont="1" applyFill="1" applyBorder="1" applyAlignment="1">
      <alignment horizontal="right" vertical="center"/>
    </xf>
    <xf numFmtId="164" fontId="5" fillId="6" borderId="1" xfId="0" applyNumberFormat="1" applyFont="1" applyFill="1" applyBorder="1" applyAlignment="1">
      <alignment horizontal="right" vertical="center"/>
    </xf>
    <xf numFmtId="164" fontId="5" fillId="6" borderId="6" xfId="0" applyNumberFormat="1" applyFont="1" applyFill="1" applyBorder="1" applyAlignment="1">
      <alignment horizontal="right" vertical="center"/>
    </xf>
    <xf numFmtId="10" fontId="5" fillId="6" borderId="8" xfId="0" applyNumberFormat="1" applyFont="1" applyFill="1" applyBorder="1" applyAlignment="1">
      <alignment horizontal="right" vertical="center"/>
    </xf>
    <xf numFmtId="164" fontId="5" fillId="6" borderId="8" xfId="0" applyNumberFormat="1" applyFont="1" applyFill="1" applyBorder="1" applyAlignment="1">
      <alignment horizontal="right" vertical="center"/>
    </xf>
    <xf numFmtId="164" fontId="5" fillId="6" borderId="9" xfId="0" applyNumberFormat="1" applyFont="1" applyFill="1" applyBorder="1" applyAlignment="1">
      <alignment horizontal="right" vertical="center"/>
    </xf>
    <xf numFmtId="0" fontId="7" fillId="4" borderId="0" xfId="0" applyFont="1" applyFill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14" fontId="0" fillId="7" borderId="0" xfId="0" applyNumberFormat="1" applyFill="1"/>
    <xf numFmtId="0" fontId="4" fillId="7" borderId="0" xfId="0" applyFont="1" applyFill="1" applyAlignment="1">
      <alignment horizontal="center" vertical="center"/>
    </xf>
    <xf numFmtId="4" fontId="4" fillId="7" borderId="0" xfId="0" applyNumberFormat="1" applyFont="1" applyFill="1" applyAlignment="1">
      <alignment horizontal="center" vertical="center"/>
    </xf>
    <xf numFmtId="10" fontId="4" fillId="7" borderId="0" xfId="0" applyNumberFormat="1" applyFont="1" applyFill="1" applyAlignment="1">
      <alignment horizontal="center" vertical="center"/>
    </xf>
    <xf numFmtId="10" fontId="0" fillId="4" borderId="0" xfId="0" applyNumberFormat="1" applyFill="1"/>
    <xf numFmtId="10" fontId="0" fillId="5" borderId="0" xfId="0" applyNumberFormat="1" applyFill="1"/>
    <xf numFmtId="10" fontId="0" fillId="5" borderId="10" xfId="0" applyNumberFormat="1" applyFill="1" applyBorder="1"/>
    <xf numFmtId="49" fontId="2" fillId="2" borderId="3" xfId="0" applyNumberFormat="1" applyFont="1" applyFill="1" applyBorder="1"/>
    <xf numFmtId="49" fontId="5" fillId="6" borderId="1" xfId="0" applyNumberFormat="1" applyFont="1" applyFill="1" applyBorder="1" applyAlignment="1">
      <alignment horizontal="right" vertical="center"/>
    </xf>
    <xf numFmtId="49" fontId="5" fillId="6" borderId="8" xfId="0" applyNumberFormat="1" applyFont="1" applyFill="1" applyBorder="1" applyAlignment="1">
      <alignment horizontal="right" vertical="center"/>
    </xf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10" fontId="0" fillId="0" borderId="0" xfId="0" applyNumberFormat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14" fontId="0" fillId="7" borderId="10" xfId="0" applyNumberFormat="1" applyFill="1" applyBorder="1"/>
    <xf numFmtId="0" fontId="4" fillId="7" borderId="10" xfId="0" applyFont="1" applyFill="1" applyBorder="1" applyAlignment="1">
      <alignment horizontal="center" vertical="center"/>
    </xf>
    <xf numFmtId="4" fontId="4" fillId="7" borderId="10" xfId="0" applyNumberFormat="1" applyFont="1" applyFill="1" applyBorder="1" applyAlignment="1">
      <alignment horizontal="center" vertical="center"/>
    </xf>
    <xf numFmtId="10" fontId="4" fillId="7" borderId="10" xfId="0" applyNumberFormat="1" applyFont="1" applyFill="1" applyBorder="1" applyAlignment="1">
      <alignment horizontal="center" vertical="center"/>
    </xf>
    <xf numFmtId="0" fontId="0" fillId="3" borderId="10" xfId="0" applyFill="1" applyBorder="1"/>
    <xf numFmtId="14" fontId="5" fillId="5" borderId="1" xfId="0" applyNumberFormat="1" applyFont="1" applyFill="1" applyBorder="1" applyAlignment="1">
      <alignment horizontal="center" vertical="center"/>
    </xf>
    <xf numFmtId="4" fontId="3" fillId="4" borderId="2" xfId="0" applyNumberFormat="1" applyFont="1" applyFill="1" applyBorder="1"/>
    <xf numFmtId="4" fontId="0" fillId="0" borderId="0" xfId="1" applyNumberFormat="1" applyFont="1"/>
    <xf numFmtId="14" fontId="5" fillId="5" borderId="8" xfId="1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/>
    <xf numFmtId="4" fontId="3" fillId="4" borderId="2" xfId="0" applyNumberFormat="1" applyFont="1" applyFill="1" applyBorder="1" applyAlignment="1">
      <alignment horizontal="center"/>
    </xf>
    <xf numFmtId="4" fontId="5" fillId="5" borderId="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4" fontId="5" fillId="5" borderId="5" xfId="0" applyNumberFormat="1" applyFont="1" applyFill="1" applyBorder="1" applyAlignment="1">
      <alignment horizontal="center" vertical="center"/>
    </xf>
    <xf numFmtId="4" fontId="5" fillId="5" borderId="7" xfId="0" applyNumberFormat="1" applyFont="1" applyFill="1" applyBorder="1" applyAlignment="1">
      <alignment horizontal="center" vertical="center"/>
    </xf>
    <xf numFmtId="165" fontId="5" fillId="5" borderId="1" xfId="1" applyNumberFormat="1" applyFont="1" applyFill="1" applyBorder="1" applyAlignment="1">
      <alignment horizontal="center" vertical="center"/>
    </xf>
    <xf numFmtId="165" fontId="5" fillId="5" borderId="8" xfId="1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10" fontId="5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164" fontId="5" fillId="6" borderId="6" xfId="0" applyNumberFormat="1" applyFont="1" applyFill="1" applyBorder="1" applyAlignment="1">
      <alignment horizontal="center" vertical="center"/>
    </xf>
    <xf numFmtId="10" fontId="5" fillId="6" borderId="8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164" fontId="5" fillId="6" borderId="8" xfId="0" applyNumberFormat="1" applyFont="1" applyFill="1" applyBorder="1" applyAlignment="1">
      <alignment horizontal="center" vertical="center"/>
    </xf>
    <xf numFmtId="164" fontId="5" fillId="6" borderId="9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12">
  <rv s="0">
    <fb>127593.49</fb>
    <v>0</v>
  </rv>
  <rv s="0">
    <fb>130416.31</fb>
    <v>0</v>
  </rv>
  <rv s="0">
    <fb>129949.9</fb>
    <v>0</v>
  </rv>
  <rv s="0">
    <fb>128216.92</fb>
    <v>0</v>
  </rv>
  <rv s="0">
    <fb>128025.7</fb>
    <v>0</v>
  </rv>
  <rv s="0">
    <fb>127018.29</fb>
    <v>0</v>
  </rv>
  <rv s="0">
    <fb>127804.13</fb>
    <v>0</v>
  </rv>
  <rv s="0">
    <fb>128725.88</fb>
    <v>0</v>
  </rv>
  <rv s="0">
    <fb>129035.74</fb>
    <v>0</v>
  </rv>
  <rv s="0">
    <fb>129916.11</fb>
    <v>0</v>
  </rv>
  <rv s="0">
    <fb>130031.58</fb>
    <v>0</v>
  </rv>
  <rv s="0">
    <fb>130240.55</fb>
    <v>0</v>
  </rv>
  <rv s="0">
    <fb>129418.73</fb>
    <v>0</v>
  </rv>
  <rv s="0">
    <fb>129609.05</fb>
    <v>0</v>
  </rv>
  <rv s="0">
    <fb>131689.37</fb>
    <v>0</v>
  </rv>
  <rv s="0">
    <fb>130155.43</fb>
    <v>0</v>
  </rv>
  <rv s="0">
    <fb>129020.02</fb>
    <v>0</v>
  </rv>
  <rv s="0">
    <fb>129180.37</fb>
    <v>0</v>
  </rv>
  <rv s="0">
    <fb>128340.54</fb>
    <v>0</v>
  </rv>
  <rv s="0">
    <fb>128098.11</fb>
    <v>0</v>
  </rv>
  <rv s="0">
    <fb>128890.23</fb>
    <v>0</v>
  </rv>
  <rv s="0">
    <fb>128339.76</fb>
    <v>0</v>
  </rv>
  <rv s="0">
    <fb>127070.79</fb>
    <v>0</v>
  </rv>
  <rv s="0">
    <fb>126123.56</fb>
    <v>0</v>
  </rv>
  <rv s="0">
    <fb>127667.84</fb>
    <v>0</v>
  </rv>
  <rv s="0">
    <fb>128006.05</fb>
    <v>0</v>
  </rv>
  <rv s="0">
    <fb>127689.97</fb>
    <v>0</v>
  </rv>
  <rv s="0">
    <fb>126741.81</fb>
    <v>0</v>
  </rv>
  <rv s="0">
    <fb>126954.18</fb>
    <v>0</v>
  </rv>
  <rv s="0">
    <fb>127528.85</fb>
    <v>0</v>
  </rv>
  <rv s="0">
    <fb>129124.83</fb>
    <v>0</v>
  </rv>
  <rv s="0">
    <fb>128158.57</fb>
    <v>0</v>
  </rv>
  <rv s="0">
    <fb>127027.1</fb>
    <v>0</v>
  </rv>
  <rv s="0">
    <fb>126931.47</fb>
    <v>0</v>
  </rv>
  <rv s="0">
    <fb>126863.02</fb>
    <v>0</v>
  </rv>
  <rv s="0">
    <fb>127690.62</fb>
    <v>0</v>
  </rv>
  <rv s="0">
    <fb>128106.1</fb>
    <v>0</v>
  </rv>
  <rv s="0">
    <fb>126990.45</fb>
    <v>0</v>
  </rv>
  <rv s="0">
    <fb>127548.52</fb>
    <v>0</v>
  </rv>
  <rv s="0">
    <fb>127318.39</fb>
    <v>0</v>
  </rv>
  <rv s="0">
    <fb>127427.53</fb>
    <v>0</v>
  </rv>
  <rv s="0">
    <fb>126795.41</fb>
    <v>0</v>
  </rv>
  <rv s="0">
    <fb>128857.16</fb>
    <v>0</v>
  </rv>
  <rv s="0">
    <fb>129890.37</fb>
    <v>0</v>
  </rv>
  <rv s="0">
    <fb>128053.74</fb>
    <v>0</v>
  </rv>
  <rv s="0">
    <fb>127396.35</fb>
    <v>0</v>
  </rv>
  <rv s="0">
    <fb>125946.09</fb>
    <v>0</v>
  </rv>
  <rv s="0">
    <fb>125333.89</fb>
    <v>0</v>
  </rv>
  <rv s="0">
    <fb>124388.62</fb>
    <v>0</v>
  </rv>
  <rv s="0">
    <fb>124171.15</fb>
    <v>0</v>
  </rv>
  <rv s="0">
    <fb>124196.18</fb>
    <v>0</v>
  </rv>
  <rv s="0">
    <fb>125124.3</fb>
    <v>0</v>
  </rv>
  <rv s="0">
    <fb>125573.16</fb>
    <v>0</v>
  </rv>
  <rv s="0">
    <fb>125148.07</fb>
    <v>0</v>
  </rv>
  <rv s="0">
    <fb>124740.69</fb>
    <v>0</v>
  </rv>
  <rv s="0">
    <fb>124645.58</fb>
    <v>0</v>
  </rv>
  <rv s="0">
    <fb>126526.27</fb>
    <v>0</v>
  </rv>
  <rv s="0">
    <fb>127351.79</fb>
    <v>0</v>
  </rv>
  <rv s="0">
    <fb>125924.19</fb>
    <v>0</v>
  </rv>
  <rv s="0">
    <fb>127122.25</fb>
    <v>0</v>
  </rv>
  <rv s="0">
    <fb>128508.67</fb>
    <v>0</v>
  </rv>
  <rv s="0">
    <fb>128465.69</fb>
    <v>0</v>
  </rv>
  <rv s="0">
    <fb>129210.48</fb>
    <v>0</v>
  </rv>
  <rv s="0">
    <fb>129480.89</fb>
    <v>0</v>
  </rv>
  <rv s="0">
    <fb>128188.34</fb>
    <v>0</v>
  </rv>
  <rv s="0">
    <fb>127599.57</fb>
    <v>0</v>
  </rv>
  <rv s="0">
    <fb>128154.79</fb>
    <v>0</v>
  </rv>
  <rv s="0">
    <fb>128515.49</fb>
    <v>0</v>
  </rv>
  <rv s="0">
    <fb>128027.59</fb>
    <v>0</v>
  </rv>
  <rv s="0">
    <fb>128283.62</fb>
    <v>0</v>
  </rv>
  <rv s="0">
    <fb>128150.71</fb>
    <v>0</v>
  </rv>
  <rv s="0">
    <fb>127750.92</fb>
    <v>0</v>
  </rv>
  <rv s="0">
    <fb>127411.55</fb>
    <v>0</v>
  </rv>
  <rv s="0">
    <fb>125650.03</fb>
    <v>0</v>
  </rv>
  <rv s="0">
    <fb>124729.4</fb>
    <v>0</v>
  </rv>
  <rv s="0">
    <fb>124305.57</fb>
    <v>0</v>
  </rv>
  <rv s="0">
    <fb>124495.67999999999</fb>
    <v>0</v>
  </rv>
  <rv s="0">
    <fb>123779.54</fb>
    <v>0</v>
  </rv>
  <rv s="0">
    <fb>122707.28</fb>
    <v>0</v>
  </rv>
  <rv s="0">
    <fb>122098.09</fb>
    <v>0</v>
  </rv>
  <rv s="0">
    <fb>122031.58</fb>
    <v>0</v>
  </rv>
  <rv s="0">
    <fb>121802.06</fb>
    <v>0</v>
  </rv>
  <rv s="0">
    <fb>121407.33</fb>
    <v>0</v>
  </rv>
  <rv s="0">
    <fb>122898.8</fb>
    <v>0</v>
  </rv>
  <rv s="0">
    <fb>120767.19</fb>
    <v>0</v>
  </rv>
  <rv s="0">
    <fb>120759.51</fb>
    <v>0</v>
  </rv>
  <rv s="0">
    <fb>121635.06</fb>
    <v>0</v>
  </rv>
  <rv s="0">
    <fb>119936.02</fb>
    <v>0</v>
  </rv>
  <rv s="0">
    <fb>119567.53</fb>
    <v>0</v>
  </rv>
  <rv s="0">
    <fb>119662.38</fb>
    <v>0</v>
  </rv>
  <rv s="0">
    <fb>119137.86</fb>
    <v>0</v>
  </rv>
  <rv s="0">
    <fb>119630.44</fb>
    <v>0</v>
  </rv>
  <rv s="0">
    <fb>120261.34</fb>
    <v>0</v>
  </rv>
  <rv s="0">
    <fb>120445.91</fb>
    <v>0</v>
  </rv>
  <rv s="0">
    <fb>121341.13</fb>
    <v>0</v>
  </rv>
  <rv s="0">
    <fb>122636.96</fb>
    <v>0</v>
  </rv>
  <rv s="0">
    <fb>122331.39</fb>
    <v>0</v>
  </rv>
  <rv s="0">
    <fb>122641.3</fb>
    <v>0</v>
  </rv>
  <rv s="0">
    <fb>124307.83</fb>
    <v>0</v>
  </rv>
  <rv s="0">
    <fb>123906.55</fb>
    <v>0</v>
  </rv>
  <rv s="0">
    <fb>124718.07</fb>
    <v>0</v>
  </rv>
  <rv s="0">
    <fb>124787.08</fb>
    <v>0</v>
  </rv>
  <rv s="0">
    <fb>125661.89</fb>
    <v>0</v>
  </rv>
  <rv s="0">
    <fb>126163.98</fb>
    <v>0</v>
  </rv>
  <rv s="0">
    <fb>126267.05</fb>
    <v>0</v>
  </rv>
  <rv s="0">
    <fb>126548.34</fb>
    <v>0</v>
  </rv>
  <rv s="0">
    <fb>127108.22</fb>
    <v>0</v>
  </rv>
  <rv s="0">
    <fb>127218.24000000001</fb>
    <v>0</v>
  </rv>
  <rv s="0">
    <fb>128293.61</fb>
    <v>0</v>
  </rv>
  <rv s="0">
    <fb>128896.98</fb>
    <v>0</v>
  </rv>
  <rv s="0">
    <fb>129320.96000000001</fb>
    <v>0</v>
  </rv>
  <rv s="0">
    <fb>129110.38</fb>
    <v>0</v>
  </rv>
  <rv s="0">
    <fb>129450.32</fb>
    <v>0</v>
  </rv>
  <rv s="0">
    <fb>127652.06</fb>
    <v>0</v>
  </rv>
  <rv s="0">
    <fb>127616.46</fb>
    <v>0</v>
  </rv>
  <rv s="0">
    <fb>127859.63</fb>
    <v>0</v>
  </rv>
  <rv s="0">
    <fb>126589.84</fb>
    <v>0</v>
  </rv>
  <rv s="0">
    <fb>126422.73</fb>
    <v>0</v>
  </rv>
  <rv s="0">
    <fb>125954.09</fb>
    <v>0</v>
  </rv>
  <rv s="0">
    <fb>127492.49</fb>
    <v>0</v>
  </rv>
  <rv s="0">
    <fb>126953.86</fb>
    <v>0</v>
  </rv>
  <rv s="0">
    <fb>126139.21</fb>
    <v>0</v>
  </rv>
  <rv s="0">
    <fb>127651.81</fb>
    <v>0</v>
  </rv>
  <rv s="0">
    <fb>127395.1</fb>
    <v>0</v>
  </rv>
  <rv s="0">
    <fb>125854.09</fb>
    <v>0</v>
  </rv>
  <rv s="0">
    <fb>125269.54</fb>
    <v>0</v>
  </rv>
  <rv s="0">
    <fb>126266.7</fb>
    <v>0</v>
  </rv>
  <rv s="0">
    <fb>127513.88</fb>
    <v>0</v>
  </rv>
  <rv s="0">
    <fb>128660.88</fb>
    <v>0</v>
  </rv>
  <rv s="0">
    <fb>130614.59</fb>
    <v>0</v>
  </rv>
  <rv s="0">
    <fb>131115.9</fb>
    <v>0</v>
  </rv>
  <rv s="0">
    <fb>132397.97</fb>
    <v>0</v>
  </rv>
  <rv s="0">
    <fb>133317.66</fb>
    <v>0</v>
  </rv>
  <rv s="0">
    <fb>134153.42000000001</fb>
    <v>0</v>
  </rv>
  <rv s="0">
    <fb>133953.25</fb>
    <v>0</v>
  </rv>
  <rv s="0">
    <fb>135777.98000000001</fb>
    <v>0</v>
  </rv>
  <rv s="0">
    <fb>136087.41</fb>
    <v>0</v>
  </rv>
  <rv s="0">
    <fb>136463.65</fb>
    <v>0</v>
  </rv>
  <rv s="0">
    <fb>135173.39000000001</fb>
    <v>0</v>
  </rv>
  <rv s="0">
    <fb>135608.47</fb>
    <v>0</v>
  </rv>
  <rv s="0">
    <fb>136888.71</fb>
    <v>0</v>
  </rv>
  <rv s="0">
    <fb>136775.91</fb>
    <v>0</v>
  </rv>
  <rv s="0">
    <fb>137343.96</fb>
    <v>0</v>
  </rv>
  <rv s="0">
    <fb>136041.35</fb>
    <v>0</v>
  </rv>
  <rv s="0">
    <fb>136004.01</fb>
    <v>0</v>
  </rv>
  <rv s="0">
    <fb>134906.07</fb>
    <v>0</v>
  </rv>
  <rv s="0">
    <fb>134353.48000000001</fb>
    <v>0</v>
  </rv>
  <rv s="0">
    <fb>136110.73000000001</fb>
    <v>0</v>
  </rv>
  <rv s="0">
    <fb>136502.49</fb>
    <v>0</v>
  </rv>
  <rv s="0">
    <fb>134572.45000000001</fb>
    <v>0</v>
  </rv>
  <rv s="0">
    <fb>134737.21</fb>
    <v>0</v>
  </rv>
  <rv s="0">
    <fb>134319.57999999999</fb>
    <v>0</v>
  </rv>
  <rv s="0">
    <fb>134676.75</fb>
    <v>0</v>
  </rv>
  <rv s="0">
    <fb>134029.43</fb>
    <v>0</v>
  </rv>
  <rv s="0">
    <fb>134881.95000000001</fb>
    <v>0</v>
  </rv>
  <rv s="0">
    <fb>135118.22</fb>
    <v>0</v>
  </rv>
  <rv s="0">
    <fb>134960.19</fb>
    <v>0</v>
  </rv>
  <rv s="0">
    <fb>133747.69</fb>
    <v>0</v>
  </rv>
  <rv s="0">
    <fb>133122.67000000001</fb>
    <v>0</v>
  </rv>
  <rv s="0">
    <fb>131065.44</fb>
    <v>0</v>
  </rv>
  <rv s="0">
    <fb>130568.37</fb>
    <v>0</v>
  </rv>
  <rv s="0">
    <fb>132155.76</fb>
    <v>0</v>
  </rv>
  <rv s="0">
    <fb>131586.45000000001</fb>
    <v>0</v>
  </rv>
  <rv s="0">
    <fb>133009.78</fb>
    <v>0</v>
  </rv>
  <rv s="0">
    <fb>132730.35999999999</fb>
    <v>0</v>
  </rv>
  <rv s="0">
    <fb>131816.44</fb>
    <v>0</v>
  </rv>
  <rv s="0">
    <fb>132495.16</fb>
    <v>0</v>
  </rv>
  <rv s="0">
    <fb>133514.94</fb>
    <v>0</v>
  </rv>
  <rv s="0">
    <fb>131671.51</fb>
    <v>0</v>
  </rv>
  <rv s="0">
    <fb>131791.54999999999</fb>
    <v>0</v>
  </rv>
  <rv s="0">
    <fb>132017.84</fb>
    <v>0</v>
  </rv>
  <rv s="0">
    <fb>131511.73000000001</fb>
    <v>0</v>
  </rv>
  <rv s="0">
    <fb>129962.06</fb>
    <v>0</v>
  </rv>
  <rv s="0">
    <fb>130352.86</fb>
    <v>0</v>
  </rv>
  <rv s="0">
    <fb>129992.29</fb>
    <v>0</v>
  </rv>
  <rv s="0">
    <fb>131005.25</fb>
    <v>0</v>
  </rv>
  <rv s="0">
    <fb>131043.27</fb>
    <v>0</v>
  </rv>
  <rv s="0">
    <fb>131749.72</fb>
    <v>0</v>
  </rv>
  <rv s="0">
    <fb>130793.41</fb>
    <v>0</v>
  </rv>
  <rv s="0">
    <fb>130499.26</fb>
    <v>0</v>
  </rv>
  <rv s="0">
    <fb>130361.56</fb>
    <v>0</v>
  </rv>
  <rv s="0">
    <fb>129951.37</fb>
    <v>0</v>
  </rv>
  <rv s="0">
    <fb>129233.11</fb>
    <v>0</v>
  </rv>
  <rv s="0">
    <fb>130066.95</fb>
    <v>0</v>
  </rv>
  <rv s="0">
    <fb>129893.32</fb>
    <v>0</v>
  </rv>
  <rv s="0">
    <fb>131212.57999999999</fb>
    <v>0</v>
  </rv>
  <rv s="0">
    <fb>130729.93</fb>
    <v>0</v>
  </rv>
  <rv s="0">
    <fb>130639.33</fb>
    <v>0</v>
  </rv>
  <rv s="0">
    <fb>129713.33</fb>
    <v>0</v>
  </rv>
  <rv s="0">
    <fb>128120.75</fb>
    <v>0</v>
  </rv>
  <rv s="0">
    <fb>130514.79</fb>
    <v>0</v>
  </rv>
  <rv s="0">
    <fb>130660.75</fb>
    <v>0</v>
  </rv>
  <rv s="0">
    <fb>130340.92</fb>
    <v>0</v>
  </rv>
  <rv s="0">
    <fb>129681.7</fb>
    <v>0</v>
  </rv>
  <rv s="0">
    <fb>127829.8</fb>
    <v>0</v>
  </rv>
  <rv s="0">
    <fb>127873.7</fb>
    <v>0</v>
  </rv>
  <rv s="0">
    <fb>127698.32</fb>
    <v>0</v>
  </rv>
  <rv s="0">
    <fb>127733.88</fb>
    <v>0</v>
  </rv>
  <rv s="0">
    <fb>127791.6</fb>
    <v>0</v>
  </rv>
  <rv s="0">
    <fb>127768.19</fb>
    <v>0</v>
  </rv>
  <rv s="0">
    <fb>128197.25</fb>
    <v>0</v>
  </rv>
  <rv s="0">
    <fb>126922.11</fb>
    <v>0</v>
  </rv>
  <rv s="0">
    <fb>129125.51</fb>
    <v>0</v>
  </rv>
  <rv s="0">
    <fb>129036.1</fb>
    <v>0</v>
  </rv>
  <rv s="0">
    <fb>129922.38</fb>
    <v>0</v>
  </rv>
  <rv s="0">
    <fb>127668.61</fb>
    <v>0</v>
  </rv>
  <rv s="0">
    <fb>124610.41</fb>
    <v>0</v>
  </rv>
  <rv s="0">
    <fb>125667.83</fb>
    <v>0</v>
  </rv>
  <rv s="0">
    <fb>125235.54</fb>
    <v>0</v>
  </rv>
  <rv s="0">
    <fb>126139.2</fb>
    <v>0</v>
  </rv>
  <rv s="0">
    <fb>126087.02</fb>
    <v>0</v>
  </rv>
  <rv s="0">
    <fb>127857.58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_([$R$-pt-BR] * #,##0.00_);_([$R$-pt-BR] * (#,##0.00);_([$R$-pt-BR] * "-"??_);_(@_)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B3D-AA6F-4398-826D-91557AA445E2}">
  <dimension ref="A1:S279"/>
  <sheetViews>
    <sheetView showGridLines="0" workbookViewId="0">
      <pane ySplit="1" topLeftCell="A266" activePane="bottomLeft" state="frozen"/>
      <selection pane="bottomLeft" activeCell="K278" sqref="K278"/>
    </sheetView>
  </sheetViews>
  <sheetFormatPr defaultRowHeight="14.5" x14ac:dyDescent="0.35"/>
  <cols>
    <col min="1" max="1" width="10.453125" style="50" bestFit="1" customWidth="1"/>
    <col min="2" max="2" width="21" style="67" bestFit="1" customWidth="1"/>
    <col min="3" max="3" width="12.26953125" style="62" bestFit="1" customWidth="1"/>
    <col min="4" max="4" width="8.54296875" style="73" bestFit="1" customWidth="1"/>
    <col min="5" max="6" width="10.7265625" style="52" bestFit="1" customWidth="1"/>
    <col min="7" max="7" width="13.26953125" style="52" bestFit="1" customWidth="1"/>
    <col min="8" max="8" width="11.453125" style="52" bestFit="1" customWidth="1"/>
    <col min="9" max="9" width="8.1796875" style="86" bestFit="1" customWidth="1"/>
    <col min="10" max="10" width="11.81640625" style="52" bestFit="1" customWidth="1"/>
    <col min="11" max="11" width="10.1796875" style="52" bestFit="1" customWidth="1"/>
    <col min="12" max="12" width="16" style="67" bestFit="1" customWidth="1"/>
    <col min="13" max="13" width="14.26953125" style="67" bestFit="1" customWidth="1"/>
    <col min="14" max="14" width="13.81640625" bestFit="1" customWidth="1"/>
    <col min="15" max="15" width="13.81640625" customWidth="1"/>
    <col min="16" max="16" width="10.453125" style="50" bestFit="1" customWidth="1"/>
    <col min="17" max="17" width="20.54296875" style="3" bestFit="1" customWidth="1"/>
    <col min="18" max="18" width="10.81640625" style="3" bestFit="1" customWidth="1"/>
    <col min="19" max="19" width="11" style="3" bestFit="1" customWidth="1"/>
    <col min="20" max="20" width="13.81640625" bestFit="1" customWidth="1"/>
  </cols>
  <sheetData>
    <row r="1" spans="1:15" x14ac:dyDescent="0.35">
      <c r="A1" s="64" t="s">
        <v>0</v>
      </c>
      <c r="B1" s="65" t="s">
        <v>2</v>
      </c>
      <c r="C1" s="61" t="s">
        <v>1</v>
      </c>
      <c r="D1" s="72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5" t="s">
        <v>8</v>
      </c>
      <c r="J1" s="74" t="s">
        <v>9</v>
      </c>
      <c r="K1" s="74" t="s">
        <v>10</v>
      </c>
      <c r="L1" s="76" t="s">
        <v>11</v>
      </c>
      <c r="M1" s="77" t="s">
        <v>12</v>
      </c>
    </row>
    <row r="2" spans="1:15" x14ac:dyDescent="0.35">
      <c r="A2" s="60">
        <v>45327</v>
      </c>
      <c r="B2" s="66" vm="1">
        <v>127593.49</v>
      </c>
      <c r="C2" s="68">
        <v>308855.71000000002</v>
      </c>
      <c r="D2" s="70">
        <v>1.78608732</v>
      </c>
      <c r="E2" s="78">
        <v>-4.1999999999999998E-5</v>
      </c>
      <c r="F2" s="78">
        <v>0</v>
      </c>
      <c r="G2" s="78">
        <v>0</v>
      </c>
      <c r="H2" s="78">
        <v>0</v>
      </c>
      <c r="I2" s="79" t="str">
        <f t="shared" ref="I2:I42" si="0">TEXT(A2,"mmaaaa")</f>
        <v>022024</v>
      </c>
      <c r="J2" s="78">
        <v>0</v>
      </c>
      <c r="K2" s="78">
        <v>0</v>
      </c>
      <c r="L2" s="80">
        <v>100</v>
      </c>
      <c r="M2" s="81">
        <v>100</v>
      </c>
    </row>
    <row r="3" spans="1:15" x14ac:dyDescent="0.35">
      <c r="A3" s="60">
        <v>45328</v>
      </c>
      <c r="B3" s="66" vm="2">
        <v>130416.31</v>
      </c>
      <c r="C3" s="68">
        <v>315784.40999999997</v>
      </c>
      <c r="D3" s="70">
        <v>1.8261554200000001</v>
      </c>
      <c r="E3" s="78">
        <f>D3/D2-1</f>
        <v>2.243344967031069E-2</v>
      </c>
      <c r="F3" s="78">
        <f t="shared" ref="F3:F40" si="1">B3/B2-1</f>
        <v>2.2123542509888239E-2</v>
      </c>
      <c r="G3" s="78">
        <f>D3/$D$2-1</f>
        <v>2.243344967031069E-2</v>
      </c>
      <c r="H3" s="78">
        <f>B3/$B$2-1</f>
        <v>2.2123542509888239E-2</v>
      </c>
      <c r="I3" s="79" t="str">
        <f t="shared" si="0"/>
        <v>022024</v>
      </c>
      <c r="J3" s="78">
        <f>E3</f>
        <v>2.243344967031069E-2</v>
      </c>
      <c r="K3" s="78">
        <f>F3</f>
        <v>2.2123542509888239E-2</v>
      </c>
      <c r="L3" s="80">
        <f>L2*(1+E3)</f>
        <v>102.24334496703106</v>
      </c>
      <c r="M3" s="81">
        <f>M2*(1+F3)</f>
        <v>102.21235425098882</v>
      </c>
      <c r="O3" s="1"/>
    </row>
    <row r="4" spans="1:15" x14ac:dyDescent="0.35">
      <c r="A4" s="60">
        <v>45329</v>
      </c>
      <c r="B4" s="66" vm="3">
        <v>129949.9</v>
      </c>
      <c r="C4" s="68">
        <v>318045.64</v>
      </c>
      <c r="D4" s="70">
        <v>1.83923193</v>
      </c>
      <c r="E4" s="78">
        <f t="shared" ref="E4:E67" si="2">D4/D3-1</f>
        <v>7.1606774849426458E-3</v>
      </c>
      <c r="F4" s="78">
        <f t="shared" si="1"/>
        <v>-3.5763164898623412E-3</v>
      </c>
      <c r="G4" s="78">
        <f t="shared" ref="G4:G42" si="3">D4/$D$2-1</f>
        <v>2.9754765853217124E-2</v>
      </c>
      <c r="H4" s="78">
        <f t="shared" ref="H4:H42" si="4">B4/$B$2-1</f>
        <v>1.8468105230133425E-2</v>
      </c>
      <c r="I4" s="79" t="str">
        <f t="shared" si="0"/>
        <v>022024</v>
      </c>
      <c r="J4" s="78">
        <f>IF(I4=I3,(1+E4)*(1+J3)-1,E4)</f>
        <v>2.9754765853217124E-2</v>
      </c>
      <c r="K4" s="78">
        <f>IF(I4=I3,(1+F4)*(1+K3)-1,F4)</f>
        <v>1.8468105230133647E-2</v>
      </c>
      <c r="L4" s="80">
        <f t="shared" ref="L4:M19" si="5">L3*(1+E4)</f>
        <v>102.9754765853217</v>
      </c>
      <c r="M4" s="81">
        <f t="shared" si="5"/>
        <v>101.84681052301336</v>
      </c>
    </row>
    <row r="5" spans="1:15" x14ac:dyDescent="0.35">
      <c r="A5" s="60">
        <v>45330</v>
      </c>
      <c r="B5" s="66" vm="4">
        <v>128216.92</v>
      </c>
      <c r="C5" s="68">
        <v>312441.93</v>
      </c>
      <c r="D5" s="70">
        <v>1.8068261299999999</v>
      </c>
      <c r="E5" s="78">
        <f t="shared" si="2"/>
        <v>-1.7619202598336825E-2</v>
      </c>
      <c r="F5" s="78">
        <f t="shared" si="1"/>
        <v>-1.3335754779341902E-2</v>
      </c>
      <c r="G5" s="78">
        <f t="shared" si="3"/>
        <v>1.161130800704635E-2</v>
      </c>
      <c r="H5" s="78">
        <f t="shared" si="4"/>
        <v>4.8860643282035987E-3</v>
      </c>
      <c r="I5" s="79" t="str">
        <f t="shared" si="0"/>
        <v>022024</v>
      </c>
      <c r="J5" s="78">
        <f t="shared" ref="J5:J42" si="6">IF(I5=I4,(1+E5)*(1+J4)-1,E5)</f>
        <v>1.161130800704635E-2</v>
      </c>
      <c r="K5" s="78">
        <f t="shared" ref="K5:K42" si="7">IF(I5=I4,(1+F5)*(1+K4)-1,F5)</f>
        <v>4.8860643282035987E-3</v>
      </c>
      <c r="L5" s="80">
        <f t="shared" si="5"/>
        <v>101.16113080070463</v>
      </c>
      <c r="M5" s="81">
        <f t="shared" si="5"/>
        <v>100.48860643282036</v>
      </c>
    </row>
    <row r="6" spans="1:15" x14ac:dyDescent="0.35">
      <c r="A6" s="60">
        <v>45331</v>
      </c>
      <c r="B6" s="66" vm="5">
        <v>128025.7</v>
      </c>
      <c r="C6" s="68">
        <v>311124.34999999998</v>
      </c>
      <c r="D6" s="70">
        <v>1.7992066799999999</v>
      </c>
      <c r="E6" s="78">
        <f t="shared" si="2"/>
        <v>-4.2170355373375434E-3</v>
      </c>
      <c r="F6" s="78">
        <f t="shared" si="1"/>
        <v>-1.4913788289407925E-3</v>
      </c>
      <c r="G6" s="78">
        <f t="shared" si="3"/>
        <v>7.3453071712081819E-3</v>
      </c>
      <c r="H6" s="78">
        <f t="shared" si="4"/>
        <v>3.3873985263668249E-3</v>
      </c>
      <c r="I6" s="79" t="str">
        <f t="shared" si="0"/>
        <v>022024</v>
      </c>
      <c r="J6" s="78">
        <f t="shared" si="6"/>
        <v>7.3453071712081819E-3</v>
      </c>
      <c r="K6" s="78">
        <f t="shared" si="7"/>
        <v>3.3873985263668249E-3</v>
      </c>
      <c r="L6" s="80">
        <f t="shared" si="5"/>
        <v>100.7345307171208</v>
      </c>
      <c r="M6" s="81">
        <f t="shared" si="5"/>
        <v>100.33873985263669</v>
      </c>
    </row>
    <row r="7" spans="1:15" x14ac:dyDescent="0.35">
      <c r="A7" s="60">
        <v>45336</v>
      </c>
      <c r="B7" s="66" vm="6">
        <v>127018.29</v>
      </c>
      <c r="C7" s="68">
        <v>309971.43</v>
      </c>
      <c r="D7" s="70">
        <v>1.7925394400000001</v>
      </c>
      <c r="E7" s="78">
        <f t="shared" si="2"/>
        <v>-3.7056554280910925E-3</v>
      </c>
      <c r="F7" s="78">
        <f t="shared" si="1"/>
        <v>-7.8688107153486175E-3</v>
      </c>
      <c r="G7" s="78">
        <f t="shared" si="3"/>
        <v>3.612432565726964E-3</v>
      </c>
      <c r="H7" s="78">
        <f t="shared" si="4"/>
        <v>-4.508066986803283E-3</v>
      </c>
      <c r="I7" s="79" t="str">
        <f t="shared" si="0"/>
        <v>022024</v>
      </c>
      <c r="J7" s="78">
        <f t="shared" si="6"/>
        <v>3.6124325657271861E-3</v>
      </c>
      <c r="K7" s="78">
        <f t="shared" si="7"/>
        <v>-4.508066986803172E-3</v>
      </c>
      <c r="L7" s="80">
        <f t="shared" si="5"/>
        <v>100.36124325657269</v>
      </c>
      <c r="M7" s="81">
        <f t="shared" si="5"/>
        <v>99.54919330131969</v>
      </c>
    </row>
    <row r="8" spans="1:15" x14ac:dyDescent="0.35">
      <c r="A8" s="60">
        <v>45337</v>
      </c>
      <c r="B8" s="66" vm="7">
        <v>127804.13</v>
      </c>
      <c r="C8" s="68">
        <v>310775.21000000002</v>
      </c>
      <c r="D8" s="70">
        <v>1.79718763</v>
      </c>
      <c r="E8" s="78">
        <f t="shared" si="2"/>
        <v>2.5930754416203516E-3</v>
      </c>
      <c r="F8" s="78">
        <f t="shared" si="1"/>
        <v>6.1868255351258394E-3</v>
      </c>
      <c r="G8" s="78">
        <f t="shared" si="3"/>
        <v>6.214875317517965E-3</v>
      </c>
      <c r="H8" s="78">
        <f t="shared" si="4"/>
        <v>1.6508679243745217E-3</v>
      </c>
      <c r="I8" s="79" t="str">
        <f t="shared" si="0"/>
        <v>022024</v>
      </c>
      <c r="J8" s="78">
        <f t="shared" si="6"/>
        <v>6.214875317518187E-3</v>
      </c>
      <c r="K8" s="78">
        <f t="shared" si="7"/>
        <v>1.6508679243747437E-3</v>
      </c>
      <c r="L8" s="80">
        <f t="shared" si="5"/>
        <v>100.6214875317518</v>
      </c>
      <c r="M8" s="81">
        <f t="shared" si="5"/>
        <v>100.16508679243748</v>
      </c>
    </row>
    <row r="9" spans="1:15" x14ac:dyDescent="0.35">
      <c r="A9" s="60">
        <v>45338</v>
      </c>
      <c r="B9" s="66" vm="8">
        <v>128725.88</v>
      </c>
      <c r="C9" s="68">
        <v>311510.75</v>
      </c>
      <c r="D9" s="70">
        <v>1.8014412</v>
      </c>
      <c r="E9" s="78">
        <f t="shared" si="2"/>
        <v>2.3667923866135254E-3</v>
      </c>
      <c r="F9" s="78">
        <f t="shared" si="1"/>
        <v>7.212208243974505E-3</v>
      </c>
      <c r="G9" s="78">
        <f t="shared" si="3"/>
        <v>8.5963770237167392E-3</v>
      </c>
      <c r="H9" s="78">
        <f t="shared" si="4"/>
        <v>8.8749825716030184E-3</v>
      </c>
      <c r="I9" s="79" t="str">
        <f t="shared" si="0"/>
        <v>022024</v>
      </c>
      <c r="J9" s="78">
        <f t="shared" si="6"/>
        <v>8.5963770237169612E-3</v>
      </c>
      <c r="K9" s="78">
        <f t="shared" si="7"/>
        <v>8.8749825716032404E-3</v>
      </c>
      <c r="L9" s="80">
        <f t="shared" si="5"/>
        <v>100.85963770237167</v>
      </c>
      <c r="M9" s="81">
        <f t="shared" si="5"/>
        <v>100.88749825716032</v>
      </c>
    </row>
    <row r="10" spans="1:15" x14ac:dyDescent="0.35">
      <c r="A10" s="60">
        <v>45341</v>
      </c>
      <c r="B10" s="66" vm="9">
        <v>129035.74</v>
      </c>
      <c r="C10" s="68">
        <v>314070.32</v>
      </c>
      <c r="D10" s="70">
        <v>1.81624298</v>
      </c>
      <c r="E10" s="78">
        <f t="shared" si="2"/>
        <v>8.2166323274941444E-3</v>
      </c>
      <c r="F10" s="78">
        <f t="shared" si="1"/>
        <v>2.4071305630226636E-3</v>
      </c>
      <c r="G10" s="78">
        <f t="shared" si="3"/>
        <v>1.688364262056341E-2</v>
      </c>
      <c r="H10" s="78">
        <f t="shared" si="4"/>
        <v>1.1303476376420152E-2</v>
      </c>
      <c r="I10" s="79" t="str">
        <f t="shared" si="0"/>
        <v>022024</v>
      </c>
      <c r="J10" s="78">
        <f t="shared" si="6"/>
        <v>1.688364262056341E-2</v>
      </c>
      <c r="K10" s="78">
        <f t="shared" si="7"/>
        <v>1.1303476376420374E-2</v>
      </c>
      <c r="L10" s="80">
        <f t="shared" si="5"/>
        <v>101.68836426205633</v>
      </c>
      <c r="M10" s="81">
        <f t="shared" si="5"/>
        <v>101.13034763764202</v>
      </c>
    </row>
    <row r="11" spans="1:15" x14ac:dyDescent="0.35">
      <c r="A11" s="60">
        <v>45342</v>
      </c>
      <c r="B11" s="66" vm="10">
        <v>129916.11</v>
      </c>
      <c r="C11" s="68">
        <v>316657.11</v>
      </c>
      <c r="D11" s="70">
        <v>1.83120218</v>
      </c>
      <c r="E11" s="78">
        <f t="shared" si="2"/>
        <v>8.2363429148670786E-3</v>
      </c>
      <c r="F11" s="78">
        <f t="shared" si="1"/>
        <v>6.822683389888784E-3</v>
      </c>
      <c r="G11" s="78">
        <f t="shared" si="3"/>
        <v>2.5259045005705527E-2</v>
      </c>
      <c r="H11" s="78">
        <f t="shared" si="4"/>
        <v>1.8203279806830341E-2</v>
      </c>
      <c r="I11" s="79" t="str">
        <f t="shared" si="0"/>
        <v>022024</v>
      </c>
      <c r="J11" s="78">
        <f t="shared" si="6"/>
        <v>2.5259045005705527E-2</v>
      </c>
      <c r="K11" s="78">
        <f t="shared" si="7"/>
        <v>1.8203279806830563E-2</v>
      </c>
      <c r="L11" s="80">
        <f t="shared" si="5"/>
        <v>102.52590450057053</v>
      </c>
      <c r="M11" s="81">
        <f t="shared" si="5"/>
        <v>101.82032798068303</v>
      </c>
    </row>
    <row r="12" spans="1:15" x14ac:dyDescent="0.35">
      <c r="A12" s="60">
        <v>45343</v>
      </c>
      <c r="B12" s="66" vm="11">
        <v>130031.58</v>
      </c>
      <c r="C12" s="68">
        <v>316906.17</v>
      </c>
      <c r="D12" s="70">
        <v>1.8326424699999999</v>
      </c>
      <c r="E12" s="78">
        <f t="shared" si="2"/>
        <v>7.8652702346593273E-4</v>
      </c>
      <c r="F12" s="78">
        <f t="shared" si="1"/>
        <v>8.8880432149629485E-4</v>
      </c>
      <c r="G12" s="78">
        <f t="shared" si="3"/>
        <v>2.6065438950655384E-2</v>
      </c>
      <c r="H12" s="78">
        <f t="shared" si="4"/>
        <v>1.9108263282084259E-2</v>
      </c>
      <c r="I12" s="79" t="str">
        <f t="shared" si="0"/>
        <v>022024</v>
      </c>
      <c r="J12" s="78">
        <f t="shared" si="6"/>
        <v>2.6065438950655384E-2</v>
      </c>
      <c r="K12" s="78">
        <f t="shared" si="7"/>
        <v>1.9108263282084481E-2</v>
      </c>
      <c r="L12" s="80">
        <f t="shared" si="5"/>
        <v>102.60654389506551</v>
      </c>
      <c r="M12" s="81">
        <f t="shared" si="5"/>
        <v>101.91082632820843</v>
      </c>
    </row>
    <row r="13" spans="1:15" x14ac:dyDescent="0.35">
      <c r="A13" s="60">
        <v>45344</v>
      </c>
      <c r="B13" s="66" vm="12">
        <v>130240.55</v>
      </c>
      <c r="C13" s="68">
        <v>316595.78000000003</v>
      </c>
      <c r="D13" s="70">
        <v>1.8308475099999999</v>
      </c>
      <c r="E13" s="78">
        <f t="shared" si="2"/>
        <v>-9.794381770493743E-4</v>
      </c>
      <c r="F13" s="78">
        <f t="shared" si="1"/>
        <v>1.6070711437945473E-3</v>
      </c>
      <c r="G13" s="78">
        <f t="shared" si="3"/>
        <v>2.5060471287596364E-2</v>
      </c>
      <c r="H13" s="78">
        <f t="shared" si="4"/>
        <v>2.0746042764407502E-2</v>
      </c>
      <c r="I13" s="79" t="str">
        <f t="shared" si="0"/>
        <v>022024</v>
      </c>
      <c r="J13" s="78">
        <f t="shared" si="6"/>
        <v>2.5060471287596142E-2</v>
      </c>
      <c r="K13" s="78">
        <f t="shared" si="7"/>
        <v>2.0746042764407724E-2</v>
      </c>
      <c r="L13" s="80">
        <f t="shared" si="5"/>
        <v>102.50604712875959</v>
      </c>
      <c r="M13" s="81">
        <f t="shared" si="5"/>
        <v>102.07460427644075</v>
      </c>
    </row>
    <row r="14" spans="1:15" x14ac:dyDescent="0.35">
      <c r="A14" s="60">
        <v>45345</v>
      </c>
      <c r="B14" s="66" vm="13">
        <v>129418.73</v>
      </c>
      <c r="C14" s="68">
        <v>313052.96000000002</v>
      </c>
      <c r="D14" s="70">
        <v>1.81035967</v>
      </c>
      <c r="E14" s="78">
        <f t="shared" si="2"/>
        <v>-1.1190358502330966E-2</v>
      </c>
      <c r="F14" s="78">
        <f t="shared" si="1"/>
        <v>-6.3100163505145357E-3</v>
      </c>
      <c r="G14" s="78">
        <f t="shared" si="3"/>
        <v>1.3589677127319844E-2</v>
      </c>
      <c r="H14" s="78">
        <f t="shared" si="4"/>
        <v>1.4305118544841067E-2</v>
      </c>
      <c r="I14" s="79" t="str">
        <f t="shared" si="0"/>
        <v>022024</v>
      </c>
      <c r="J14" s="78">
        <f t="shared" si="6"/>
        <v>1.3589677127319622E-2</v>
      </c>
      <c r="K14" s="78">
        <f t="shared" si="7"/>
        <v>1.4305118544841289E-2</v>
      </c>
      <c r="L14" s="80">
        <f t="shared" si="5"/>
        <v>101.35896771273194</v>
      </c>
      <c r="M14" s="81">
        <f t="shared" si="5"/>
        <v>101.43051185448411</v>
      </c>
    </row>
    <row r="15" spans="1:15" x14ac:dyDescent="0.35">
      <c r="A15" s="60">
        <v>45348</v>
      </c>
      <c r="B15" s="66" vm="14">
        <v>129609.05</v>
      </c>
      <c r="C15" s="68">
        <v>312493.55</v>
      </c>
      <c r="D15" s="70">
        <v>1.80712465</v>
      </c>
      <c r="E15" s="78">
        <f t="shared" si="2"/>
        <v>-1.786948777974029E-3</v>
      </c>
      <c r="F15" s="78">
        <f t="shared" si="1"/>
        <v>1.4705753950761125E-3</v>
      </c>
      <c r="G15" s="78">
        <f t="shared" si="3"/>
        <v>1.177844429241004E-2</v>
      </c>
      <c r="H15" s="78">
        <f t="shared" si="4"/>
        <v>1.5796730695272876E-2</v>
      </c>
      <c r="I15" s="79" t="str">
        <f t="shared" si="0"/>
        <v>022024</v>
      </c>
      <c r="J15" s="78">
        <f t="shared" si="6"/>
        <v>1.1778444292409818E-2</v>
      </c>
      <c r="K15" s="78">
        <f t="shared" si="7"/>
        <v>1.5796730695273098E-2</v>
      </c>
      <c r="L15" s="80">
        <f t="shared" si="5"/>
        <v>101.17784442924096</v>
      </c>
      <c r="M15" s="81">
        <f t="shared" si="5"/>
        <v>101.57967306952729</v>
      </c>
    </row>
    <row r="16" spans="1:15" x14ac:dyDescent="0.35">
      <c r="A16" s="60">
        <v>45349</v>
      </c>
      <c r="B16" s="66" vm="15">
        <v>131689.37</v>
      </c>
      <c r="C16" s="68">
        <v>315916.05</v>
      </c>
      <c r="D16" s="70">
        <v>1.82691669</v>
      </c>
      <c r="E16" s="78">
        <f t="shared" si="2"/>
        <v>1.0952227340820242E-2</v>
      </c>
      <c r="F16" s="78">
        <f t="shared" si="1"/>
        <v>1.6050731025341047E-2</v>
      </c>
      <c r="G16" s="78">
        <f t="shared" si="3"/>
        <v>2.2859671832841766E-2</v>
      </c>
      <c r="H16" s="78">
        <f t="shared" si="4"/>
        <v>3.210101079608374E-2</v>
      </c>
      <c r="I16" s="79" t="str">
        <f t="shared" si="0"/>
        <v>022024</v>
      </c>
      <c r="J16" s="78">
        <f t="shared" si="6"/>
        <v>2.2859671832841766E-2</v>
      </c>
      <c r="K16" s="78">
        <f t="shared" si="7"/>
        <v>3.210101079608374E-2</v>
      </c>
      <c r="L16" s="80">
        <f t="shared" si="5"/>
        <v>102.28596718328416</v>
      </c>
      <c r="M16" s="81">
        <f t="shared" si="5"/>
        <v>103.21010107960835</v>
      </c>
    </row>
    <row r="17" spans="1:13" x14ac:dyDescent="0.35">
      <c r="A17" s="60">
        <v>45350</v>
      </c>
      <c r="B17" s="66" vm="16">
        <v>130155.43</v>
      </c>
      <c r="C17" s="68">
        <v>314475.37</v>
      </c>
      <c r="D17" s="70">
        <v>1.81858535</v>
      </c>
      <c r="E17" s="78">
        <f t="shared" si="2"/>
        <v>-4.5603283639605863E-3</v>
      </c>
      <c r="F17" s="78">
        <f t="shared" si="1"/>
        <v>-1.1648168717034668E-2</v>
      </c>
      <c r="G17" s="78">
        <f t="shared" si="3"/>
        <v>1.8195095859031118E-2</v>
      </c>
      <c r="H17" s="78">
        <f t="shared" si="4"/>
        <v>2.0078924089308892E-2</v>
      </c>
      <c r="I17" s="79" t="str">
        <f t="shared" si="0"/>
        <v>022024</v>
      </c>
      <c r="J17" s="78">
        <f t="shared" si="6"/>
        <v>1.8195095859031118E-2</v>
      </c>
      <c r="K17" s="78">
        <f t="shared" si="7"/>
        <v>2.0078924089308892E-2</v>
      </c>
      <c r="L17" s="80">
        <f t="shared" si="5"/>
        <v>101.81950958590309</v>
      </c>
      <c r="M17" s="81">
        <f t="shared" si="5"/>
        <v>102.00789240893087</v>
      </c>
    </row>
    <row r="18" spans="1:13" x14ac:dyDescent="0.35">
      <c r="A18" s="60">
        <v>45351</v>
      </c>
      <c r="B18" s="66" vm="17">
        <v>129020.02</v>
      </c>
      <c r="C18" s="68">
        <v>313301.83</v>
      </c>
      <c r="D18" s="70">
        <v>1.8117988700000001</v>
      </c>
      <c r="E18" s="78">
        <f t="shared" si="2"/>
        <v>-3.7317357692340236E-3</v>
      </c>
      <c r="F18" s="78">
        <f t="shared" si="1"/>
        <v>-8.7234931343239674E-3</v>
      </c>
      <c r="G18" s="78">
        <f t="shared" si="3"/>
        <v>1.43954607997554E-2</v>
      </c>
      <c r="H18" s="78">
        <f t="shared" si="4"/>
        <v>1.1180272598547036E-2</v>
      </c>
      <c r="I18" s="79" t="str">
        <f t="shared" si="0"/>
        <v>022024</v>
      </c>
      <c r="J18" s="78">
        <f t="shared" si="6"/>
        <v>1.43954607997554E-2</v>
      </c>
      <c r="K18" s="78">
        <f t="shared" si="7"/>
        <v>1.1180272598547258E-2</v>
      </c>
      <c r="L18" s="80">
        <f t="shared" si="5"/>
        <v>101.43954607997551</v>
      </c>
      <c r="M18" s="81">
        <f t="shared" si="5"/>
        <v>101.1180272598547</v>
      </c>
    </row>
    <row r="19" spans="1:13" x14ac:dyDescent="0.35">
      <c r="A19" s="60">
        <v>45352</v>
      </c>
      <c r="B19" s="66" vm="18">
        <v>129180.37</v>
      </c>
      <c r="C19" s="68">
        <v>311498.58</v>
      </c>
      <c r="D19" s="70">
        <v>1.80137082</v>
      </c>
      <c r="E19" s="78">
        <f t="shared" si="2"/>
        <v>-5.7556333501852519E-3</v>
      </c>
      <c r="F19" s="78">
        <f t="shared" si="1"/>
        <v>1.2428303762470616E-3</v>
      </c>
      <c r="G19" s="78">
        <f t="shared" si="3"/>
        <v>8.5569724552996274E-3</v>
      </c>
      <c r="H19" s="78">
        <f t="shared" si="4"/>
        <v>1.2436998157194346E-2</v>
      </c>
      <c r="I19" s="79" t="str">
        <f t="shared" si="0"/>
        <v>032024</v>
      </c>
      <c r="J19" s="78">
        <f t="shared" si="6"/>
        <v>-5.7556333501852519E-3</v>
      </c>
      <c r="K19" s="78">
        <f t="shared" si="7"/>
        <v>1.2428303762470616E-3</v>
      </c>
      <c r="L19" s="80">
        <f t="shared" si="5"/>
        <v>100.85569724552995</v>
      </c>
      <c r="M19" s="81">
        <f t="shared" si="5"/>
        <v>101.24369981571942</v>
      </c>
    </row>
    <row r="20" spans="1:13" x14ac:dyDescent="0.35">
      <c r="A20" s="60">
        <v>45355</v>
      </c>
      <c r="B20" s="66" vm="19">
        <v>128340.54</v>
      </c>
      <c r="C20" s="68">
        <v>310195.49</v>
      </c>
      <c r="D20" s="70">
        <v>1.79383516</v>
      </c>
      <c r="E20" s="78">
        <f t="shared" si="2"/>
        <v>-4.1832919220929909E-3</v>
      </c>
      <c r="F20" s="78">
        <f t="shared" si="1"/>
        <v>-6.501219960896587E-3</v>
      </c>
      <c r="G20" s="78">
        <f t="shared" si="3"/>
        <v>4.3378842194568001E-3</v>
      </c>
      <c r="H20" s="78">
        <f t="shared" si="4"/>
        <v>5.8549225356245849E-3</v>
      </c>
      <c r="I20" s="79" t="str">
        <f t="shared" si="0"/>
        <v>032024</v>
      </c>
      <c r="J20" s="78">
        <f t="shared" si="6"/>
        <v>-9.9148477777778465E-3</v>
      </c>
      <c r="K20" s="78">
        <f t="shared" si="7"/>
        <v>-5.2664694982995641E-3</v>
      </c>
      <c r="L20" s="80">
        <f t="shared" ref="L20:M35" si="8">L19*(1+E20)</f>
        <v>100.43378842194568</v>
      </c>
      <c r="M20" s="81">
        <f t="shared" si="8"/>
        <v>100.58549225356245</v>
      </c>
    </row>
    <row r="21" spans="1:13" x14ac:dyDescent="0.35">
      <c r="A21" s="60">
        <v>45356</v>
      </c>
      <c r="B21" s="66" vm="20">
        <v>128098.11</v>
      </c>
      <c r="C21" s="68">
        <v>309524.38</v>
      </c>
      <c r="D21" s="70">
        <v>1.7899541800000001</v>
      </c>
      <c r="E21" s="78">
        <f t="shared" si="2"/>
        <v>-2.1635098288518284E-3</v>
      </c>
      <c r="F21" s="78">
        <f t="shared" si="1"/>
        <v>-1.8889588589855455E-3</v>
      </c>
      <c r="G21" s="78">
        <f t="shared" si="3"/>
        <v>2.1649893354598326E-3</v>
      </c>
      <c r="H21" s="78">
        <f t="shared" si="4"/>
        <v>3.9549039688466792E-3</v>
      </c>
      <c r="I21" s="79" t="str">
        <f t="shared" si="0"/>
        <v>032024</v>
      </c>
      <c r="J21" s="78">
        <f t="shared" si="6"/>
        <v>-1.2056906736010897E-2</v>
      </c>
      <c r="K21" s="78">
        <f t="shared" si="7"/>
        <v>-7.1454802130707096E-3</v>
      </c>
      <c r="L21" s="80">
        <f t="shared" si="8"/>
        <v>100.21649893354598</v>
      </c>
      <c r="M21" s="81">
        <f t="shared" si="8"/>
        <v>100.39549039688467</v>
      </c>
    </row>
    <row r="22" spans="1:13" x14ac:dyDescent="0.35">
      <c r="A22" s="60">
        <v>45357</v>
      </c>
      <c r="B22" s="66" vm="21">
        <v>128890.23</v>
      </c>
      <c r="C22" s="68">
        <v>310557.05</v>
      </c>
      <c r="D22" s="70">
        <v>1.79592603</v>
      </c>
      <c r="E22" s="78">
        <f t="shared" si="2"/>
        <v>3.3363144524738431E-3</v>
      </c>
      <c r="F22" s="78">
        <f t="shared" si="1"/>
        <v>6.1836977922624659E-3</v>
      </c>
      <c r="G22" s="78">
        <f t="shared" si="3"/>
        <v>5.5085268731429604E-3</v>
      </c>
      <c r="H22" s="78">
        <f t="shared" si="4"/>
        <v>1.0163057692049948E-2</v>
      </c>
      <c r="I22" s="79" t="str">
        <f t="shared" si="0"/>
        <v>032024</v>
      </c>
      <c r="J22" s="78">
        <f t="shared" si="6"/>
        <v>-8.7608179157325772E-3</v>
      </c>
      <c r="K22" s="78">
        <f t="shared" si="7"/>
        <v>-1.005967911026473E-3</v>
      </c>
      <c r="L22" s="80">
        <f t="shared" si="8"/>
        <v>100.55085268731429</v>
      </c>
      <c r="M22" s="81">
        <f t="shared" si="8"/>
        <v>101.01630576920499</v>
      </c>
    </row>
    <row r="23" spans="1:13" x14ac:dyDescent="0.35">
      <c r="A23" s="60">
        <v>45358</v>
      </c>
      <c r="B23" s="66" vm="22">
        <v>128339.76</v>
      </c>
      <c r="C23" s="68">
        <v>310147.34000000003</v>
      </c>
      <c r="D23" s="70">
        <v>1.7935567100000001</v>
      </c>
      <c r="E23" s="78">
        <f t="shared" si="2"/>
        <v>-1.3192748255894671E-3</v>
      </c>
      <c r="F23" s="78">
        <f t="shared" si="1"/>
        <v>-4.2708434921715499E-3</v>
      </c>
      <c r="G23" s="78">
        <f t="shared" si="3"/>
        <v>4.1819847867237137E-3</v>
      </c>
      <c r="H23" s="78">
        <f t="shared" si="4"/>
        <v>5.8488093710735711E-3</v>
      </c>
      <c r="I23" s="79" t="str">
        <f t="shared" si="0"/>
        <v>032024</v>
      </c>
      <c r="J23" s="78">
        <f t="shared" si="6"/>
        <v>-1.0068534814794194E-2</v>
      </c>
      <c r="K23" s="78">
        <f t="shared" si="7"/>
        <v>-5.2725150716919078E-3</v>
      </c>
      <c r="L23" s="80">
        <f t="shared" si="8"/>
        <v>100.41819847867237</v>
      </c>
      <c r="M23" s="81">
        <f t="shared" si="8"/>
        <v>100.58488093710737</v>
      </c>
    </row>
    <row r="24" spans="1:13" x14ac:dyDescent="0.35">
      <c r="A24" s="60">
        <v>45359</v>
      </c>
      <c r="B24" s="66" vm="23">
        <v>127070.79</v>
      </c>
      <c r="C24" s="68">
        <v>310654.28000000003</v>
      </c>
      <c r="D24" s="70">
        <v>1.7964883</v>
      </c>
      <c r="E24" s="78">
        <f t="shared" si="2"/>
        <v>1.6345120194163343E-3</v>
      </c>
      <c r="F24" s="78">
        <f t="shared" si="1"/>
        <v>-9.8875827724783649E-3</v>
      </c>
      <c r="G24" s="78">
        <f t="shared" si="3"/>
        <v>5.8233323105389978E-3</v>
      </c>
      <c r="H24" s="78">
        <f t="shared" si="4"/>
        <v>-4.0966039881815686E-3</v>
      </c>
      <c r="I24" s="79" t="str">
        <f t="shared" si="0"/>
        <v>032024</v>
      </c>
      <c r="J24" s="78">
        <f t="shared" si="6"/>
        <v>-8.4504799365505701E-3</v>
      </c>
      <c r="K24" s="78">
        <f t="shared" si="7"/>
        <v>-1.5107965414979829E-2</v>
      </c>
      <c r="L24" s="80">
        <f t="shared" si="8"/>
        <v>100.58233323105389</v>
      </c>
      <c r="M24" s="81">
        <f t="shared" si="8"/>
        <v>99.590339601181839</v>
      </c>
    </row>
    <row r="25" spans="1:13" x14ac:dyDescent="0.35">
      <c r="A25" s="60">
        <v>45362</v>
      </c>
      <c r="B25" s="66" vm="24">
        <v>126123.56</v>
      </c>
      <c r="C25" s="68">
        <v>309410.58</v>
      </c>
      <c r="D25" s="70">
        <v>1.7892960899999999</v>
      </c>
      <c r="E25" s="78">
        <f t="shared" si="2"/>
        <v>-4.003482794739166E-3</v>
      </c>
      <c r="F25" s="78">
        <f t="shared" si="1"/>
        <v>-7.4543488712078831E-3</v>
      </c>
      <c r="G25" s="78">
        <f t="shared" si="3"/>
        <v>1.7965359050866603E-3</v>
      </c>
      <c r="H25" s="78">
        <f t="shared" si="4"/>
        <v>-1.1520415344074442E-2</v>
      </c>
      <c r="I25" s="79" t="str">
        <f t="shared" si="0"/>
        <v>032024</v>
      </c>
      <c r="J25" s="78">
        <f t="shared" si="6"/>
        <v>-1.2420131380256438E-2</v>
      </c>
      <c r="K25" s="78">
        <f t="shared" si="7"/>
        <v>-2.2449694241250318E-2</v>
      </c>
      <c r="L25" s="80">
        <f t="shared" si="8"/>
        <v>100.17965359050865</v>
      </c>
      <c r="M25" s="81">
        <f t="shared" si="8"/>
        <v>98.847958465592555</v>
      </c>
    </row>
    <row r="26" spans="1:13" x14ac:dyDescent="0.35">
      <c r="A26" s="60">
        <v>45363</v>
      </c>
      <c r="B26" s="66" vm="25">
        <v>127667.84</v>
      </c>
      <c r="C26" s="68">
        <v>313660.14</v>
      </c>
      <c r="D26" s="70">
        <v>1.8138709399999999</v>
      </c>
      <c r="E26" s="78">
        <f t="shared" si="2"/>
        <v>1.3734367462905572E-2</v>
      </c>
      <c r="F26" s="78">
        <f t="shared" si="1"/>
        <v>1.2244183402371434E-2</v>
      </c>
      <c r="G26" s="78">
        <f t="shared" si="3"/>
        <v>1.5555577652272889E-2</v>
      </c>
      <c r="H26" s="78">
        <f t="shared" si="4"/>
        <v>5.8270997995268914E-4</v>
      </c>
      <c r="I26" s="79" t="str">
        <f t="shared" si="0"/>
        <v>032024</v>
      </c>
      <c r="J26" s="78">
        <f t="shared" si="6"/>
        <v>1.1436534343352012E-3</v>
      </c>
      <c r="K26" s="78">
        <f t="shared" si="7"/>
        <v>-1.0480389012495928E-2</v>
      </c>
      <c r="L26" s="80">
        <f t="shared" si="8"/>
        <v>101.55555776522728</v>
      </c>
      <c r="M26" s="81">
        <f t="shared" si="8"/>
        <v>100.05827099799527</v>
      </c>
    </row>
    <row r="27" spans="1:13" x14ac:dyDescent="0.35">
      <c r="A27" s="60">
        <v>45364</v>
      </c>
      <c r="B27" s="66" vm="26">
        <v>128006.05</v>
      </c>
      <c r="C27" s="68">
        <v>315137.75</v>
      </c>
      <c r="D27" s="70">
        <v>1.8224158399999999</v>
      </c>
      <c r="E27" s="78">
        <f t="shared" si="2"/>
        <v>4.7108643793587479E-3</v>
      </c>
      <c r="F27" s="78">
        <f t="shared" si="1"/>
        <v>2.6491401436727902E-3</v>
      </c>
      <c r="G27" s="78">
        <f t="shared" si="3"/>
        <v>2.0339722248293945E-2</v>
      </c>
      <c r="H27" s="78">
        <f t="shared" si="4"/>
        <v>3.2333938040256527E-3</v>
      </c>
      <c r="I27" s="79" t="str">
        <f t="shared" si="0"/>
        <v>032024</v>
      </c>
      <c r="J27" s="78">
        <f t="shared" si="6"/>
        <v>5.8599054099199854E-3</v>
      </c>
      <c r="K27" s="78">
        <f t="shared" si="7"/>
        <v>-7.8590128880774435E-3</v>
      </c>
      <c r="L27" s="80">
        <f t="shared" si="8"/>
        <v>102.0339722248294</v>
      </c>
      <c r="M27" s="81">
        <f t="shared" si="8"/>
        <v>100.32333938040254</v>
      </c>
    </row>
    <row r="28" spans="1:13" x14ac:dyDescent="0.35">
      <c r="A28" s="60">
        <v>45365</v>
      </c>
      <c r="B28" s="66" vm="27">
        <v>127689.97</v>
      </c>
      <c r="C28" s="68">
        <v>313657.65000000002</v>
      </c>
      <c r="D28" s="70">
        <v>1.81385654</v>
      </c>
      <c r="E28" s="78">
        <f t="shared" si="2"/>
        <v>-4.6966777900701029E-3</v>
      </c>
      <c r="F28" s="78">
        <f t="shared" si="1"/>
        <v>-2.469258288963716E-3</v>
      </c>
      <c r="G28" s="78">
        <f t="shared" si="3"/>
        <v>1.554751533648413E-2</v>
      </c>
      <c r="H28" s="78">
        <f t="shared" si="4"/>
        <v>7.5615143060980827E-4</v>
      </c>
      <c r="I28" s="79" t="str">
        <f t="shared" si="0"/>
        <v>032024</v>
      </c>
      <c r="J28" s="78">
        <f t="shared" si="6"/>
        <v>1.135705532259168E-3</v>
      </c>
      <c r="K28" s="78">
        <f t="shared" si="7"/>
        <v>-1.0308865244324172E-2</v>
      </c>
      <c r="L28" s="80">
        <f t="shared" si="8"/>
        <v>101.55475153364841</v>
      </c>
      <c r="M28" s="81">
        <f t="shared" si="8"/>
        <v>100.07561514306097</v>
      </c>
    </row>
    <row r="29" spans="1:13" x14ac:dyDescent="0.35">
      <c r="A29" s="60">
        <v>45366</v>
      </c>
      <c r="B29" s="66" vm="28">
        <v>126741.81</v>
      </c>
      <c r="C29" s="68">
        <v>310800.61</v>
      </c>
      <c r="D29" s="70">
        <v>1.7973345199999999</v>
      </c>
      <c r="E29" s="78">
        <f t="shared" si="2"/>
        <v>-9.1087799038396255E-3</v>
      </c>
      <c r="F29" s="78">
        <f t="shared" si="1"/>
        <v>-7.4254853376503061E-3</v>
      </c>
      <c r="G29" s="78">
        <f t="shared" si="3"/>
        <v>6.297116537393066E-3</v>
      </c>
      <c r="H29" s="78">
        <f t="shared" si="4"/>
        <v>-6.6749486984015727E-3</v>
      </c>
      <c r="I29" s="79" t="str">
        <f t="shared" si="0"/>
        <v>032024</v>
      </c>
      <c r="J29" s="78">
        <f t="shared" si="6"/>
        <v>-7.9834192633093659E-3</v>
      </c>
      <c r="K29" s="78">
        <f t="shared" si="7"/>
        <v>-1.7657802254254951E-2</v>
      </c>
      <c r="L29" s="80">
        <f t="shared" si="8"/>
        <v>100.62971165373929</v>
      </c>
      <c r="M29" s="81">
        <f t="shared" si="8"/>
        <v>99.332505130159831</v>
      </c>
    </row>
    <row r="30" spans="1:13" x14ac:dyDescent="0.35">
      <c r="A30" s="60">
        <v>45369</v>
      </c>
      <c r="B30" s="66" vm="29">
        <v>126954.18</v>
      </c>
      <c r="C30" s="68">
        <v>309243.21999999997</v>
      </c>
      <c r="D30" s="70">
        <v>1.7883282599999999</v>
      </c>
      <c r="E30" s="78">
        <f t="shared" si="2"/>
        <v>-5.0108980269293335E-3</v>
      </c>
      <c r="F30" s="78">
        <f t="shared" si="1"/>
        <v>1.6756112288438541E-3</v>
      </c>
      <c r="G30" s="78">
        <f t="shared" si="3"/>
        <v>1.2546643016311254E-3</v>
      </c>
      <c r="H30" s="78">
        <f t="shared" si="4"/>
        <v>-5.0105220885486856E-3</v>
      </c>
      <c r="I30" s="79" t="str">
        <f t="shared" si="0"/>
        <v>032024</v>
      </c>
      <c r="J30" s="78">
        <f t="shared" si="6"/>
        <v>-1.2954313190404076E-2</v>
      </c>
      <c r="K30" s="78">
        <f t="shared" si="7"/>
        <v>-1.601177863714498E-2</v>
      </c>
      <c r="L30" s="80">
        <f t="shared" si="8"/>
        <v>100.1254664301631</v>
      </c>
      <c r="M30" s="81">
        <f t="shared" si="8"/>
        <v>99.498947791145113</v>
      </c>
    </row>
    <row r="31" spans="1:13" x14ac:dyDescent="0.35">
      <c r="A31" s="60">
        <v>45370</v>
      </c>
      <c r="B31" s="66" vm="30">
        <v>127528.85</v>
      </c>
      <c r="C31" s="68">
        <v>310639.78999999998</v>
      </c>
      <c r="D31" s="70">
        <v>1.7964045099999999</v>
      </c>
      <c r="E31" s="78">
        <f t="shared" si="2"/>
        <v>4.5160892329689784E-3</v>
      </c>
      <c r="F31" s="78">
        <f t="shared" si="1"/>
        <v>4.526593767924858E-3</v>
      </c>
      <c r="G31" s="78">
        <f t="shared" si="3"/>
        <v>5.7764197105434345E-3</v>
      </c>
      <c r="H31" s="78">
        <f t="shared" si="4"/>
        <v>-5.0660891868381519E-4</v>
      </c>
      <c r="I31" s="79" t="str">
        <f t="shared" si="0"/>
        <v>032024</v>
      </c>
      <c r="J31" s="78">
        <f t="shared" si="6"/>
        <v>-8.4967267917548384E-3</v>
      </c>
      <c r="K31" s="78">
        <f t="shared" si="7"/>
        <v>-1.1557663686612374E-2</v>
      </c>
      <c r="L31" s="80">
        <f t="shared" si="8"/>
        <v>100.57764197105436</v>
      </c>
      <c r="M31" s="81">
        <f t="shared" si="8"/>
        <v>99.949339108131596</v>
      </c>
    </row>
    <row r="32" spans="1:13" x14ac:dyDescent="0.35">
      <c r="A32" s="60">
        <v>45371</v>
      </c>
      <c r="B32" s="66" vm="31">
        <v>129124.83</v>
      </c>
      <c r="C32" s="68">
        <v>313164.36</v>
      </c>
      <c r="D32" s="70">
        <v>1.8110038900000001</v>
      </c>
      <c r="E32" s="78">
        <f t="shared" si="2"/>
        <v>8.1270003046252093E-3</v>
      </c>
      <c r="F32" s="78">
        <f t="shared" si="1"/>
        <v>1.2514658447872806E-2</v>
      </c>
      <c r="G32" s="78">
        <f t="shared" si="3"/>
        <v>1.3950364979915975E-2</v>
      </c>
      <c r="H32" s="78">
        <f t="shared" si="4"/>
        <v>1.200170949160495E-2</v>
      </c>
      <c r="I32" s="79" t="str">
        <f t="shared" si="0"/>
        <v>032024</v>
      </c>
      <c r="J32" s="78">
        <f t="shared" si="6"/>
        <v>-4.3877938835457098E-4</v>
      </c>
      <c r="K32" s="78">
        <f t="shared" si="7"/>
        <v>8.1235454776718008E-4</v>
      </c>
      <c r="L32" s="80">
        <f t="shared" si="8"/>
        <v>101.39503649799161</v>
      </c>
      <c r="M32" s="81">
        <f t="shared" si="8"/>
        <v>101.20017094916048</v>
      </c>
    </row>
    <row r="33" spans="1:15" x14ac:dyDescent="0.35">
      <c r="A33" s="60">
        <v>45372</v>
      </c>
      <c r="B33" s="66" vm="32">
        <v>128158.57</v>
      </c>
      <c r="C33" s="68">
        <v>310475.03000000003</v>
      </c>
      <c r="D33" s="70">
        <v>1.79545171</v>
      </c>
      <c r="E33" s="78">
        <f t="shared" si="2"/>
        <v>-8.5876016533570354E-3</v>
      </c>
      <c r="F33" s="78">
        <f t="shared" si="1"/>
        <v>-7.4831463476079385E-3</v>
      </c>
      <c r="G33" s="78">
        <f t="shared" si="3"/>
        <v>5.2429631491925921E-3</v>
      </c>
      <c r="H33" s="78">
        <f t="shared" si="4"/>
        <v>4.4287525954498363E-3</v>
      </c>
      <c r="I33" s="79" t="str">
        <f t="shared" si="0"/>
        <v>032024</v>
      </c>
      <c r="J33" s="78">
        <f t="shared" si="6"/>
        <v>-9.0226129791106668E-3</v>
      </c>
      <c r="K33" s="78">
        <f t="shared" si="7"/>
        <v>-6.6768707678078743E-3</v>
      </c>
      <c r="L33" s="80">
        <f t="shared" si="8"/>
        <v>100.52429631491927</v>
      </c>
      <c r="M33" s="81">
        <f t="shared" si="8"/>
        <v>100.44287525954498</v>
      </c>
    </row>
    <row r="34" spans="1:15" x14ac:dyDescent="0.35">
      <c r="A34" s="60">
        <v>45373</v>
      </c>
      <c r="B34" s="66" vm="33">
        <v>127027.1</v>
      </c>
      <c r="C34" s="68">
        <v>307036.28999999998</v>
      </c>
      <c r="D34" s="70">
        <v>1.7755657600000001</v>
      </c>
      <c r="E34" s="78">
        <f t="shared" si="2"/>
        <v>-1.107573647859339E-2</v>
      </c>
      <c r="F34" s="78">
        <f t="shared" si="1"/>
        <v>-8.8286721676124058E-3</v>
      </c>
      <c r="G34" s="78">
        <f t="shared" si="3"/>
        <v>-5.8908430076083373E-3</v>
      </c>
      <c r="H34" s="78">
        <f t="shared" si="4"/>
        <v>-4.4390195769392626E-3</v>
      </c>
      <c r="I34" s="79" t="str">
        <f t="shared" si="0"/>
        <v>032024</v>
      </c>
      <c r="J34" s="78">
        <f t="shared" si="6"/>
        <v>-1.99984173739991E-2</v>
      </c>
      <c r="K34" s="78">
        <f t="shared" si="7"/>
        <v>-1.5446595032305832E-2</v>
      </c>
      <c r="L34" s="80">
        <f t="shared" si="8"/>
        <v>99.410915699239183</v>
      </c>
      <c r="M34" s="81">
        <f t="shared" si="8"/>
        <v>99.556098042306061</v>
      </c>
    </row>
    <row r="35" spans="1:15" x14ac:dyDescent="0.35">
      <c r="A35" s="60">
        <v>45376</v>
      </c>
      <c r="B35" s="66" vm="34">
        <v>126931.47</v>
      </c>
      <c r="C35" s="68">
        <v>307237.95</v>
      </c>
      <c r="D35" s="70">
        <v>1.7767319399999999</v>
      </c>
      <c r="E35" s="78">
        <f t="shared" si="2"/>
        <v>6.5679347184510739E-4</v>
      </c>
      <c r="F35" s="78">
        <f t="shared" si="1"/>
        <v>-7.5283148241600539E-4</v>
      </c>
      <c r="G35" s="78">
        <f t="shared" si="3"/>
        <v>-5.2379186029942737E-3</v>
      </c>
      <c r="H35" s="78">
        <f t="shared" si="4"/>
        <v>-5.1885092256666043E-3</v>
      </c>
      <c r="I35" s="79" t="str">
        <f t="shared" si="0"/>
        <v>032024</v>
      </c>
      <c r="J35" s="78">
        <f t="shared" si="6"/>
        <v>-1.9354758732132438E-2</v>
      </c>
      <c r="K35" s="78">
        <f t="shared" si="7"/>
        <v>-1.6187797831685335E-2</v>
      </c>
      <c r="L35" s="80">
        <f t="shared" si="8"/>
        <v>99.476208139700589</v>
      </c>
      <c r="M35" s="81">
        <f t="shared" si="8"/>
        <v>99.481149077433315</v>
      </c>
    </row>
    <row r="36" spans="1:15" x14ac:dyDescent="0.35">
      <c r="A36" s="60">
        <v>45377</v>
      </c>
      <c r="B36" s="66" vm="35">
        <v>126863.02</v>
      </c>
      <c r="C36" s="68">
        <v>307524.43</v>
      </c>
      <c r="D36" s="70">
        <v>1.77838863</v>
      </c>
      <c r="E36" s="78">
        <f t="shared" si="2"/>
        <v>9.324366623364444E-4</v>
      </c>
      <c r="F36" s="78">
        <f t="shared" si="1"/>
        <v>-5.3926737002252256E-4</v>
      </c>
      <c r="G36" s="78">
        <f t="shared" si="3"/>
        <v>-4.3103659679976092E-3</v>
      </c>
      <c r="H36" s="78">
        <f t="shared" si="4"/>
        <v>-5.7249786019647475E-3</v>
      </c>
      <c r="I36" s="79" t="str">
        <f t="shared" si="0"/>
        <v>032024</v>
      </c>
      <c r="J36" s="78">
        <f t="shared" si="6"/>
        <v>-1.8440369156428549E-2</v>
      </c>
      <c r="K36" s="78">
        <f t="shared" si="7"/>
        <v>-1.6718335650544702E-2</v>
      </c>
      <c r="L36" s="80">
        <f t="shared" ref="L36:M42" si="9">L35*(1+E36)</f>
        <v>99.568963403200257</v>
      </c>
      <c r="M36" s="81">
        <f t="shared" si="9"/>
        <v>99.427502139803508</v>
      </c>
    </row>
    <row r="37" spans="1:15" x14ac:dyDescent="0.35">
      <c r="A37" s="60">
        <v>45378</v>
      </c>
      <c r="B37" s="66" vm="36">
        <v>127690.62</v>
      </c>
      <c r="C37" s="68">
        <v>308700.3</v>
      </c>
      <c r="D37" s="70">
        <v>1.78518859</v>
      </c>
      <c r="E37" s="78">
        <f t="shared" si="2"/>
        <v>3.823663672433586E-3</v>
      </c>
      <c r="F37" s="78">
        <f t="shared" si="1"/>
        <v>6.5235716444398406E-3</v>
      </c>
      <c r="G37" s="78">
        <f t="shared" si="3"/>
        <v>-5.0318368533075475E-4</v>
      </c>
      <c r="H37" s="78">
        <f t="shared" si="4"/>
        <v>7.6124573440217169E-4</v>
      </c>
      <c r="I37" s="79" t="str">
        <f t="shared" si="0"/>
        <v>032024</v>
      </c>
      <c r="J37" s="78">
        <f t="shared" si="6"/>
        <v>-1.4687215253644692E-2</v>
      </c>
      <c r="K37" s="78">
        <f t="shared" si="7"/>
        <v>-1.0303827266497034E-2</v>
      </c>
      <c r="L37" s="80">
        <f t="shared" si="9"/>
        <v>99.949681631466945</v>
      </c>
      <c r="M37" s="81">
        <f t="shared" si="9"/>
        <v>100.07612457344021</v>
      </c>
    </row>
    <row r="38" spans="1:15" x14ac:dyDescent="0.35">
      <c r="A38" s="60">
        <v>45379</v>
      </c>
      <c r="B38" s="66" vm="37">
        <v>128106.1</v>
      </c>
      <c r="C38" s="68">
        <v>309615.82</v>
      </c>
      <c r="D38" s="70">
        <v>1.79048297</v>
      </c>
      <c r="E38" s="78">
        <f t="shared" si="2"/>
        <v>2.9657258788551299E-3</v>
      </c>
      <c r="F38" s="78">
        <f t="shared" si="1"/>
        <v>3.2538020412149482E-3</v>
      </c>
      <c r="G38" s="78">
        <f t="shared" si="3"/>
        <v>2.4610498886470378E-3</v>
      </c>
      <c r="H38" s="78">
        <f t="shared" si="4"/>
        <v>4.0175247185416652E-3</v>
      </c>
      <c r="I38" s="79" t="str">
        <f t="shared" si="0"/>
        <v>032024</v>
      </c>
      <c r="J38" s="78">
        <f t="shared" si="6"/>
        <v>-1.1765047629155645E-2</v>
      </c>
      <c r="K38" s="78">
        <f t="shared" si="7"/>
        <v>-7.0835518394741781E-3</v>
      </c>
      <c r="L38" s="80">
        <f t="shared" si="9"/>
        <v>100.24610498886472</v>
      </c>
      <c r="M38" s="81">
        <f t="shared" si="9"/>
        <v>100.40175247185415</v>
      </c>
    </row>
    <row r="39" spans="1:15" x14ac:dyDescent="0.35">
      <c r="A39" s="60">
        <v>45383</v>
      </c>
      <c r="B39" s="66" vm="38">
        <v>126990.45</v>
      </c>
      <c r="C39" s="68">
        <v>306484.27</v>
      </c>
      <c r="D39" s="70">
        <v>1.77237347</v>
      </c>
      <c r="E39" s="78">
        <f t="shared" si="2"/>
        <v>-1.0114310107065649E-2</v>
      </c>
      <c r="F39" s="78">
        <f t="shared" si="1"/>
        <v>-8.7087968488620549E-3</v>
      </c>
      <c r="G39" s="78">
        <f t="shared" si="3"/>
        <v>-7.6781520401812964E-3</v>
      </c>
      <c r="H39" s="78">
        <f t="shared" si="4"/>
        <v>-4.7262599369294334E-3</v>
      </c>
      <c r="I39" s="79" t="str">
        <f t="shared" si="0"/>
        <v>042024</v>
      </c>
      <c r="J39" s="78">
        <f t="shared" si="6"/>
        <v>-1.0114310107065649E-2</v>
      </c>
      <c r="K39" s="78">
        <f t="shared" si="7"/>
        <v>-8.7087968488620549E-3</v>
      </c>
      <c r="L39" s="80">
        <f t="shared" si="9"/>
        <v>99.23218479598188</v>
      </c>
      <c r="M39" s="81">
        <f t="shared" si="9"/>
        <v>99.527374006307042</v>
      </c>
    </row>
    <row r="40" spans="1:15" x14ac:dyDescent="0.35">
      <c r="A40" s="60">
        <v>45384</v>
      </c>
      <c r="B40" s="66" vm="39">
        <v>127548.52</v>
      </c>
      <c r="C40" s="68">
        <v>307977.13</v>
      </c>
      <c r="D40" s="70">
        <v>1.78100656</v>
      </c>
      <c r="E40" s="78">
        <f t="shared" si="2"/>
        <v>4.8709203484071928E-3</v>
      </c>
      <c r="F40" s="78">
        <f t="shared" si="1"/>
        <v>4.3945824272613176E-3</v>
      </c>
      <c r="G40" s="78">
        <f t="shared" si="3"/>
        <v>-2.8446313587848771E-3</v>
      </c>
      <c r="H40" s="78">
        <f t="shared" si="4"/>
        <v>-3.5244744853357712E-4</v>
      </c>
      <c r="I40" s="79" t="str">
        <f t="shared" si="0"/>
        <v>042024</v>
      </c>
      <c r="J40" s="78">
        <f t="shared" si="6"/>
        <v>-5.292655757569098E-3</v>
      </c>
      <c r="K40" s="78">
        <f t="shared" si="7"/>
        <v>-4.3524859471952837E-3</v>
      </c>
      <c r="L40" s="80">
        <f t="shared" si="9"/>
        <v>99.715536864121532</v>
      </c>
      <c r="M40" s="81">
        <f t="shared" si="9"/>
        <v>99.964755255146628</v>
      </c>
      <c r="N40" s="1"/>
      <c r="O40" s="1"/>
    </row>
    <row r="41" spans="1:15" x14ac:dyDescent="0.35">
      <c r="A41" s="60">
        <v>45385</v>
      </c>
      <c r="B41" s="66" vm="40">
        <v>127318.39</v>
      </c>
      <c r="C41" s="68">
        <v>307625.2</v>
      </c>
      <c r="D41" s="70">
        <v>1.77897138</v>
      </c>
      <c r="E41" s="78">
        <f t="shared" si="2"/>
        <v>-1.1427133654129396E-3</v>
      </c>
      <c r="F41" s="78">
        <f>B41/B40-1</f>
        <v>-1.8042545691632217E-3</v>
      </c>
      <c r="G41" s="78">
        <f t="shared" si="3"/>
        <v>-3.9840941259243756E-3</v>
      </c>
      <c r="H41" s="78">
        <f t="shared" si="4"/>
        <v>-2.1560661127774106E-3</v>
      </c>
      <c r="I41" s="79" t="str">
        <f t="shared" si="0"/>
        <v>042024</v>
      </c>
      <c r="J41" s="78">
        <f t="shared" si="6"/>
        <v>-6.429321134509336E-3</v>
      </c>
      <c r="K41" s="78">
        <f t="shared" si="7"/>
        <v>-6.1488875237010188E-3</v>
      </c>
      <c r="L41" s="80">
        <f t="shared" si="9"/>
        <v>99.601590587407571</v>
      </c>
      <c r="M41" s="81">
        <f t="shared" si="9"/>
        <v>99.784393388722251</v>
      </c>
    </row>
    <row r="42" spans="1:15" ht="15" thickBot="1" x14ac:dyDescent="0.4">
      <c r="A42" s="60">
        <v>45386</v>
      </c>
      <c r="B42" s="66" vm="41">
        <v>127427.53</v>
      </c>
      <c r="C42" s="68">
        <v>309521.90999999997</v>
      </c>
      <c r="D42" s="70">
        <v>1.7899399</v>
      </c>
      <c r="E42" s="82">
        <f t="shared" si="2"/>
        <v>6.1656528729541193E-3</v>
      </c>
      <c r="F42" s="82">
        <f>B42/B41-1</f>
        <v>8.5722101889595947E-4</v>
      </c>
      <c r="G42" s="82">
        <f t="shared" si="3"/>
        <v>2.1569942056360869E-3</v>
      </c>
      <c r="H42" s="82">
        <f t="shared" si="4"/>
        <v>-1.3006933190714554E-3</v>
      </c>
      <c r="I42" s="83" t="str">
        <f t="shared" si="0"/>
        <v>042024</v>
      </c>
      <c r="J42" s="82">
        <f t="shared" si="6"/>
        <v>-3.0330922387933335E-4</v>
      </c>
      <c r="K42" s="82">
        <f t="shared" si="7"/>
        <v>-5.2969374604332486E-3</v>
      </c>
      <c r="L42" s="84">
        <f t="shared" si="9"/>
        <v>100.21569942056362</v>
      </c>
      <c r="M42" s="85">
        <f t="shared" si="9"/>
        <v>99.869930668092849</v>
      </c>
    </row>
    <row r="43" spans="1:15" ht="15" thickBot="1" x14ac:dyDescent="0.4">
      <c r="A43" s="60">
        <v>45387</v>
      </c>
      <c r="B43" s="66" vm="42">
        <v>126795.41</v>
      </c>
      <c r="C43" s="68">
        <v>309561.98</v>
      </c>
      <c r="D43" s="70">
        <v>1.79017162</v>
      </c>
      <c r="E43" s="82">
        <f t="shared" si="2"/>
        <v>1.2945686053478234E-4</v>
      </c>
      <c r="F43" s="82">
        <f t="shared" ref="F43:F106" si="10">B43/B42-1</f>
        <v>-4.9606235010597466E-3</v>
      </c>
      <c r="G43" s="82">
        <f t="shared" ref="G43:G106" si="11">D43/$D$2-1</f>
        <v>2.2867303038689446E-3</v>
      </c>
      <c r="H43" s="82">
        <f t="shared" ref="H43:H106" si="12">B43/$B$2-1</f>
        <v>-6.2548645702849015E-3</v>
      </c>
      <c r="I43" s="83" t="str">
        <f t="shared" ref="I43:I106" si="13">TEXT(A43,"mmaaaa")</f>
        <v>042024</v>
      </c>
      <c r="J43" s="82">
        <f t="shared" ref="J43:J106" si="14">IF(I43=I42,(1+E43)*(1+J42)-1,E43)</f>
        <v>-1.7389162880443454E-4</v>
      </c>
      <c r="K43" s="82">
        <f t="shared" ref="K43:K106" si="15">IF(I43=I42,(1+F43)*(1+K42)-1,F43)</f>
        <v>-1.0231284849043121E-2</v>
      </c>
      <c r="L43" s="84">
        <f t="shared" ref="L43:L106" si="16">L42*(1+E43)</f>
        <v>100.2286730303869</v>
      </c>
      <c r="M43" s="85">
        <f t="shared" ref="M43:M106" si="17">M42*(1+F43)</f>
        <v>99.374513542971499</v>
      </c>
    </row>
    <row r="44" spans="1:15" ht="15" thickBot="1" x14ac:dyDescent="0.4">
      <c r="A44" s="60">
        <v>45390</v>
      </c>
      <c r="B44" s="66" vm="43">
        <v>128857.16</v>
      </c>
      <c r="C44" s="69">
        <v>315678.45</v>
      </c>
      <c r="D44" s="71">
        <v>1.81975975</v>
      </c>
      <c r="E44" s="82">
        <f t="shared" si="2"/>
        <v>1.6528096898329903E-2</v>
      </c>
      <c r="F44" s="82">
        <f t="shared" si="10"/>
        <v>1.626044665181503E-2</v>
      </c>
      <c r="G44" s="82">
        <f t="shared" si="11"/>
        <v>1.8852622502241401E-2</v>
      </c>
      <c r="H44" s="82">
        <f t="shared" si="12"/>
        <v>9.9038751898705701E-3</v>
      </c>
      <c r="I44" s="83" t="str">
        <f t="shared" si="13"/>
        <v>042024</v>
      </c>
      <c r="J44" s="82">
        <f t="shared" si="14"/>
        <v>1.6351331171834849E-2</v>
      </c>
      <c r="K44" s="82">
        <f t="shared" si="15"/>
        <v>5.8627965413045047E-3</v>
      </c>
      <c r="L44" s="84">
        <f t="shared" si="16"/>
        <v>101.88526225022416</v>
      </c>
      <c r="M44" s="85">
        <f t="shared" si="17"/>
        <v>100.99038751898706</v>
      </c>
    </row>
    <row r="45" spans="1:15" ht="15" thickBot="1" x14ac:dyDescent="0.4">
      <c r="A45" s="63">
        <v>45391</v>
      </c>
      <c r="B45" s="28" vm="44">
        <v>129890.37</v>
      </c>
      <c r="C45" s="28">
        <v>317659.45</v>
      </c>
      <c r="D45" s="71">
        <v>1.83117942</v>
      </c>
      <c r="E45" s="82">
        <f t="shared" si="2"/>
        <v>6.2753723396729022E-3</v>
      </c>
      <c r="F45" s="82">
        <f t="shared" si="10"/>
        <v>8.0182583567727228E-3</v>
      </c>
      <c r="G45" s="82">
        <f t="shared" si="11"/>
        <v>2.5246302067695181E-2</v>
      </c>
      <c r="H45" s="82">
        <f t="shared" si="12"/>
        <v>1.8001545376648886E-2</v>
      </c>
      <c r="I45" s="83" t="str">
        <f t="shared" si="13"/>
        <v>042024</v>
      </c>
      <c r="J45" s="82">
        <f t="shared" si="14"/>
        <v>2.2729314202860396E-2</v>
      </c>
      <c r="K45" s="82">
        <f t="shared" si="15"/>
        <v>1.3928064315438693E-2</v>
      </c>
      <c r="L45" s="84">
        <f t="shared" si="16"/>
        <v>102.52463020676953</v>
      </c>
      <c r="M45" s="85">
        <f t="shared" si="17"/>
        <v>101.80015453766489</v>
      </c>
    </row>
    <row r="46" spans="1:15" ht="15" thickBot="1" x14ac:dyDescent="0.4">
      <c r="A46" s="63">
        <v>45392</v>
      </c>
      <c r="B46" s="28" vm="45">
        <v>128053.74</v>
      </c>
      <c r="C46" s="28">
        <v>311869.8</v>
      </c>
      <c r="D46" s="71">
        <v>1.7978044099999999</v>
      </c>
      <c r="E46" s="82">
        <f t="shared" si="2"/>
        <v>-1.8225963898174435E-2</v>
      </c>
      <c r="F46" s="82">
        <f t="shared" si="10"/>
        <v>-1.4139847318935139E-2</v>
      </c>
      <c r="G46" s="82">
        <f t="shared" si="11"/>
        <v>6.5601999794724364E-3</v>
      </c>
      <c r="H46" s="82">
        <f t="shared" si="12"/>
        <v>3.6071589545829674E-3</v>
      </c>
      <c r="I46" s="83" t="str">
        <f t="shared" si="13"/>
        <v>042024</v>
      </c>
      <c r="J46" s="82">
        <f t="shared" si="14"/>
        <v>4.0890866445943974E-3</v>
      </c>
      <c r="K46" s="82">
        <f t="shared" si="15"/>
        <v>-4.0872370636502176E-4</v>
      </c>
      <c r="L46" s="84">
        <f t="shared" si="16"/>
        <v>100.65601999794727</v>
      </c>
      <c r="M46" s="85">
        <f t="shared" si="17"/>
        <v>100.36071589545831</v>
      </c>
    </row>
    <row r="47" spans="1:15" ht="15" thickBot="1" x14ac:dyDescent="0.4">
      <c r="A47" s="63">
        <v>45393</v>
      </c>
      <c r="B47" s="28" vm="46">
        <v>127396.35</v>
      </c>
      <c r="C47" s="28">
        <v>310067.53000000003</v>
      </c>
      <c r="D47" s="71">
        <v>1.78741504</v>
      </c>
      <c r="E47" s="82">
        <f t="shared" si="2"/>
        <v>-5.7789211897638637E-3</v>
      </c>
      <c r="F47" s="82">
        <f t="shared" si="10"/>
        <v>-5.1337040214521901E-3</v>
      </c>
      <c r="G47" s="82">
        <f t="shared" si="11"/>
        <v>7.4336791103801758E-4</v>
      </c>
      <c r="H47" s="82">
        <f t="shared" si="12"/>
        <v>-1.5450631533003856E-3</v>
      </c>
      <c r="I47" s="83" t="str">
        <f t="shared" si="13"/>
        <v>042024</v>
      </c>
      <c r="J47" s="82">
        <f t="shared" si="14"/>
        <v>-1.7134650546266617E-3</v>
      </c>
      <c r="K47" s="82">
        <f t="shared" si="15"/>
        <v>-5.5403294612821341E-3</v>
      </c>
      <c r="L47" s="84">
        <f t="shared" si="16"/>
        <v>100.07433679110383</v>
      </c>
      <c r="M47" s="85">
        <f t="shared" si="17"/>
        <v>99.845493684669975</v>
      </c>
    </row>
    <row r="48" spans="1:15" ht="15" thickBot="1" x14ac:dyDescent="0.4">
      <c r="A48" s="63">
        <v>45394</v>
      </c>
      <c r="B48" s="28" vm="47">
        <v>125946.09</v>
      </c>
      <c r="C48" s="28">
        <v>309345.27</v>
      </c>
      <c r="D48" s="71">
        <v>1.7774869</v>
      </c>
      <c r="E48" s="82">
        <f t="shared" si="2"/>
        <v>-5.5544682000661094E-3</v>
      </c>
      <c r="F48" s="82">
        <f t="shared" si="10"/>
        <v>-1.1383842629714369E-2</v>
      </c>
      <c r="G48" s="82">
        <f t="shared" si="11"/>
        <v>-4.8152293024509296E-3</v>
      </c>
      <c r="H48" s="82">
        <f t="shared" si="12"/>
        <v>-1.2911317027224589E-2</v>
      </c>
      <c r="I48" s="83" t="str">
        <f t="shared" si="13"/>
        <v>042024</v>
      </c>
      <c r="J48" s="82">
        <f t="shared" si="14"/>
        <v>-7.2584158675349508E-3</v>
      </c>
      <c r="K48" s="82">
        <f t="shared" si="15"/>
        <v>-1.6861101852292504E-2</v>
      </c>
      <c r="L48" s="84">
        <f t="shared" si="16"/>
        <v>99.518477069754937</v>
      </c>
      <c r="M48" s="85">
        <f t="shared" si="17"/>
        <v>98.708868297277547</v>
      </c>
    </row>
    <row r="49" spans="1:13" ht="15" thickBot="1" x14ac:dyDescent="0.4">
      <c r="A49" s="63">
        <v>45397</v>
      </c>
      <c r="B49" s="28" vm="48">
        <v>125333.89</v>
      </c>
      <c r="C49" s="28">
        <v>308220.33</v>
      </c>
      <c r="D49" s="71">
        <v>1.76527707</v>
      </c>
      <c r="E49" s="82">
        <f t="shared" si="2"/>
        <v>-6.8691532972759983E-3</v>
      </c>
      <c r="F49" s="82">
        <f t="shared" si="10"/>
        <v>-4.8608098909620479E-3</v>
      </c>
      <c r="G49" s="82">
        <f t="shared" si="11"/>
        <v>-1.1651306051486898E-2</v>
      </c>
      <c r="H49" s="82">
        <f t="shared" si="12"/>
        <v>-1.7709367460675307E-2</v>
      </c>
      <c r="I49" s="83" t="str">
        <f t="shared" si="13"/>
        <v>042024</v>
      </c>
      <c r="J49" s="82">
        <f t="shared" si="14"/>
        <v>-1.4077709993521426E-2</v>
      </c>
      <c r="K49" s="82">
        <f t="shared" si="15"/>
        <v>-2.1639953132598366E-2</v>
      </c>
      <c r="L49" s="84">
        <f t="shared" si="16"/>
        <v>98.834869394851339</v>
      </c>
      <c r="M49" s="85">
        <f t="shared" si="17"/>
        <v>98.229063253932466</v>
      </c>
    </row>
    <row r="50" spans="1:13" ht="15" thickBot="1" x14ac:dyDescent="0.4">
      <c r="A50" s="63">
        <v>45398</v>
      </c>
      <c r="B50" s="28" vm="49">
        <v>124388.62</v>
      </c>
      <c r="C50" s="28">
        <v>304954.67</v>
      </c>
      <c r="D50" s="71">
        <v>1.7465735899999999</v>
      </c>
      <c r="E50" s="82">
        <f t="shared" si="2"/>
        <v>-1.0595209283492335E-2</v>
      </c>
      <c r="F50" s="82">
        <f t="shared" si="10"/>
        <v>-7.5420143745638102E-3</v>
      </c>
      <c r="G50" s="82">
        <f t="shared" si="11"/>
        <v>-2.2123067308937649E-2</v>
      </c>
      <c r="H50" s="82">
        <f t="shared" si="12"/>
        <v>-2.511781753128639E-2</v>
      </c>
      <c r="I50" s="83" t="str">
        <f t="shared" si="13"/>
        <v>042024</v>
      </c>
      <c r="J50" s="82">
        <f t="shared" si="14"/>
        <v>-2.4523762993400089E-2</v>
      </c>
      <c r="K50" s="82">
        <f t="shared" si="15"/>
        <v>-2.9018758669571265E-2</v>
      </c>
      <c r="L50" s="84">
        <f t="shared" si="16"/>
        <v>97.787693269106256</v>
      </c>
      <c r="M50" s="85">
        <f t="shared" si="17"/>
        <v>97.488218246871369</v>
      </c>
    </row>
    <row r="51" spans="1:13" ht="15" thickBot="1" x14ac:dyDescent="0.4">
      <c r="A51" s="63">
        <v>45399</v>
      </c>
      <c r="B51" s="28" vm="50">
        <v>124171.15</v>
      </c>
      <c r="C51" s="28">
        <v>304014.40000000002</v>
      </c>
      <c r="D51" s="71">
        <v>1.74118836</v>
      </c>
      <c r="E51" s="82">
        <f t="shared" si="2"/>
        <v>-3.0833112505725957E-3</v>
      </c>
      <c r="F51" s="82">
        <f t="shared" si="10"/>
        <v>-1.748311059323604E-3</v>
      </c>
      <c r="G51" s="82">
        <f t="shared" si="11"/>
        <v>-2.5138166257179462E-2</v>
      </c>
      <c r="H51" s="82">
        <f t="shared" si="12"/>
        <v>-2.6822214832433966E-2</v>
      </c>
      <c r="I51" s="83" t="str">
        <f t="shared" si="13"/>
        <v>042024</v>
      </c>
      <c r="J51" s="82">
        <f t="shared" si="14"/>
        <v>-2.7531459849628792E-2</v>
      </c>
      <c r="K51" s="82">
        <f t="shared" si="15"/>
        <v>-3.0716335912185033E-2</v>
      </c>
      <c r="L51" s="84">
        <f t="shared" si="16"/>
        <v>97.486183374282078</v>
      </c>
      <c r="M51" s="85">
        <f t="shared" si="17"/>
        <v>97.317778516756604</v>
      </c>
    </row>
    <row r="52" spans="1:13" ht="15" thickBot="1" x14ac:dyDescent="0.4">
      <c r="A52" s="63">
        <v>45400</v>
      </c>
      <c r="B52" s="28" vm="51">
        <v>124196.18</v>
      </c>
      <c r="C52" s="28">
        <v>303468.71999999997</v>
      </c>
      <c r="D52" s="71">
        <v>1.7380630699999999</v>
      </c>
      <c r="E52" s="82">
        <f t="shared" si="2"/>
        <v>-1.794917811189678E-3</v>
      </c>
      <c r="F52" s="82">
        <f t="shared" si="10"/>
        <v>2.0157661421360551E-4</v>
      </c>
      <c r="G52" s="82">
        <f t="shared" si="11"/>
        <v>-2.6887963126013381E-2</v>
      </c>
      <c r="H52" s="82">
        <f t="shared" si="12"/>
        <v>-2.6626044949472072E-2</v>
      </c>
      <c r="I52" s="83" t="str">
        <f t="shared" si="13"/>
        <v>042024</v>
      </c>
      <c r="J52" s="82">
        <f t="shared" si="14"/>
        <v>-2.9276960953166342E-2</v>
      </c>
      <c r="K52" s="82">
        <f t="shared" si="15"/>
        <v>-3.0520950992965701E-2</v>
      </c>
      <c r="L52" s="84">
        <f t="shared" si="16"/>
        <v>97.311203687398674</v>
      </c>
      <c r="M52" s="85">
        <f t="shared" si="17"/>
        <v>97.337395505052797</v>
      </c>
    </row>
    <row r="53" spans="1:13" ht="15" thickBot="1" x14ac:dyDescent="0.4">
      <c r="A53" s="63">
        <v>45401</v>
      </c>
      <c r="B53" s="28" vm="52">
        <v>125124.3</v>
      </c>
      <c r="C53" s="28">
        <v>303752</v>
      </c>
      <c r="D53" s="71">
        <v>1.7396855099999999</v>
      </c>
      <c r="E53" s="82">
        <f t="shared" si="2"/>
        <v>9.3347590660219915E-4</v>
      </c>
      <c r="F53" s="82">
        <f t="shared" si="10"/>
        <v>7.4730156756834809E-3</v>
      </c>
      <c r="G53" s="82">
        <f t="shared" si="11"/>
        <v>-2.5979586485166961E-2</v>
      </c>
      <c r="H53" s="82">
        <f t="shared" si="12"/>
        <v>-1.935200612507737E-2</v>
      </c>
      <c r="I53" s="83" t="str">
        <f t="shared" si="13"/>
        <v>042024</v>
      </c>
      <c r="J53" s="82">
        <f t="shared" si="14"/>
        <v>-2.8370814384232501E-2</v>
      </c>
      <c r="K53" s="82">
        <f t="shared" si="15"/>
        <v>-2.3276018862489423E-2</v>
      </c>
      <c r="L53" s="84">
        <f t="shared" si="16"/>
        <v>97.402041351483319</v>
      </c>
      <c r="M53" s="85">
        <f t="shared" si="17"/>
        <v>98.064799387492258</v>
      </c>
    </row>
    <row r="54" spans="1:13" ht="15" thickBot="1" x14ac:dyDescent="0.4">
      <c r="A54" s="63">
        <v>45404</v>
      </c>
      <c r="B54" s="28" vm="53">
        <v>125573.16</v>
      </c>
      <c r="C54" s="28">
        <v>303834.96999999997</v>
      </c>
      <c r="D54" s="71">
        <v>1.7401606999999999</v>
      </c>
      <c r="E54" s="82">
        <f t="shared" si="2"/>
        <v>2.7314707012759953E-4</v>
      </c>
      <c r="F54" s="82">
        <f t="shared" si="10"/>
        <v>3.5873127761754109E-3</v>
      </c>
      <c r="G54" s="82">
        <f t="shared" si="11"/>
        <v>-2.5713535662970965E-2</v>
      </c>
      <c r="H54" s="82">
        <f t="shared" si="12"/>
        <v>-1.5834115047719144E-2</v>
      </c>
      <c r="I54" s="83" t="str">
        <f t="shared" si="13"/>
        <v>042024</v>
      </c>
      <c r="J54" s="82">
        <f t="shared" si="14"/>
        <v>-2.8105416718931076E-2</v>
      </c>
      <c r="K54" s="82">
        <f t="shared" si="15"/>
        <v>-1.9772204446157904E-2</v>
      </c>
      <c r="L54" s="84">
        <f t="shared" si="16"/>
        <v>97.428646433702923</v>
      </c>
      <c r="M54" s="85">
        <f t="shared" si="17"/>
        <v>98.416588495228083</v>
      </c>
    </row>
    <row r="55" spans="1:13" ht="15" thickBot="1" x14ac:dyDescent="0.4">
      <c r="A55" s="63">
        <v>45405</v>
      </c>
      <c r="B55" s="28" vm="54">
        <v>125148.07</v>
      </c>
      <c r="C55" s="28">
        <v>302542.51</v>
      </c>
      <c r="D55" s="71">
        <v>1.73275837</v>
      </c>
      <c r="E55" s="82">
        <f t="shared" si="2"/>
        <v>-4.2538197765298325E-3</v>
      </c>
      <c r="F55" s="82">
        <f t="shared" si="10"/>
        <v>-3.3851979196828363E-3</v>
      </c>
      <c r="G55" s="82">
        <f t="shared" si="11"/>
        <v>-2.9857974692973022E-2</v>
      </c>
      <c r="H55" s="82">
        <f t="shared" si="12"/>
        <v>-1.9165711354082404E-2</v>
      </c>
      <c r="I55" s="83" t="str">
        <f t="shared" si="13"/>
        <v>042024</v>
      </c>
      <c r="J55" s="82">
        <f t="shared" si="14"/>
        <v>-3.2239681117994357E-2</v>
      </c>
      <c r="K55" s="82">
        <f t="shared" si="15"/>
        <v>-2.3090469540482106E-2</v>
      </c>
      <c r="L55" s="84">
        <f t="shared" si="16"/>
        <v>97.014202530702704</v>
      </c>
      <c r="M55" s="85">
        <f t="shared" si="17"/>
        <v>98.083428864591752</v>
      </c>
    </row>
    <row r="56" spans="1:13" ht="15" thickBot="1" x14ac:dyDescent="0.4">
      <c r="A56" s="63">
        <v>45406</v>
      </c>
      <c r="B56" s="28" vm="55">
        <v>124740.69</v>
      </c>
      <c r="C56" s="28">
        <v>301111.74</v>
      </c>
      <c r="D56" s="71">
        <v>1.72456389</v>
      </c>
      <c r="E56" s="82">
        <f t="shared" si="2"/>
        <v>-4.7291533210138681E-3</v>
      </c>
      <c r="F56" s="82">
        <f t="shared" si="10"/>
        <v>-3.2551840391945586E-3</v>
      </c>
      <c r="G56" s="82">
        <f t="shared" si="11"/>
        <v>-3.4445925073808836E-2</v>
      </c>
      <c r="H56" s="82">
        <f t="shared" si="12"/>
        <v>-2.2358507475577327E-2</v>
      </c>
      <c r="I56" s="83" t="str">
        <f t="shared" si="13"/>
        <v>042024</v>
      </c>
      <c r="J56" s="82">
        <f t="shared" si="14"/>
        <v>-3.6816368043980585E-2</v>
      </c>
      <c r="K56" s="82">
        <f t="shared" si="15"/>
        <v>-2.627048985177094E-2</v>
      </c>
      <c r="L56" s="84">
        <f t="shared" si="16"/>
        <v>96.555407492619125</v>
      </c>
      <c r="M56" s="85">
        <f t="shared" si="17"/>
        <v>97.764149252442252</v>
      </c>
    </row>
    <row r="57" spans="1:13" ht="15" thickBot="1" x14ac:dyDescent="0.4">
      <c r="A57" s="63">
        <v>45407</v>
      </c>
      <c r="B57" s="28" vm="56">
        <v>124645.58</v>
      </c>
      <c r="C57" s="28">
        <v>299727.78000000003</v>
      </c>
      <c r="D57" s="71">
        <v>1.71663751</v>
      </c>
      <c r="E57" s="82">
        <f t="shared" si="2"/>
        <v>-4.5961648889679685E-3</v>
      </c>
      <c r="F57" s="82">
        <f t="shared" si="10"/>
        <v>-7.6246171157146048E-4</v>
      </c>
      <c r="G57" s="82">
        <f t="shared" si="11"/>
        <v>-3.8883770811384499E-2</v>
      </c>
      <c r="H57" s="82">
        <f t="shared" si="12"/>
        <v>-2.3103921681270734E-2</v>
      </c>
      <c r="I57" s="83" t="str">
        <f t="shared" si="13"/>
        <v>042024</v>
      </c>
      <c r="J57" s="82">
        <f t="shared" si="14"/>
        <v>-4.1243318834805476E-2</v>
      </c>
      <c r="K57" s="82">
        <f t="shared" si="15"/>
        <v>-2.7012921320686223E-2</v>
      </c>
      <c r="L57" s="84">
        <f t="shared" si="16"/>
        <v>96.111622918861556</v>
      </c>
      <c r="M57" s="85">
        <f t="shared" si="17"/>
        <v>97.689607831872905</v>
      </c>
    </row>
    <row r="58" spans="1:13" ht="15" thickBot="1" x14ac:dyDescent="0.4">
      <c r="A58" s="63">
        <v>45408</v>
      </c>
      <c r="B58" s="28" vm="57">
        <v>126526.27</v>
      </c>
      <c r="C58" s="28">
        <v>303964.62</v>
      </c>
      <c r="D58" s="71">
        <v>1.7409032499999999</v>
      </c>
      <c r="E58" s="82">
        <f t="shared" si="2"/>
        <v>1.413562261027379E-2</v>
      </c>
      <c r="F58" s="82">
        <f t="shared" si="10"/>
        <v>1.5088300764455553E-2</v>
      </c>
      <c r="G58" s="82">
        <f t="shared" si="11"/>
        <v>-2.5297794510964922E-2</v>
      </c>
      <c r="H58" s="82">
        <f t="shared" si="12"/>
        <v>-8.3642198359806796E-3</v>
      </c>
      <c r="I58" s="83" t="str">
        <f t="shared" si="13"/>
        <v>042024</v>
      </c>
      <c r="J58" s="82">
        <f t="shared" si="14"/>
        <v>-2.7690696214775712E-2</v>
      </c>
      <c r="K58" s="82">
        <f t="shared" si="15"/>
        <v>-1.2332199637643759E-2</v>
      </c>
      <c r="L58" s="84">
        <f t="shared" si="16"/>
        <v>97.470220548903526</v>
      </c>
      <c r="M58" s="85">
        <f t="shared" si="17"/>
        <v>99.163578016401914</v>
      </c>
    </row>
    <row r="59" spans="1:13" ht="15" thickBot="1" x14ac:dyDescent="0.4">
      <c r="A59" s="63">
        <v>45411</v>
      </c>
      <c r="B59" s="28" vm="58">
        <v>127351.79</v>
      </c>
      <c r="C59" s="28">
        <v>305841.46000000002</v>
      </c>
      <c r="D59" s="71">
        <v>1.7516525199999999</v>
      </c>
      <c r="E59" s="82">
        <f t="shared" si="2"/>
        <v>6.1745361208327409E-3</v>
      </c>
      <c r="F59" s="82">
        <f t="shared" si="10"/>
        <v>6.5244948736731256E-3</v>
      </c>
      <c r="G59" s="82">
        <f t="shared" si="11"/>
        <v>-1.9279460536117621E-2</v>
      </c>
      <c r="H59" s="82">
        <f t="shared" si="12"/>
        <v>-1.894297271749612E-3</v>
      </c>
      <c r="I59" s="83" t="str">
        <f t="shared" si="13"/>
        <v>042024</v>
      </c>
      <c r="J59" s="82">
        <f t="shared" si="14"/>
        <v>-2.1687137297932146E-2</v>
      </c>
      <c r="K59" s="82">
        <f t="shared" si="15"/>
        <v>-5.8881661372875982E-3</v>
      </c>
      <c r="L59" s="84">
        <f t="shared" si="16"/>
        <v>98.072053946388266</v>
      </c>
      <c r="M59" s="85">
        <f t="shared" si="17"/>
        <v>99.810570272825018</v>
      </c>
    </row>
    <row r="60" spans="1:13" ht="15" thickBot="1" x14ac:dyDescent="0.4">
      <c r="A60" s="63">
        <v>45412</v>
      </c>
      <c r="B60" s="28" vm="59">
        <v>125924.19</v>
      </c>
      <c r="C60" s="28">
        <v>302737.53000000003</v>
      </c>
      <c r="D60" s="71">
        <v>1.7338753099999999</v>
      </c>
      <c r="E60" s="82">
        <f t="shared" si="2"/>
        <v>-1.0148822210468977E-2</v>
      </c>
      <c r="F60" s="82">
        <f t="shared" si="10"/>
        <v>-1.1209893476958555E-2</v>
      </c>
      <c r="G60" s="82">
        <f t="shared" si="11"/>
        <v>-2.9232618929291854E-2</v>
      </c>
      <c r="H60" s="82">
        <f t="shared" si="12"/>
        <v>-1.3082955878078173E-2</v>
      </c>
      <c r="I60" s="83" t="str">
        <f t="shared" si="13"/>
        <v>042024</v>
      </c>
      <c r="J60" s="82">
        <f t="shared" si="14"/>
        <v>-3.1615860607710378E-2</v>
      </c>
      <c r="K60" s="82">
        <f t="shared" si="15"/>
        <v>-1.7032053899072475E-2</v>
      </c>
      <c r="L60" s="84">
        <f t="shared" si="16"/>
        <v>97.076738107070852</v>
      </c>
      <c r="M60" s="85">
        <f t="shared" si="17"/>
        <v>98.691704412192166</v>
      </c>
    </row>
    <row r="61" spans="1:13" ht="15" thickBot="1" x14ac:dyDescent="0.4">
      <c r="A61" s="63">
        <v>45414</v>
      </c>
      <c r="B61" s="28" vm="60">
        <v>127122.25</v>
      </c>
      <c r="C61" s="28">
        <v>306216.81</v>
      </c>
      <c r="D61" s="71">
        <v>1.75380227</v>
      </c>
      <c r="E61" s="82">
        <f t="shared" si="2"/>
        <v>1.1492729543510327E-2</v>
      </c>
      <c r="F61" s="82">
        <f t="shared" si="10"/>
        <v>9.5141370375302348E-3</v>
      </c>
      <c r="G61" s="82">
        <f t="shared" si="11"/>
        <v>-1.8075851968984424E-2</v>
      </c>
      <c r="H61" s="82">
        <f t="shared" si="12"/>
        <v>-3.6932918756278355E-3</v>
      </c>
      <c r="I61" s="83" t="str">
        <f t="shared" si="13"/>
        <v>052024</v>
      </c>
      <c r="J61" s="82">
        <f t="shared" si="14"/>
        <v>1.1492729543510327E-2</v>
      </c>
      <c r="K61" s="82">
        <f t="shared" si="15"/>
        <v>9.5141370375302348E-3</v>
      </c>
      <c r="L61" s="84">
        <f t="shared" si="16"/>
        <v>98.192414803101599</v>
      </c>
      <c r="M61" s="85">
        <f t="shared" si="17"/>
        <v>99.630670812437188</v>
      </c>
    </row>
    <row r="62" spans="1:13" ht="15" thickBot="1" x14ac:dyDescent="0.4">
      <c r="A62" s="63">
        <v>45415</v>
      </c>
      <c r="B62" s="28" vm="61">
        <v>128508.67</v>
      </c>
      <c r="C62" s="28">
        <v>310682.23</v>
      </c>
      <c r="D62" s="71">
        <v>1.7793771700000001</v>
      </c>
      <c r="E62" s="82">
        <f t="shared" si="2"/>
        <v>1.4582544701575717E-2</v>
      </c>
      <c r="F62" s="82">
        <f t="shared" si="10"/>
        <v>1.0906194627612331E-2</v>
      </c>
      <c r="G62" s="82">
        <f t="shared" si="11"/>
        <v>-3.7568991867653612E-3</v>
      </c>
      <c r="H62" s="82">
        <f t="shared" si="12"/>
        <v>7.1726229919724105E-3</v>
      </c>
      <c r="I62" s="83" t="str">
        <f t="shared" si="13"/>
        <v>052024</v>
      </c>
      <c r="J62" s="82">
        <f t="shared" si="14"/>
        <v>2.6242867487397348E-2</v>
      </c>
      <c r="K62" s="82">
        <f t="shared" si="15"/>
        <v>2.052409469538774E-2</v>
      </c>
      <c r="L62" s="84">
        <f t="shared" si="16"/>
        <v>99.624310081323486</v>
      </c>
      <c r="M62" s="85">
        <f t="shared" si="17"/>
        <v>100.7172622991972</v>
      </c>
    </row>
    <row r="63" spans="1:13" ht="15" thickBot="1" x14ac:dyDescent="0.4">
      <c r="A63" s="63">
        <v>45418</v>
      </c>
      <c r="B63" s="28" vm="62">
        <v>128465.69</v>
      </c>
      <c r="C63" s="28">
        <v>312512.77</v>
      </c>
      <c r="D63" s="71">
        <v>1.7898612599999999</v>
      </c>
      <c r="E63" s="82">
        <f t="shared" si="2"/>
        <v>5.891999839471751E-3</v>
      </c>
      <c r="F63" s="82">
        <f t="shared" si="10"/>
        <v>-3.3445214241178967E-4</v>
      </c>
      <c r="G63" s="82">
        <f t="shared" si="11"/>
        <v>2.1129650033011593E-3</v>
      </c>
      <c r="H63" s="82">
        <f t="shared" si="12"/>
        <v>6.8357719504341663E-3</v>
      </c>
      <c r="I63" s="83" t="str">
        <f t="shared" si="13"/>
        <v>052024</v>
      </c>
      <c r="J63" s="82">
        <f t="shared" si="14"/>
        <v>3.2289490297892076E-2</v>
      </c>
      <c r="K63" s="82">
        <f t="shared" si="15"/>
        <v>2.0182778225533937E-2</v>
      </c>
      <c r="L63" s="84">
        <f t="shared" si="16"/>
        <v>100.21129650033012</v>
      </c>
      <c r="M63" s="85">
        <f t="shared" si="17"/>
        <v>100.68357719504338</v>
      </c>
    </row>
    <row r="64" spans="1:13" ht="15" thickBot="1" x14ac:dyDescent="0.4">
      <c r="A64" s="63">
        <v>45419</v>
      </c>
      <c r="B64" s="28" vm="63">
        <v>129210.48</v>
      </c>
      <c r="C64" s="28">
        <v>312520.61</v>
      </c>
      <c r="D64" s="71">
        <v>1.7899061599999999</v>
      </c>
      <c r="E64" s="82">
        <f t="shared" si="2"/>
        <v>2.5085743238006941E-5</v>
      </c>
      <c r="F64" s="82">
        <f t="shared" si="10"/>
        <v>5.7975791045841163E-3</v>
      </c>
      <c r="G64" s="82">
        <f t="shared" si="11"/>
        <v>2.1381037518366508E-3</v>
      </c>
      <c r="H64" s="82">
        <f t="shared" si="12"/>
        <v>1.2672981983641973E-2</v>
      </c>
      <c r="I64" s="83" t="str">
        <f t="shared" si="13"/>
        <v>052024</v>
      </c>
      <c r="J64" s="82">
        <f t="shared" si="14"/>
        <v>3.2315386046992911E-2</v>
      </c>
      <c r="K64" s="82">
        <f t="shared" si="15"/>
        <v>2.6097368583430924E-2</v>
      </c>
      <c r="L64" s="84">
        <f t="shared" si="16"/>
        <v>100.21381037518367</v>
      </c>
      <c r="M64" s="85">
        <f t="shared" si="17"/>
        <v>101.26729819836414</v>
      </c>
    </row>
    <row r="65" spans="1:13" ht="15" thickBot="1" x14ac:dyDescent="0.4">
      <c r="A65" s="63">
        <v>45420</v>
      </c>
      <c r="B65" s="28" vm="64">
        <v>129480.89</v>
      </c>
      <c r="C65" s="28">
        <v>312621.7</v>
      </c>
      <c r="D65" s="71">
        <v>1.7904851399999999</v>
      </c>
      <c r="E65" s="82">
        <f t="shared" si="2"/>
        <v>3.2346947171801865E-4</v>
      </c>
      <c r="F65" s="82">
        <f t="shared" si="10"/>
        <v>2.0927869008768862E-3</v>
      </c>
      <c r="G65" s="82">
        <f t="shared" si="11"/>
        <v>2.4622648348457954E-3</v>
      </c>
      <c r="H65" s="82">
        <f t="shared" si="12"/>
        <v>1.4792290735209157E-2</v>
      </c>
      <c r="I65" s="83" t="str">
        <f t="shared" si="13"/>
        <v>052024</v>
      </c>
      <c r="J65" s="82">
        <f t="shared" si="14"/>
        <v>3.2649308559563828E-2</v>
      </c>
      <c r="K65" s="82">
        <f t="shared" si="15"/>
        <v>2.8244771715426609E-2</v>
      </c>
      <c r="L65" s="84">
        <f t="shared" si="16"/>
        <v>100.24622648348458</v>
      </c>
      <c r="M65" s="85">
        <f t="shared" si="17"/>
        <v>101.47922907352087</v>
      </c>
    </row>
    <row r="66" spans="1:13" ht="15" thickBot="1" x14ac:dyDescent="0.4">
      <c r="A66" s="63">
        <v>45421</v>
      </c>
      <c r="B66" s="28" vm="65">
        <v>128188.34</v>
      </c>
      <c r="C66" s="28">
        <v>306896.26</v>
      </c>
      <c r="D66" s="71">
        <v>1.7576936999999999</v>
      </c>
      <c r="E66" s="82">
        <f t="shared" si="2"/>
        <v>-1.8314276542948593E-2</v>
      </c>
      <c r="F66" s="82">
        <f t="shared" si="10"/>
        <v>-9.9825541823198582E-3</v>
      </c>
      <c r="G66" s="82">
        <f t="shared" si="11"/>
        <v>-1.5897106307210196E-2</v>
      </c>
      <c r="H66" s="82">
        <f t="shared" si="12"/>
        <v>4.6620717091443442E-3</v>
      </c>
      <c r="I66" s="83" t="str">
        <f t="shared" si="13"/>
        <v>052024</v>
      </c>
      <c r="J66" s="82">
        <f t="shared" si="14"/>
        <v>1.3737083550719342E-2</v>
      </c>
      <c r="K66" s="82">
        <f t="shared" si="15"/>
        <v>1.7980262569090355E-2</v>
      </c>
      <c r="L66" s="84">
        <f t="shared" si="16"/>
        <v>98.410289369278985</v>
      </c>
      <c r="M66" s="85">
        <f t="shared" si="17"/>
        <v>100.4662071709144</v>
      </c>
    </row>
    <row r="67" spans="1:13" ht="15" thickBot="1" x14ac:dyDescent="0.4">
      <c r="A67" s="63">
        <v>45422</v>
      </c>
      <c r="B67" s="28" vm="66">
        <v>127599.57</v>
      </c>
      <c r="C67" s="28">
        <v>307103.01</v>
      </c>
      <c r="D67" s="71">
        <v>1.7588778199999999</v>
      </c>
      <c r="E67" s="82">
        <f t="shared" si="2"/>
        <v>6.7367824098130136E-4</v>
      </c>
      <c r="F67" s="82">
        <f t="shared" si="10"/>
        <v>-4.593007445138797E-3</v>
      </c>
      <c r="G67" s="82">
        <f t="shared" si="11"/>
        <v>-1.5234137600842579E-2</v>
      </c>
      <c r="H67" s="82">
        <f t="shared" si="12"/>
        <v>4.7651333935583295E-5</v>
      </c>
      <c r="I67" s="83" t="str">
        <f t="shared" si="13"/>
        <v>052024</v>
      </c>
      <c r="J67" s="82">
        <f t="shared" si="14"/>
        <v>1.4420016165983318E-2</v>
      </c>
      <c r="K67" s="82">
        <f t="shared" si="15"/>
        <v>1.3304671644106092E-2</v>
      </c>
      <c r="L67" s="84">
        <f t="shared" si="16"/>
        <v>98.476586239915747</v>
      </c>
      <c r="M67" s="85">
        <f t="shared" si="17"/>
        <v>100.00476513339353</v>
      </c>
    </row>
    <row r="68" spans="1:13" ht="15" thickBot="1" x14ac:dyDescent="0.4">
      <c r="A68" s="63">
        <v>45425</v>
      </c>
      <c r="B68" s="28" vm="67">
        <v>128154.79</v>
      </c>
      <c r="C68" s="28">
        <v>309925.94</v>
      </c>
      <c r="D68" s="71">
        <v>1.77504565</v>
      </c>
      <c r="E68" s="82">
        <f t="shared" ref="E68:E131" si="18">D68/D67-1</f>
        <v>9.1921279671376421E-3</v>
      </c>
      <c r="F68" s="82">
        <f t="shared" si="10"/>
        <v>4.3512685818611896E-3</v>
      </c>
      <c r="G68" s="82">
        <f t="shared" si="11"/>
        <v>-6.1820437760008451E-3</v>
      </c>
      <c r="H68" s="82">
        <f t="shared" si="12"/>
        <v>4.3991272595489406E-3</v>
      </c>
      <c r="I68" s="83" t="str">
        <f t="shared" si="13"/>
        <v>052024</v>
      </c>
      <c r="J68" s="82">
        <f t="shared" si="14"/>
        <v>2.3744694767006802E-2</v>
      </c>
      <c r="K68" s="82">
        <f t="shared" si="15"/>
        <v>1.7713832425684251E-2</v>
      </c>
      <c r="L68" s="84">
        <f t="shared" si="16"/>
        <v>99.38179562239992</v>
      </c>
      <c r="M68" s="85">
        <f t="shared" si="17"/>
        <v>100.43991272595487</v>
      </c>
    </row>
    <row r="69" spans="1:13" ht="15" thickBot="1" x14ac:dyDescent="0.4">
      <c r="A69" s="63">
        <v>45426</v>
      </c>
      <c r="B69" s="28" vm="68">
        <v>128515.49</v>
      </c>
      <c r="C69" s="28">
        <v>311905.01</v>
      </c>
      <c r="D69" s="71">
        <v>1.78638042</v>
      </c>
      <c r="E69" s="82">
        <f t="shared" si="18"/>
        <v>6.385621688095755E-3</v>
      </c>
      <c r="F69" s="82">
        <f t="shared" si="10"/>
        <v>2.8145651052138287E-3</v>
      </c>
      <c r="G69" s="82">
        <f t="shared" si="11"/>
        <v>1.6410171928216144E-4</v>
      </c>
      <c r="H69" s="82">
        <f t="shared" si="12"/>
        <v>7.2260739948408759E-3</v>
      </c>
      <c r="I69" s="83" t="str">
        <f t="shared" si="13"/>
        <v>052024</v>
      </c>
      <c r="J69" s="82">
        <f t="shared" si="14"/>
        <v>3.0281941092983988E-2</v>
      </c>
      <c r="K69" s="82">
        <f t="shared" si="15"/>
        <v>2.0578254265523066E-2</v>
      </c>
      <c r="L69" s="84">
        <f t="shared" si="16"/>
        <v>100.01641017192821</v>
      </c>
      <c r="M69" s="85">
        <f t="shared" si="17"/>
        <v>100.72260739948406</v>
      </c>
    </row>
    <row r="70" spans="1:13" ht="15" thickBot="1" x14ac:dyDescent="0.4">
      <c r="A70" s="63">
        <v>45427</v>
      </c>
      <c r="B70" s="28" vm="69">
        <v>128027.59</v>
      </c>
      <c r="C70" s="28">
        <v>313100.09999999998</v>
      </c>
      <c r="D70" s="71">
        <v>1.79322509</v>
      </c>
      <c r="E70" s="82">
        <f t="shared" si="18"/>
        <v>3.8315858835935579E-3</v>
      </c>
      <c r="F70" s="82">
        <f t="shared" si="10"/>
        <v>-3.7964295198968934E-3</v>
      </c>
      <c r="G70" s="82">
        <f t="shared" si="11"/>
        <v>3.9963163727068096E-3</v>
      </c>
      <c r="H70" s="82">
        <f t="shared" si="12"/>
        <v>3.4022111943170508E-3</v>
      </c>
      <c r="I70" s="83" t="str">
        <f t="shared" si="13"/>
        <v>052024</v>
      </c>
      <c r="J70" s="82">
        <f t="shared" si="14"/>
        <v>3.422955483459722E-2</v>
      </c>
      <c r="K70" s="82">
        <f t="shared" si="15"/>
        <v>1.6703700853664571E-2</v>
      </c>
      <c r="L70" s="84">
        <f t="shared" si="16"/>
        <v>100.39963163727067</v>
      </c>
      <c r="M70" s="85">
        <f t="shared" si="17"/>
        <v>100.34022111943167</v>
      </c>
    </row>
    <row r="71" spans="1:13" ht="15" thickBot="1" x14ac:dyDescent="0.4">
      <c r="A71" s="63">
        <v>45428</v>
      </c>
      <c r="B71" s="28" vm="70">
        <v>128283.62</v>
      </c>
      <c r="C71" s="28">
        <v>314964.44</v>
      </c>
      <c r="D71" s="71">
        <v>1.8039027599999999</v>
      </c>
      <c r="E71" s="82">
        <f t="shared" si="18"/>
        <v>5.9544504811719356E-3</v>
      </c>
      <c r="F71" s="82">
        <f t="shared" si="10"/>
        <v>1.9998033236430235E-3</v>
      </c>
      <c r="G71" s="82">
        <f t="shared" si="11"/>
        <v>9.9745627218270627E-3</v>
      </c>
      <c r="H71" s="82">
        <f t="shared" si="12"/>
        <v>5.4088182712141997E-3</v>
      </c>
      <c r="I71" s="83" t="str">
        <f t="shared" si="13"/>
        <v>052024</v>
      </c>
      <c r="J71" s="82">
        <f t="shared" si="14"/>
        <v>4.0387823505024345E-2</v>
      </c>
      <c r="K71" s="82">
        <f t="shared" si="15"/>
        <v>1.8736908293791821E-2</v>
      </c>
      <c r="L71" s="84">
        <f t="shared" si="16"/>
        <v>100.9974562721827</v>
      </c>
      <c r="M71" s="85">
        <f t="shared" si="17"/>
        <v>100.5408818271214</v>
      </c>
    </row>
    <row r="72" spans="1:13" ht="15" thickBot="1" x14ac:dyDescent="0.4">
      <c r="A72" s="63">
        <v>45429</v>
      </c>
      <c r="B72" s="28" vm="71">
        <v>128150.71</v>
      </c>
      <c r="C72" s="28">
        <v>314136.88</v>
      </c>
      <c r="D72" s="71">
        <v>1.7991630599999999</v>
      </c>
      <c r="E72" s="82">
        <f t="shared" si="18"/>
        <v>-2.6274697866751628E-3</v>
      </c>
      <c r="F72" s="82">
        <f t="shared" si="10"/>
        <v>-1.0360636845139215E-3</v>
      </c>
      <c r="G72" s="82">
        <f t="shared" si="11"/>
        <v>7.3208850729649111E-3</v>
      </c>
      <c r="H72" s="82">
        <f t="shared" si="12"/>
        <v>4.3671507065132786E-3</v>
      </c>
      <c r="I72" s="83" t="str">
        <f t="shared" si="13"/>
        <v>052024</v>
      </c>
      <c r="J72" s="82">
        <f t="shared" si="14"/>
        <v>3.7654235932340185E-2</v>
      </c>
      <c r="K72" s="82">
        <f t="shared" si="15"/>
        <v>1.7681431979034601E-2</v>
      </c>
      <c r="L72" s="84">
        <f t="shared" si="16"/>
        <v>100.7320885072965</v>
      </c>
      <c r="M72" s="85">
        <f t="shared" si="17"/>
        <v>100.4367150706513</v>
      </c>
    </row>
    <row r="73" spans="1:13" ht="15" thickBot="1" x14ac:dyDescent="0.4">
      <c r="A73" s="63">
        <v>45432</v>
      </c>
      <c r="B73" s="28" vm="72">
        <v>127750.92</v>
      </c>
      <c r="C73" s="28">
        <v>312728.71000000002</v>
      </c>
      <c r="D73" s="71">
        <v>1.79109802</v>
      </c>
      <c r="E73" s="82">
        <f t="shared" si="18"/>
        <v>-4.4826620662165029E-3</v>
      </c>
      <c r="F73" s="82">
        <f t="shared" si="10"/>
        <v>-3.1196861882388793E-3</v>
      </c>
      <c r="G73" s="82">
        <f t="shared" si="11"/>
        <v>2.8054059529407649E-3</v>
      </c>
      <c r="H73" s="82">
        <f t="shared" si="12"/>
        <v>1.2338403785334684E-3</v>
      </c>
      <c r="I73" s="83" t="str">
        <f t="shared" si="13"/>
        <v>052024</v>
      </c>
      <c r="J73" s="82">
        <f t="shared" si="14"/>
        <v>3.3002782651077478E-2</v>
      </c>
      <c r="K73" s="82">
        <f t="shared" si="15"/>
        <v>1.4506585271662376E-2</v>
      </c>
      <c r="L73" s="84">
        <f t="shared" si="16"/>
        <v>100.28054059529407</v>
      </c>
      <c r="M73" s="85">
        <f t="shared" si="17"/>
        <v>100.12338403785331</v>
      </c>
    </row>
    <row r="74" spans="1:13" ht="15" thickBot="1" x14ac:dyDescent="0.4">
      <c r="A74" s="63">
        <v>45433</v>
      </c>
      <c r="B74" s="28" vm="73">
        <v>127411.55</v>
      </c>
      <c r="C74" s="28">
        <v>311703.12</v>
      </c>
      <c r="D74" s="71">
        <v>1.78522413</v>
      </c>
      <c r="E74" s="82">
        <f t="shared" si="18"/>
        <v>-3.2794910911687625E-3</v>
      </c>
      <c r="F74" s="82">
        <f t="shared" si="10"/>
        <v>-2.6564975031099225E-3</v>
      </c>
      <c r="G74" s="82">
        <f t="shared" si="11"/>
        <v>-4.8328544205777924E-4</v>
      </c>
      <c r="H74" s="82">
        <f t="shared" si="12"/>
        <v>-1.4259348184613163E-3</v>
      </c>
      <c r="I74" s="83" t="str">
        <f t="shared" si="13"/>
        <v>052024</v>
      </c>
      <c r="J74" s="82">
        <f t="shared" si="14"/>
        <v>2.9615059228220719E-2</v>
      </c>
      <c r="K74" s="82">
        <f t="shared" si="15"/>
        <v>1.1811551060999737E-2</v>
      </c>
      <c r="L74" s="84">
        <f t="shared" si="16"/>
        <v>99.951671455794212</v>
      </c>
      <c r="M74" s="85">
        <f t="shared" si="17"/>
        <v>99.857406518153837</v>
      </c>
    </row>
    <row r="75" spans="1:13" ht="15" thickBot="1" x14ac:dyDescent="0.4">
      <c r="A75" s="63">
        <v>45434</v>
      </c>
      <c r="B75" s="28" vm="74">
        <v>125650.03</v>
      </c>
      <c r="C75" s="28">
        <v>305661.09999999998</v>
      </c>
      <c r="D75" s="71">
        <v>1.75061954</v>
      </c>
      <c r="E75" s="82">
        <f t="shared" si="18"/>
        <v>-1.9383891029973954E-2</v>
      </c>
      <c r="F75" s="82">
        <f t="shared" si="10"/>
        <v>-1.3825434193367903E-2</v>
      </c>
      <c r="G75" s="82">
        <f t="shared" si="11"/>
        <v>-1.9857808519686548E-2</v>
      </c>
      <c r="H75" s="82">
        <f t="shared" si="12"/>
        <v>-1.5231654843832598E-2</v>
      </c>
      <c r="I75" s="83" t="str">
        <f t="shared" si="13"/>
        <v>052024</v>
      </c>
      <c r="J75" s="82">
        <f t="shared" si="14"/>
        <v>9.6571131173206481E-3</v>
      </c>
      <c r="K75" s="82">
        <f t="shared" si="15"/>
        <v>-2.1771829542835963E-3</v>
      </c>
      <c r="L75" s="84">
        <f t="shared" si="16"/>
        <v>98.014219148031344</v>
      </c>
      <c r="M75" s="85">
        <f t="shared" si="17"/>
        <v>98.476834515616716</v>
      </c>
    </row>
    <row r="76" spans="1:13" ht="15" thickBot="1" x14ac:dyDescent="0.4">
      <c r="A76" s="63">
        <v>45435</v>
      </c>
      <c r="B76" s="28" vm="75">
        <v>124729.4</v>
      </c>
      <c r="C76" s="28">
        <v>303478.07</v>
      </c>
      <c r="D76" s="71">
        <v>1.73811662</v>
      </c>
      <c r="E76" s="82">
        <f t="shared" si="18"/>
        <v>-7.1419972840015555E-3</v>
      </c>
      <c r="F76" s="82">
        <f t="shared" si="10"/>
        <v>-7.3269381630868269E-3</v>
      </c>
      <c r="G76" s="82">
        <f t="shared" si="11"/>
        <v>-2.6857981389174168E-2</v>
      </c>
      <c r="H76" s="82">
        <f t="shared" si="12"/>
        <v>-2.2446991613757183E-2</v>
      </c>
      <c r="I76" s="83" t="str">
        <f t="shared" si="13"/>
        <v>052024</v>
      </c>
      <c r="J76" s="82">
        <f t="shared" si="14"/>
        <v>2.446144757663804E-3</v>
      </c>
      <c r="K76" s="82">
        <f t="shared" si="15"/>
        <v>-9.4881690324946089E-3</v>
      </c>
      <c r="L76" s="84">
        <f t="shared" si="16"/>
        <v>97.314201861082566</v>
      </c>
      <c r="M76" s="85">
        <f t="shared" si="17"/>
        <v>97.755300838624251</v>
      </c>
    </row>
    <row r="77" spans="1:13" ht="15" thickBot="1" x14ac:dyDescent="0.4">
      <c r="A77" s="63">
        <v>45436</v>
      </c>
      <c r="B77" s="28" vm="76">
        <v>124305.57</v>
      </c>
      <c r="C77" s="28">
        <v>301850.64</v>
      </c>
      <c r="D77" s="71">
        <v>1.72879581</v>
      </c>
      <c r="E77" s="82">
        <f t="shared" si="18"/>
        <v>-5.3625918380550974E-3</v>
      </c>
      <c r="F77" s="82">
        <f t="shared" si="10"/>
        <v>-3.3979959817010963E-3</v>
      </c>
      <c r="G77" s="82">
        <f t="shared" si="11"/>
        <v>-3.2076544835445087E-2</v>
      </c>
      <c r="H77" s="82">
        <f t="shared" si="12"/>
        <v>-2.5768712808153404E-2</v>
      </c>
      <c r="I77" s="83" t="str">
        <f t="shared" si="13"/>
        <v>052024</v>
      </c>
      <c r="J77" s="82">
        <f t="shared" si="14"/>
        <v>-2.9295647563034599E-3</v>
      </c>
      <c r="K77" s="82">
        <f t="shared" si="15"/>
        <v>-1.28539242539496E-2</v>
      </c>
      <c r="L77" s="84">
        <f t="shared" si="16"/>
        <v>96.792345516455484</v>
      </c>
      <c r="M77" s="85">
        <f t="shared" si="17"/>
        <v>97.423128719184618</v>
      </c>
    </row>
    <row r="78" spans="1:13" ht="15" thickBot="1" x14ac:dyDescent="0.4">
      <c r="A78" s="63">
        <v>45439</v>
      </c>
      <c r="B78" s="28" vm="77">
        <v>124495.67999999999</v>
      </c>
      <c r="C78" s="28">
        <v>303004.36</v>
      </c>
      <c r="D78" s="71">
        <v>1.7354035299999999</v>
      </c>
      <c r="E78" s="82">
        <f t="shared" si="18"/>
        <v>3.8221517901526614E-3</v>
      </c>
      <c r="F78" s="82">
        <f t="shared" si="10"/>
        <v>1.5293763585975118E-3</v>
      </c>
      <c r="G78" s="82">
        <f t="shared" si="11"/>
        <v>-2.8376994468557126E-2</v>
      </c>
      <c r="H78" s="82">
        <f t="shared" si="12"/>
        <v>-2.4278746509716176E-2</v>
      </c>
      <c r="I78" s="83" t="str">
        <f t="shared" si="13"/>
        <v>052024</v>
      </c>
      <c r="J78" s="82">
        <f t="shared" si="14"/>
        <v>8.8138979267160522E-4</v>
      </c>
      <c r="K78" s="82">
        <f t="shared" si="15"/>
        <v>-1.1344206383221311E-2</v>
      </c>
      <c r="L78" s="84">
        <f t="shared" si="16"/>
        <v>97.162300553144277</v>
      </c>
      <c r="M78" s="85">
        <f t="shared" si="17"/>
        <v>97.57212534902834</v>
      </c>
    </row>
    <row r="79" spans="1:13" ht="15" thickBot="1" x14ac:dyDescent="0.4">
      <c r="A79" s="63">
        <v>45440</v>
      </c>
      <c r="B79" s="28" vm="78">
        <v>123779.54</v>
      </c>
      <c r="C79" s="28">
        <v>300402.94</v>
      </c>
      <c r="D79" s="71">
        <v>1.7205043600000001</v>
      </c>
      <c r="E79" s="82">
        <f t="shared" si="18"/>
        <v>-8.5854210518978569E-3</v>
      </c>
      <c r="F79" s="82">
        <f t="shared" si="10"/>
        <v>-5.7523281129112647E-3</v>
      </c>
      <c r="G79" s="82">
        <f t="shared" si="11"/>
        <v>-3.6718787074755066E-2</v>
      </c>
      <c r="H79" s="82">
        <f t="shared" si="12"/>
        <v>-2.9891415306533387E-2</v>
      </c>
      <c r="I79" s="83" t="str">
        <f t="shared" si="13"/>
        <v>052024</v>
      </c>
      <c r="J79" s="82">
        <f t="shared" si="14"/>
        <v>-7.7115983617072059E-3</v>
      </c>
      <c r="K79" s="82">
        <f t="shared" si="15"/>
        <v>-1.7031278898835711E-2</v>
      </c>
      <c r="L79" s="84">
        <f t="shared" si="16"/>
        <v>96.328121292524486</v>
      </c>
      <c r="M79" s="85">
        <f t="shared" si="17"/>
        <v>97.010858469346616</v>
      </c>
    </row>
    <row r="80" spans="1:13" ht="15" thickBot="1" x14ac:dyDescent="0.4">
      <c r="A80" s="63">
        <v>45441</v>
      </c>
      <c r="B80" s="28" vm="79">
        <v>122707.28</v>
      </c>
      <c r="C80" s="28">
        <v>298345</v>
      </c>
      <c r="D80" s="71">
        <v>1.70871788</v>
      </c>
      <c r="E80" s="82">
        <f t="shared" si="18"/>
        <v>-6.8505958334218464E-3</v>
      </c>
      <c r="F80" s="82">
        <f t="shared" si="10"/>
        <v>-8.66265943466904E-3</v>
      </c>
      <c r="G80" s="82">
        <f t="shared" si="11"/>
        <v>-4.3317837338434306E-2</v>
      </c>
      <c r="H80" s="82">
        <f t="shared" si="12"/>
        <v>-3.8295135590381668E-2</v>
      </c>
      <c r="I80" s="83" t="str">
        <f t="shared" si="13"/>
        <v>052024</v>
      </c>
      <c r="J80" s="82">
        <f t="shared" si="14"/>
        <v>-1.4509365151523346E-2</v>
      </c>
      <c r="K80" s="82">
        <f t="shared" si="15"/>
        <v>-2.5546402164667303E-2</v>
      </c>
      <c r="L80" s="84">
        <f t="shared" si="16"/>
        <v>95.668216266156563</v>
      </c>
      <c r="M80" s="85">
        <f t="shared" si="17"/>
        <v>96.170486440961781</v>
      </c>
    </row>
    <row r="81" spans="1:13" ht="15" thickBot="1" x14ac:dyDescent="0.4">
      <c r="A81" s="63">
        <v>45443</v>
      </c>
      <c r="B81" s="28" vm="80">
        <v>122098.09</v>
      </c>
      <c r="C81" s="28">
        <v>295633.43</v>
      </c>
      <c r="D81" s="71">
        <v>1.69318784</v>
      </c>
      <c r="E81" s="82">
        <f t="shared" si="18"/>
        <v>-9.0887092490657961E-3</v>
      </c>
      <c r="F81" s="82">
        <f t="shared" si="10"/>
        <v>-4.9645791186961885E-3</v>
      </c>
      <c r="G81" s="82">
        <f t="shared" si="11"/>
        <v>-5.2012843358632654E-2</v>
      </c>
      <c r="H81" s="82">
        <f t="shared" si="12"/>
        <v>-4.3069595478578138E-2</v>
      </c>
      <c r="I81" s="83" t="str">
        <f t="shared" si="13"/>
        <v>052024</v>
      </c>
      <c r="J81" s="82">
        <f t="shared" si="14"/>
        <v>-2.3466202999338437E-2</v>
      </c>
      <c r="K81" s="82">
        <f t="shared" si="15"/>
        <v>-3.0384154148618947E-2</v>
      </c>
      <c r="L81" s="84">
        <f t="shared" si="16"/>
        <v>94.798715664136722</v>
      </c>
      <c r="M81" s="85">
        <f t="shared" si="17"/>
        <v>95.693040452142128</v>
      </c>
    </row>
    <row r="82" spans="1:13" ht="15" thickBot="1" x14ac:dyDescent="0.4">
      <c r="A82" s="63">
        <v>45446</v>
      </c>
      <c r="B82" s="28" vm="81">
        <v>122031.58</v>
      </c>
      <c r="C82" s="28">
        <v>296266.67</v>
      </c>
      <c r="D82" s="71">
        <v>1.6968146099999999</v>
      </c>
      <c r="E82" s="82">
        <f t="shared" si="18"/>
        <v>2.141977348478985E-3</v>
      </c>
      <c r="F82" s="82">
        <f t="shared" si="10"/>
        <v>-5.4472596581978117E-4</v>
      </c>
      <c r="G82" s="82">
        <f t="shared" si="11"/>
        <v>-4.9982276342457999E-2</v>
      </c>
      <c r="H82" s="82">
        <f t="shared" si="12"/>
        <v>-4.3590860317403335E-2</v>
      </c>
      <c r="I82" s="83" t="str">
        <f t="shared" si="13"/>
        <v>062024</v>
      </c>
      <c r="J82" s="82">
        <f t="shared" si="14"/>
        <v>2.141977348478985E-3</v>
      </c>
      <c r="K82" s="82">
        <f t="shared" si="15"/>
        <v>-5.4472596581978117E-4</v>
      </c>
      <c r="L82" s="84">
        <f t="shared" si="16"/>
        <v>95.001772365754206</v>
      </c>
      <c r="M82" s="85">
        <f t="shared" si="17"/>
        <v>95.640913968259611</v>
      </c>
    </row>
    <row r="83" spans="1:13" ht="15" thickBot="1" x14ac:dyDescent="0.4">
      <c r="A83" s="63">
        <v>45447</v>
      </c>
      <c r="B83" s="28" vm="82">
        <v>121802.06</v>
      </c>
      <c r="C83" s="28">
        <v>296154.88</v>
      </c>
      <c r="D83" s="71">
        <v>1.6961743600000001</v>
      </c>
      <c r="E83" s="82">
        <f t="shared" si="18"/>
        <v>-3.7732466247430985E-4</v>
      </c>
      <c r="F83" s="82">
        <f t="shared" si="10"/>
        <v>-1.8808246193321443E-3</v>
      </c>
      <c r="G83" s="82">
        <f t="shared" si="11"/>
        <v>-5.0340741459381722E-2</v>
      </c>
      <c r="H83" s="82">
        <f t="shared" si="12"/>
        <v>-4.5389698173472715E-2</v>
      </c>
      <c r="I83" s="83" t="str">
        <f t="shared" si="13"/>
        <v>062024</v>
      </c>
      <c r="J83" s="82">
        <f t="shared" si="14"/>
        <v>1.7638444651246754E-3</v>
      </c>
      <c r="K83" s="82">
        <f t="shared" si="15"/>
        <v>-2.4245260511446265E-3</v>
      </c>
      <c r="L83" s="84">
        <f t="shared" si="16"/>
        <v>94.965925854061837</v>
      </c>
      <c r="M83" s="85">
        <f t="shared" si="17"/>
        <v>95.461030182652678</v>
      </c>
    </row>
    <row r="84" spans="1:13" ht="15" thickBot="1" x14ac:dyDescent="0.4">
      <c r="A84" s="63">
        <v>45448</v>
      </c>
      <c r="B84" s="28" vm="83">
        <v>121407.33</v>
      </c>
      <c r="C84" s="28">
        <v>295393.5</v>
      </c>
      <c r="D84" s="71">
        <v>1.69181369</v>
      </c>
      <c r="E84" s="82">
        <f t="shared" si="18"/>
        <v>-2.5708854601481645E-3</v>
      </c>
      <c r="F84" s="82">
        <f t="shared" si="10"/>
        <v>-3.2407497869904045E-3</v>
      </c>
      <c r="G84" s="82">
        <f t="shared" si="11"/>
        <v>-5.2782206639258811E-2</v>
      </c>
      <c r="H84" s="82">
        <f t="shared" si="12"/>
        <v>-4.8483351305775857E-2</v>
      </c>
      <c r="I84" s="83" t="str">
        <f t="shared" si="13"/>
        <v>062024</v>
      </c>
      <c r="J84" s="82">
        <f t="shared" si="14"/>
        <v>-8.1157563711287128E-4</v>
      </c>
      <c r="K84" s="82">
        <f t="shared" si="15"/>
        <v>-5.6574185558512236E-3</v>
      </c>
      <c r="L84" s="84">
        <f t="shared" si="16"/>
        <v>94.721779336074121</v>
      </c>
      <c r="M84" s="85">
        <f t="shared" si="17"/>
        <v>95.151664869422362</v>
      </c>
    </row>
    <row r="85" spans="1:13" ht="15" thickBot="1" x14ac:dyDescent="0.4">
      <c r="A85" s="63">
        <v>45449</v>
      </c>
      <c r="B85" s="28" vm="84">
        <v>122898.8</v>
      </c>
      <c r="C85" s="28">
        <v>298304.07</v>
      </c>
      <c r="D85" s="71">
        <v>1.7084834600000001</v>
      </c>
      <c r="E85" s="82">
        <f t="shared" si="18"/>
        <v>9.8531948869617914E-3</v>
      </c>
      <c r="F85" s="82">
        <f t="shared" si="10"/>
        <v>1.2284843098023801E-2</v>
      </c>
      <c r="G85" s="82">
        <f t="shared" si="11"/>
        <v>-4.3449085120877529E-2</v>
      </c>
      <c r="H85" s="82">
        <f t="shared" si="12"/>
        <v>-3.6794118571409906E-2</v>
      </c>
      <c r="I85" s="83" t="str">
        <f t="shared" si="13"/>
        <v>062024</v>
      </c>
      <c r="J85" s="82">
        <f t="shared" si="14"/>
        <v>9.0336226369309713E-3</v>
      </c>
      <c r="K85" s="82">
        <f t="shared" si="15"/>
        <v>6.5579240428741414E-3</v>
      </c>
      <c r="L85" s="84">
        <f t="shared" si="16"/>
        <v>95.655091487912244</v>
      </c>
      <c r="M85" s="85">
        <f t="shared" si="17"/>
        <v>96.320588142858952</v>
      </c>
    </row>
    <row r="86" spans="1:13" ht="15" thickBot="1" x14ac:dyDescent="0.4">
      <c r="A86" s="63">
        <v>45450</v>
      </c>
      <c r="B86" s="28" vm="85">
        <v>120767.19</v>
      </c>
      <c r="C86" s="28">
        <v>294666.84999999998</v>
      </c>
      <c r="D86" s="71">
        <v>1.6876519299999999</v>
      </c>
      <c r="E86" s="82">
        <f t="shared" si="18"/>
        <v>-1.2192994832973203E-2</v>
      </c>
      <c r="F86" s="82">
        <f t="shared" si="10"/>
        <v>-1.7344432980631264E-2</v>
      </c>
      <c r="G86" s="82">
        <f t="shared" si="11"/>
        <v>-5.5112305483474455E-2</v>
      </c>
      <c r="H86" s="82">
        <f t="shared" si="12"/>
        <v>-5.3500378428397943E-2</v>
      </c>
      <c r="I86" s="83" t="str">
        <f t="shared" si="13"/>
        <v>062024</v>
      </c>
      <c r="J86" s="82">
        <f t="shared" si="14"/>
        <v>-3.2695191101773657E-3</v>
      </c>
      <c r="K86" s="82">
        <f t="shared" si="15"/>
        <v>-1.0900252411810807E-2</v>
      </c>
      <c r="L86" s="84">
        <f t="shared" si="16"/>
        <v>94.488769451652558</v>
      </c>
      <c r="M86" s="85">
        <f t="shared" si="17"/>
        <v>94.649962157160147</v>
      </c>
    </row>
    <row r="87" spans="1:13" ht="15" thickBot="1" x14ac:dyDescent="0.4">
      <c r="A87" s="63">
        <v>45453</v>
      </c>
      <c r="B87" s="28" vm="86">
        <v>120759.51</v>
      </c>
      <c r="C87" s="28">
        <v>294273.25</v>
      </c>
      <c r="D87" s="71">
        <v>1.68539766</v>
      </c>
      <c r="E87" s="82">
        <f t="shared" si="18"/>
        <v>-1.3357434432583748E-3</v>
      </c>
      <c r="F87" s="82">
        <f t="shared" si="10"/>
        <v>-6.3593431295472236E-5</v>
      </c>
      <c r="G87" s="82">
        <f t="shared" si="11"/>
        <v>-5.6374433026040394E-2</v>
      </c>
      <c r="H87" s="82">
        <f t="shared" si="12"/>
        <v>-5.3560569587053464E-2</v>
      </c>
      <c r="I87" s="83" t="str">
        <f t="shared" si="13"/>
        <v>062024</v>
      </c>
      <c r="J87" s="82">
        <f t="shared" si="14"/>
        <v>-4.6008953147217424E-3</v>
      </c>
      <c r="K87" s="82">
        <f t="shared" si="15"/>
        <v>-1.0963152658653441E-2</v>
      </c>
      <c r="L87" s="84">
        <f t="shared" si="16"/>
        <v>94.362556697395959</v>
      </c>
      <c r="M87" s="85">
        <f t="shared" si="17"/>
        <v>94.643943041294591</v>
      </c>
    </row>
    <row r="88" spans="1:13" ht="15" thickBot="1" x14ac:dyDescent="0.4">
      <c r="A88" s="63">
        <v>45454</v>
      </c>
      <c r="B88" s="28" vm="87">
        <v>121635.06</v>
      </c>
      <c r="C88" s="28">
        <v>297320.43</v>
      </c>
      <c r="D88" s="71">
        <v>1.7028498400000001</v>
      </c>
      <c r="E88" s="82">
        <f t="shared" si="18"/>
        <v>1.0354933090390039E-2</v>
      </c>
      <c r="F88" s="82">
        <f t="shared" si="10"/>
        <v>7.2503606548255384E-3</v>
      </c>
      <c r="G88" s="82">
        <f t="shared" si="11"/>
        <v>-4.6603253417643598E-2</v>
      </c>
      <c r="H88" s="82">
        <f t="shared" si="12"/>
        <v>-4.669854237861204E-2</v>
      </c>
      <c r="I88" s="83" t="str">
        <f t="shared" si="13"/>
        <v>062024</v>
      </c>
      <c r="J88" s="82">
        <f t="shared" si="14"/>
        <v>5.7063958125285197E-3</v>
      </c>
      <c r="K88" s="82">
        <f t="shared" si="15"/>
        <v>-3.7922788145170472E-3</v>
      </c>
      <c r="L88" s="84">
        <f t="shared" si="16"/>
        <v>95.339674658235637</v>
      </c>
      <c r="M88" s="85">
        <f t="shared" si="17"/>
        <v>95.330145762138741</v>
      </c>
    </row>
    <row r="89" spans="1:13" ht="15" thickBot="1" x14ac:dyDescent="0.4">
      <c r="A89" s="63">
        <v>45455</v>
      </c>
      <c r="B89" s="28" vm="88">
        <v>119936.02</v>
      </c>
      <c r="C89" s="28">
        <v>294537.57</v>
      </c>
      <c r="D89" s="71">
        <v>1.6869114999999999</v>
      </c>
      <c r="E89" s="82">
        <f t="shared" si="18"/>
        <v>-9.3598035631845544E-3</v>
      </c>
      <c r="F89" s="82">
        <f t="shared" si="10"/>
        <v>-1.3968341035882181E-2</v>
      </c>
      <c r="G89" s="82">
        <f t="shared" si="11"/>
        <v>-5.5526859683433738E-2</v>
      </c>
      <c r="H89" s="82">
        <f t="shared" si="12"/>
        <v>-6.0014582248671178E-2</v>
      </c>
      <c r="I89" s="83" t="str">
        <f t="shared" si="13"/>
        <v>062024</v>
      </c>
      <c r="J89" s="82">
        <f t="shared" si="14"/>
        <v>-3.7068184945150406E-3</v>
      </c>
      <c r="K89" s="82">
        <f t="shared" si="15"/>
        <v>-1.7707648006614951E-2</v>
      </c>
      <c r="L89" s="84">
        <f t="shared" si="16"/>
        <v>94.447314031656632</v>
      </c>
      <c r="M89" s="85">
        <f t="shared" si="17"/>
        <v>93.998541775132836</v>
      </c>
    </row>
    <row r="90" spans="1:13" ht="15" thickBot="1" x14ac:dyDescent="0.4">
      <c r="A90" s="63">
        <v>45456</v>
      </c>
      <c r="B90" s="28" vm="89">
        <v>119567.53</v>
      </c>
      <c r="C90" s="28">
        <v>294489.17</v>
      </c>
      <c r="D90" s="71">
        <v>1.6866342999999999</v>
      </c>
      <c r="E90" s="82">
        <f t="shared" si="18"/>
        <v>-1.6432397313081992E-4</v>
      </c>
      <c r="F90" s="82">
        <f t="shared" si="10"/>
        <v>-3.0723880949192761E-3</v>
      </c>
      <c r="G90" s="82">
        <f t="shared" si="11"/>
        <v>-5.5682059262365802E-2</v>
      </c>
      <c r="H90" s="82">
        <f t="shared" si="12"/>
        <v>-6.2902582255568107E-2</v>
      </c>
      <c r="I90" s="83" t="str">
        <f t="shared" si="13"/>
        <v>062024</v>
      </c>
      <c r="J90" s="82">
        <f t="shared" si="14"/>
        <v>-3.8705333485031801E-3</v>
      </c>
      <c r="K90" s="82">
        <f t="shared" si="15"/>
        <v>-2.0725631334609695E-2</v>
      </c>
      <c r="L90" s="84">
        <f t="shared" si="16"/>
        <v>94.431794073763413</v>
      </c>
      <c r="M90" s="85">
        <f t="shared" si="17"/>
        <v>93.709741774443145</v>
      </c>
    </row>
    <row r="91" spans="1:13" ht="15" thickBot="1" x14ac:dyDescent="0.4">
      <c r="A91" s="63">
        <v>45457</v>
      </c>
      <c r="B91" s="28" vm="90">
        <v>119662.38</v>
      </c>
      <c r="C91" s="28">
        <v>273207.69</v>
      </c>
      <c r="D91" s="71">
        <v>1.69026181</v>
      </c>
      <c r="E91" s="82">
        <f t="shared" si="18"/>
        <v>2.1507389005430699E-3</v>
      </c>
      <c r="F91" s="82">
        <f t="shared" si="10"/>
        <v>7.9327556569919189E-4</v>
      </c>
      <c r="G91" s="82">
        <f t="shared" si="11"/>
        <v>-5.3651077932740709E-2</v>
      </c>
      <c r="H91" s="82">
        <f t="shared" si="12"/>
        <v>-6.2159205771391668E-2</v>
      </c>
      <c r="I91" s="83" t="str">
        <f t="shared" si="13"/>
        <v>062024</v>
      </c>
      <c r="J91" s="82">
        <f t="shared" si="14"/>
        <v>-1.7281189545985676E-3</v>
      </c>
      <c r="K91" s="82">
        <f t="shared" si="15"/>
        <v>-1.9948796905831956E-2</v>
      </c>
      <c r="L91" s="84">
        <f t="shared" si="16"/>
        <v>94.634892206725922</v>
      </c>
      <c r="M91" s="85">
        <f t="shared" si="17"/>
        <v>93.784079422860799</v>
      </c>
    </row>
    <row r="92" spans="1:13" ht="15" thickBot="1" x14ac:dyDescent="0.4">
      <c r="A92" s="63">
        <v>45460</v>
      </c>
      <c r="B92" s="28" vm="91">
        <v>119137.86</v>
      </c>
      <c r="C92" s="28">
        <v>272206.13</v>
      </c>
      <c r="D92" s="71">
        <v>1.68406543</v>
      </c>
      <c r="E92" s="82">
        <f t="shared" si="18"/>
        <v>-3.6659291260919824E-3</v>
      </c>
      <c r="F92" s="82">
        <f t="shared" si="10"/>
        <v>-4.3833325060056438E-3</v>
      </c>
      <c r="G92" s="82">
        <f t="shared" si="11"/>
        <v>-5.7120326009592937E-2</v>
      </c>
      <c r="H92" s="82">
        <f t="shared" si="12"/>
        <v>-6.6270073810192121E-2</v>
      </c>
      <c r="I92" s="83" t="str">
        <f t="shared" si="13"/>
        <v>062024</v>
      </c>
      <c r="J92" s="82">
        <f t="shared" si="14"/>
        <v>-5.3877129190815776E-3</v>
      </c>
      <c r="K92" s="82">
        <f t="shared" si="15"/>
        <v>-2.4244687201904536E-2</v>
      </c>
      <c r="L92" s="84">
        <f t="shared" si="16"/>
        <v>94.28796739904071</v>
      </c>
      <c r="M92" s="85">
        <f t="shared" si="17"/>
        <v>93.37299261898076</v>
      </c>
    </row>
    <row r="93" spans="1:13" ht="15" thickBot="1" x14ac:dyDescent="0.4">
      <c r="A93" s="63">
        <v>45461</v>
      </c>
      <c r="B93" s="28" vm="92">
        <v>119630.44</v>
      </c>
      <c r="C93" s="28">
        <v>271821.03000000003</v>
      </c>
      <c r="D93" s="71">
        <v>1.6816829200000001</v>
      </c>
      <c r="E93" s="82">
        <f t="shared" si="18"/>
        <v>-1.4147371934354336E-3</v>
      </c>
      <c r="F93" s="82">
        <f t="shared" si="10"/>
        <v>4.1345379210269151E-3</v>
      </c>
      <c r="G93" s="82">
        <f t="shared" si="11"/>
        <v>-5.8454252953321406E-2</v>
      </c>
      <c r="H93" s="82">
        <f t="shared" si="12"/>
        <v>-6.2409532022362657E-2</v>
      </c>
      <c r="I93" s="83" t="str">
        <f t="shared" si="13"/>
        <v>062024</v>
      </c>
      <c r="J93" s="82">
        <f t="shared" si="14"/>
        <v>-6.7948279146627932E-3</v>
      </c>
      <c r="K93" s="82">
        <f t="shared" si="15"/>
        <v>-2.0210389859497302E-2</v>
      </c>
      <c r="L93" s="84">
        <f t="shared" si="16"/>
        <v>94.154574704667866</v>
      </c>
      <c r="M93" s="85">
        <f t="shared" si="17"/>
        <v>93.759046797763702</v>
      </c>
    </row>
    <row r="94" spans="1:13" ht="15" thickBot="1" x14ac:dyDescent="0.4">
      <c r="A94" s="63">
        <v>45462</v>
      </c>
      <c r="B94" s="28" vm="93">
        <v>120261.34</v>
      </c>
      <c r="C94" s="28">
        <v>272710.19</v>
      </c>
      <c r="D94" s="71">
        <v>1.6871839099999999</v>
      </c>
      <c r="E94" s="82">
        <f t="shared" si="18"/>
        <v>3.271122002000082E-3</v>
      </c>
      <c r="F94" s="82">
        <f t="shared" si="10"/>
        <v>5.2737413654919685E-3</v>
      </c>
      <c r="G94" s="82">
        <f t="shared" si="11"/>
        <v>-5.537434194426738E-2</v>
      </c>
      <c r="H94" s="82">
        <f t="shared" si="12"/>
        <v>-5.7464922387498008E-2</v>
      </c>
      <c r="I94" s="83" t="str">
        <f t="shared" si="13"/>
        <v>062024</v>
      </c>
      <c r="J94" s="82">
        <f t="shared" si="14"/>
        <v>-3.5459326237541333E-3</v>
      </c>
      <c r="K94" s="82">
        <f t="shared" si="15"/>
        <v>-1.5043232863020117E-2</v>
      </c>
      <c r="L94" s="84">
        <f t="shared" si="16"/>
        <v>94.462565805573263</v>
      </c>
      <c r="M94" s="85">
        <f t="shared" si="17"/>
        <v>94.253507761250162</v>
      </c>
    </row>
    <row r="95" spans="1:13" ht="15" thickBot="1" x14ac:dyDescent="0.4">
      <c r="A95" s="63">
        <v>45463</v>
      </c>
      <c r="B95" s="28" vm="94">
        <v>120445.91</v>
      </c>
      <c r="C95" s="28">
        <v>271847.57</v>
      </c>
      <c r="D95" s="71">
        <v>1.6818471100000001</v>
      </c>
      <c r="E95" s="82">
        <f t="shared" si="18"/>
        <v>-3.1631406442228505E-3</v>
      </c>
      <c r="F95" s="82">
        <f t="shared" si="10"/>
        <v>1.5347409233923415E-3</v>
      </c>
      <c r="G95" s="82">
        <f t="shared" si="11"/>
        <v>-5.8362325756839195E-2</v>
      </c>
      <c r="H95" s="82">
        <f t="shared" si="12"/>
        <v>-5.6018375232153361E-2</v>
      </c>
      <c r="I95" s="83" t="str">
        <f t="shared" si="13"/>
        <v>062024</v>
      </c>
      <c r="J95" s="82">
        <f t="shared" si="14"/>
        <v>-6.6978569843730851E-3</v>
      </c>
      <c r="K95" s="82">
        <f t="shared" si="15"/>
        <v>-1.3531579404722827E-2</v>
      </c>
      <c r="L95" s="84">
        <f t="shared" si="16"/>
        <v>94.163767424316077</v>
      </c>
      <c r="M95" s="85">
        <f t="shared" si="17"/>
        <v>94.398162476784634</v>
      </c>
    </row>
    <row r="96" spans="1:13" ht="15" thickBot="1" x14ac:dyDescent="0.4">
      <c r="A96" s="63">
        <v>45464</v>
      </c>
      <c r="B96" s="28" vm="95">
        <v>121341.13</v>
      </c>
      <c r="C96" s="28">
        <v>273411.36</v>
      </c>
      <c r="D96" s="71">
        <v>1.6915218599999999</v>
      </c>
      <c r="E96" s="82">
        <f t="shared" si="18"/>
        <v>5.752455108716692E-3</v>
      </c>
      <c r="F96" s="82">
        <f t="shared" si="10"/>
        <v>7.4325479379084847E-3</v>
      </c>
      <c r="G96" s="82">
        <f t="shared" si="11"/>
        <v>-5.294559730707904E-2</v>
      </c>
      <c r="H96" s="82">
        <f t="shared" si="12"/>
        <v>-4.9002186553561589E-2</v>
      </c>
      <c r="I96" s="83" t="str">
        <f t="shared" si="13"/>
        <v>062024</v>
      </c>
      <c r="J96" s="82">
        <f t="shared" si="14"/>
        <v>-9.8393099728355526E-4</v>
      </c>
      <c r="K96" s="82">
        <f t="shared" si="15"/>
        <v>-6.199605579415568E-3</v>
      </c>
      <c r="L96" s="84">
        <f t="shared" si="16"/>
        <v>94.705440269292097</v>
      </c>
      <c r="M96" s="85">
        <f t="shared" si="17"/>
        <v>95.099781344643816</v>
      </c>
    </row>
    <row r="97" spans="1:13" ht="15" thickBot="1" x14ac:dyDescent="0.4">
      <c r="A97" s="63">
        <v>45467</v>
      </c>
      <c r="B97" s="28" vm="96">
        <v>122636.96</v>
      </c>
      <c r="C97" s="28">
        <v>276199.64</v>
      </c>
      <c r="D97" s="71">
        <v>1.7087721899999999</v>
      </c>
      <c r="E97" s="82">
        <f t="shared" si="18"/>
        <v>1.0198112367285628E-2</v>
      </c>
      <c r="F97" s="82">
        <f t="shared" si="10"/>
        <v>1.0679231353787566E-2</v>
      </c>
      <c r="G97" s="82">
        <f t="shared" si="11"/>
        <v>-4.328743009048408E-2</v>
      </c>
      <c r="H97" s="82">
        <f t="shared" si="12"/>
        <v>-3.8846260886821082E-2</v>
      </c>
      <c r="I97" s="83" t="str">
        <f t="shared" si="13"/>
        <v>062024</v>
      </c>
      <c r="J97" s="82">
        <f t="shared" si="14"/>
        <v>9.2041471311301581E-3</v>
      </c>
      <c r="K97" s="82">
        <f t="shared" si="15"/>
        <v>4.4134187520872281E-3</v>
      </c>
      <c r="L97" s="84">
        <f t="shared" si="16"/>
        <v>95.671256990951591</v>
      </c>
      <c r="M97" s="85">
        <f t="shared" si="17"/>
        <v>96.115373911317874</v>
      </c>
    </row>
    <row r="98" spans="1:13" ht="15" thickBot="1" x14ac:dyDescent="0.4">
      <c r="A98" s="63">
        <v>45468</v>
      </c>
      <c r="B98" s="28" vm="97">
        <v>122331.39</v>
      </c>
      <c r="C98" s="28">
        <v>275104.98</v>
      </c>
      <c r="D98" s="71">
        <v>1.7019998300000001</v>
      </c>
      <c r="E98" s="82">
        <f t="shared" si="18"/>
        <v>-3.9632901563079193E-3</v>
      </c>
      <c r="F98" s="82">
        <f t="shared" si="10"/>
        <v>-2.4916631984355231E-3</v>
      </c>
      <c r="G98" s="82">
        <f t="shared" si="11"/>
        <v>-4.7079159601222553E-2</v>
      </c>
      <c r="H98" s="82">
        <f t="shared" si="12"/>
        <v>-4.1241132286608084E-2</v>
      </c>
      <c r="I98" s="83" t="str">
        <f t="shared" si="13"/>
        <v>062024</v>
      </c>
      <c r="J98" s="82">
        <f t="shared" si="14"/>
        <v>5.2043782691002516E-3</v>
      </c>
      <c r="K98" s="82">
        <f t="shared" si="15"/>
        <v>1.9107588005677911E-3</v>
      </c>
      <c r="L98" s="84">
        <f t="shared" si="16"/>
        <v>95.29208403987775</v>
      </c>
      <c r="M98" s="85">
        <f t="shared" si="17"/>
        <v>95.875886771339168</v>
      </c>
    </row>
    <row r="99" spans="1:13" ht="15" thickBot="1" x14ac:dyDescent="0.4">
      <c r="A99" s="63">
        <v>45469</v>
      </c>
      <c r="B99" s="28" vm="98">
        <v>122641.3</v>
      </c>
      <c r="C99" s="28">
        <v>275115.12</v>
      </c>
      <c r="D99" s="71">
        <v>1.7020625599999999</v>
      </c>
      <c r="E99" s="82">
        <f t="shared" si="18"/>
        <v>3.6856642929183892E-5</v>
      </c>
      <c r="F99" s="82">
        <f t="shared" si="10"/>
        <v>2.5333644945912948E-3</v>
      </c>
      <c r="G99" s="82">
        <f t="shared" si="11"/>
        <v>-4.7044038138068234E-2</v>
      </c>
      <c r="H99" s="82">
        <f t="shared" si="12"/>
        <v>-3.8812246612268453E-2</v>
      </c>
      <c r="I99" s="83" t="str">
        <f t="shared" si="13"/>
        <v>062024</v>
      </c>
      <c r="J99" s="82">
        <f t="shared" si="14"/>
        <v>5.2414267279410343E-3</v>
      </c>
      <c r="K99" s="82">
        <f t="shared" si="15"/>
        <v>4.4489639436622319E-3</v>
      </c>
      <c r="L99" s="84">
        <f t="shared" si="16"/>
        <v>95.29559618619318</v>
      </c>
      <c r="M99" s="85">
        <f t="shared" si="17"/>
        <v>96.118775338773133</v>
      </c>
    </row>
    <row r="100" spans="1:13" ht="15" thickBot="1" x14ac:dyDescent="0.4">
      <c r="A100" s="63">
        <v>45470</v>
      </c>
      <c r="B100" s="28" vm="99">
        <v>124307.83</v>
      </c>
      <c r="C100" s="28">
        <v>276009.78000000003</v>
      </c>
      <c r="D100" s="71">
        <v>1.7075975800000001</v>
      </c>
      <c r="E100" s="82">
        <f t="shared" si="18"/>
        <v>3.2519486240272233E-3</v>
      </c>
      <c r="F100" s="82">
        <f t="shared" si="10"/>
        <v>1.3588652436006488E-2</v>
      </c>
      <c r="G100" s="82">
        <f t="shared" si="11"/>
        <v>-4.3945074309132859E-2</v>
      </c>
      <c r="H100" s="82">
        <f t="shared" si="12"/>
        <v>-2.5751000305736627E-2</v>
      </c>
      <c r="I100" s="83" t="str">
        <f t="shared" si="13"/>
        <v>062024</v>
      </c>
      <c r="J100" s="82">
        <f t="shared" si="14"/>
        <v>8.510420202404223E-3</v>
      </c>
      <c r="K100" s="82">
        <f t="shared" si="15"/>
        <v>1.8098071804399485E-2</v>
      </c>
      <c r="L100" s="84">
        <f t="shared" si="16"/>
        <v>95.605492569086721</v>
      </c>
      <c r="M100" s="85">
        <f t="shared" si="17"/>
        <v>97.424899969426306</v>
      </c>
    </row>
    <row r="101" spans="1:13" ht="15" thickBot="1" x14ac:dyDescent="0.4">
      <c r="A101" s="63">
        <v>45471</v>
      </c>
      <c r="B101" s="28" vm="100">
        <v>123906.55</v>
      </c>
      <c r="C101" s="28">
        <v>275311.09000000003</v>
      </c>
      <c r="D101" s="71">
        <v>1.7032749700000001</v>
      </c>
      <c r="E101" s="82">
        <f t="shared" si="18"/>
        <v>-2.5313985277491957E-3</v>
      </c>
      <c r="F101" s="82">
        <f t="shared" si="10"/>
        <v>-3.2281152361842702E-3</v>
      </c>
      <c r="G101" s="82">
        <f t="shared" si="11"/>
        <v>-4.6365230340474017E-2</v>
      </c>
      <c r="H101" s="82">
        <f t="shared" si="12"/>
        <v>-2.88959883454869E-2</v>
      </c>
      <c r="I101" s="83" t="str">
        <f t="shared" si="13"/>
        <v>062024</v>
      </c>
      <c r="J101" s="82">
        <f t="shared" si="14"/>
        <v>5.9574784094842403E-3</v>
      </c>
      <c r="K101" s="82">
        <f t="shared" si="15"/>
        <v>1.4811533906877949E-2</v>
      </c>
      <c r="L101" s="84">
        <f t="shared" si="16"/>
        <v>95.3634769659526</v>
      </c>
      <c r="M101" s="85">
        <f t="shared" si="17"/>
        <v>97.110401165451279</v>
      </c>
    </row>
    <row r="102" spans="1:13" ht="15" thickBot="1" x14ac:dyDescent="0.4">
      <c r="A102" s="63">
        <v>45474</v>
      </c>
      <c r="B102" s="28" vm="101">
        <v>124718.07</v>
      </c>
      <c r="C102" s="28">
        <v>277433.53000000003</v>
      </c>
      <c r="D102" s="71">
        <v>1.7164059300000001</v>
      </c>
      <c r="E102" s="82">
        <f t="shared" si="18"/>
        <v>7.7092426245188861E-3</v>
      </c>
      <c r="F102" s="82">
        <f t="shared" si="10"/>
        <v>6.5494519861943878E-3</v>
      </c>
      <c r="G102" s="82">
        <f t="shared" si="11"/>
        <v>-3.9013428525991656E-2</v>
      </c>
      <c r="H102" s="82">
        <f t="shared" si="12"/>
        <v>-2.2535789247554838E-2</v>
      </c>
      <c r="I102" s="83" t="str">
        <f t="shared" si="13"/>
        <v>072024</v>
      </c>
      <c r="J102" s="82">
        <f t="shared" si="14"/>
        <v>7.7092426245188861E-3</v>
      </c>
      <c r="K102" s="82">
        <f t="shared" si="15"/>
        <v>6.5494519861943878E-3</v>
      </c>
      <c r="L102" s="84">
        <f t="shared" si="16"/>
        <v>96.098657147400843</v>
      </c>
      <c r="M102" s="85">
        <f t="shared" si="17"/>
        <v>97.746421075244484</v>
      </c>
    </row>
    <row r="103" spans="1:13" ht="15" thickBot="1" x14ac:dyDescent="0.4">
      <c r="A103" s="63">
        <v>45475</v>
      </c>
      <c r="B103" s="28" vm="102">
        <v>124787.08</v>
      </c>
      <c r="C103" s="28">
        <v>278302.17</v>
      </c>
      <c r="D103" s="71">
        <v>1.72177997</v>
      </c>
      <c r="E103" s="82">
        <f t="shared" si="18"/>
        <v>3.1309842887805583E-3</v>
      </c>
      <c r="F103" s="82">
        <f t="shared" si="10"/>
        <v>5.5332799810003941E-4</v>
      </c>
      <c r="G103" s="82">
        <f t="shared" si="11"/>
        <v>-3.6004594668977319E-2</v>
      </c>
      <c r="H103" s="82">
        <f t="shared" si="12"/>
        <v>-2.199493093260485E-2</v>
      </c>
      <c r="I103" s="83" t="str">
        <f t="shared" si="13"/>
        <v>072024</v>
      </c>
      <c r="J103" s="82">
        <f t="shared" si="14"/>
        <v>1.0864364430835272E-2</v>
      </c>
      <c r="K103" s="82">
        <f t="shared" si="15"/>
        <v>7.1064039794506151E-3</v>
      </c>
      <c r="L103" s="84">
        <f t="shared" si="16"/>
        <v>96.399540533102268</v>
      </c>
      <c r="M103" s="85">
        <f t="shared" si="17"/>
        <v>97.800506906739486</v>
      </c>
    </row>
    <row r="104" spans="1:13" ht="15" thickBot="1" x14ac:dyDescent="0.4">
      <c r="A104" s="63">
        <v>45476</v>
      </c>
      <c r="B104" s="28" vm="103">
        <v>125661.89</v>
      </c>
      <c r="C104" s="28">
        <v>281583.87</v>
      </c>
      <c r="D104" s="71">
        <v>1.7420829600000001</v>
      </c>
      <c r="E104" s="82">
        <f t="shared" si="18"/>
        <v>1.1791860954219358E-2</v>
      </c>
      <c r="F104" s="82">
        <f t="shared" si="10"/>
        <v>7.0104212711763481E-3</v>
      </c>
      <c r="G104" s="82">
        <f t="shared" si="11"/>
        <v>-2.4637294888807504E-2</v>
      </c>
      <c r="H104" s="82">
        <f t="shared" si="12"/>
        <v>-1.5138703393096309E-2</v>
      </c>
      <c r="I104" s="83" t="str">
        <f t="shared" si="13"/>
        <v>072024</v>
      </c>
      <c r="J104" s="82">
        <f t="shared" si="14"/>
        <v>2.2784336459779064E-2</v>
      </c>
      <c r="K104" s="82">
        <f t="shared" si="15"/>
        <v>1.416664413624602E-2</v>
      </c>
      <c r="L104" s="84">
        <f t="shared" si="16"/>
        <v>97.536270511119241</v>
      </c>
      <c r="M104" s="85">
        <f t="shared" si="17"/>
        <v>98.486129660690324</v>
      </c>
    </row>
    <row r="105" spans="1:13" ht="15" thickBot="1" x14ac:dyDescent="0.4">
      <c r="A105" s="63">
        <v>45477</v>
      </c>
      <c r="B105" s="28" vm="104">
        <v>126163.98</v>
      </c>
      <c r="C105" s="28">
        <v>283496.63</v>
      </c>
      <c r="D105" s="71">
        <v>1.7539166900000001</v>
      </c>
      <c r="E105" s="82">
        <f t="shared" si="18"/>
        <v>6.7928624937585447E-3</v>
      </c>
      <c r="F105" s="82">
        <f t="shared" si="10"/>
        <v>3.9955630143713172E-3</v>
      </c>
      <c r="G105" s="82">
        <f t="shared" si="11"/>
        <v>-1.8011790151446827E-2</v>
      </c>
      <c r="H105" s="82">
        <f t="shared" si="12"/>
        <v>-1.1203628022088075E-2</v>
      </c>
      <c r="I105" s="83" t="str">
        <f t="shared" si="13"/>
        <v>072024</v>
      </c>
      <c r="J105" s="82">
        <f t="shared" si="14"/>
        <v>2.9731969818120429E-2</v>
      </c>
      <c r="K105" s="82">
        <f t="shared" si="15"/>
        <v>1.8218810869965907E-2</v>
      </c>
      <c r="L105" s="84">
        <f t="shared" si="16"/>
        <v>98.198820984855317</v>
      </c>
      <c r="M105" s="85">
        <f t="shared" si="17"/>
        <v>98.879637197791155</v>
      </c>
    </row>
    <row r="106" spans="1:13" ht="15" thickBot="1" x14ac:dyDescent="0.4">
      <c r="A106" s="63">
        <v>45478</v>
      </c>
      <c r="B106" s="28" vm="105">
        <v>126267.05</v>
      </c>
      <c r="C106" s="28">
        <v>283598.53000000003</v>
      </c>
      <c r="D106" s="71">
        <v>1.7545471100000001</v>
      </c>
      <c r="E106" s="82">
        <f t="shared" si="18"/>
        <v>3.5943554422757096E-4</v>
      </c>
      <c r="F106" s="82">
        <f t="shared" si="10"/>
        <v>8.1695266747305872E-4</v>
      </c>
      <c r="G106" s="82">
        <f t="shared" si="11"/>
        <v>-1.7658828684814831E-2</v>
      </c>
      <c r="H106" s="82">
        <f t="shared" si="12"/>
        <v>-1.0395828188413114E-2</v>
      </c>
      <c r="I106" s="83" t="str">
        <f t="shared" si="13"/>
        <v>072024</v>
      </c>
      <c r="J106" s="82">
        <f t="shared" si="14"/>
        <v>3.010209208910064E-2</v>
      </c>
      <c r="K106" s="82">
        <f t="shared" si="15"/>
        <v>1.9050647443577429E-2</v>
      </c>
      <c r="L106" s="84">
        <f t="shared" si="16"/>
        <v>98.234117131518516</v>
      </c>
      <c r="M106" s="85">
        <f t="shared" si="17"/>
        <v>98.960417181158661</v>
      </c>
    </row>
    <row r="107" spans="1:13" ht="15" thickBot="1" x14ac:dyDescent="0.4">
      <c r="A107" s="63">
        <v>45481</v>
      </c>
      <c r="B107" s="28" vm="106">
        <v>126548.34</v>
      </c>
      <c r="C107" s="28">
        <v>281877.37</v>
      </c>
      <c r="D107" s="71">
        <v>1.74389876</v>
      </c>
      <c r="E107" s="82">
        <f t="shared" si="18"/>
        <v>-6.0690020457758731E-3</v>
      </c>
      <c r="F107" s="82">
        <f t="shared" ref="F107:F170" si="19">B107/B106-1</f>
        <v>2.2277387489451073E-3</v>
      </c>
      <c r="G107" s="82">
        <f t="shared" ref="G107:G170" si="20">D107/$D$2-1</f>
        <v>-2.3620659263176469E-2</v>
      </c>
      <c r="H107" s="82">
        <f t="shared" ref="H107:H170" si="21">B107/$B$2-1</f>
        <v>-8.191248628750647E-3</v>
      </c>
      <c r="I107" s="83" t="str">
        <f t="shared" ref="I107:I170" si="22">TEXT(A107,"mmaaaa")</f>
        <v>072024</v>
      </c>
      <c r="J107" s="82">
        <f t="shared" ref="J107:J170" si="23">IF(I107=I106,(1+E107)*(1+J106)-1,E107)</f>
        <v>2.3850400384853865E-2</v>
      </c>
      <c r="K107" s="82">
        <f t="shared" ref="K107:K170" si="24">IF(I107=I106,(1+F107)*(1+K106)-1,F107)</f>
        <v>2.13208260580251E-2</v>
      </c>
      <c r="L107" s="84">
        <f t="shared" ref="L107:L170" si="25">L106*(1+E107)</f>
        <v>97.637934073682345</v>
      </c>
      <c r="M107" s="85">
        <f t="shared" ref="M107:M170" si="26">M106*(1+F107)</f>
        <v>99.1808751371249</v>
      </c>
    </row>
    <row r="108" spans="1:13" ht="15" thickBot="1" x14ac:dyDescent="0.4">
      <c r="A108" s="63">
        <v>45482</v>
      </c>
      <c r="B108" s="28" vm="107">
        <v>127108.22</v>
      </c>
      <c r="C108" s="28">
        <v>281899.46000000002</v>
      </c>
      <c r="D108" s="71">
        <v>1.7440354300000001</v>
      </c>
      <c r="E108" s="82">
        <f t="shared" si="18"/>
        <v>7.8370375124370284E-5</v>
      </c>
      <c r="F108" s="82">
        <f t="shared" si="19"/>
        <v>4.4242382002008807E-3</v>
      </c>
      <c r="G108" s="82">
        <f t="shared" si="20"/>
        <v>-2.3544140047979223E-2</v>
      </c>
      <c r="H108" s="82">
        <f t="shared" si="21"/>
        <v>-3.8032504636404951E-3</v>
      </c>
      <c r="I108" s="83" t="str">
        <f t="shared" si="22"/>
        <v>072024</v>
      </c>
      <c r="J108" s="82">
        <f t="shared" si="23"/>
        <v>2.3930639924803154E-2</v>
      </c>
      <c r="K108" s="82">
        <f t="shared" si="24"/>
        <v>2.583939267133184E-2</v>
      </c>
      <c r="L108" s="84">
        <f t="shared" si="25"/>
        <v>97.645585995202069</v>
      </c>
      <c r="M108" s="85">
        <f t="shared" si="26"/>
        <v>99.619674953635922</v>
      </c>
    </row>
    <row r="109" spans="1:13" ht="15" thickBot="1" x14ac:dyDescent="0.4">
      <c r="A109" s="63">
        <v>45483</v>
      </c>
      <c r="B109" s="28" vm="108">
        <v>127218.24000000001</v>
      </c>
      <c r="C109" s="28">
        <v>281913.2</v>
      </c>
      <c r="D109" s="71">
        <v>1.7441204400000001</v>
      </c>
      <c r="E109" s="82">
        <f t="shared" si="18"/>
        <v>4.8743275817608733E-5</v>
      </c>
      <c r="F109" s="82">
        <f t="shared" si="19"/>
        <v>8.65561645029711E-4</v>
      </c>
      <c r="G109" s="82">
        <f t="shared" si="20"/>
        <v>-2.3496544390673946E-2</v>
      </c>
      <c r="H109" s="82">
        <f t="shared" si="21"/>
        <v>-2.9409807663384191E-3</v>
      </c>
      <c r="I109" s="83" t="str">
        <f t="shared" si="22"/>
        <v>072024</v>
      </c>
      <c r="J109" s="82">
        <f t="shared" si="23"/>
        <v>2.3980549658403127E-2</v>
      </c>
      <c r="K109" s="82">
        <f t="shared" si="24"/>
        <v>2.6727319903588675E-2</v>
      </c>
      <c r="L109" s="84">
        <f t="shared" si="25"/>
        <v>97.650345560932607</v>
      </c>
      <c r="M109" s="85">
        <f t="shared" si="26"/>
        <v>99.705901923366113</v>
      </c>
    </row>
    <row r="110" spans="1:13" ht="15" thickBot="1" x14ac:dyDescent="0.4">
      <c r="A110" s="63">
        <v>45484</v>
      </c>
      <c r="B110" s="28" vm="109">
        <v>128293.61</v>
      </c>
      <c r="C110" s="28">
        <v>282630.11</v>
      </c>
      <c r="D110" s="71">
        <v>1.7485557599999999</v>
      </c>
      <c r="E110" s="82">
        <f t="shared" si="18"/>
        <v>2.5430124538874388E-3</v>
      </c>
      <c r="F110" s="82">
        <f t="shared" si="19"/>
        <v>8.4529545448828181E-3</v>
      </c>
      <c r="G110" s="82">
        <f t="shared" si="20"/>
        <v>-2.1013283941795247E-2</v>
      </c>
      <c r="H110" s="82">
        <f t="shared" si="21"/>
        <v>5.487113801809107E-3</v>
      </c>
      <c r="I110" s="83" t="str">
        <f t="shared" si="22"/>
        <v>072024</v>
      </c>
      <c r="J110" s="82">
        <f t="shared" si="23"/>
        <v>2.6584544948722977E-2</v>
      </c>
      <c r="K110" s="82">
        <f t="shared" si="24"/>
        <v>3.5406199268723126E-2</v>
      </c>
      <c r="L110" s="84">
        <f t="shared" si="25"/>
        <v>97.898671605820468</v>
      </c>
      <c r="M110" s="85">
        <f t="shared" si="26"/>
        <v>100.54871138018088</v>
      </c>
    </row>
    <row r="111" spans="1:13" ht="15" thickBot="1" x14ac:dyDescent="0.4">
      <c r="A111" s="63">
        <v>45485</v>
      </c>
      <c r="B111" s="28" vm="110">
        <v>128896.98</v>
      </c>
      <c r="C111" s="28">
        <v>286423.13</v>
      </c>
      <c r="D111" s="71">
        <v>1.77202215</v>
      </c>
      <c r="E111" s="82">
        <f t="shared" si="18"/>
        <v>1.3420441336111644E-2</v>
      </c>
      <c r="F111" s="82">
        <f t="shared" si="19"/>
        <v>4.7030401592098592E-3</v>
      </c>
      <c r="G111" s="82">
        <f t="shared" si="20"/>
        <v>-7.874850150103585E-3</v>
      </c>
      <c r="H111" s="82">
        <f t="shared" si="21"/>
        <v>1.021596007758685E-2</v>
      </c>
      <c r="I111" s="83" t="str">
        <f t="shared" si="22"/>
        <v>072024</v>
      </c>
      <c r="J111" s="82">
        <f t="shared" si="23"/>
        <v>4.0361762610766183E-2</v>
      </c>
      <c r="K111" s="82">
        <f t="shared" si="24"/>
        <v>4.0275756204978697E-2</v>
      </c>
      <c r="L111" s="84">
        <f t="shared" si="25"/>
        <v>99.212514984989639</v>
      </c>
      <c r="M111" s="85">
        <f t="shared" si="26"/>
        <v>101.02159600775867</v>
      </c>
    </row>
    <row r="112" spans="1:13" ht="15" thickBot="1" x14ac:dyDescent="0.4">
      <c r="A112" s="63">
        <v>45488</v>
      </c>
      <c r="B112" s="28" vm="111">
        <v>129320.96000000001</v>
      </c>
      <c r="C112" s="28">
        <v>286542.52</v>
      </c>
      <c r="D112" s="71">
        <v>1.77276078</v>
      </c>
      <c r="E112" s="82">
        <f t="shared" si="18"/>
        <v>4.1682887541782954E-4</v>
      </c>
      <c r="F112" s="82">
        <f t="shared" si="19"/>
        <v>3.2892935117643241E-3</v>
      </c>
      <c r="G112" s="82">
        <f t="shared" si="20"/>
        <v>-7.4613037396178417E-3</v>
      </c>
      <c r="H112" s="82">
        <f t="shared" si="21"/>
        <v>1.3538856880550787E-2</v>
      </c>
      <c r="I112" s="83" t="str">
        <f t="shared" si="22"/>
        <v>072024</v>
      </c>
      <c r="J112" s="82">
        <f t="shared" si="23"/>
        <v>4.0795415434302873E-2</v>
      </c>
      <c r="K112" s="82">
        <f t="shared" si="24"/>
        <v>4.3697528500309391E-2</v>
      </c>
      <c r="L112" s="84">
        <f t="shared" si="25"/>
        <v>99.25386962603821</v>
      </c>
      <c r="M112" s="85">
        <f t="shared" si="26"/>
        <v>101.35388568805507</v>
      </c>
    </row>
    <row r="113" spans="1:13" ht="15" thickBot="1" x14ac:dyDescent="0.4">
      <c r="A113" s="63">
        <v>45489</v>
      </c>
      <c r="B113" s="28" vm="112">
        <v>129110.38</v>
      </c>
      <c r="C113" s="28">
        <v>285731.11</v>
      </c>
      <c r="D113" s="71">
        <v>1.7677408100000001</v>
      </c>
      <c r="E113" s="82">
        <f t="shared" si="18"/>
        <v>-2.8317244247698659E-3</v>
      </c>
      <c r="F113" s="82">
        <f t="shared" si="19"/>
        <v>-1.6283516608599502E-3</v>
      </c>
      <c r="G113" s="82">
        <f t="shared" si="20"/>
        <v>-1.0271899808347529E-2</v>
      </c>
      <c r="H113" s="82">
        <f t="shared" si="21"/>
        <v>1.1888459199603352E-2</v>
      </c>
      <c r="I113" s="83" t="str">
        <f t="shared" si="22"/>
        <v>072024</v>
      </c>
      <c r="J113" s="82">
        <f t="shared" si="23"/>
        <v>3.7848169635229079E-2</v>
      </c>
      <c r="K113" s="82">
        <f t="shared" si="24"/>
        <v>4.1998021896340498E-2</v>
      </c>
      <c r="L113" s="84">
        <f t="shared" si="25"/>
        <v>98.972810019165237</v>
      </c>
      <c r="M113" s="85">
        <f t="shared" si="26"/>
        <v>101.18884591996031</v>
      </c>
    </row>
    <row r="114" spans="1:13" ht="15" thickBot="1" x14ac:dyDescent="0.4">
      <c r="A114" s="63">
        <v>45490</v>
      </c>
      <c r="B114" s="28" vm="113">
        <v>129450.32</v>
      </c>
      <c r="C114" s="28">
        <v>287207.98</v>
      </c>
      <c r="D114" s="71">
        <v>1.7768778000000001</v>
      </c>
      <c r="E114" s="82">
        <f t="shared" si="18"/>
        <v>5.1687385098044825E-3</v>
      </c>
      <c r="F114" s="82">
        <f t="shared" si="19"/>
        <v>2.6329408990972691E-3</v>
      </c>
      <c r="G114" s="82">
        <f t="shared" si="20"/>
        <v>-5.1562540626512998E-3</v>
      </c>
      <c r="H114" s="82">
        <f t="shared" si="21"/>
        <v>1.4552701709154681E-2</v>
      </c>
      <c r="I114" s="83" t="str">
        <f t="shared" si="22"/>
        <v>072024</v>
      </c>
      <c r="J114" s="82">
        <f t="shared" si="23"/>
        <v>4.3212535436952804E-2</v>
      </c>
      <c r="K114" s="82">
        <f t="shared" si="24"/>
        <v>4.4741541104969862E-2</v>
      </c>
      <c r="L114" s="84">
        <f t="shared" si="25"/>
        <v>99.484374593734856</v>
      </c>
      <c r="M114" s="85">
        <f t="shared" si="26"/>
        <v>101.45527017091543</v>
      </c>
    </row>
    <row r="115" spans="1:13" ht="15" thickBot="1" x14ac:dyDescent="0.4">
      <c r="A115" s="63">
        <v>45491</v>
      </c>
      <c r="B115" s="28" vm="114">
        <v>127652.06</v>
      </c>
      <c r="C115" s="28">
        <v>283863.49</v>
      </c>
      <c r="D115" s="71">
        <v>1.7561863499999999</v>
      </c>
      <c r="E115" s="82">
        <f t="shared" si="18"/>
        <v>-1.1644835677501408E-2</v>
      </c>
      <c r="F115" s="82">
        <f t="shared" si="19"/>
        <v>-1.3891506795811748E-2</v>
      </c>
      <c r="G115" s="82">
        <f t="shared" si="20"/>
        <v>-1.674104600888171E-2</v>
      </c>
      <c r="H115" s="82">
        <f t="shared" si="21"/>
        <v>4.590359586527093E-4</v>
      </c>
      <c r="I115" s="83" t="str">
        <f t="shared" si="22"/>
        <v>072024</v>
      </c>
      <c r="J115" s="82">
        <f t="shared" si="23"/>
        <v>3.1064496885079951E-2</v>
      </c>
      <c r="K115" s="82">
        <f t="shared" si="24"/>
        <v>3.0228506886843309E-2</v>
      </c>
      <c r="L115" s="84">
        <f t="shared" si="25"/>
        <v>98.325895399111815</v>
      </c>
      <c r="M115" s="85">
        <f t="shared" si="26"/>
        <v>100.04590359586524</v>
      </c>
    </row>
    <row r="116" spans="1:13" ht="15" thickBot="1" x14ac:dyDescent="0.4">
      <c r="A116" s="63">
        <v>45492</v>
      </c>
      <c r="B116" s="28" vm="115">
        <v>127616.46</v>
      </c>
      <c r="C116" s="28">
        <v>282390.08</v>
      </c>
      <c r="D116" s="71">
        <v>1.7470707599999999</v>
      </c>
      <c r="E116" s="82">
        <f t="shared" si="18"/>
        <v>-5.1905596464748571E-3</v>
      </c>
      <c r="F116" s="82">
        <f t="shared" si="19"/>
        <v>-2.7888308265444639E-4</v>
      </c>
      <c r="G116" s="82">
        <f t="shared" si="20"/>
        <v>-2.1844710257503008E-2</v>
      </c>
      <c r="H116" s="82">
        <f t="shared" si="21"/>
        <v>1.8002485863499729E-4</v>
      </c>
      <c r="I116" s="83" t="str">
        <f t="shared" si="22"/>
        <v>072024</v>
      </c>
      <c r="J116" s="82">
        <f t="shared" si="23"/>
        <v>2.5712695114635364E-2</v>
      </c>
      <c r="K116" s="82">
        <f t="shared" si="24"/>
        <v>2.9941193585004244E-2</v>
      </c>
      <c r="L116" s="84">
        <f t="shared" si="25"/>
        <v>97.815528974249673</v>
      </c>
      <c r="M116" s="85">
        <f t="shared" si="26"/>
        <v>100.01800248586348</v>
      </c>
    </row>
    <row r="117" spans="1:13" ht="15" thickBot="1" x14ac:dyDescent="0.4">
      <c r="A117" s="63">
        <v>45495</v>
      </c>
      <c r="B117" s="28" vm="116">
        <v>127859.63</v>
      </c>
      <c r="C117" s="28">
        <v>283560.75</v>
      </c>
      <c r="D117" s="71">
        <v>1.7543133799999999</v>
      </c>
      <c r="E117" s="82">
        <f t="shared" si="18"/>
        <v>4.1455790834710182E-3</v>
      </c>
      <c r="F117" s="82">
        <f t="shared" si="19"/>
        <v>1.9054752028069277E-3</v>
      </c>
      <c r="G117" s="82">
        <f t="shared" si="20"/>
        <v>-1.7789690147959947E-2</v>
      </c>
      <c r="H117" s="82">
        <f t="shared" si="21"/>
        <v>2.0858430943460071E-3</v>
      </c>
      <c r="I117" s="83" t="str">
        <f t="shared" si="22"/>
        <v>072024</v>
      </c>
      <c r="J117" s="82">
        <f t="shared" si="23"/>
        <v>2.9964868209153339E-2</v>
      </c>
      <c r="K117" s="82">
        <f t="shared" si="24"/>
        <v>3.1903720989729933E-2</v>
      </c>
      <c r="L117" s="84">
        <f t="shared" si="25"/>
        <v>98.221030985203981</v>
      </c>
      <c r="M117" s="85">
        <f t="shared" si="26"/>
        <v>100.20858430943457</v>
      </c>
    </row>
    <row r="118" spans="1:13" ht="15" thickBot="1" x14ac:dyDescent="0.4">
      <c r="A118" s="63">
        <v>45496</v>
      </c>
      <c r="B118" s="28" vm="117">
        <v>126589.84</v>
      </c>
      <c r="C118" s="28">
        <v>281302.52</v>
      </c>
      <c r="D118" s="71">
        <v>1.7403423200000001</v>
      </c>
      <c r="E118" s="82">
        <f t="shared" si="18"/>
        <v>-7.9638336908767204E-3</v>
      </c>
      <c r="F118" s="82">
        <f t="shared" si="19"/>
        <v>-9.931125250401629E-3</v>
      </c>
      <c r="G118" s="82">
        <f t="shared" si="20"/>
        <v>-2.5611849705086009E-2</v>
      </c>
      <c r="H118" s="82">
        <f t="shared" si="21"/>
        <v>-7.865996925078278E-3</v>
      </c>
      <c r="I118" s="83" t="str">
        <f t="shared" si="22"/>
        <v>072024</v>
      </c>
      <c r="J118" s="82">
        <f t="shared" si="23"/>
        <v>2.1762399291289869E-2</v>
      </c>
      <c r="K118" s="82">
        <f t="shared" si="24"/>
        <v>2.1655755890225503E-2</v>
      </c>
      <c r="L118" s="84">
        <f t="shared" si="25"/>
        <v>97.438815029491366</v>
      </c>
      <c r="M118" s="85">
        <f t="shared" si="26"/>
        <v>99.213400307492151</v>
      </c>
    </row>
    <row r="119" spans="1:13" ht="15" thickBot="1" x14ac:dyDescent="0.4">
      <c r="A119" s="63">
        <v>45497</v>
      </c>
      <c r="B119" s="28" vm="118">
        <v>126422.73</v>
      </c>
      <c r="C119" s="28">
        <v>281851.11</v>
      </c>
      <c r="D119" s="71">
        <v>1.7437362999999999</v>
      </c>
      <c r="E119" s="82">
        <f t="shared" si="18"/>
        <v>1.9501795485843409E-3</v>
      </c>
      <c r="F119" s="82">
        <f t="shared" si="19"/>
        <v>-1.3200901430951983E-3</v>
      </c>
      <c r="G119" s="82">
        <f t="shared" si="20"/>
        <v>-2.3711617861998047E-2</v>
      </c>
      <c r="H119" s="82">
        <f t="shared" si="21"/>
        <v>-9.1757032431670771E-3</v>
      </c>
      <c r="I119" s="83" t="str">
        <f t="shared" si="22"/>
        <v>072024</v>
      </c>
      <c r="J119" s="82">
        <f t="shared" si="23"/>
        <v>2.3755019425900192E-2</v>
      </c>
      <c r="K119" s="82">
        <f t="shared" si="24"/>
        <v>2.0307078197238315E-2</v>
      </c>
      <c r="L119" s="84">
        <f t="shared" si="25"/>
        <v>97.628838213800179</v>
      </c>
      <c r="M119" s="85">
        <f t="shared" si="26"/>
        <v>99.082429675683272</v>
      </c>
    </row>
    <row r="120" spans="1:13" ht="15" thickBot="1" x14ac:dyDescent="0.4">
      <c r="A120" s="63">
        <v>45498</v>
      </c>
      <c r="B120" s="28" vm="119">
        <v>125954.09</v>
      </c>
      <c r="C120" s="28">
        <v>281733.31</v>
      </c>
      <c r="D120" s="71">
        <v>1.7430075</v>
      </c>
      <c r="E120" s="82">
        <f t="shared" si="18"/>
        <v>-4.1795310449166401E-4</v>
      </c>
      <c r="F120" s="82">
        <f t="shared" si="19"/>
        <v>-3.7069283348017956E-3</v>
      </c>
      <c r="G120" s="82">
        <f t="shared" si="20"/>
        <v>-2.411966062219173E-2</v>
      </c>
      <c r="H120" s="82">
        <f t="shared" si="21"/>
        <v>-1.2848617903625126E-2</v>
      </c>
      <c r="I120" s="83" t="str">
        <f t="shared" si="22"/>
        <v>072024</v>
      </c>
      <c r="J120" s="82">
        <f t="shared" si="23"/>
        <v>2.3327137837292122E-2</v>
      </c>
      <c r="K120" s="82">
        <f t="shared" si="24"/>
        <v>1.6524872978870064E-2</v>
      </c>
      <c r="L120" s="84">
        <f t="shared" si="25"/>
        <v>97.588033937780807</v>
      </c>
      <c r="M120" s="85">
        <f t="shared" si="26"/>
        <v>98.715138209637473</v>
      </c>
    </row>
    <row r="121" spans="1:13" ht="15" thickBot="1" x14ac:dyDescent="0.4">
      <c r="A121" s="63">
        <v>45499</v>
      </c>
      <c r="B121" s="28" vm="120">
        <v>127492.49</v>
      </c>
      <c r="C121" s="28">
        <v>285893.55</v>
      </c>
      <c r="D121" s="71">
        <v>1.7687457799999999</v>
      </c>
      <c r="E121" s="82">
        <f t="shared" si="18"/>
        <v>1.4766591652646266E-2</v>
      </c>
      <c r="F121" s="82">
        <f t="shared" si="19"/>
        <v>1.2213974155186325E-2</v>
      </c>
      <c r="G121" s="82">
        <f t="shared" si="20"/>
        <v>-9.7092341487537981E-3</v>
      </c>
      <c r="H121" s="82">
        <f t="shared" si="21"/>
        <v>-7.9157643544358613E-4</v>
      </c>
      <c r="I121" s="83" t="str">
        <f t="shared" si="22"/>
        <v>072024</v>
      </c>
      <c r="J121" s="82">
        <f t="shared" si="23"/>
        <v>3.8438191808806588E-2</v>
      </c>
      <c r="K121" s="82">
        <f t="shared" si="24"/>
        <v>2.8940681505537968E-2</v>
      </c>
      <c r="L121" s="84">
        <f t="shared" si="25"/>
        <v>99.029076585124599</v>
      </c>
      <c r="M121" s="85">
        <f t="shared" si="26"/>
        <v>99.920842356455637</v>
      </c>
    </row>
    <row r="122" spans="1:13" ht="15" thickBot="1" x14ac:dyDescent="0.4">
      <c r="A122" s="63">
        <v>45502</v>
      </c>
      <c r="B122" s="28" vm="121">
        <v>126953.86</v>
      </c>
      <c r="C122" s="28">
        <v>285370.32</v>
      </c>
      <c r="D122" s="71">
        <v>1.7655087</v>
      </c>
      <c r="E122" s="82">
        <f t="shared" si="18"/>
        <v>-1.8301556032546129E-3</v>
      </c>
      <c r="F122" s="82">
        <f t="shared" si="19"/>
        <v>-4.2247978684862852E-3</v>
      </c>
      <c r="G122" s="82">
        <f t="shared" si="20"/>
        <v>-1.1521620342727745E-2</v>
      </c>
      <c r="H122" s="82">
        <f t="shared" si="21"/>
        <v>-5.0130300534926286E-3</v>
      </c>
      <c r="I122" s="83" t="str">
        <f t="shared" si="22"/>
        <v>072024</v>
      </c>
      <c r="J122" s="82">
        <f t="shared" si="23"/>
        <v>3.6537688333434071E-2</v>
      </c>
      <c r="K122" s="82">
        <f t="shared" si="24"/>
        <v>2.4593615107514566E-2</v>
      </c>
      <c r="L122" s="84">
        <f t="shared" si="25"/>
        <v>98.847837965727209</v>
      </c>
      <c r="M122" s="85">
        <f t="shared" si="26"/>
        <v>99.498696994650729</v>
      </c>
    </row>
    <row r="123" spans="1:13" ht="15" thickBot="1" x14ac:dyDescent="0.4">
      <c r="A123" s="63">
        <v>45503</v>
      </c>
      <c r="B123" s="28" vm="122">
        <v>126139.21</v>
      </c>
      <c r="C123" s="28">
        <v>283559.59000000003</v>
      </c>
      <c r="D123" s="71">
        <v>1.7543062</v>
      </c>
      <c r="E123" s="82">
        <f t="shared" si="18"/>
        <v>-6.3451967129927178E-3</v>
      </c>
      <c r="F123" s="82">
        <f t="shared" si="19"/>
        <v>-6.4168982337362568E-3</v>
      </c>
      <c r="G123" s="82">
        <f t="shared" si="20"/>
        <v>-1.7793710108193417E-2</v>
      </c>
      <c r="H123" s="82">
        <f t="shared" si="21"/>
        <v>-1.139776018353289E-2</v>
      </c>
      <c r="I123" s="83" t="str">
        <f t="shared" si="22"/>
        <v>072024</v>
      </c>
      <c r="J123" s="82">
        <f t="shared" si="23"/>
        <v>2.9960652800527621E-2</v>
      </c>
      <c r="K123" s="82">
        <f t="shared" si="24"/>
        <v>1.8018902148433602E-2</v>
      </c>
      <c r="L123" s="84">
        <f t="shared" si="25"/>
        <v>98.220628989180639</v>
      </c>
      <c r="M123" s="85">
        <f t="shared" si="26"/>
        <v>98.860223981646698</v>
      </c>
    </row>
    <row r="124" spans="1:13" ht="15" thickBot="1" x14ac:dyDescent="0.4">
      <c r="A124" s="63">
        <v>45504</v>
      </c>
      <c r="B124" s="28" vm="123">
        <v>127651.81</v>
      </c>
      <c r="C124" s="28">
        <v>286878.14</v>
      </c>
      <c r="D124" s="71">
        <v>1.7748371700000001</v>
      </c>
      <c r="E124" s="82">
        <f t="shared" si="18"/>
        <v>1.1703184997009064E-2</v>
      </c>
      <c r="F124" s="82">
        <f t="shared" si="19"/>
        <v>1.1991513186105918E-2</v>
      </c>
      <c r="G124" s="82">
        <f t="shared" si="20"/>
        <v>-6.2987681923636352E-3</v>
      </c>
      <c r="H124" s="82">
        <f t="shared" si="21"/>
        <v>4.5707661104010811E-4</v>
      </c>
      <c r="I124" s="83" t="str">
        <f t="shared" si="22"/>
        <v>072024</v>
      </c>
      <c r="J124" s="82">
        <f t="shared" si="23"/>
        <v>4.2014472859892349E-2</v>
      </c>
      <c r="K124" s="82">
        <f t="shared" si="24"/>
        <v>3.0226489237251686E-2</v>
      </c>
      <c r="L124" s="84">
        <f t="shared" si="25"/>
        <v>99.370123180763613</v>
      </c>
      <c r="M124" s="85">
        <f t="shared" si="26"/>
        <v>100.045707661104</v>
      </c>
    </row>
    <row r="125" spans="1:13" ht="15" thickBot="1" x14ac:dyDescent="0.4">
      <c r="A125" s="63">
        <v>45505</v>
      </c>
      <c r="B125" s="28" vm="124">
        <v>127395.1</v>
      </c>
      <c r="C125" s="28">
        <v>286386.23</v>
      </c>
      <c r="D125" s="71">
        <v>1.7717938600000001</v>
      </c>
      <c r="E125" s="82">
        <f t="shared" si="18"/>
        <v>-1.7146981432668573E-3</v>
      </c>
      <c r="F125" s="82">
        <f t="shared" si="19"/>
        <v>-2.0110173134246789E-3</v>
      </c>
      <c r="G125" s="82">
        <f t="shared" si="20"/>
        <v>-8.002665849506152E-3</v>
      </c>
      <c r="H125" s="82">
        <f t="shared" si="21"/>
        <v>-1.5548598913628364E-3</v>
      </c>
      <c r="I125" s="83" t="str">
        <f t="shared" si="22"/>
        <v>082024</v>
      </c>
      <c r="J125" s="82">
        <f t="shared" si="23"/>
        <v>-1.7146981432668573E-3</v>
      </c>
      <c r="K125" s="82">
        <f t="shared" si="24"/>
        <v>-2.0110173134246789E-3</v>
      </c>
      <c r="L125" s="84">
        <f t="shared" si="25"/>
        <v>99.199733415049366</v>
      </c>
      <c r="M125" s="85">
        <f t="shared" si="26"/>
        <v>99.844514010863705</v>
      </c>
    </row>
    <row r="126" spans="1:13" ht="15" thickBot="1" x14ac:dyDescent="0.4">
      <c r="A126" s="63">
        <v>45506</v>
      </c>
      <c r="B126" s="28" vm="125">
        <v>125854.09</v>
      </c>
      <c r="C126" s="28">
        <v>282249.48</v>
      </c>
      <c r="D126" s="71">
        <v>1.74620091</v>
      </c>
      <c r="E126" s="82">
        <f t="shared" si="18"/>
        <v>-1.4444654413691249E-2</v>
      </c>
      <c r="F126" s="82">
        <f t="shared" si="19"/>
        <v>-1.209630511691584E-2</v>
      </c>
      <c r="G126" s="82">
        <f t="shared" si="20"/>
        <v>-2.233172452061305E-2</v>
      </c>
      <c r="H126" s="82">
        <f t="shared" si="21"/>
        <v>-1.363235694861864E-2</v>
      </c>
      <c r="I126" s="83" t="str">
        <f t="shared" si="22"/>
        <v>082024</v>
      </c>
      <c r="J126" s="82">
        <f t="shared" si="23"/>
        <v>-1.6134584334854818E-2</v>
      </c>
      <c r="K126" s="82">
        <f t="shared" si="24"/>
        <v>-1.4082996551321947E-2</v>
      </c>
      <c r="L126" s="84">
        <f t="shared" si="25"/>
        <v>97.766827547938675</v>
      </c>
      <c r="M126" s="85">
        <f t="shared" si="26"/>
        <v>98.636764305138115</v>
      </c>
    </row>
    <row r="127" spans="1:13" ht="15" thickBot="1" x14ac:dyDescent="0.4">
      <c r="A127" s="63">
        <v>45509</v>
      </c>
      <c r="B127" s="28" vm="126">
        <v>125269.54</v>
      </c>
      <c r="C127" s="28">
        <v>278631.08</v>
      </c>
      <c r="D127" s="71">
        <v>1.7238148499999999</v>
      </c>
      <c r="E127" s="82">
        <f t="shared" si="18"/>
        <v>-1.2819865040615608E-2</v>
      </c>
      <c r="F127" s="82">
        <f t="shared" si="19"/>
        <v>-4.6446643092806772E-3</v>
      </c>
      <c r="G127" s="82">
        <f t="shared" si="20"/>
        <v>-3.4865299866750132E-2</v>
      </c>
      <c r="H127" s="82">
        <f t="shared" si="21"/>
        <v>-1.8213703536128723E-2</v>
      </c>
      <c r="I127" s="83" t="str">
        <f t="shared" si="22"/>
        <v>082024</v>
      </c>
      <c r="J127" s="82">
        <f t="shared" si="23"/>
        <v>-2.8747606181811158E-2</v>
      </c>
      <c r="K127" s="82">
        <f t="shared" si="24"/>
        <v>-1.8662250069153008E-2</v>
      </c>
      <c r="L127" s="84">
        <f t="shared" si="25"/>
        <v>96.513470013324962</v>
      </c>
      <c r="M127" s="85">
        <f t="shared" si="26"/>
        <v>98.178629646387108</v>
      </c>
    </row>
    <row r="128" spans="1:13" ht="15" thickBot="1" x14ac:dyDescent="0.4">
      <c r="A128" s="63">
        <v>45510</v>
      </c>
      <c r="B128" s="28" vm="127">
        <v>126266.7</v>
      </c>
      <c r="C128" s="28">
        <v>279231.3</v>
      </c>
      <c r="D128" s="71">
        <v>1.72752825</v>
      </c>
      <c r="E128" s="82">
        <f t="shared" si="18"/>
        <v>2.1541756645153676E-3</v>
      </c>
      <c r="F128" s="82">
        <f t="shared" si="19"/>
        <v>7.9601154438662114E-3</v>
      </c>
      <c r="G128" s="82">
        <f t="shared" si="20"/>
        <v>-3.2786230182743847E-2</v>
      </c>
      <c r="H128" s="82">
        <f t="shared" si="21"/>
        <v>-1.0398571275070601E-2</v>
      </c>
      <c r="I128" s="83" t="str">
        <f t="shared" si="22"/>
        <v>082024</v>
      </c>
      <c r="J128" s="82">
        <f t="shared" si="23"/>
        <v>-2.6655357910945754E-2</v>
      </c>
      <c r="K128" s="82">
        <f t="shared" si="24"/>
        <v>-1.0850688290279575E-2</v>
      </c>
      <c r="L128" s="84">
        <f t="shared" si="25"/>
        <v>96.721376981725598</v>
      </c>
      <c r="M128" s="85">
        <f t="shared" si="26"/>
        <v>98.960142872492938</v>
      </c>
    </row>
    <row r="129" spans="1:13" ht="15" thickBot="1" x14ac:dyDescent="0.4">
      <c r="A129" s="63">
        <v>45511</v>
      </c>
      <c r="B129" s="28" vm="128">
        <v>127513.88</v>
      </c>
      <c r="C129" s="28">
        <v>281725.74</v>
      </c>
      <c r="D129" s="71">
        <v>1.74296067</v>
      </c>
      <c r="E129" s="82">
        <f t="shared" si="18"/>
        <v>8.9332374159438732E-3</v>
      </c>
      <c r="F129" s="82">
        <f t="shared" si="19"/>
        <v>9.8773469172790396E-3</v>
      </c>
      <c r="G129" s="82">
        <f t="shared" si="20"/>
        <v>-2.4145879944996174E-2</v>
      </c>
      <c r="H129" s="82">
        <f t="shared" si="21"/>
        <v>-6.2393465371946011E-4</v>
      </c>
      <c r="I129" s="83" t="str">
        <f t="shared" si="22"/>
        <v>082024</v>
      </c>
      <c r="J129" s="82">
        <f t="shared" si="23"/>
        <v>-1.7960239135627276E-2</v>
      </c>
      <c r="K129" s="82">
        <f t="shared" si="24"/>
        <v>-1.0805173855348293E-3</v>
      </c>
      <c r="L129" s="84">
        <f t="shared" si="25"/>
        <v>97.585412005500359</v>
      </c>
      <c r="M129" s="85">
        <f t="shared" si="26"/>
        <v>99.937606534628046</v>
      </c>
    </row>
    <row r="130" spans="1:13" ht="15" thickBot="1" x14ac:dyDescent="0.4">
      <c r="A130" s="63">
        <v>45512</v>
      </c>
      <c r="B130" s="28" vm="129">
        <v>128660.88</v>
      </c>
      <c r="C130" s="28">
        <v>285521.69</v>
      </c>
      <c r="D130" s="71">
        <v>1.7664451800000001</v>
      </c>
      <c r="E130" s="82">
        <f t="shared" si="18"/>
        <v>1.3473918490656489E-2</v>
      </c>
      <c r="F130" s="82">
        <f t="shared" si="19"/>
        <v>8.9950992001812669E-3</v>
      </c>
      <c r="G130" s="82">
        <f t="shared" si="20"/>
        <v>-1.0997301072603771E-2</v>
      </c>
      <c r="H130" s="82">
        <f t="shared" si="21"/>
        <v>8.3655521923571285E-3</v>
      </c>
      <c r="I130" s="83" t="str">
        <f t="shared" si="22"/>
        <v>082024</v>
      </c>
      <c r="J130" s="82">
        <f t="shared" si="23"/>
        <v>-4.728315443156883E-3</v>
      </c>
      <c r="K130" s="82">
        <f t="shared" si="24"/>
        <v>7.9048624535760226E-3</v>
      </c>
      <c r="L130" s="84">
        <f t="shared" si="25"/>
        <v>98.900269892739601</v>
      </c>
      <c r="M130" s="85">
        <f t="shared" si="26"/>
        <v>100.83655521923571</v>
      </c>
    </row>
    <row r="131" spans="1:13" ht="15" thickBot="1" x14ac:dyDescent="0.4">
      <c r="A131" s="63">
        <v>45513</v>
      </c>
      <c r="B131" s="28" vm="130">
        <v>130614.59</v>
      </c>
      <c r="C131" s="28">
        <v>289109.08</v>
      </c>
      <c r="D131" s="71">
        <v>1.7886393899999999</v>
      </c>
      <c r="E131" s="82">
        <f t="shared" si="18"/>
        <v>1.2564335565737661E-2</v>
      </c>
      <c r="F131" s="82">
        <f t="shared" si="19"/>
        <v>1.5184957541095612E-2</v>
      </c>
      <c r="G131" s="82">
        <f t="shared" si="20"/>
        <v>1.4288607121402119E-3</v>
      </c>
      <c r="H131" s="82">
        <f t="shared" si="21"/>
        <v>2.367754028830138E-2</v>
      </c>
      <c r="I131" s="83" t="str">
        <f t="shared" si="22"/>
        <v>082024</v>
      </c>
      <c r="J131" s="82">
        <f t="shared" si="23"/>
        <v>7.7766119806923495E-3</v>
      </c>
      <c r="K131" s="82">
        <f t="shared" si="24"/>
        <v>2.3209854995397405E-2</v>
      </c>
      <c r="L131" s="84">
        <f t="shared" si="25"/>
        <v>100.14288607121401</v>
      </c>
      <c r="M131" s="85">
        <f t="shared" si="26"/>
        <v>102.36775402883015</v>
      </c>
    </row>
    <row r="132" spans="1:13" ht="15" thickBot="1" x14ac:dyDescent="0.4">
      <c r="A132" s="63">
        <v>45516</v>
      </c>
      <c r="B132" s="28" vm="131">
        <v>131115.9</v>
      </c>
      <c r="C132" s="28">
        <v>291165.94</v>
      </c>
      <c r="D132" s="71">
        <v>1.8013646299999999</v>
      </c>
      <c r="E132" s="82">
        <f t="shared" ref="E132:E195" si="27">D132/D131-1</f>
        <v>7.1144804655118854E-3</v>
      </c>
      <c r="F132" s="82">
        <f t="shared" si="19"/>
        <v>3.8380857758693043E-3</v>
      </c>
      <c r="G132" s="82">
        <f t="shared" si="20"/>
        <v>8.5535067792765762E-3</v>
      </c>
      <c r="H132" s="82">
        <f t="shared" si="21"/>
        <v>2.7606502494758933E-2</v>
      </c>
      <c r="I132" s="83" t="str">
        <f t="shared" si="22"/>
        <v>082024</v>
      </c>
      <c r="J132" s="82">
        <f t="shared" si="23"/>
        <v>1.4946419000228639E-2</v>
      </c>
      <c r="K132" s="82">
        <f t="shared" si="24"/>
        <v>2.7137022185584447E-2</v>
      </c>
      <c r="L132" s="84">
        <f t="shared" si="25"/>
        <v>100.85535067792765</v>
      </c>
      <c r="M132" s="85">
        <f t="shared" si="26"/>
        <v>102.76065024947589</v>
      </c>
    </row>
    <row r="133" spans="1:13" ht="15" thickBot="1" x14ac:dyDescent="0.4">
      <c r="A133" s="63">
        <v>45517</v>
      </c>
      <c r="B133" s="28" vm="132">
        <v>132397.97</v>
      </c>
      <c r="C133" s="28">
        <v>293235.65000000002</v>
      </c>
      <c r="D133" s="71">
        <v>1.81416936</v>
      </c>
      <c r="E133" s="82">
        <f t="shared" si="27"/>
        <v>7.1083498514123988E-3</v>
      </c>
      <c r="F133" s="82">
        <f t="shared" si="19"/>
        <v>9.7781428491892086E-3</v>
      </c>
      <c r="G133" s="82">
        <f t="shared" si="20"/>
        <v>1.5722657949332364E-2</v>
      </c>
      <c r="H133" s="82">
        <f t="shared" si="21"/>
        <v>3.7654585668908336E-2</v>
      </c>
      <c r="I133" s="83" t="str">
        <f t="shared" si="22"/>
        <v>082024</v>
      </c>
      <c r="J133" s="82">
        <f t="shared" si="23"/>
        <v>2.2161013226920545E-2</v>
      </c>
      <c r="K133" s="82">
        <f t="shared" si="24"/>
        <v>3.7180514714205914E-2</v>
      </c>
      <c r="L133" s="84">
        <f t="shared" si="25"/>
        <v>101.57226579493324</v>
      </c>
      <c r="M133" s="85">
        <f t="shared" si="26"/>
        <v>103.76545856689083</v>
      </c>
    </row>
    <row r="134" spans="1:13" ht="15" thickBot="1" x14ac:dyDescent="0.4">
      <c r="A134" s="63">
        <v>45518</v>
      </c>
      <c r="B134" s="28" vm="133">
        <v>133317.66</v>
      </c>
      <c r="C134" s="28">
        <v>294273.53999999998</v>
      </c>
      <c r="D134" s="71">
        <v>1.8205905</v>
      </c>
      <c r="E134" s="82">
        <f t="shared" si="27"/>
        <v>3.5394380158642047E-3</v>
      </c>
      <c r="F134" s="82">
        <f t="shared" si="19"/>
        <v>6.9464055982126904E-3</v>
      </c>
      <c r="G134" s="82">
        <f t="shared" si="20"/>
        <v>1.9317745338452985E-2</v>
      </c>
      <c r="H134" s="82">
        <f t="shared" si="21"/>
        <v>4.4862555291809825E-2</v>
      </c>
      <c r="I134" s="83" t="str">
        <f t="shared" si="22"/>
        <v>082024</v>
      </c>
      <c r="J134" s="82">
        <f t="shared" si="23"/>
        <v>2.5778888775470188E-2</v>
      </c>
      <c r="K134" s="82">
        <f t="shared" si="24"/>
        <v>4.4385191247973799E-2</v>
      </c>
      <c r="L134" s="84">
        <f t="shared" si="25"/>
        <v>101.9317745338453</v>
      </c>
      <c r="M134" s="85">
        <f t="shared" si="26"/>
        <v>104.48625552918098</v>
      </c>
    </row>
    <row r="135" spans="1:13" ht="15" thickBot="1" x14ac:dyDescent="0.4">
      <c r="A135" s="63">
        <v>45519</v>
      </c>
      <c r="B135" s="28" vm="134">
        <v>134153.42000000001</v>
      </c>
      <c r="C135" s="28">
        <v>295808.62</v>
      </c>
      <c r="D135" s="71">
        <v>1.83008763</v>
      </c>
      <c r="E135" s="82">
        <f t="shared" si="27"/>
        <v>5.2165107969091018E-3</v>
      </c>
      <c r="F135" s="82">
        <f t="shared" si="19"/>
        <v>6.268936913534251E-3</v>
      </c>
      <c r="G135" s="82">
        <f t="shared" si="20"/>
        <v>2.4635027362492012E-2</v>
      </c>
      <c r="H135" s="82">
        <f t="shared" si="21"/>
        <v>5.1412732734248401E-2</v>
      </c>
      <c r="I135" s="83" t="str">
        <f t="shared" si="22"/>
        <v>082024</v>
      </c>
      <c r="J135" s="82">
        <f t="shared" si="23"/>
        <v>3.1129875424008802E-2</v>
      </c>
      <c r="K135" s="82">
        <f t="shared" si="24"/>
        <v>5.0932376125336853E-2</v>
      </c>
      <c r="L135" s="84">
        <f t="shared" si="25"/>
        <v>102.46350273624921</v>
      </c>
      <c r="M135" s="85">
        <f t="shared" si="26"/>
        <v>105.14127327342483</v>
      </c>
    </row>
    <row r="136" spans="1:13" ht="15" thickBot="1" x14ac:dyDescent="0.4">
      <c r="A136" s="63">
        <v>45520</v>
      </c>
      <c r="B136" s="28" vm="135">
        <v>133953.25</v>
      </c>
      <c r="C136" s="28">
        <v>296136.51</v>
      </c>
      <c r="D136" s="71">
        <v>1.83211619</v>
      </c>
      <c r="E136" s="82">
        <f t="shared" si="27"/>
        <v>1.1084496538562583E-3</v>
      </c>
      <c r="F136" s="82">
        <f t="shared" si="19"/>
        <v>-1.4920976297139177E-3</v>
      </c>
      <c r="G136" s="82">
        <f t="shared" si="20"/>
        <v>2.5770783703900957E-2</v>
      </c>
      <c r="H136" s="82">
        <f t="shared" si="21"/>
        <v>4.9843922287884812E-2</v>
      </c>
      <c r="I136" s="83" t="str">
        <f t="shared" si="22"/>
        <v>082024</v>
      </c>
      <c r="J136" s="82">
        <f t="shared" si="23"/>
        <v>3.2272830977503331E-2</v>
      </c>
      <c r="K136" s="82">
        <f t="shared" si="24"/>
        <v>4.9364282417930561E-2</v>
      </c>
      <c r="L136" s="84">
        <f t="shared" si="25"/>
        <v>102.57707837039011</v>
      </c>
      <c r="M136" s="85">
        <f t="shared" si="26"/>
        <v>104.98439222878845</v>
      </c>
    </row>
    <row r="137" spans="1:13" ht="15" thickBot="1" x14ac:dyDescent="0.4">
      <c r="A137" s="63">
        <v>45523</v>
      </c>
      <c r="B137" s="28" vm="136">
        <v>135777.98000000001</v>
      </c>
      <c r="C137" s="28">
        <v>297862.28999999998</v>
      </c>
      <c r="D137" s="71">
        <v>1.84279313</v>
      </c>
      <c r="E137" s="82">
        <f t="shared" si="27"/>
        <v>5.8276544131188324E-3</v>
      </c>
      <c r="F137" s="82">
        <f t="shared" si="19"/>
        <v>1.3622140560232809E-2</v>
      </c>
      <c r="G137" s="82">
        <f t="shared" si="20"/>
        <v>3.1748621338401284E-2</v>
      </c>
      <c r="H137" s="82">
        <f t="shared" si="21"/>
        <v>6.4145043763596421E-2</v>
      </c>
      <c r="I137" s="83" t="str">
        <f t="shared" si="22"/>
        <v>082024</v>
      </c>
      <c r="J137" s="82">
        <f t="shared" si="23"/>
        <v>3.8288560296491969E-2</v>
      </c>
      <c r="K137" s="82">
        <f t="shared" si="24"/>
        <v>6.3658870171915405E-2</v>
      </c>
      <c r="L137" s="84">
        <f t="shared" si="25"/>
        <v>103.17486213384015</v>
      </c>
      <c r="M137" s="85">
        <f t="shared" si="26"/>
        <v>106.41450437635962</v>
      </c>
    </row>
    <row r="138" spans="1:13" ht="15" thickBot="1" x14ac:dyDescent="0.4">
      <c r="A138" s="63">
        <v>45524</v>
      </c>
      <c r="B138" s="28" vm="137">
        <v>136087.41</v>
      </c>
      <c r="C138" s="28">
        <v>298533.75</v>
      </c>
      <c r="D138" s="71">
        <v>1.84694727</v>
      </c>
      <c r="E138" s="82">
        <f t="shared" si="27"/>
        <v>2.2542627994277531E-3</v>
      </c>
      <c r="F138" s="82">
        <f t="shared" si="19"/>
        <v>2.2789409593513277E-3</v>
      </c>
      <c r="G138" s="82">
        <f t="shared" si="20"/>
        <v>3.4074453873845334E-2</v>
      </c>
      <c r="H138" s="82">
        <f t="shared" si="21"/>
        <v>6.6570167490520138E-2</v>
      </c>
      <c r="I138" s="83" t="str">
        <f t="shared" si="22"/>
        <v>082024</v>
      </c>
      <c r="J138" s="82">
        <f t="shared" si="23"/>
        <v>4.062913557303971E-2</v>
      </c>
      <c r="K138" s="82">
        <f t="shared" si="24"/>
        <v>6.6082885937927438E-2</v>
      </c>
      <c r="L138" s="84">
        <f t="shared" si="25"/>
        <v>103.40744538738456</v>
      </c>
      <c r="M138" s="85">
        <f t="shared" si="26"/>
        <v>106.65701674905198</v>
      </c>
    </row>
    <row r="139" spans="1:13" ht="15" thickBot="1" x14ac:dyDescent="0.4">
      <c r="A139" s="63">
        <v>45525</v>
      </c>
      <c r="B139" s="28" vm="138">
        <v>136463.65</v>
      </c>
      <c r="C139" s="28">
        <v>298920.76</v>
      </c>
      <c r="D139" s="71">
        <v>1.8493415900000001</v>
      </c>
      <c r="E139" s="82">
        <f t="shared" si="27"/>
        <v>1.2963661924143555E-3</v>
      </c>
      <c r="F139" s="82">
        <f t="shared" si="19"/>
        <v>2.7646936626979368E-3</v>
      </c>
      <c r="G139" s="82">
        <f t="shared" si="20"/>
        <v>3.5414993036286813E-2</v>
      </c>
      <c r="H139" s="82">
        <f t="shared" si="21"/>
        <v>6.9518907273403929E-2</v>
      </c>
      <c r="I139" s="83" t="str">
        <f t="shared" si="22"/>
        <v>082024</v>
      </c>
      <c r="J139" s="82">
        <f t="shared" si="23"/>
        <v>4.1978172003237946E-2</v>
      </c>
      <c r="K139" s="82">
        <f t="shared" si="24"/>
        <v>6.9030278536590828E-2</v>
      </c>
      <c r="L139" s="84">
        <f t="shared" si="25"/>
        <v>103.5414993036287</v>
      </c>
      <c r="M139" s="85">
        <f t="shared" si="26"/>
        <v>106.95189072734034</v>
      </c>
    </row>
    <row r="140" spans="1:13" ht="15" thickBot="1" x14ac:dyDescent="0.4">
      <c r="A140" s="63">
        <v>45526</v>
      </c>
      <c r="B140" s="28" vm="139">
        <v>135173.39000000001</v>
      </c>
      <c r="C140" s="28">
        <v>297473.65999999997</v>
      </c>
      <c r="D140" s="71">
        <v>1.8403887800000001</v>
      </c>
      <c r="E140" s="82">
        <f t="shared" si="27"/>
        <v>-4.8410796839323256E-3</v>
      </c>
      <c r="F140" s="82">
        <f t="shared" si="19"/>
        <v>-9.4549720749810273E-3</v>
      </c>
      <c r="G140" s="82">
        <f t="shared" si="20"/>
        <v>3.040246654905987E-2</v>
      </c>
      <c r="H140" s="82">
        <f t="shared" si="21"/>
        <v>5.9406635871469771E-2</v>
      </c>
      <c r="I140" s="83" t="str">
        <f t="shared" si="22"/>
        <v>082024</v>
      </c>
      <c r="J140" s="82">
        <f t="shared" si="23"/>
        <v>3.693387264365211E-2</v>
      </c>
      <c r="K140" s="82">
        <f t="shared" si="24"/>
        <v>5.8922627105718162E-2</v>
      </c>
      <c r="L140" s="84">
        <f t="shared" si="25"/>
        <v>103.04024665490601</v>
      </c>
      <c r="M140" s="85">
        <f t="shared" si="26"/>
        <v>105.94066358714691</v>
      </c>
    </row>
    <row r="141" spans="1:13" ht="15" thickBot="1" x14ac:dyDescent="0.4">
      <c r="A141" s="63">
        <v>45527</v>
      </c>
      <c r="B141" s="28" vm="140">
        <v>135608.47</v>
      </c>
      <c r="C141" s="28">
        <v>298798.07</v>
      </c>
      <c r="D141" s="71">
        <v>1.84858254</v>
      </c>
      <c r="E141" s="82">
        <f t="shared" si="27"/>
        <v>4.4521897161315938E-3</v>
      </c>
      <c r="F141" s="82">
        <f t="shared" si="19"/>
        <v>3.218680836516663E-3</v>
      </c>
      <c r="G141" s="82">
        <f t="shared" si="20"/>
        <v>3.4990013814106158E-2</v>
      </c>
      <c r="H141" s="82">
        <f t="shared" si="21"/>
        <v>6.2816527708427827E-2</v>
      </c>
      <c r="I141" s="83" t="str">
        <f t="shared" si="22"/>
        <v>082024</v>
      </c>
      <c r="J141" s="82">
        <f t="shared" si="23"/>
        <v>4.1550498967744653E-2</v>
      </c>
      <c r="K141" s="82">
        <f t="shared" si="24"/>
        <v>6.233096107293723E-2</v>
      </c>
      <c r="L141" s="84">
        <f t="shared" si="25"/>
        <v>103.49900138141065</v>
      </c>
      <c r="M141" s="85">
        <f t="shared" si="26"/>
        <v>106.28165277084273</v>
      </c>
    </row>
    <row r="142" spans="1:13" ht="15" thickBot="1" x14ac:dyDescent="0.4">
      <c r="A142" s="63">
        <v>45530</v>
      </c>
      <c r="B142" s="28" vm="141">
        <v>136888.71</v>
      </c>
      <c r="C142" s="28">
        <v>298539.39</v>
      </c>
      <c r="D142" s="71">
        <v>1.84698216</v>
      </c>
      <c r="E142" s="82">
        <f t="shared" si="27"/>
        <v>-8.6573359066777211E-4</v>
      </c>
      <c r="F142" s="82">
        <f t="shared" si="19"/>
        <v>9.4407082389469377E-3</v>
      </c>
      <c r="G142" s="82">
        <f t="shared" si="20"/>
        <v>3.4093988193141689E-2</v>
      </c>
      <c r="H142" s="82">
        <f t="shared" si="21"/>
        <v>7.2850268458053646E-2</v>
      </c>
      <c r="I142" s="83" t="str">
        <f t="shared" si="22"/>
        <v>082024</v>
      </c>
      <c r="J142" s="82">
        <f t="shared" si="23"/>
        <v>4.0648793714411546E-2</v>
      </c>
      <c r="K142" s="82">
        <f t="shared" si="24"/>
        <v>7.2360117729626916E-2</v>
      </c>
      <c r="L142" s="84">
        <f t="shared" si="25"/>
        <v>103.40939881931419</v>
      </c>
      <c r="M142" s="85">
        <f t="shared" si="26"/>
        <v>107.28502684580532</v>
      </c>
    </row>
    <row r="143" spans="1:13" ht="15" thickBot="1" x14ac:dyDescent="0.4">
      <c r="A143" s="63">
        <v>45531</v>
      </c>
      <c r="B143" s="28" vm="142">
        <v>136775.91</v>
      </c>
      <c r="C143" s="28">
        <v>298679.02</v>
      </c>
      <c r="D143" s="71">
        <v>1.84784601</v>
      </c>
      <c r="E143" s="82">
        <f t="shared" si="27"/>
        <v>4.6770890304648205E-4</v>
      </c>
      <c r="F143" s="82">
        <f t="shared" si="19"/>
        <v>-8.2402705087947226E-4</v>
      </c>
      <c r="G143" s="82">
        <f t="shared" si="20"/>
        <v>3.4577643158006488E-2</v>
      </c>
      <c r="H143" s="82">
        <f t="shared" si="21"/>
        <v>7.1966210815300968E-2</v>
      </c>
      <c r="I143" s="83" t="str">
        <f t="shared" si="22"/>
        <v>082024</v>
      </c>
      <c r="J143" s="82">
        <f t="shared" si="23"/>
        <v>4.1135514420176378E-2</v>
      </c>
      <c r="K143" s="82">
        <f t="shared" si="24"/>
        <v>7.1476463984333494E-2</v>
      </c>
      <c r="L143" s="84">
        <f t="shared" si="25"/>
        <v>103.45776431580067</v>
      </c>
      <c r="M143" s="85">
        <f t="shared" si="26"/>
        <v>107.19662108153004</v>
      </c>
    </row>
    <row r="144" spans="1:13" ht="15" thickBot="1" x14ac:dyDescent="0.4">
      <c r="A144" s="63">
        <v>45532</v>
      </c>
      <c r="B144" s="28" vm="143">
        <v>137343.96</v>
      </c>
      <c r="C144" s="28">
        <v>298841.57</v>
      </c>
      <c r="D144" s="71">
        <v>1.84885166</v>
      </c>
      <c r="E144" s="82">
        <f t="shared" si="27"/>
        <v>5.442282498420159E-4</v>
      </c>
      <c r="F144" s="82">
        <f t="shared" si="19"/>
        <v>4.1531436347232997E-3</v>
      </c>
      <c r="G144" s="82">
        <f t="shared" si="20"/>
        <v>3.5140689538067926E-2</v>
      </c>
      <c r="H144" s="82">
        <f t="shared" si="21"/>
        <v>7.6418240460387032E-2</v>
      </c>
      <c r="I144" s="83" t="str">
        <f t="shared" si="22"/>
        <v>082024</v>
      </c>
      <c r="J144" s="82">
        <f t="shared" si="23"/>
        <v>4.1702129779037644E-2</v>
      </c>
      <c r="K144" s="82">
        <f t="shared" si="24"/>
        <v>7.5926459640485833E-2</v>
      </c>
      <c r="L144" s="84">
        <f t="shared" si="25"/>
        <v>103.51406895380683</v>
      </c>
      <c r="M144" s="85">
        <f t="shared" si="26"/>
        <v>107.64182404603864</v>
      </c>
    </row>
    <row r="145" spans="1:13" ht="15" thickBot="1" x14ac:dyDescent="0.4">
      <c r="A145" s="63">
        <v>45533</v>
      </c>
      <c r="B145" s="28" vm="144">
        <v>136041.35</v>
      </c>
      <c r="C145" s="28">
        <v>297460.8</v>
      </c>
      <c r="D145" s="71">
        <v>1.84030922</v>
      </c>
      <c r="E145" s="82">
        <f t="shared" si="27"/>
        <v>-4.6204031317471639E-3</v>
      </c>
      <c r="F145" s="82">
        <f t="shared" si="19"/>
        <v>-9.4842903903453735E-3</v>
      </c>
      <c r="G145" s="82">
        <f t="shared" si="20"/>
        <v>3.0357922254327319E-2</v>
      </c>
      <c r="H145" s="82">
        <f t="shared" si="21"/>
        <v>6.620917728639597E-2</v>
      </c>
      <c r="I145" s="83" t="str">
        <f t="shared" si="22"/>
        <v>082024</v>
      </c>
      <c r="J145" s="82">
        <f t="shared" si="23"/>
        <v>3.6889045996258973E-2</v>
      </c>
      <c r="K145" s="82">
        <f t="shared" si="24"/>
        <v>6.5722060658599313E-2</v>
      </c>
      <c r="L145" s="84">
        <f t="shared" si="25"/>
        <v>103.03579222543277</v>
      </c>
      <c r="M145" s="85">
        <f t="shared" si="26"/>
        <v>106.62091772863954</v>
      </c>
    </row>
    <row r="146" spans="1:13" ht="15" thickBot="1" x14ac:dyDescent="0.4">
      <c r="A146" s="63">
        <v>45534</v>
      </c>
      <c r="B146" s="28" vm="145">
        <v>136004.01</v>
      </c>
      <c r="C146" s="28">
        <v>298523.7</v>
      </c>
      <c r="D146" s="71">
        <v>1.84688509</v>
      </c>
      <c r="E146" s="82">
        <f t="shared" si="27"/>
        <v>3.5732418924685483E-3</v>
      </c>
      <c r="F146" s="82">
        <f t="shared" si="19"/>
        <v>-2.7447537090741214E-4</v>
      </c>
      <c r="G146" s="82">
        <f t="shared" si="20"/>
        <v>3.403964034636342E-2</v>
      </c>
      <c r="H146" s="82">
        <f t="shared" si="21"/>
        <v>6.5916529126995416E-2</v>
      </c>
      <c r="I146" s="83" t="str">
        <f t="shared" si="22"/>
        <v>082024</v>
      </c>
      <c r="J146" s="82">
        <f t="shared" si="23"/>
        <v>4.0594101373254476E-2</v>
      </c>
      <c r="K146" s="82">
        <f t="shared" si="24"/>
        <v>6.5429546200715727E-2</v>
      </c>
      <c r="L146" s="84">
        <f t="shared" si="25"/>
        <v>103.40396403463637</v>
      </c>
      <c r="M146" s="85">
        <f t="shared" si="26"/>
        <v>106.59165291269949</v>
      </c>
    </row>
    <row r="147" spans="1:13" ht="15" thickBot="1" x14ac:dyDescent="0.4">
      <c r="A147" s="63">
        <v>45537</v>
      </c>
      <c r="B147" s="28" vm="146">
        <v>134906.07</v>
      </c>
      <c r="C147" s="28">
        <v>297850.40000000002</v>
      </c>
      <c r="D147" s="71">
        <v>1.8427195599999999</v>
      </c>
      <c r="E147" s="82">
        <f t="shared" si="27"/>
        <v>-2.2554353936552474E-3</v>
      </c>
      <c r="F147" s="82">
        <f t="shared" si="19"/>
        <v>-8.0728502049314255E-3</v>
      </c>
      <c r="G147" s="82">
        <f t="shared" si="20"/>
        <v>3.1707430743083576E-2</v>
      </c>
      <c r="H147" s="82">
        <f t="shared" si="21"/>
        <v>5.7311544656392766E-2</v>
      </c>
      <c r="I147" s="83" t="str">
        <f t="shared" si="22"/>
        <v>092024</v>
      </c>
      <c r="J147" s="82">
        <f t="shared" si="23"/>
        <v>-2.2554353936552474E-3</v>
      </c>
      <c r="K147" s="82">
        <f t="shared" si="24"/>
        <v>-8.0728502049314255E-3</v>
      </c>
      <c r="L147" s="84">
        <f t="shared" si="25"/>
        <v>103.1707430743084</v>
      </c>
      <c r="M147" s="85">
        <f t="shared" si="26"/>
        <v>105.73115446563922</v>
      </c>
    </row>
    <row r="148" spans="1:13" ht="15" thickBot="1" x14ac:dyDescent="0.4">
      <c r="A148" s="63">
        <v>45538</v>
      </c>
      <c r="B148" s="28" vm="147">
        <v>134353.48000000001</v>
      </c>
      <c r="C148" s="28">
        <v>295337.98</v>
      </c>
      <c r="D148" s="71">
        <v>1.8271759000000001</v>
      </c>
      <c r="E148" s="82">
        <f t="shared" si="27"/>
        <v>-8.4351739339001419E-3</v>
      </c>
      <c r="F148" s="82">
        <f t="shared" si="19"/>
        <v>-4.0961092410445321E-3</v>
      </c>
      <c r="G148" s="82">
        <f t="shared" si="20"/>
        <v>2.3004799115868613E-2</v>
      </c>
      <c r="H148" s="82">
        <f t="shared" si="21"/>
        <v>5.2980681067662738E-2</v>
      </c>
      <c r="I148" s="83" t="str">
        <f t="shared" si="22"/>
        <v>092024</v>
      </c>
      <c r="J148" s="82">
        <f t="shared" si="23"/>
        <v>-1.0671584337713202E-2</v>
      </c>
      <c r="K148" s="82">
        <f t="shared" si="24"/>
        <v>-1.2135892169649942E-2</v>
      </c>
      <c r="L148" s="84">
        <f t="shared" si="25"/>
        <v>102.30047991158689</v>
      </c>
      <c r="M148" s="85">
        <f t="shared" si="26"/>
        <v>105.29806810676621</v>
      </c>
    </row>
    <row r="149" spans="1:13" ht="15" thickBot="1" x14ac:dyDescent="0.4">
      <c r="A149" s="63">
        <v>45539</v>
      </c>
      <c r="B149" s="28" vm="148">
        <v>136110.73000000001</v>
      </c>
      <c r="C149" s="28">
        <v>296963.58</v>
      </c>
      <c r="D149" s="71">
        <v>1.83723305</v>
      </c>
      <c r="E149" s="82">
        <f t="shared" si="27"/>
        <v>5.5042046033990655E-3</v>
      </c>
      <c r="F149" s="82">
        <f t="shared" si="19"/>
        <v>1.3079303937642672E-2</v>
      </c>
      <c r="G149" s="82">
        <f t="shared" si="20"/>
        <v>2.8635626840461503E-2</v>
      </c>
      <c r="H149" s="82">
        <f t="shared" si="21"/>
        <v>6.6752935435812732E-2</v>
      </c>
      <c r="I149" s="83" t="str">
        <f t="shared" si="22"/>
        <v>092024</v>
      </c>
      <c r="J149" s="82">
        <f t="shared" si="23"/>
        <v>-5.2261183179513893E-3</v>
      </c>
      <c r="K149" s="82">
        <f t="shared" si="24"/>
        <v>7.8468274575138608E-4</v>
      </c>
      <c r="L149" s="84">
        <f t="shared" si="25"/>
        <v>102.86356268404619</v>
      </c>
      <c r="M149" s="85">
        <f t="shared" si="26"/>
        <v>106.6752935435812</v>
      </c>
    </row>
    <row r="150" spans="1:13" ht="15" thickBot="1" x14ac:dyDescent="0.4">
      <c r="A150" s="63">
        <v>45540</v>
      </c>
      <c r="B150" s="28" vm="149">
        <v>136502.49</v>
      </c>
      <c r="C150" s="28">
        <v>296527.84000000003</v>
      </c>
      <c r="D150" s="71">
        <v>1.8345372499999999</v>
      </c>
      <c r="E150" s="82">
        <f t="shared" si="27"/>
        <v>-1.4673152107731458E-3</v>
      </c>
      <c r="F150" s="82">
        <f t="shared" si="19"/>
        <v>2.8782447937791833E-3</v>
      </c>
      <c r="G150" s="82">
        <f t="shared" si="20"/>
        <v>2.7126294138855256E-2</v>
      </c>
      <c r="H150" s="82">
        <f t="shared" si="21"/>
        <v>6.9823311518479425E-2</v>
      </c>
      <c r="I150" s="83" t="str">
        <f t="shared" si="22"/>
        <v>092024</v>
      </c>
      <c r="J150" s="82">
        <f t="shared" si="23"/>
        <v>-6.6857651658233097E-3</v>
      </c>
      <c r="K150" s="82">
        <f t="shared" si="24"/>
        <v>3.6651860485583665E-3</v>
      </c>
      <c r="L150" s="84">
        <f t="shared" si="25"/>
        <v>102.71262941388557</v>
      </c>
      <c r="M150" s="85">
        <f t="shared" si="26"/>
        <v>106.98233115184789</v>
      </c>
    </row>
    <row r="151" spans="1:13" ht="15" thickBot="1" x14ac:dyDescent="0.4">
      <c r="A151" s="63">
        <v>45541</v>
      </c>
      <c r="B151" s="28" vm="150">
        <v>134572.45000000001</v>
      </c>
      <c r="C151" s="28">
        <v>293611.13</v>
      </c>
      <c r="D151" s="71">
        <v>1.8164923500000001</v>
      </c>
      <c r="E151" s="82">
        <f t="shared" si="27"/>
        <v>-9.8362134647306254E-3</v>
      </c>
      <c r="F151" s="82">
        <f t="shared" si="19"/>
        <v>-1.4139229255085262E-2</v>
      </c>
      <c r="G151" s="82">
        <f t="shared" si="20"/>
        <v>1.702326065446802E-2</v>
      </c>
      <c r="H151" s="82">
        <f t="shared" si="21"/>
        <v>5.4696834454485144E-2</v>
      </c>
      <c r="I151" s="83" t="str">
        <f t="shared" si="22"/>
        <v>092024</v>
      </c>
      <c r="J151" s="82">
        <f t="shared" si="23"/>
        <v>-1.6456216017207814E-2</v>
      </c>
      <c r="K151" s="82">
        <f t="shared" si="24"/>
        <v>-1.0525866112329973E-2</v>
      </c>
      <c r="L151" s="84">
        <f t="shared" si="25"/>
        <v>101.70232606544681</v>
      </c>
      <c r="M151" s="85">
        <f t="shared" si="26"/>
        <v>105.46968344544847</v>
      </c>
    </row>
    <row r="152" spans="1:13" ht="15" thickBot="1" x14ac:dyDescent="0.4">
      <c r="A152" s="63">
        <v>45544</v>
      </c>
      <c r="B152" s="28" vm="151">
        <v>134737.21</v>
      </c>
      <c r="C152" s="28">
        <v>293955.52</v>
      </c>
      <c r="D152" s="71">
        <v>1.8186230000000001</v>
      </c>
      <c r="E152" s="82">
        <f t="shared" si="27"/>
        <v>1.1729474115318439E-3</v>
      </c>
      <c r="F152" s="82">
        <f t="shared" si="19"/>
        <v>1.2243219173015962E-3</v>
      </c>
      <c r="G152" s="82">
        <f t="shared" si="20"/>
        <v>1.8216175455520345E-2</v>
      </c>
      <c r="H152" s="82">
        <f t="shared" si="21"/>
        <v>5.5988122905016535E-2</v>
      </c>
      <c r="I152" s="83" t="str">
        <f t="shared" si="22"/>
        <v>092024</v>
      </c>
      <c r="J152" s="82">
        <f t="shared" si="23"/>
        <v>-1.5302570881656985E-2</v>
      </c>
      <c r="K152" s="82">
        <f t="shared" si="24"/>
        <v>-9.3144312436083121E-3</v>
      </c>
      <c r="L152" s="84">
        <f t="shared" si="25"/>
        <v>101.82161754555204</v>
      </c>
      <c r="M152" s="85">
        <f t="shared" si="26"/>
        <v>105.59881229050158</v>
      </c>
    </row>
    <row r="153" spans="1:13" ht="15" thickBot="1" x14ac:dyDescent="0.4">
      <c r="A153" s="63">
        <v>45545</v>
      </c>
      <c r="B153" s="28" vm="152">
        <v>134319.57999999999</v>
      </c>
      <c r="C153" s="28">
        <v>293014.40000000002</v>
      </c>
      <c r="D153" s="71">
        <v>1.81280055</v>
      </c>
      <c r="E153" s="82">
        <f t="shared" si="27"/>
        <v>-3.2015706388845988E-3</v>
      </c>
      <c r="F153" s="82">
        <f t="shared" si="19"/>
        <v>-3.0995891929186392E-3</v>
      </c>
      <c r="G153" s="82">
        <f t="shared" si="20"/>
        <v>1.4956284444144652E-2</v>
      </c>
      <c r="H153" s="82">
        <f t="shared" si="21"/>
        <v>5.2714993531409737E-2</v>
      </c>
      <c r="I153" s="83" t="str">
        <f t="shared" si="22"/>
        <v>092024</v>
      </c>
      <c r="J153" s="82">
        <f t="shared" si="23"/>
        <v>-1.8455149258907455E-2</v>
      </c>
      <c r="K153" s="82">
        <f t="shared" si="24"/>
        <v>-1.2385149526106032E-2</v>
      </c>
      <c r="L153" s="84">
        <f t="shared" si="25"/>
        <v>101.49562844441446</v>
      </c>
      <c r="M153" s="85">
        <f t="shared" si="26"/>
        <v>105.2714993531409</v>
      </c>
    </row>
    <row r="154" spans="1:13" ht="15" thickBot="1" x14ac:dyDescent="0.4">
      <c r="A154" s="63">
        <v>45546</v>
      </c>
      <c r="B154" s="28" vm="153">
        <v>134676.75</v>
      </c>
      <c r="C154" s="28">
        <v>293197.05</v>
      </c>
      <c r="D154" s="71">
        <v>1.81393055</v>
      </c>
      <c r="E154" s="82">
        <f t="shared" si="27"/>
        <v>6.2334491237892031E-4</v>
      </c>
      <c r="F154" s="82">
        <f t="shared" si="19"/>
        <v>2.6591059918443793E-3</v>
      </c>
      <c r="G154" s="82">
        <f t="shared" si="20"/>
        <v>1.5588952280339852E-2</v>
      </c>
      <c r="H154" s="82">
        <f t="shared" si="21"/>
        <v>5.5514274278413378E-2</v>
      </c>
      <c r="I154" s="83" t="str">
        <f t="shared" si="22"/>
        <v>092024</v>
      </c>
      <c r="J154" s="82">
        <f t="shared" si="23"/>
        <v>-1.7843308269926306E-2</v>
      </c>
      <c r="K154" s="82">
        <f t="shared" si="24"/>
        <v>-9.7589769595763931E-3</v>
      </c>
      <c r="L154" s="84">
        <f t="shared" si="25"/>
        <v>101.55889522803399</v>
      </c>
      <c r="M154" s="85">
        <f t="shared" si="26"/>
        <v>105.55142742784128</v>
      </c>
    </row>
    <row r="155" spans="1:13" ht="15" thickBot="1" x14ac:dyDescent="0.4">
      <c r="A155" s="63">
        <v>45547</v>
      </c>
      <c r="B155" s="28" vm="154">
        <v>134029.43</v>
      </c>
      <c r="C155" s="28">
        <v>291698.67</v>
      </c>
      <c r="D155" s="71">
        <v>1.8046604799999999</v>
      </c>
      <c r="E155" s="82">
        <f t="shared" si="27"/>
        <v>-5.1104878298676715E-3</v>
      </c>
      <c r="F155" s="82">
        <f t="shared" si="19"/>
        <v>-4.8064717926442624E-3</v>
      </c>
      <c r="G155" s="82">
        <f t="shared" si="20"/>
        <v>1.0398797299563167E-2</v>
      </c>
      <c r="H155" s="82">
        <f t="shared" si="21"/>
        <v>5.0440974692360863E-2</v>
      </c>
      <c r="I155" s="83" t="str">
        <f t="shared" si="22"/>
        <v>092024</v>
      </c>
      <c r="J155" s="82">
        <f t="shared" si="23"/>
        <v>-2.286260809003593E-2</v>
      </c>
      <c r="K155" s="82">
        <f t="shared" si="24"/>
        <v>-1.4518542504739385E-2</v>
      </c>
      <c r="L155" s="84">
        <f t="shared" si="25"/>
        <v>101.03987972995631</v>
      </c>
      <c r="M155" s="85">
        <f t="shared" si="26"/>
        <v>105.04409746923602</v>
      </c>
    </row>
    <row r="156" spans="1:13" ht="15" thickBot="1" x14ac:dyDescent="0.4">
      <c r="A156" s="63">
        <v>45548</v>
      </c>
      <c r="B156" s="28" vm="155">
        <v>134881.95000000001</v>
      </c>
      <c r="C156" s="28">
        <v>294071.15000000002</v>
      </c>
      <c r="D156" s="71">
        <v>1.8193383700000001</v>
      </c>
      <c r="E156" s="82">
        <f t="shared" si="27"/>
        <v>8.1333248900092858E-3</v>
      </c>
      <c r="F156" s="82">
        <f t="shared" si="19"/>
        <v>6.3606925732655473E-3</v>
      </c>
      <c r="G156" s="82">
        <f t="shared" si="20"/>
        <v>1.8616698986475111E-2</v>
      </c>
      <c r="H156" s="82">
        <f t="shared" si="21"/>
        <v>5.7122506798740424E-2</v>
      </c>
      <c r="I156" s="83" t="str">
        <f t="shared" si="22"/>
        <v>092024</v>
      </c>
      <c r="J156" s="82">
        <f t="shared" si="23"/>
        <v>-1.4915232219455898E-2</v>
      </c>
      <c r="K156" s="82">
        <f t="shared" si="24"/>
        <v>-8.2501979169583572E-3</v>
      </c>
      <c r="L156" s="84">
        <f t="shared" si="25"/>
        <v>101.86166989864751</v>
      </c>
      <c r="M156" s="85">
        <f t="shared" si="26"/>
        <v>105.71225067987397</v>
      </c>
    </row>
    <row r="157" spans="1:13" ht="15" thickBot="1" x14ac:dyDescent="0.4">
      <c r="A157" s="63">
        <v>45551</v>
      </c>
      <c r="B157" s="28" vm="156">
        <v>135118.22</v>
      </c>
      <c r="C157" s="28">
        <v>294542.15999999997</v>
      </c>
      <c r="D157" s="71">
        <v>1.8222523799999999</v>
      </c>
      <c r="E157" s="82">
        <f t="shared" si="27"/>
        <v>1.6016866615085057E-3</v>
      </c>
      <c r="F157" s="82">
        <f t="shared" si="19"/>
        <v>1.7516798949006596E-3</v>
      </c>
      <c r="G157" s="82">
        <f t="shared" si="20"/>
        <v>2.0248203766431772E-2</v>
      </c>
      <c r="H157" s="82">
        <f t="shared" si="21"/>
        <v>5.8974247040346706E-2</v>
      </c>
      <c r="I157" s="83" t="str">
        <f t="shared" si="22"/>
        <v>092024</v>
      </c>
      <c r="J157" s="82">
        <f t="shared" si="23"/>
        <v>-1.3337435086446581E-2</v>
      </c>
      <c r="K157" s="82">
        <f t="shared" si="24"/>
        <v>-6.5129697278777376E-3</v>
      </c>
      <c r="L157" s="84">
        <f t="shared" si="25"/>
        <v>102.02482037664315</v>
      </c>
      <c r="M157" s="85">
        <f t="shared" si="26"/>
        <v>105.89742470403461</v>
      </c>
    </row>
    <row r="158" spans="1:13" ht="15" thickBot="1" x14ac:dyDescent="0.4">
      <c r="A158" s="63">
        <v>45552</v>
      </c>
      <c r="B158" s="28" vm="157">
        <v>134960.19</v>
      </c>
      <c r="C158" s="28">
        <v>294222.61</v>
      </c>
      <c r="D158" s="71">
        <v>1.82027541</v>
      </c>
      <c r="E158" s="82">
        <f t="shared" si="27"/>
        <v>-1.0849046058043488E-3</v>
      </c>
      <c r="F158" s="82">
        <f t="shared" si="19"/>
        <v>-1.1695683972153814E-3</v>
      </c>
      <c r="G158" s="82">
        <f t="shared" si="20"/>
        <v>1.9141331791102001E-2</v>
      </c>
      <c r="H158" s="82">
        <f t="shared" si="21"/>
        <v>5.7735704227543261E-2</v>
      </c>
      <c r="I158" s="83" t="str">
        <f t="shared" si="22"/>
        <v>092024</v>
      </c>
      <c r="J158" s="82">
        <f t="shared" si="23"/>
        <v>-1.440786984749598E-2</v>
      </c>
      <c r="K158" s="82">
        <f t="shared" si="24"/>
        <v>-7.6749207615274262E-3</v>
      </c>
      <c r="L158" s="84">
        <f t="shared" si="25"/>
        <v>101.91413317911017</v>
      </c>
      <c r="M158" s="85">
        <f t="shared" si="26"/>
        <v>105.77357042275428</v>
      </c>
    </row>
    <row r="159" spans="1:13" ht="15" thickBot="1" x14ac:dyDescent="0.4">
      <c r="A159" s="63">
        <v>45553</v>
      </c>
      <c r="B159" s="28" vm="158">
        <v>133747.69</v>
      </c>
      <c r="C159" s="28">
        <v>292606.73</v>
      </c>
      <c r="D159" s="71">
        <v>1.8102784000000001</v>
      </c>
      <c r="E159" s="82">
        <f t="shared" si="27"/>
        <v>-5.492031560213162E-3</v>
      </c>
      <c r="F159" s="82">
        <f t="shared" si="19"/>
        <v>-8.9841308018312471E-3</v>
      </c>
      <c r="G159" s="82">
        <f t="shared" si="20"/>
        <v>1.3544175432587569E-2</v>
      </c>
      <c r="H159" s="82">
        <f t="shared" si="21"/>
        <v>4.8232868306995913E-2</v>
      </c>
      <c r="I159" s="83" t="str">
        <f t="shared" si="22"/>
        <v>092024</v>
      </c>
      <c r="J159" s="82">
        <f t="shared" si="23"/>
        <v>-1.9820772931791297E-2</v>
      </c>
      <c r="K159" s="82">
        <f t="shared" si="24"/>
        <v>-1.6590099071343456E-2</v>
      </c>
      <c r="L159" s="84">
        <f t="shared" si="25"/>
        <v>101.35441754325872</v>
      </c>
      <c r="M159" s="85">
        <f t="shared" si="26"/>
        <v>104.82328683069954</v>
      </c>
    </row>
    <row r="160" spans="1:13" ht="15" thickBot="1" x14ac:dyDescent="0.4">
      <c r="A160" s="63">
        <v>45554</v>
      </c>
      <c r="B160" s="28" vm="159">
        <v>133122.67000000001</v>
      </c>
      <c r="C160" s="28">
        <v>292134.73</v>
      </c>
      <c r="D160" s="71">
        <v>1.8073582699999999</v>
      </c>
      <c r="E160" s="82">
        <f t="shared" si="27"/>
        <v>-1.6130833798824185E-3</v>
      </c>
      <c r="F160" s="82">
        <f t="shared" si="19"/>
        <v>-4.6731274386868638E-3</v>
      </c>
      <c r="G160" s="82">
        <f t="shared" si="20"/>
        <v>1.1909244168420541E-2</v>
      </c>
      <c r="H160" s="82">
        <f t="shared" si="21"/>
        <v>4.3334342527977077E-2</v>
      </c>
      <c r="I160" s="83" t="str">
        <f t="shared" si="22"/>
        <v>092024</v>
      </c>
      <c r="J160" s="82">
        <f t="shared" si="23"/>
        <v>-2.1401883752281026E-2</v>
      </c>
      <c r="K160" s="82">
        <f t="shared" si="24"/>
        <v>-2.1185698862849489E-2</v>
      </c>
      <c r="L160" s="84">
        <f t="shared" si="25"/>
        <v>101.19092441684202</v>
      </c>
      <c r="M160" s="85">
        <f t="shared" si="26"/>
        <v>104.33343425279766</v>
      </c>
    </row>
    <row r="161" spans="1:13" ht="15" thickBot="1" x14ac:dyDescent="0.4">
      <c r="A161" s="63">
        <v>45555</v>
      </c>
      <c r="B161" s="28" vm="160">
        <v>131065.44</v>
      </c>
      <c r="C161" s="28">
        <v>289403.99</v>
      </c>
      <c r="D161" s="71">
        <v>1.7904639200000001</v>
      </c>
      <c r="E161" s="82">
        <f t="shared" si="27"/>
        <v>-9.3475379400010938E-3</v>
      </c>
      <c r="F161" s="82">
        <f t="shared" si="19"/>
        <v>-1.5453641367018878E-2</v>
      </c>
      <c r="G161" s="82">
        <f t="shared" si="20"/>
        <v>2.4503841167182738E-3</v>
      </c>
      <c r="H161" s="82">
        <f t="shared" si="21"/>
        <v>2.7211027772655161E-2</v>
      </c>
      <c r="I161" s="83" t="str">
        <f t="shared" si="22"/>
        <v>092024</v>
      </c>
      <c r="J161" s="82">
        <f t="shared" si="23"/>
        <v>-3.0549366771920217E-2</v>
      </c>
      <c r="K161" s="82">
        <f t="shared" si="24"/>
        <v>-3.631194403753224E-2</v>
      </c>
      <c r="L161" s="84">
        <f t="shared" si="25"/>
        <v>100.24503841167181</v>
      </c>
      <c r="M161" s="85">
        <f t="shared" si="26"/>
        <v>102.72110277726549</v>
      </c>
    </row>
    <row r="162" spans="1:13" ht="15" thickBot="1" x14ac:dyDescent="0.4">
      <c r="A162" s="63">
        <v>45558</v>
      </c>
      <c r="B162" s="28" vm="161">
        <v>130568.37</v>
      </c>
      <c r="C162" s="28">
        <v>288654.42</v>
      </c>
      <c r="D162" s="71">
        <v>1.78582653</v>
      </c>
      <c r="E162" s="82">
        <f t="shared" si="27"/>
        <v>-2.5900493990407281E-3</v>
      </c>
      <c r="F162" s="82">
        <f t="shared" si="19"/>
        <v>-3.7925329514783002E-3</v>
      </c>
      <c r="G162" s="82">
        <f t="shared" si="20"/>
        <v>-1.4601189823126859E-4</v>
      </c>
      <c r="H162" s="82">
        <f t="shared" si="21"/>
        <v>2.3315296101705352E-2</v>
      </c>
      <c r="I162" s="83" t="str">
        <f t="shared" si="22"/>
        <v>092024</v>
      </c>
      <c r="J162" s="82">
        <f t="shared" si="23"/>
        <v>-3.3060291801912278E-2</v>
      </c>
      <c r="K162" s="82">
        <f t="shared" si="24"/>
        <v>-3.9966762744716E-2</v>
      </c>
      <c r="L162" s="84">
        <f t="shared" si="25"/>
        <v>99.985398810176846</v>
      </c>
      <c r="M162" s="85">
        <f t="shared" si="26"/>
        <v>102.33152961017052</v>
      </c>
    </row>
    <row r="163" spans="1:13" ht="15" thickBot="1" x14ac:dyDescent="0.4">
      <c r="A163" s="63">
        <v>45559</v>
      </c>
      <c r="B163" s="28" vm="162">
        <v>132155.76</v>
      </c>
      <c r="C163" s="28">
        <v>291520.3</v>
      </c>
      <c r="D163" s="71">
        <v>1.8035569499999999</v>
      </c>
      <c r="E163" s="82">
        <f t="shared" si="27"/>
        <v>9.9284111318471702E-3</v>
      </c>
      <c r="F163" s="82">
        <f t="shared" si="19"/>
        <v>1.2157538613678076E-2</v>
      </c>
      <c r="G163" s="82">
        <f t="shared" si="20"/>
        <v>9.7809495674601177E-3</v>
      </c>
      <c r="H163" s="82">
        <f t="shared" si="21"/>
        <v>3.5756291328029377E-2</v>
      </c>
      <c r="I163" s="83" t="str">
        <f t="shared" si="22"/>
        <v>092024</v>
      </c>
      <c r="J163" s="82">
        <f t="shared" si="23"/>
        <v>-2.3460116839213341E-2</v>
      </c>
      <c r="K163" s="82">
        <f t="shared" si="24"/>
        <v>-2.8295121592370465E-2</v>
      </c>
      <c r="L163" s="84">
        <f t="shared" si="25"/>
        <v>100.97809495674599</v>
      </c>
      <c r="M163" s="85">
        <f t="shared" si="26"/>
        <v>103.57562913280292</v>
      </c>
    </row>
    <row r="164" spans="1:13" ht="15" thickBot="1" x14ac:dyDescent="0.4">
      <c r="A164" s="63">
        <v>45560</v>
      </c>
      <c r="B164" s="28" vm="163">
        <v>131586.45000000001</v>
      </c>
      <c r="C164" s="28">
        <v>289646.65000000002</v>
      </c>
      <c r="D164" s="71">
        <v>1.79196519</v>
      </c>
      <c r="E164" s="82">
        <f t="shared" si="27"/>
        <v>-6.4271660509528372E-3</v>
      </c>
      <c r="F164" s="82">
        <f t="shared" si="19"/>
        <v>-4.3078712573708655E-3</v>
      </c>
      <c r="G164" s="82">
        <f t="shared" si="20"/>
        <v>3.2909197295012405E-3</v>
      </c>
      <c r="H164" s="82">
        <f t="shared" si="21"/>
        <v>3.1294386570976274E-2</v>
      </c>
      <c r="I164" s="83" t="str">
        <f t="shared" si="22"/>
        <v>092024</v>
      </c>
      <c r="J164" s="82">
        <f t="shared" si="23"/>
        <v>-2.9736500823665746E-2</v>
      </c>
      <c r="K164" s="82">
        <f t="shared" si="24"/>
        <v>-3.248110110870972E-2</v>
      </c>
      <c r="L164" s="84">
        <f t="shared" si="25"/>
        <v>100.3290919729501</v>
      </c>
      <c r="M164" s="85">
        <f t="shared" si="26"/>
        <v>103.12943865709761</v>
      </c>
    </row>
    <row r="165" spans="1:13" ht="15" thickBot="1" x14ac:dyDescent="0.4">
      <c r="A165" s="63">
        <v>45561</v>
      </c>
      <c r="B165" s="28" vm="164">
        <v>133009.78</v>
      </c>
      <c r="C165" s="28">
        <v>291121.76</v>
      </c>
      <c r="D165" s="71">
        <v>1.8010913</v>
      </c>
      <c r="E165" s="82">
        <f t="shared" si="27"/>
        <v>5.092794241164933E-3</v>
      </c>
      <c r="F165" s="82">
        <f t="shared" si="19"/>
        <v>1.0816691232265807E-2</v>
      </c>
      <c r="G165" s="82">
        <f t="shared" si="20"/>
        <v>8.4004739477125945E-3</v>
      </c>
      <c r="H165" s="82">
        <f t="shared" si="21"/>
        <v>4.2449579520083658E-2</v>
      </c>
      <c r="I165" s="83" t="str">
        <f t="shared" si="22"/>
        <v>092024</v>
      </c>
      <c r="J165" s="82">
        <f t="shared" si="23"/>
        <v>-2.4795148462647965E-2</v>
      </c>
      <c r="K165" s="82">
        <f t="shared" si="24"/>
        <v>-2.2015747918020856E-2</v>
      </c>
      <c r="L165" s="84">
        <f t="shared" si="25"/>
        <v>100.84004739477125</v>
      </c>
      <c r="M165" s="85">
        <f t="shared" si="26"/>
        <v>104.24495795200833</v>
      </c>
    </row>
    <row r="166" spans="1:13" ht="15" thickBot="1" x14ac:dyDescent="0.4">
      <c r="A166" s="63">
        <v>45562</v>
      </c>
      <c r="B166" s="28" vm="165">
        <v>132730.35999999999</v>
      </c>
      <c r="C166" s="28">
        <v>291906.34000000003</v>
      </c>
      <c r="D166" s="71">
        <v>1.80594528</v>
      </c>
      <c r="E166" s="82">
        <f t="shared" si="27"/>
        <v>2.6950216238343927E-3</v>
      </c>
      <c r="F166" s="82">
        <f t="shared" si="19"/>
        <v>-2.1007477795994545E-3</v>
      </c>
      <c r="G166" s="82">
        <f t="shared" si="20"/>
        <v>1.1118135030486531E-2</v>
      </c>
      <c r="H166" s="82">
        <f t="shared" si="21"/>
        <v>4.0259655880562351E-2</v>
      </c>
      <c r="I166" s="83" t="str">
        <f t="shared" si="22"/>
        <v>092024</v>
      </c>
      <c r="J166" s="82">
        <f t="shared" si="23"/>
        <v>-2.2166950300086641E-2</v>
      </c>
      <c r="K166" s="82">
        <f t="shared" si="24"/>
        <v>-2.4070246164065279E-2</v>
      </c>
      <c r="L166" s="84">
        <f t="shared" si="25"/>
        <v>101.11181350304864</v>
      </c>
      <c r="M166" s="85">
        <f t="shared" si="26"/>
        <v>104.02596558805621</v>
      </c>
    </row>
    <row r="167" spans="1:13" ht="15" thickBot="1" x14ac:dyDescent="0.4">
      <c r="A167" s="63">
        <v>45565</v>
      </c>
      <c r="B167" s="28" vm="166">
        <v>131816.44</v>
      </c>
      <c r="C167" s="28">
        <v>290421.39</v>
      </c>
      <c r="D167" s="71">
        <v>1.7967583</v>
      </c>
      <c r="E167" s="82">
        <f t="shared" si="27"/>
        <v>-5.0870755065181017E-3</v>
      </c>
      <c r="F167" s="82">
        <f t="shared" si="19"/>
        <v>-6.8855384706255629E-3</v>
      </c>
      <c r="G167" s="82">
        <f t="shared" si="20"/>
        <v>5.9745007315767928E-3</v>
      </c>
      <c r="H167" s="82">
        <f t="shared" si="21"/>
        <v>3.3096908000556979E-2</v>
      </c>
      <c r="I167" s="83" t="str">
        <f t="shared" si="22"/>
        <v>092024</v>
      </c>
      <c r="J167" s="82">
        <f t="shared" si="23"/>
        <v>-2.7141260856679006E-2</v>
      </c>
      <c r="K167" s="82">
        <f t="shared" si="24"/>
        <v>-3.0790048028730754E-2</v>
      </c>
      <c r="L167" s="84">
        <f t="shared" si="25"/>
        <v>100.59745007315765</v>
      </c>
      <c r="M167" s="85">
        <f t="shared" si="26"/>
        <v>103.30969080005568</v>
      </c>
    </row>
    <row r="168" spans="1:13" ht="15" thickBot="1" x14ac:dyDescent="0.4">
      <c r="A168" s="63">
        <v>45566</v>
      </c>
      <c r="B168" s="28" vm="167">
        <v>132495.16</v>
      </c>
      <c r="C168" s="28">
        <v>290917.34000000003</v>
      </c>
      <c r="D168" s="71">
        <v>1.7998266000000001</v>
      </c>
      <c r="E168" s="82">
        <f t="shared" si="27"/>
        <v>1.7076865597336344E-3</v>
      </c>
      <c r="F168" s="82">
        <f t="shared" si="19"/>
        <v>5.1489783823626123E-3</v>
      </c>
      <c r="G168" s="82">
        <f t="shared" si="20"/>
        <v>7.6923898659109202E-3</v>
      </c>
      <c r="H168" s="82">
        <f t="shared" si="21"/>
        <v>3.8416301646737594E-2</v>
      </c>
      <c r="I168" s="83" t="str">
        <f t="shared" si="22"/>
        <v>102024</v>
      </c>
      <c r="J168" s="82">
        <f t="shared" si="23"/>
        <v>1.7076865597336344E-3</v>
      </c>
      <c r="K168" s="82">
        <f t="shared" si="24"/>
        <v>5.1489783823626123E-3</v>
      </c>
      <c r="L168" s="84">
        <f t="shared" si="25"/>
        <v>100.76923898659105</v>
      </c>
      <c r="M168" s="85">
        <f t="shared" si="26"/>
        <v>103.84163016467373</v>
      </c>
    </row>
    <row r="169" spans="1:13" ht="15" thickBot="1" x14ac:dyDescent="0.4">
      <c r="A169" s="63">
        <v>45567</v>
      </c>
      <c r="B169" s="28" vm="168">
        <v>133514.94</v>
      </c>
      <c r="C169" s="28">
        <v>290435.55</v>
      </c>
      <c r="D169" s="71">
        <v>1.7968459000000001</v>
      </c>
      <c r="E169" s="82">
        <f t="shared" si="27"/>
        <v>-1.6561039824614099E-3</v>
      </c>
      <c r="F169" s="82">
        <f t="shared" si="19"/>
        <v>7.6967339788109879E-3</v>
      </c>
      <c r="G169" s="82">
        <f t="shared" si="20"/>
        <v>6.0235464859579313E-3</v>
      </c>
      <c r="H169" s="82">
        <f t="shared" si="21"/>
        <v>4.6408715679773227E-2</v>
      </c>
      <c r="I169" s="83" t="str">
        <f t="shared" si="22"/>
        <v>102024</v>
      </c>
      <c r="J169" s="82">
        <f t="shared" si="23"/>
        <v>4.8754470759915236E-5</v>
      </c>
      <c r="K169" s="82">
        <f t="shared" si="24"/>
        <v>1.2885342678045308E-2</v>
      </c>
      <c r="L169" s="84">
        <f t="shared" si="25"/>
        <v>100.60235464859575</v>
      </c>
      <c r="M169" s="85">
        <f t="shared" si="26"/>
        <v>104.6408715679773</v>
      </c>
    </row>
    <row r="170" spans="1:13" ht="15" thickBot="1" x14ac:dyDescent="0.4">
      <c r="A170" s="63">
        <v>45568</v>
      </c>
      <c r="B170" s="28" vm="169">
        <v>131671.51</v>
      </c>
      <c r="C170" s="28">
        <v>288067.09999999998</v>
      </c>
      <c r="D170" s="71">
        <v>1.7821929400000001</v>
      </c>
      <c r="E170" s="82">
        <f t="shared" si="27"/>
        <v>-8.1548228481919116E-3</v>
      </c>
      <c r="F170" s="82">
        <f t="shared" si="19"/>
        <v>-1.3806919285586972E-2</v>
      </c>
      <c r="G170" s="82">
        <f t="shared" si="20"/>
        <v>-2.1803973167447976E-3</v>
      </c>
      <c r="H170" s="82">
        <f t="shared" si="21"/>
        <v>3.1961035002647797E-2</v>
      </c>
      <c r="I170" s="83" t="str">
        <f t="shared" si="22"/>
        <v>102024</v>
      </c>
      <c r="J170" s="82">
        <f t="shared" si="23"/>
        <v>-8.1064659615041057E-3</v>
      </c>
      <c r="K170" s="82">
        <f t="shared" si="24"/>
        <v>-1.0994834938645726E-3</v>
      </c>
      <c r="L170" s="84">
        <f t="shared" si="25"/>
        <v>99.781960268325477</v>
      </c>
      <c r="M170" s="85">
        <f t="shared" si="26"/>
        <v>103.19610350026477</v>
      </c>
    </row>
    <row r="171" spans="1:13" ht="15" thickBot="1" x14ac:dyDescent="0.4">
      <c r="A171" s="63">
        <v>45569</v>
      </c>
      <c r="B171" s="28" vm="170">
        <v>131791.54999999999</v>
      </c>
      <c r="C171" s="28">
        <v>288220.88</v>
      </c>
      <c r="D171" s="71">
        <v>1.78314434</v>
      </c>
      <c r="E171" s="82">
        <f t="shared" si="27"/>
        <v>5.3383670120465965E-4</v>
      </c>
      <c r="F171" s="82">
        <f t="shared" ref="F171:F234" si="28">B171/B170-1</f>
        <v>9.1166266719344691E-4</v>
      </c>
      <c r="G171" s="82">
        <f t="shared" ref="G171:G234" si="29">D171/$D$2-1</f>
        <v>-1.6477245916509675E-3</v>
      </c>
      <c r="H171" s="82">
        <f t="shared" ref="H171:H234" si="30">B171/$B$2-1</f>
        <v>3.2901835352258102E-2</v>
      </c>
      <c r="I171" s="83" t="str">
        <f t="shared" ref="I171:I234" si="31">TEXT(A171,"mmaaaa")</f>
        <v>102024</v>
      </c>
      <c r="J171" s="82">
        <f t="shared" ref="J171:J234" si="32">IF(I171=I170,(1+E171)*(1+J170)-1,E171)</f>
        <v>-7.5769567893467782E-3</v>
      </c>
      <c r="K171" s="82">
        <f t="shared" ref="K171:K234" si="33">IF(I171=I170,(1+F171)*(1+K170)-1,F171)</f>
        <v>-1.8882318472568382E-4</v>
      </c>
      <c r="L171" s="84">
        <f t="shared" ref="L171:L234" si="34">L170*(1+E171)</f>
        <v>99.83522754083485</v>
      </c>
      <c r="M171" s="85">
        <f t="shared" ref="M171:M234" si="35">M170*(1+F171)</f>
        <v>103.29018353522579</v>
      </c>
    </row>
    <row r="172" spans="1:13" ht="15" thickBot="1" x14ac:dyDescent="0.4">
      <c r="A172" s="63">
        <v>45572</v>
      </c>
      <c r="B172" s="28" vm="171">
        <v>132017.84</v>
      </c>
      <c r="C172" s="28">
        <v>288536.46999999997</v>
      </c>
      <c r="D172" s="71">
        <v>1.78509681</v>
      </c>
      <c r="E172" s="82">
        <f t="shared" si="27"/>
        <v>1.0949590317517188E-3</v>
      </c>
      <c r="F172" s="82">
        <f t="shared" si="28"/>
        <v>1.7170296578195021E-3</v>
      </c>
      <c r="G172" s="82">
        <f t="shared" si="29"/>
        <v>-5.5456975082268656E-4</v>
      </c>
      <c r="H172" s="82">
        <f t="shared" si="30"/>
        <v>3.4675358437174175E-2</v>
      </c>
      <c r="I172" s="83" t="str">
        <f t="shared" si="31"/>
        <v>102024</v>
      </c>
      <c r="J172" s="82">
        <f t="shared" si="32"/>
        <v>-6.4902942148648002E-3</v>
      </c>
      <c r="K172" s="82">
        <f t="shared" si="33"/>
        <v>1.5278822580855334E-3</v>
      </c>
      <c r="L172" s="84">
        <f t="shared" si="34"/>
        <v>99.944543024917678</v>
      </c>
      <c r="M172" s="85">
        <f t="shared" si="35"/>
        <v>103.4675358437174</v>
      </c>
    </row>
    <row r="173" spans="1:13" ht="15" thickBot="1" x14ac:dyDescent="0.4">
      <c r="A173" s="63">
        <v>45573</v>
      </c>
      <c r="B173" s="28" vm="172">
        <v>131511.73000000001</v>
      </c>
      <c r="C173" s="28">
        <v>286880.40000000002</v>
      </c>
      <c r="D173" s="71">
        <v>1.7748511499999999</v>
      </c>
      <c r="E173" s="82">
        <f t="shared" si="27"/>
        <v>-5.7395542598051019E-3</v>
      </c>
      <c r="F173" s="82">
        <f t="shared" si="28"/>
        <v>-3.8336485432574063E-3</v>
      </c>
      <c r="G173" s="82">
        <f t="shared" si="29"/>
        <v>-6.2909410274522015E-3</v>
      </c>
      <c r="H173" s="82">
        <f t="shared" si="30"/>
        <v>3.0708776756557032E-2</v>
      </c>
      <c r="I173" s="83" t="str">
        <f t="shared" si="31"/>
        <v>102024</v>
      </c>
      <c r="J173" s="82">
        <f t="shared" si="32"/>
        <v>-1.2192597078861556E-2</v>
      </c>
      <c r="K173" s="82">
        <f t="shared" si="33"/>
        <v>-2.3116236487648045E-3</v>
      </c>
      <c r="L173" s="84">
        <f t="shared" si="34"/>
        <v>99.370905897254744</v>
      </c>
      <c r="M173" s="85">
        <f t="shared" si="35"/>
        <v>103.07087767565569</v>
      </c>
    </row>
    <row r="174" spans="1:13" ht="15" thickBot="1" x14ac:dyDescent="0.4">
      <c r="A174" s="63">
        <v>45574</v>
      </c>
      <c r="B174" s="28" vm="173">
        <v>129962.06</v>
      </c>
      <c r="C174" s="28">
        <v>284690.34000000003</v>
      </c>
      <c r="D174" s="71">
        <v>1.7613018499999999</v>
      </c>
      <c r="E174" s="82">
        <f t="shared" si="27"/>
        <v>-7.6340486355714887E-3</v>
      </c>
      <c r="F174" s="82">
        <f t="shared" si="28"/>
        <v>-1.1783511630483523E-2</v>
      </c>
      <c r="G174" s="82">
        <f t="shared" si="29"/>
        <v>-1.3876964313256579E-2</v>
      </c>
      <c r="H174" s="82">
        <f t="shared" si="30"/>
        <v>1.8563407898004813E-2</v>
      </c>
      <c r="I174" s="83" t="str">
        <f t="shared" si="31"/>
        <v>102024</v>
      </c>
      <c r="J174" s="82">
        <f t="shared" si="32"/>
        <v>-1.9733566835339111E-2</v>
      </c>
      <c r="K174" s="82">
        <f t="shared" si="33"/>
        <v>-1.4067896235097854E-2</v>
      </c>
      <c r="L174" s="84">
        <f t="shared" si="34"/>
        <v>98.612303568674307</v>
      </c>
      <c r="M174" s="85">
        <f t="shared" si="35"/>
        <v>101.85634078980046</v>
      </c>
    </row>
    <row r="175" spans="1:13" ht="15" thickBot="1" x14ac:dyDescent="0.4">
      <c r="A175" s="63">
        <v>45575</v>
      </c>
      <c r="B175" s="28" vm="174">
        <v>130352.86</v>
      </c>
      <c r="C175" s="28">
        <v>186741.51</v>
      </c>
      <c r="D175" s="71">
        <v>1.7623527000000001</v>
      </c>
      <c r="E175" s="82">
        <f t="shared" si="27"/>
        <v>5.9663254200303939E-4</v>
      </c>
      <c r="F175" s="82">
        <f t="shared" si="28"/>
        <v>3.0070314367132145E-3</v>
      </c>
      <c r="G175" s="82">
        <f t="shared" si="29"/>
        <v>-1.3288611219747004E-2</v>
      </c>
      <c r="H175" s="82">
        <f t="shared" si="30"/>
        <v>2.1626260085839677E-2</v>
      </c>
      <c r="I175" s="83" t="str">
        <f t="shared" si="31"/>
        <v>102024</v>
      </c>
      <c r="J175" s="82">
        <f t="shared" si="32"/>
        <v>-1.9148707981479829E-2</v>
      </c>
      <c r="K175" s="82">
        <f t="shared" si="33"/>
        <v>-1.1103167404612035E-2</v>
      </c>
      <c r="L175" s="84">
        <f t="shared" si="34"/>
        <v>98.671138878025261</v>
      </c>
      <c r="M175" s="85">
        <f t="shared" si="35"/>
        <v>102.16262600858396</v>
      </c>
    </row>
    <row r="176" spans="1:13" ht="15" thickBot="1" x14ac:dyDescent="0.4">
      <c r="A176" s="63">
        <v>45576</v>
      </c>
      <c r="B176" s="28" vm="175">
        <v>129992.29</v>
      </c>
      <c r="C176" s="28">
        <v>186976.1</v>
      </c>
      <c r="D176" s="71">
        <v>1.7645666200000001</v>
      </c>
      <c r="E176" s="82">
        <f t="shared" si="27"/>
        <v>1.2562298114333625E-3</v>
      </c>
      <c r="F176" s="82">
        <f t="shared" si="28"/>
        <v>-2.7661073182437823E-3</v>
      </c>
      <c r="G176" s="82">
        <f t="shared" si="29"/>
        <v>-1.2049074957880546E-2</v>
      </c>
      <c r="H176" s="82">
        <f t="shared" si="30"/>
        <v>1.8800332211306392E-2</v>
      </c>
      <c r="I176" s="83" t="str">
        <f t="shared" si="31"/>
        <v>102024</v>
      </c>
      <c r="J176" s="82">
        <f t="shared" si="32"/>
        <v>-1.791653334786325E-2</v>
      </c>
      <c r="K176" s="82">
        <f t="shared" si="33"/>
        <v>-1.3838562170242263E-2</v>
      </c>
      <c r="L176" s="84">
        <f t="shared" si="34"/>
        <v>98.795092504211922</v>
      </c>
      <c r="M176" s="85">
        <f t="shared" si="35"/>
        <v>101.8800332211306</v>
      </c>
    </row>
    <row r="177" spans="1:13" ht="15" thickBot="1" x14ac:dyDescent="0.4">
      <c r="A177" s="63">
        <v>45579</v>
      </c>
      <c r="B177" s="28" vm="176">
        <v>131005.25</v>
      </c>
      <c r="C177" s="28">
        <v>187431.97</v>
      </c>
      <c r="D177" s="71">
        <v>1.7688688400000001</v>
      </c>
      <c r="E177" s="82">
        <f t="shared" si="27"/>
        <v>2.4381170714879996E-3</v>
      </c>
      <c r="F177" s="82">
        <f t="shared" si="28"/>
        <v>7.7924621529477101E-3</v>
      </c>
      <c r="G177" s="82">
        <f t="shared" si="29"/>
        <v>-9.6403349417428785E-3</v>
      </c>
      <c r="H177" s="82">
        <f t="shared" si="30"/>
        <v>2.673929524147356E-2</v>
      </c>
      <c r="I177" s="83" t="str">
        <f t="shared" si="31"/>
        <v>102024</v>
      </c>
      <c r="J177" s="82">
        <f t="shared" si="32"/>
        <v>-1.5522098882192581E-2</v>
      </c>
      <c r="K177" s="82">
        <f t="shared" si="33"/>
        <v>-6.1539364892573278E-3</v>
      </c>
      <c r="L177" s="84">
        <f t="shared" si="34"/>
        <v>99.035966505825684</v>
      </c>
      <c r="M177" s="85">
        <f t="shared" si="35"/>
        <v>102.67392952414731</v>
      </c>
    </row>
    <row r="178" spans="1:13" ht="15" thickBot="1" x14ac:dyDescent="0.4">
      <c r="A178" s="63">
        <v>45580</v>
      </c>
      <c r="B178" s="28" vm="177">
        <v>131043.27</v>
      </c>
      <c r="C178" s="28">
        <v>187034.43</v>
      </c>
      <c r="D178" s="71">
        <v>1.7651171000000001</v>
      </c>
      <c r="E178" s="82">
        <f t="shared" si="27"/>
        <v>-2.120982582292541E-3</v>
      </c>
      <c r="F178" s="82">
        <f t="shared" si="28"/>
        <v>2.9021737678447401E-4</v>
      </c>
      <c r="G178" s="82">
        <f t="shared" si="29"/>
        <v>-1.1740870541536497E-2</v>
      </c>
      <c r="H178" s="82">
        <f t="shared" si="30"/>
        <v>2.7037272826380132E-2</v>
      </c>
      <c r="I178" s="83" t="str">
        <f t="shared" si="31"/>
        <v>102024</v>
      </c>
      <c r="J178" s="82">
        <f t="shared" si="32"/>
        <v>-1.7610159363115385E-2</v>
      </c>
      <c r="K178" s="82">
        <f t="shared" si="33"/>
        <v>-5.8655050917776341E-3</v>
      </c>
      <c r="L178" s="84">
        <f t="shared" si="34"/>
        <v>98.825912945846326</v>
      </c>
      <c r="M178" s="85">
        <f t="shared" si="35"/>
        <v>102.70372728263797</v>
      </c>
    </row>
    <row r="179" spans="1:13" ht="15" thickBot="1" x14ac:dyDescent="0.4">
      <c r="A179" s="63">
        <v>45581</v>
      </c>
      <c r="B179" s="28" vm="178">
        <v>131749.72</v>
      </c>
      <c r="C179" s="28">
        <v>187157.48</v>
      </c>
      <c r="D179" s="71">
        <v>1.76627837</v>
      </c>
      <c r="E179" s="82">
        <f t="shared" si="27"/>
        <v>6.5789969402030302E-4</v>
      </c>
      <c r="F179" s="82">
        <f t="shared" si="28"/>
        <v>5.3909674262553331E-3</v>
      </c>
      <c r="G179" s="82">
        <f t="shared" si="29"/>
        <v>-1.1090695162653152E-2</v>
      </c>
      <c r="H179" s="82">
        <f t="shared" si="30"/>
        <v>3.2573997309737424E-2</v>
      </c>
      <c r="I179" s="83" t="str">
        <f t="shared" si="31"/>
        <v>102024</v>
      </c>
      <c r="J179" s="82">
        <f t="shared" si="32"/>
        <v>-1.696384538755169E-2</v>
      </c>
      <c r="K179" s="82">
        <f t="shared" si="33"/>
        <v>-5.0615841241063997E-4</v>
      </c>
      <c r="L179" s="84">
        <f t="shared" si="34"/>
        <v>98.890930483734678</v>
      </c>
      <c r="M179" s="85">
        <f t="shared" si="35"/>
        <v>103.25739973097369</v>
      </c>
    </row>
    <row r="180" spans="1:13" ht="15" thickBot="1" x14ac:dyDescent="0.4">
      <c r="A180" s="63">
        <v>45582</v>
      </c>
      <c r="B180" s="28" vm="179">
        <v>130793.41</v>
      </c>
      <c r="C180" s="28">
        <v>186315.26</v>
      </c>
      <c r="D180" s="71">
        <v>1.7583300100000001</v>
      </c>
      <c r="E180" s="82">
        <f t="shared" si="27"/>
        <v>-4.5000607690167671E-3</v>
      </c>
      <c r="F180" s="82">
        <f t="shared" si="28"/>
        <v>-7.2585353502079286E-3</v>
      </c>
      <c r="G180" s="82">
        <f t="shared" si="29"/>
        <v>-1.5540847129467239E-2</v>
      </c>
      <c r="H180" s="82">
        <f t="shared" si="30"/>
        <v>2.5079022448559085E-2</v>
      </c>
      <c r="I180" s="83" t="str">
        <f t="shared" si="31"/>
        <v>102024</v>
      </c>
      <c r="J180" s="82">
        <f t="shared" si="32"/>
        <v>-2.1387567821448239E-2</v>
      </c>
      <c r="K180" s="82">
        <f t="shared" si="33"/>
        <v>-7.7610197938893233E-3</v>
      </c>
      <c r="L180" s="84">
        <f t="shared" si="34"/>
        <v>98.445915287053253</v>
      </c>
      <c r="M180" s="85">
        <f t="shared" si="35"/>
        <v>102.50790224485587</v>
      </c>
    </row>
    <row r="181" spans="1:13" ht="15" thickBot="1" x14ac:dyDescent="0.4">
      <c r="A181" s="63">
        <v>45583</v>
      </c>
      <c r="B181" s="28" vm="180">
        <v>130499.26</v>
      </c>
      <c r="C181" s="28">
        <v>185957.95</v>
      </c>
      <c r="D181" s="71">
        <v>1.7549579399999999</v>
      </c>
      <c r="E181" s="82">
        <f t="shared" si="27"/>
        <v>-1.9177685535834987E-3</v>
      </c>
      <c r="F181" s="82">
        <f t="shared" si="28"/>
        <v>-2.2489665190318364E-3</v>
      </c>
      <c r="G181" s="82">
        <f t="shared" si="29"/>
        <v>-1.7428811935129906E-2</v>
      </c>
      <c r="H181" s="82">
        <f t="shared" si="30"/>
        <v>2.2773654047710368E-2</v>
      </c>
      <c r="I181" s="83" t="str">
        <f t="shared" si="31"/>
        <v>102024</v>
      </c>
      <c r="J181" s="82">
        <f t="shared" si="32"/>
        <v>-2.3264319970026093E-2</v>
      </c>
      <c r="K181" s="82">
        <f t="shared" si="33"/>
        <v>-9.9925320392512118E-3</v>
      </c>
      <c r="L181" s="84">
        <f t="shared" si="34"/>
        <v>98.257118806487</v>
      </c>
      <c r="M181" s="85">
        <f t="shared" si="35"/>
        <v>102.277365404771</v>
      </c>
    </row>
    <row r="182" spans="1:13" ht="15" thickBot="1" x14ac:dyDescent="0.4">
      <c r="A182" s="63">
        <v>45586</v>
      </c>
      <c r="B182" s="28" vm="181">
        <v>130361.56</v>
      </c>
      <c r="C182" s="28">
        <v>185619.99</v>
      </c>
      <c r="D182" s="71">
        <v>1.75176848</v>
      </c>
      <c r="E182" s="82">
        <f t="shared" si="27"/>
        <v>-1.8173996808151793E-3</v>
      </c>
      <c r="F182" s="82">
        <f t="shared" si="28"/>
        <v>-1.0551783971801676E-3</v>
      </c>
      <c r="G182" s="82">
        <f t="shared" si="29"/>
        <v>-1.9214536498697088E-2</v>
      </c>
      <c r="H182" s="82">
        <f t="shared" si="30"/>
        <v>2.1694445382754113E-2</v>
      </c>
      <c r="I182" s="83" t="str">
        <f t="shared" si="31"/>
        <v>102024</v>
      </c>
      <c r="J182" s="82">
        <f t="shared" si="32"/>
        <v>-2.5039439083153314E-2</v>
      </c>
      <c r="K182" s="82">
        <f t="shared" si="33"/>
        <v>-1.1037166532490428E-2</v>
      </c>
      <c r="L182" s="84">
        <f t="shared" si="34"/>
        <v>98.078546350130267</v>
      </c>
      <c r="M182" s="85">
        <f t="shared" si="35"/>
        <v>102.16944453827539</v>
      </c>
    </row>
    <row r="183" spans="1:13" ht="15" thickBot="1" x14ac:dyDescent="0.4">
      <c r="A183" s="63">
        <v>45587</v>
      </c>
      <c r="B183" s="28" vm="182">
        <v>129951.37</v>
      </c>
      <c r="C183" s="28">
        <v>185164.88</v>
      </c>
      <c r="D183" s="71">
        <v>1.7474734300000001</v>
      </c>
      <c r="E183" s="82">
        <f t="shared" si="27"/>
        <v>-2.4518365577623769E-3</v>
      </c>
      <c r="F183" s="82">
        <f t="shared" si="28"/>
        <v>-3.1465563928507745E-3</v>
      </c>
      <c r="G183" s="82">
        <f t="shared" si="29"/>
        <v>-2.1619262153431462E-2</v>
      </c>
      <c r="H183" s="82">
        <f t="shared" si="30"/>
        <v>1.8479626194094934E-2</v>
      </c>
      <c r="I183" s="83" t="str">
        <f t="shared" si="31"/>
        <v>102024</v>
      </c>
      <c r="J183" s="82">
        <f t="shared" si="32"/>
        <v>-2.7429883028785795E-2</v>
      </c>
      <c r="K183" s="82">
        <f t="shared" si="33"/>
        <v>-1.4148993858429382E-2</v>
      </c>
      <c r="L183" s="84">
        <f t="shared" si="34"/>
        <v>97.838073784656828</v>
      </c>
      <c r="M183" s="85">
        <f t="shared" si="35"/>
        <v>101.84796261940946</v>
      </c>
    </row>
    <row r="184" spans="1:13" ht="15" thickBot="1" x14ac:dyDescent="0.4">
      <c r="A184" s="63">
        <v>45588</v>
      </c>
      <c r="B184" s="28" vm="183">
        <v>129233.11</v>
      </c>
      <c r="C184" s="28">
        <v>184219.19</v>
      </c>
      <c r="D184" s="71">
        <v>1.73854858</v>
      </c>
      <c r="E184" s="82">
        <f t="shared" si="27"/>
        <v>-5.1072879545871475E-3</v>
      </c>
      <c r="F184" s="82">
        <f t="shared" si="28"/>
        <v>-5.5271445002849084E-3</v>
      </c>
      <c r="G184" s="82">
        <f t="shared" si="29"/>
        <v>-2.6616134310835426E-2</v>
      </c>
      <c r="H184" s="82">
        <f t="shared" si="30"/>
        <v>1.2850342129524073E-2</v>
      </c>
      <c r="I184" s="83" t="str">
        <f t="shared" si="31"/>
        <v>102024</v>
      </c>
      <c r="J184" s="82">
        <f t="shared" si="32"/>
        <v>-3.2397078672184332E-2</v>
      </c>
      <c r="K184" s="82">
        <f t="shared" si="33"/>
        <v>-1.9597934825125063E-2</v>
      </c>
      <c r="L184" s="84">
        <f t="shared" si="34"/>
        <v>97.338386568916448</v>
      </c>
      <c r="M184" s="85">
        <f t="shared" si="35"/>
        <v>101.28503421295237</v>
      </c>
    </row>
    <row r="185" spans="1:13" ht="15" thickBot="1" x14ac:dyDescent="0.4">
      <c r="A185" s="63">
        <v>45589</v>
      </c>
      <c r="B185" s="28" vm="184">
        <v>130066.95</v>
      </c>
      <c r="C185" s="28">
        <v>185224.13</v>
      </c>
      <c r="D185" s="71">
        <v>1.74803259</v>
      </c>
      <c r="E185" s="82">
        <f t="shared" si="27"/>
        <v>5.455130854036927E-3</v>
      </c>
      <c r="F185" s="82">
        <f t="shared" si="28"/>
        <v>6.4522164637219603E-3</v>
      </c>
      <c r="G185" s="82">
        <f t="shared" si="29"/>
        <v>-2.1306197952292716E-2</v>
      </c>
      <c r="H185" s="82">
        <f t="shared" si="30"/>
        <v>1.9385471782298547E-2</v>
      </c>
      <c r="I185" s="83" t="str">
        <f t="shared" si="31"/>
        <v>102024</v>
      </c>
      <c r="J185" s="82">
        <f t="shared" si="32"/>
        <v>-2.7118678121592743E-2</v>
      </c>
      <c r="K185" s="82">
        <f t="shared" si="33"/>
        <v>-1.3272168479136703E-2</v>
      </c>
      <c r="L185" s="84">
        <f t="shared" si="34"/>
        <v>97.869380204770721</v>
      </c>
      <c r="M185" s="85">
        <f t="shared" si="35"/>
        <v>101.93854717822983</v>
      </c>
    </row>
    <row r="186" spans="1:13" ht="15" thickBot="1" x14ac:dyDescent="0.4">
      <c r="A186" s="63">
        <v>45590</v>
      </c>
      <c r="B186" s="28" vm="185">
        <v>129893.32</v>
      </c>
      <c r="C186" s="28">
        <v>185520.05</v>
      </c>
      <c r="D186" s="71">
        <v>1.7508253</v>
      </c>
      <c r="E186" s="82">
        <f t="shared" si="27"/>
        <v>1.597630396582117E-3</v>
      </c>
      <c r="F186" s="82">
        <f t="shared" si="28"/>
        <v>-1.3349278967484945E-3</v>
      </c>
      <c r="G186" s="82">
        <f t="shared" si="29"/>
        <v>-1.9742606985194922E-2</v>
      </c>
      <c r="H186" s="82">
        <f t="shared" si="30"/>
        <v>1.8024665678476159E-2</v>
      </c>
      <c r="I186" s="83" t="str">
        <f t="shared" si="31"/>
        <v>102024</v>
      </c>
      <c r="J186" s="82">
        <f t="shared" si="32"/>
        <v>-2.5564373349492797E-2</v>
      </c>
      <c r="K186" s="82">
        <f t="shared" si="33"/>
        <v>-1.4589378987932E-2</v>
      </c>
      <c r="L186" s="84">
        <f t="shared" si="34"/>
        <v>98.025739301480513</v>
      </c>
      <c r="M186" s="85">
        <f t="shared" si="35"/>
        <v>101.80246656784759</v>
      </c>
    </row>
    <row r="187" spans="1:13" ht="15" thickBot="1" x14ac:dyDescent="0.4">
      <c r="A187" s="63">
        <v>45593</v>
      </c>
      <c r="B187" s="28" vm="186">
        <v>131212.57999999999</v>
      </c>
      <c r="C187" s="28">
        <v>186150.28</v>
      </c>
      <c r="D187" s="71">
        <v>1.75677303</v>
      </c>
      <c r="E187" s="82">
        <f t="shared" si="27"/>
        <v>3.3971007844129097E-3</v>
      </c>
      <c r="F187" s="82">
        <f t="shared" si="28"/>
        <v>1.0156488416802167E-2</v>
      </c>
      <c r="G187" s="82">
        <f t="shared" si="29"/>
        <v>-1.6412573826457777E-2</v>
      </c>
      <c r="H187" s="82">
        <f t="shared" si="30"/>
        <v>2.8364221403458512E-2</v>
      </c>
      <c r="I187" s="83" t="str">
        <f t="shared" si="31"/>
        <v>102024</v>
      </c>
      <c r="J187" s="82">
        <f t="shared" si="32"/>
        <v>-2.225411731783844E-2</v>
      </c>
      <c r="K187" s="82">
        <f t="shared" si="33"/>
        <v>-4.581067429829111E-3</v>
      </c>
      <c r="L187" s="84">
        <f t="shared" si="34"/>
        <v>98.358742617354224</v>
      </c>
      <c r="M187" s="85">
        <f t="shared" si="35"/>
        <v>102.83642214034582</v>
      </c>
    </row>
    <row r="188" spans="1:13" ht="15" thickBot="1" x14ac:dyDescent="0.4">
      <c r="A188" s="63">
        <v>45594</v>
      </c>
      <c r="B188" s="28" vm="187">
        <v>130729.93</v>
      </c>
      <c r="C188" s="28">
        <v>186486.98</v>
      </c>
      <c r="D188" s="71">
        <v>1.7599506</v>
      </c>
      <c r="E188" s="82">
        <f t="shared" si="27"/>
        <v>1.8087538604802944E-3</v>
      </c>
      <c r="F188" s="82">
        <f t="shared" si="28"/>
        <v>-3.6783820575739812E-3</v>
      </c>
      <c r="G188" s="82">
        <f t="shared" si="29"/>
        <v>-1.4633506272246577E-2</v>
      </c>
      <c r="H188" s="82">
        <f t="shared" si="30"/>
        <v>2.4581504902797091E-2</v>
      </c>
      <c r="I188" s="83" t="str">
        <f t="shared" si="31"/>
        <v>102024</v>
      </c>
      <c r="J188" s="82">
        <f t="shared" si="32"/>
        <v>-2.0485615677968361E-2</v>
      </c>
      <c r="K188" s="82">
        <f t="shared" si="33"/>
        <v>-8.2425985711647165E-3</v>
      </c>
      <c r="L188" s="84">
        <f t="shared" si="34"/>
        <v>98.536649372775358</v>
      </c>
      <c r="M188" s="85">
        <f t="shared" si="35"/>
        <v>102.45815049027966</v>
      </c>
    </row>
    <row r="189" spans="1:13" ht="15" thickBot="1" x14ac:dyDescent="0.4">
      <c r="A189" s="63">
        <v>45595</v>
      </c>
      <c r="B189" s="28" vm="188">
        <v>130639.33</v>
      </c>
      <c r="C189" s="28">
        <v>186834.4</v>
      </c>
      <c r="D189" s="71">
        <v>1.7613418599999999</v>
      </c>
      <c r="E189" s="82">
        <f t="shared" si="27"/>
        <v>7.9051082456516042E-4</v>
      </c>
      <c r="F189" s="82">
        <f t="shared" si="28"/>
        <v>-6.9303180993052216E-4</v>
      </c>
      <c r="G189" s="82">
        <f t="shared" si="29"/>
        <v>-1.3854563392791008E-2</v>
      </c>
      <c r="H189" s="82">
        <f t="shared" si="30"/>
        <v>2.3871437328032874E-2</v>
      </c>
      <c r="I189" s="83" t="str">
        <f t="shared" si="31"/>
        <v>102024</v>
      </c>
      <c r="J189" s="82">
        <f t="shared" si="32"/>
        <v>-1.9711298954344536E-2</v>
      </c>
      <c r="K189" s="82">
        <f t="shared" si="33"/>
        <v>-8.9299179980889543E-3</v>
      </c>
      <c r="L189" s="84">
        <f t="shared" si="34"/>
        <v>98.614543660720912</v>
      </c>
      <c r="M189" s="85">
        <f t="shared" si="35"/>
        <v>102.38714373280325</v>
      </c>
    </row>
    <row r="190" spans="1:13" ht="15" thickBot="1" x14ac:dyDescent="0.4">
      <c r="A190" s="63">
        <v>45596</v>
      </c>
      <c r="B190" s="28" vm="189">
        <v>129713.33</v>
      </c>
      <c r="C190" s="28">
        <v>185536.23</v>
      </c>
      <c r="D190" s="71">
        <v>1.74910364</v>
      </c>
      <c r="E190" s="82">
        <f t="shared" si="27"/>
        <v>-6.9482366131921047E-3</v>
      </c>
      <c r="F190" s="82">
        <f t="shared" si="28"/>
        <v>-7.08821761409828E-3</v>
      </c>
      <c r="G190" s="82">
        <f t="shared" si="29"/>
        <v>-2.0706535221357569E-2</v>
      </c>
      <c r="H190" s="82">
        <f t="shared" si="30"/>
        <v>1.6614013771392155E-2</v>
      </c>
      <c r="I190" s="83" t="str">
        <f t="shared" si="31"/>
        <v>102024</v>
      </c>
      <c r="J190" s="82">
        <f t="shared" si="32"/>
        <v>-2.6522576798448494E-2</v>
      </c>
      <c r="K190" s="82">
        <f t="shared" si="33"/>
        <v>-1.5954838410140781E-2</v>
      </c>
      <c r="L190" s="84">
        <f t="shared" si="34"/>
        <v>97.929346477864257</v>
      </c>
      <c r="M190" s="85">
        <f t="shared" si="35"/>
        <v>101.66140137713919</v>
      </c>
    </row>
    <row r="191" spans="1:13" ht="15" thickBot="1" x14ac:dyDescent="0.4">
      <c r="A191" s="63">
        <v>45597</v>
      </c>
      <c r="B191" s="28" vm="190">
        <v>128120.75</v>
      </c>
      <c r="C191" s="28">
        <v>185152.49</v>
      </c>
      <c r="D191" s="71">
        <v>1.73839791</v>
      </c>
      <c r="E191" s="82">
        <f t="shared" si="27"/>
        <v>-6.1206950549825834E-3</v>
      </c>
      <c r="F191" s="82">
        <f t="shared" si="28"/>
        <v>-1.227768957901243E-2</v>
      </c>
      <c r="G191" s="82">
        <f t="shared" si="29"/>
        <v>-2.6700491888604905E-2</v>
      </c>
      <c r="H191" s="82">
        <f t="shared" si="30"/>
        <v>4.132342488633256E-3</v>
      </c>
      <c r="I191" s="83" t="str">
        <f t="shared" si="31"/>
        <v>112024</v>
      </c>
      <c r="J191" s="82">
        <f t="shared" si="32"/>
        <v>-6.1206950549825834E-3</v>
      </c>
      <c r="K191" s="82">
        <f t="shared" si="33"/>
        <v>-1.227768957901243E-2</v>
      </c>
      <c r="L191" s="84">
        <f t="shared" si="34"/>
        <v>97.329950811139511</v>
      </c>
      <c r="M191" s="85">
        <f t="shared" si="35"/>
        <v>100.41323424886329</v>
      </c>
    </row>
    <row r="192" spans="1:13" ht="15" thickBot="1" x14ac:dyDescent="0.4">
      <c r="A192" s="63">
        <v>45600</v>
      </c>
      <c r="B192" s="28" vm="191">
        <v>130514.79</v>
      </c>
      <c r="C192" s="28">
        <v>187025.97</v>
      </c>
      <c r="D192" s="71">
        <v>1.7559880299999999</v>
      </c>
      <c r="E192" s="82">
        <f t="shared" si="27"/>
        <v>1.0118580964009416E-2</v>
      </c>
      <c r="F192" s="82">
        <f t="shared" si="28"/>
        <v>1.868581006589487E-2</v>
      </c>
      <c r="G192" s="82">
        <f t="shared" si="29"/>
        <v>-1.6852082013549152E-2</v>
      </c>
      <c r="H192" s="82">
        <f t="shared" si="30"/>
        <v>2.2895368721397746E-2</v>
      </c>
      <c r="I192" s="83" t="str">
        <f t="shared" si="31"/>
        <v>112024</v>
      </c>
      <c r="J192" s="82">
        <f t="shared" si="32"/>
        <v>3.9359531605569487E-3</v>
      </c>
      <c r="K192" s="82">
        <f t="shared" si="33"/>
        <v>6.1787019113610508E-3</v>
      </c>
      <c r="L192" s="84">
        <f t="shared" si="34"/>
        <v>98.314791798645075</v>
      </c>
      <c r="M192" s="85">
        <f t="shared" si="35"/>
        <v>102.28953687213976</v>
      </c>
    </row>
    <row r="193" spans="1:13" ht="15" thickBot="1" x14ac:dyDescent="0.4">
      <c r="A193" s="63">
        <v>45601</v>
      </c>
      <c r="B193" s="28" vm="192">
        <v>130660.75</v>
      </c>
      <c r="C193" s="28">
        <v>186697.65</v>
      </c>
      <c r="D193" s="71">
        <v>1.75290543</v>
      </c>
      <c r="E193" s="82">
        <f t="shared" si="27"/>
        <v>-1.755478936835364E-3</v>
      </c>
      <c r="F193" s="82">
        <f t="shared" si="28"/>
        <v>1.1183406876722479E-3</v>
      </c>
      <c r="G193" s="82">
        <f t="shared" si="29"/>
        <v>-1.8577977475367824E-2</v>
      </c>
      <c r="H193" s="82">
        <f t="shared" si="30"/>
        <v>2.4039314231470543E-2</v>
      </c>
      <c r="I193" s="83" t="str">
        <f t="shared" si="31"/>
        <v>112024</v>
      </c>
      <c r="J193" s="82">
        <f t="shared" si="32"/>
        <v>2.173564740851841E-3</v>
      </c>
      <c r="K193" s="82">
        <f t="shared" si="33"/>
        <v>7.303952492777821E-3</v>
      </c>
      <c r="L193" s="84">
        <f t="shared" si="34"/>
        <v>98.142202252463193</v>
      </c>
      <c r="M193" s="85">
        <f t="shared" si="35"/>
        <v>102.40393142314703</v>
      </c>
    </row>
    <row r="194" spans="1:13" ht="15" thickBot="1" x14ac:dyDescent="0.4">
      <c r="A194" s="63">
        <v>45602</v>
      </c>
      <c r="B194" s="28" vm="193">
        <v>130340.92</v>
      </c>
      <c r="C194" s="28">
        <v>185555.17</v>
      </c>
      <c r="D194" s="71">
        <v>1.7421786800000001</v>
      </c>
      <c r="E194" s="82">
        <f t="shared" si="27"/>
        <v>-6.1194117015199723E-3</v>
      </c>
      <c r="F194" s="82">
        <f t="shared" si="28"/>
        <v>-2.4477894088316132E-3</v>
      </c>
      <c r="G194" s="82">
        <f t="shared" si="29"/>
        <v>-2.4583702884134473E-2</v>
      </c>
      <c r="H194" s="82">
        <f t="shared" si="30"/>
        <v>2.1532681643867457E-2</v>
      </c>
      <c r="I194" s="83" t="str">
        <f t="shared" si="31"/>
        <v>112024</v>
      </c>
      <c r="J194" s="82">
        <f t="shared" si="32"/>
        <v>-3.9591478981773065E-3</v>
      </c>
      <c r="K194" s="82">
        <f t="shared" si="33"/>
        <v>4.8382845463916802E-3</v>
      </c>
      <c r="L194" s="84">
        <f t="shared" si="34"/>
        <v>97.541629711586523</v>
      </c>
      <c r="M194" s="85">
        <f t="shared" si="35"/>
        <v>102.15326816438673</v>
      </c>
    </row>
    <row r="195" spans="1:13" ht="15" thickBot="1" x14ac:dyDescent="0.4">
      <c r="A195" s="63">
        <v>45603</v>
      </c>
      <c r="B195" s="28" vm="194">
        <v>129681.7</v>
      </c>
      <c r="C195" s="28">
        <v>186075.84</v>
      </c>
      <c r="D195" s="71">
        <v>1.74706725</v>
      </c>
      <c r="E195" s="82">
        <f t="shared" si="27"/>
        <v>2.806009542029253E-3</v>
      </c>
      <c r="F195" s="82">
        <f t="shared" si="28"/>
        <v>-5.0576595592543017E-3</v>
      </c>
      <c r="G195" s="82">
        <f t="shared" si="29"/>
        <v>-2.1846675446976493E-2</v>
      </c>
      <c r="H195" s="82">
        <f t="shared" si="30"/>
        <v>1.6366117111460632E-2</v>
      </c>
      <c r="I195" s="83" t="str">
        <f t="shared" si="31"/>
        <v>112024</v>
      </c>
      <c r="J195" s="82">
        <f t="shared" si="32"/>
        <v>-1.1642477629286718E-3</v>
      </c>
      <c r="K195" s="82">
        <f t="shared" si="33"/>
        <v>-2.4384540894906159E-4</v>
      </c>
      <c r="L195" s="84">
        <f t="shared" si="34"/>
        <v>97.815332455302325</v>
      </c>
      <c r="M195" s="85">
        <f t="shared" si="35"/>
        <v>101.63661171114605</v>
      </c>
    </row>
    <row r="196" spans="1:13" ht="15" thickBot="1" x14ac:dyDescent="0.4">
      <c r="A196" s="63">
        <v>45604</v>
      </c>
      <c r="B196" s="28" vm="195">
        <v>127829.8</v>
      </c>
      <c r="C196" s="28">
        <v>184252.97</v>
      </c>
      <c r="D196" s="71">
        <v>1.7269364700000001</v>
      </c>
      <c r="E196" s="82">
        <f t="shared" ref="E196:E259" si="36">D196/D195-1</f>
        <v>-1.1522613110628632E-2</v>
      </c>
      <c r="F196" s="82">
        <f t="shared" si="28"/>
        <v>-1.4280349501895717E-2</v>
      </c>
      <c r="G196" s="82">
        <f t="shared" si="29"/>
        <v>-3.3117557768676198E-2</v>
      </c>
      <c r="H196" s="82">
        <f t="shared" si="30"/>
        <v>1.8520537372244128E-3</v>
      </c>
      <c r="I196" s="83" t="str">
        <f t="shared" si="31"/>
        <v>112024</v>
      </c>
      <c r="J196" s="82">
        <f t="shared" si="32"/>
        <v>-1.2673445697020114E-2</v>
      </c>
      <c r="K196" s="82">
        <f t="shared" si="33"/>
        <v>-1.4520712713180561E-2</v>
      </c>
      <c r="L196" s="84">
        <f t="shared" si="34"/>
        <v>96.688244223132358</v>
      </c>
      <c r="M196" s="85">
        <f t="shared" si="35"/>
        <v>100.18520537372241</v>
      </c>
    </row>
    <row r="197" spans="1:13" ht="15" thickBot="1" x14ac:dyDescent="0.4">
      <c r="A197" s="63">
        <v>45607</v>
      </c>
      <c r="B197" s="28" vm="196">
        <v>127873.7</v>
      </c>
      <c r="C197" s="28">
        <v>183948.4</v>
      </c>
      <c r="D197" s="71">
        <v>1.7240818499999999</v>
      </c>
      <c r="E197" s="82">
        <f t="shared" si="36"/>
        <v>-1.6529965343775599E-3</v>
      </c>
      <c r="F197" s="82">
        <f t="shared" si="28"/>
        <v>3.4342539845955145E-4</v>
      </c>
      <c r="G197" s="82">
        <f t="shared" si="29"/>
        <v>-3.4715811094835014E-2</v>
      </c>
      <c r="H197" s="82">
        <f t="shared" si="30"/>
        <v>2.1961151779765764E-3</v>
      </c>
      <c r="I197" s="83" t="str">
        <f t="shared" si="31"/>
        <v>112024</v>
      </c>
      <c r="J197" s="82">
        <f t="shared" si="32"/>
        <v>-1.4305493069581843E-2</v>
      </c>
      <c r="K197" s="82">
        <f t="shared" si="33"/>
        <v>-1.4182274096270486E-2</v>
      </c>
      <c r="L197" s="84">
        <f t="shared" si="34"/>
        <v>96.528418890516463</v>
      </c>
      <c r="M197" s="85">
        <f t="shared" si="35"/>
        <v>100.21961151779763</v>
      </c>
    </row>
    <row r="198" spans="1:13" ht="15" thickBot="1" x14ac:dyDescent="0.4">
      <c r="A198" s="63">
        <v>45608</v>
      </c>
      <c r="B198" s="28" vm="197">
        <v>127698.32</v>
      </c>
      <c r="C198" s="28">
        <v>183351.89</v>
      </c>
      <c r="D198" s="71">
        <v>1.7138046600000001</v>
      </c>
      <c r="E198" s="82">
        <f t="shared" si="36"/>
        <v>-5.9609640922789753E-3</v>
      </c>
      <c r="F198" s="82">
        <f t="shared" si="28"/>
        <v>-1.3715095441829694E-3</v>
      </c>
      <c r="G198" s="82">
        <f t="shared" si="29"/>
        <v>-4.0469835483743277E-2</v>
      </c>
      <c r="H198" s="82">
        <f t="shared" si="30"/>
        <v>8.2159364086686892E-4</v>
      </c>
      <c r="I198" s="83" t="str">
        <f t="shared" si="31"/>
        <v>112024</v>
      </c>
      <c r="J198" s="82">
        <f t="shared" si="32"/>
        <v>-2.0181182631350714E-2</v>
      </c>
      <c r="K198" s="82">
        <f t="shared" si="33"/>
        <v>-1.55343325161722E-2</v>
      </c>
      <c r="L198" s="84">
        <f t="shared" si="34"/>
        <v>95.953016451625629</v>
      </c>
      <c r="M198" s="85">
        <f t="shared" si="35"/>
        <v>100.08215936408666</v>
      </c>
    </row>
    <row r="199" spans="1:13" ht="15" thickBot="1" x14ac:dyDescent="0.4">
      <c r="A199" s="63">
        <v>45609</v>
      </c>
      <c r="B199" s="28" vm="198">
        <v>127733.88</v>
      </c>
      <c r="C199" s="28">
        <v>183585.39</v>
      </c>
      <c r="D199" s="71">
        <v>1.7159872</v>
      </c>
      <c r="E199" s="82">
        <f t="shared" si="36"/>
        <v>1.2735056981347803E-3</v>
      </c>
      <c r="F199" s="82">
        <f t="shared" si="28"/>
        <v>2.784688161912019E-4</v>
      </c>
      <c r="G199" s="82">
        <f t="shared" si="29"/>
        <v>-3.9247868351699577E-2</v>
      </c>
      <c r="H199" s="82">
        <f t="shared" si="30"/>
        <v>1.1002912452664493E-3</v>
      </c>
      <c r="I199" s="83" t="str">
        <f t="shared" si="31"/>
        <v>112024</v>
      </c>
      <c r="J199" s="82">
        <f t="shared" si="32"/>
        <v>-1.8933377784292049E-2</v>
      </c>
      <c r="K199" s="82">
        <f t="shared" si="33"/>
        <v>-1.5260189527167123E-2</v>
      </c>
      <c r="L199" s="84">
        <f t="shared" si="34"/>
        <v>96.075213164829989</v>
      </c>
      <c r="M199" s="85">
        <f t="shared" si="35"/>
        <v>100.11002912452663</v>
      </c>
    </row>
    <row r="200" spans="1:13" ht="15" thickBot="1" x14ac:dyDescent="0.4">
      <c r="A200" s="63">
        <v>45610</v>
      </c>
      <c r="B200" s="28" vm="199">
        <v>127791.6</v>
      </c>
      <c r="C200" s="28">
        <v>183264.85</v>
      </c>
      <c r="D200" s="71">
        <v>1.71299109</v>
      </c>
      <c r="E200" s="82">
        <f t="shared" si="36"/>
        <v>-1.7459978722451641E-3</v>
      </c>
      <c r="F200" s="82">
        <f t="shared" si="28"/>
        <v>4.5187698048465563E-4</v>
      </c>
      <c r="G200" s="82">
        <f t="shared" si="29"/>
        <v>-4.0925339529312543E-2</v>
      </c>
      <c r="H200" s="82">
        <f t="shared" si="30"/>
        <v>1.552665422036803E-3</v>
      </c>
      <c r="I200" s="83" t="str">
        <f t="shared" si="31"/>
        <v>112024</v>
      </c>
      <c r="J200" s="82">
        <f t="shared" si="32"/>
        <v>-2.0646318019211463E-2</v>
      </c>
      <c r="K200" s="82">
        <f t="shared" si="33"/>
        <v>-1.4815208275047675E-2</v>
      </c>
      <c r="L200" s="84">
        <f t="shared" si="34"/>
        <v>95.907466047068695</v>
      </c>
      <c r="M200" s="85">
        <f t="shared" si="35"/>
        <v>100.15526654220365</v>
      </c>
    </row>
    <row r="201" spans="1:13" ht="15" thickBot="1" x14ac:dyDescent="0.4">
      <c r="A201" s="63">
        <v>45614</v>
      </c>
      <c r="B201" s="28" vm="200">
        <v>127768.19</v>
      </c>
      <c r="C201" s="28">
        <v>183165.51</v>
      </c>
      <c r="D201" s="71">
        <v>1.71206255</v>
      </c>
      <c r="E201" s="82">
        <f t="shared" si="36"/>
        <v>-5.4205769394866099E-4</v>
      </c>
      <c r="F201" s="82">
        <f t="shared" si="28"/>
        <v>-1.8318887939428041E-4</v>
      </c>
      <c r="G201" s="82">
        <f t="shared" si="29"/>
        <v>-4.1445213328091923E-2</v>
      </c>
      <c r="H201" s="82">
        <f t="shared" si="30"/>
        <v>1.3691921116036898E-3</v>
      </c>
      <c r="I201" s="83" t="str">
        <f t="shared" si="31"/>
        <v>112024</v>
      </c>
      <c r="J201" s="82">
        <f t="shared" si="32"/>
        <v>-2.1177184217626044E-2</v>
      </c>
      <c r="K201" s="82">
        <f t="shared" si="33"/>
        <v>-1.4995683173040009E-2</v>
      </c>
      <c r="L201" s="84">
        <f t="shared" si="34"/>
        <v>95.855478667190766</v>
      </c>
      <c r="M201" s="85">
        <f t="shared" si="35"/>
        <v>100.13691921116035</v>
      </c>
    </row>
    <row r="202" spans="1:13" ht="15" thickBot="1" x14ac:dyDescent="0.4">
      <c r="A202" s="63">
        <v>45615</v>
      </c>
      <c r="B202" s="28" vm="201">
        <v>128197.25</v>
      </c>
      <c r="C202" s="28">
        <v>184095.9</v>
      </c>
      <c r="D202" s="71">
        <v>1.72075898</v>
      </c>
      <c r="E202" s="82">
        <f t="shared" si="36"/>
        <v>5.0795048346803373E-3</v>
      </c>
      <c r="F202" s="82">
        <f t="shared" si="28"/>
        <v>3.3581128448325614E-3</v>
      </c>
      <c r="G202" s="82">
        <f t="shared" si="29"/>
        <v>-3.657622965488605E-2</v>
      </c>
      <c r="H202" s="82">
        <f t="shared" si="30"/>
        <v>4.7319028580532496E-3</v>
      </c>
      <c r="I202" s="83" t="str">
        <f t="shared" si="31"/>
        <v>112024</v>
      </c>
      <c r="J202" s="82">
        <f t="shared" si="32"/>
        <v>-1.6205248992564036E-2</v>
      </c>
      <c r="K202" s="82">
        <f t="shared" si="33"/>
        <v>-1.1687927524487884E-2</v>
      </c>
      <c r="L202" s="84">
        <f t="shared" si="34"/>
        <v>96.342377034511358</v>
      </c>
      <c r="M202" s="85">
        <f t="shared" si="35"/>
        <v>100.4731902858053</v>
      </c>
    </row>
    <row r="203" spans="1:13" ht="15" thickBot="1" x14ac:dyDescent="0.4">
      <c r="A203" s="63">
        <v>45617</v>
      </c>
      <c r="B203" s="28" vm="202">
        <v>126922.11</v>
      </c>
      <c r="C203" s="28">
        <v>182482.26</v>
      </c>
      <c r="D203" s="71">
        <v>1.7056761600000001</v>
      </c>
      <c r="E203" s="82">
        <f t="shared" si="36"/>
        <v>-8.7652135919696894E-3</v>
      </c>
      <c r="F203" s="82">
        <f t="shared" si="28"/>
        <v>-9.9467032249132004E-3</v>
      </c>
      <c r="G203" s="82">
        <f t="shared" si="29"/>
        <v>-4.502084478154178E-2</v>
      </c>
      <c r="H203" s="82">
        <f t="shared" si="30"/>
        <v>-5.261867200277992E-3</v>
      </c>
      <c r="I203" s="83" t="str">
        <f t="shared" si="31"/>
        <v>112024</v>
      </c>
      <c r="J203" s="82">
        <f t="shared" si="32"/>
        <v>-2.4828420115802885E-2</v>
      </c>
      <c r="K203" s="82">
        <f t="shared" si="33"/>
        <v>-2.1518374403000751E-2</v>
      </c>
      <c r="L203" s="84">
        <f t="shared" si="34"/>
        <v>95.497915521845798</v>
      </c>
      <c r="M203" s="85">
        <f t="shared" si="35"/>
        <v>99.473813279972163</v>
      </c>
    </row>
    <row r="204" spans="1:13" ht="15" thickBot="1" x14ac:dyDescent="0.4">
      <c r="A204" s="63">
        <v>45618</v>
      </c>
      <c r="B204" s="28" vm="203">
        <v>129125.51</v>
      </c>
      <c r="C204" s="28">
        <v>184299.21</v>
      </c>
      <c r="D204" s="71">
        <v>1.7226593299999999</v>
      </c>
      <c r="E204" s="82">
        <f t="shared" si="36"/>
        <v>9.9568548815267555E-3</v>
      </c>
      <c r="F204" s="82">
        <f t="shared" si="28"/>
        <v>1.736025346568848E-2</v>
      </c>
      <c r="G204" s="82">
        <f t="shared" si="29"/>
        <v>-3.551225591814855E-2</v>
      </c>
      <c r="H204" s="82">
        <f t="shared" si="30"/>
        <v>1.2007038917110746E-2</v>
      </c>
      <c r="I204" s="83" t="str">
        <f t="shared" si="31"/>
        <v>112024</v>
      </c>
      <c r="J204" s="82">
        <f t="shared" si="32"/>
        <v>-1.5118778210306716E-2</v>
      </c>
      <c r="K204" s="82">
        <f t="shared" si="33"/>
        <v>-4.5316853711179217E-3</v>
      </c>
      <c r="L204" s="84">
        <f t="shared" si="34"/>
        <v>96.448774408185116</v>
      </c>
      <c r="M204" s="85">
        <f t="shared" si="35"/>
        <v>101.20070389171104</v>
      </c>
    </row>
    <row r="205" spans="1:13" ht="15" thickBot="1" x14ac:dyDescent="0.4">
      <c r="A205" s="63">
        <v>45621</v>
      </c>
      <c r="B205" s="28" vm="204">
        <v>129036.1</v>
      </c>
      <c r="C205" s="28">
        <v>184195.26</v>
      </c>
      <c r="D205" s="71">
        <v>1.7216876999999999</v>
      </c>
      <c r="E205" s="82">
        <f t="shared" si="36"/>
        <v>-5.6402910493047465E-4</v>
      </c>
      <c r="F205" s="82">
        <f t="shared" si="28"/>
        <v>-6.9242708121730612E-4</v>
      </c>
      <c r="G205" s="82">
        <f t="shared" si="29"/>
        <v>-3.6056255077159483E-2</v>
      </c>
      <c r="H205" s="82">
        <f t="shared" si="30"/>
        <v>1.1306297836982226E-2</v>
      </c>
      <c r="I205" s="83" t="str">
        <f t="shared" si="31"/>
        <v>112024</v>
      </c>
      <c r="J205" s="82">
        <f t="shared" si="32"/>
        <v>-1.5674279884295594E-2</v>
      </c>
      <c r="K205" s="82">
        <f t="shared" si="33"/>
        <v>-5.2209745906607319E-3</v>
      </c>
      <c r="L205" s="84">
        <f t="shared" si="34"/>
        <v>96.39437449228403</v>
      </c>
      <c r="M205" s="85">
        <f t="shared" si="35"/>
        <v>101.13062978369817</v>
      </c>
    </row>
    <row r="206" spans="1:13" ht="15" thickBot="1" x14ac:dyDescent="0.4">
      <c r="A206" s="63">
        <v>45622</v>
      </c>
      <c r="B206" s="28" vm="205">
        <v>129922.38</v>
      </c>
      <c r="C206" s="28">
        <v>184930.32</v>
      </c>
      <c r="D206" s="71">
        <v>1.72855837</v>
      </c>
      <c r="E206" s="82">
        <f t="shared" si="36"/>
        <v>3.9906598624128709E-3</v>
      </c>
      <c r="F206" s="82">
        <f t="shared" si="28"/>
        <v>6.8684654914399346E-3</v>
      </c>
      <c r="G206" s="82">
        <f t="shared" si="29"/>
        <v>-3.2209483464671784E-2</v>
      </c>
      <c r="H206" s="82">
        <f t="shared" si="30"/>
        <v>1.8252420244951439E-2</v>
      </c>
      <c r="I206" s="83" t="str">
        <f t="shared" si="31"/>
        <v>112024</v>
      </c>
      <c r="J206" s="82">
        <f t="shared" si="32"/>
        <v>-1.1746170741489204E-2</v>
      </c>
      <c r="K206" s="82">
        <f t="shared" si="33"/>
        <v>1.6116308169715765E-3</v>
      </c>
      <c r="L206" s="84">
        <f t="shared" si="34"/>
        <v>96.779051653532775</v>
      </c>
      <c r="M206" s="85">
        <f t="shared" si="35"/>
        <v>101.82524202449508</v>
      </c>
    </row>
    <row r="207" spans="1:13" ht="15" thickBot="1" x14ac:dyDescent="0.4">
      <c r="A207" s="63">
        <v>45623</v>
      </c>
      <c r="B207" s="28" vm="206">
        <v>127668.61</v>
      </c>
      <c r="C207" s="28">
        <v>183384.89</v>
      </c>
      <c r="D207" s="71">
        <v>1.71411311</v>
      </c>
      <c r="E207" s="82">
        <f t="shared" si="36"/>
        <v>-8.3568251154862994E-3</v>
      </c>
      <c r="F207" s="82">
        <f t="shared" si="28"/>
        <v>-1.7347049830829797E-2</v>
      </c>
      <c r="G207" s="82">
        <f t="shared" si="29"/>
        <v>-4.0297139559783646E-2</v>
      </c>
      <c r="H207" s="82">
        <f t="shared" si="30"/>
        <v>5.8874477059922548E-4</v>
      </c>
      <c r="I207" s="83" t="str">
        <f t="shared" si="31"/>
        <v>112024</v>
      </c>
      <c r="J207" s="82">
        <f t="shared" si="32"/>
        <v>-2.0004835162312218E-2</v>
      </c>
      <c r="K207" s="82">
        <f t="shared" si="33"/>
        <v>-1.5763376053949174E-2</v>
      </c>
      <c r="L207" s="84">
        <f t="shared" si="34"/>
        <v>95.970286044021591</v>
      </c>
      <c r="M207" s="85">
        <f t="shared" si="35"/>
        <v>100.05887447705986</v>
      </c>
    </row>
    <row r="208" spans="1:13" ht="15" thickBot="1" x14ac:dyDescent="0.4">
      <c r="A208" s="63">
        <v>45624</v>
      </c>
      <c r="B208" s="28" vm="207">
        <v>124610.41</v>
      </c>
      <c r="C208" s="28">
        <v>181721.98</v>
      </c>
      <c r="D208" s="71">
        <v>1.69856976</v>
      </c>
      <c r="E208" s="82">
        <f t="shared" si="36"/>
        <v>-9.0678671724294668E-3</v>
      </c>
      <c r="F208" s="82">
        <f t="shared" si="28"/>
        <v>-2.3954204561324799E-2</v>
      </c>
      <c r="G208" s="82">
        <f t="shared" si="29"/>
        <v>-4.899959762325623E-2</v>
      </c>
      <c r="H208" s="82">
        <f t="shared" si="30"/>
        <v>-2.3379562703395029E-2</v>
      </c>
      <c r="I208" s="83" t="str">
        <f t="shared" si="31"/>
        <v>112024</v>
      </c>
      <c r="J208" s="82">
        <f t="shared" si="32"/>
        <v>-2.8891301146683479E-2</v>
      </c>
      <c r="K208" s="82">
        <f t="shared" si="33"/>
        <v>-3.9339981480700614E-2</v>
      </c>
      <c r="L208" s="84">
        <f t="shared" si="34"/>
        <v>95.100040237674335</v>
      </c>
      <c r="M208" s="85">
        <f t="shared" si="35"/>
        <v>97.662043729660454</v>
      </c>
    </row>
    <row r="209" spans="1:13" ht="15" thickBot="1" x14ac:dyDescent="0.4">
      <c r="A209" s="63">
        <v>45625</v>
      </c>
      <c r="B209" s="28" vm="208">
        <v>125667.83</v>
      </c>
      <c r="C209" s="28">
        <v>182545.5</v>
      </c>
      <c r="D209" s="71">
        <v>1.7062672699999999</v>
      </c>
      <c r="E209" s="82">
        <f t="shared" si="36"/>
        <v>4.5317597082381589E-3</v>
      </c>
      <c r="F209" s="82">
        <f t="shared" si="28"/>
        <v>8.4858078871581366E-3</v>
      </c>
      <c r="G209" s="82">
        <f t="shared" si="29"/>
        <v>-4.468989231724696E-2</v>
      </c>
      <c r="H209" s="82">
        <f t="shared" si="30"/>
        <v>-1.5092149293823742E-2</v>
      </c>
      <c r="I209" s="83" t="str">
        <f t="shared" si="31"/>
        <v>112024</v>
      </c>
      <c r="J209" s="82">
        <f t="shared" si="32"/>
        <v>-2.4490469872900489E-2</v>
      </c>
      <c r="K209" s="82">
        <f t="shared" si="33"/>
        <v>-3.1188005118672035E-2</v>
      </c>
      <c r="L209" s="84">
        <f t="shared" si="34"/>
        <v>95.531010768275252</v>
      </c>
      <c r="M209" s="85">
        <f t="shared" si="35"/>
        <v>98.490785070617591</v>
      </c>
    </row>
    <row r="210" spans="1:13" ht="15" thickBot="1" x14ac:dyDescent="0.4">
      <c r="A210" s="63">
        <v>45628</v>
      </c>
      <c r="B210" s="28" vm="209">
        <v>125235.54</v>
      </c>
      <c r="C210" s="28">
        <v>182883.04</v>
      </c>
      <c r="D210" s="71">
        <v>1.7094222800000001</v>
      </c>
      <c r="E210" s="82">
        <f t="shared" si="36"/>
        <v>1.8490713943075665E-3</v>
      </c>
      <c r="F210" s="82">
        <f t="shared" si="28"/>
        <v>-3.439941630248633E-3</v>
      </c>
      <c r="G210" s="82">
        <f t="shared" si="29"/>
        <v>-4.2923455724437898E-2</v>
      </c>
      <c r="H210" s="82">
        <f t="shared" si="30"/>
        <v>-1.8480174811426608E-2</v>
      </c>
      <c r="I210" s="83" t="str">
        <f t="shared" si="31"/>
        <v>122024</v>
      </c>
      <c r="J210" s="82">
        <f t="shared" si="32"/>
        <v>1.8490713943075665E-3</v>
      </c>
      <c r="K210" s="82">
        <f t="shared" si="33"/>
        <v>-3.439941630248633E-3</v>
      </c>
      <c r="L210" s="84">
        <f t="shared" si="34"/>
        <v>95.707654427556164</v>
      </c>
      <c r="M210" s="85">
        <f t="shared" si="35"/>
        <v>98.151982518857309</v>
      </c>
    </row>
    <row r="211" spans="1:13" ht="15" thickBot="1" x14ac:dyDescent="0.4">
      <c r="A211" s="63">
        <v>45629</v>
      </c>
      <c r="B211" s="28" vm="210">
        <v>126139.2</v>
      </c>
      <c r="C211" s="28">
        <v>184108.53</v>
      </c>
      <c r="D211" s="71">
        <v>1.72087703</v>
      </c>
      <c r="E211" s="82">
        <f t="shared" si="36"/>
        <v>6.7009481121305114E-3</v>
      </c>
      <c r="F211" s="82">
        <f t="shared" si="28"/>
        <v>7.2156833435621515E-3</v>
      </c>
      <c r="G211" s="82">
        <f t="shared" si="29"/>
        <v>-3.6510135461910065E-2</v>
      </c>
      <c r="H211" s="82">
        <f t="shared" si="30"/>
        <v>-1.1397838557437479E-2</v>
      </c>
      <c r="I211" s="83" t="str">
        <f t="shared" si="31"/>
        <v>122024</v>
      </c>
      <c r="J211" s="82">
        <f t="shared" si="32"/>
        <v>8.5624100379069201E-3</v>
      </c>
      <c r="K211" s="82">
        <f t="shared" si="33"/>
        <v>3.750920183789308E-3</v>
      </c>
      <c r="L211" s="84">
        <f t="shared" si="34"/>
        <v>96.348986453808934</v>
      </c>
      <c r="M211" s="85">
        <f t="shared" si="35"/>
        <v>98.860216144256228</v>
      </c>
    </row>
    <row r="212" spans="1:13" ht="15" thickBot="1" x14ac:dyDescent="0.4">
      <c r="A212" s="63">
        <v>45630</v>
      </c>
      <c r="B212" s="28" vm="211">
        <v>126087.02</v>
      </c>
      <c r="C212" s="28">
        <v>184253.47</v>
      </c>
      <c r="D212" s="71">
        <v>1.7222318000000001</v>
      </c>
      <c r="E212" s="82">
        <f t="shared" si="36"/>
        <v>7.8725555422165527E-4</v>
      </c>
      <c r="F212" s="82">
        <f t="shared" si="28"/>
        <v>-4.1366997729486155E-4</v>
      </c>
      <c r="G212" s="82">
        <f t="shared" si="29"/>
        <v>-3.5751622714616182E-2</v>
      </c>
      <c r="H212" s="82">
        <f t="shared" si="30"/>
        <v>-1.1806793591115028E-2</v>
      </c>
      <c r="I212" s="83" t="str">
        <f t="shared" si="31"/>
        <v>122024</v>
      </c>
      <c r="J212" s="82">
        <f t="shared" si="32"/>
        <v>9.3564063969884259E-3</v>
      </c>
      <c r="K212" s="82">
        <f t="shared" si="33"/>
        <v>3.3356985634271918E-3</v>
      </c>
      <c r="L212" s="84">
        <f t="shared" si="34"/>
        <v>96.424837728538321</v>
      </c>
      <c r="M212" s="85">
        <f t="shared" si="35"/>
        <v>98.819320640888463</v>
      </c>
    </row>
    <row r="213" spans="1:13" ht="15" thickBot="1" x14ac:dyDescent="0.4">
      <c r="A213" s="63">
        <v>45631</v>
      </c>
      <c r="B213" s="28" vm="212">
        <v>127857.58</v>
      </c>
      <c r="C213" s="28">
        <v>195668.35</v>
      </c>
      <c r="D213" s="71">
        <v>1.73545679</v>
      </c>
      <c r="E213" s="82">
        <f t="shared" si="36"/>
        <v>7.678983746554735E-3</v>
      </c>
      <c r="F213" s="82">
        <f t="shared" si="28"/>
        <v>1.4042365344188568E-2</v>
      </c>
      <c r="G213" s="82">
        <f t="shared" si="29"/>
        <v>-2.8347175097799826E-2</v>
      </c>
      <c r="H213" s="82">
        <f t="shared" si="30"/>
        <v>2.0697764439234767E-3</v>
      </c>
      <c r="I213" s="83" t="str">
        <f t="shared" si="31"/>
        <v>122024</v>
      </c>
      <c r="J213" s="82">
        <f t="shared" si="32"/>
        <v>1.7107237836191835E-2</v>
      </c>
      <c r="K213" s="82">
        <f t="shared" si="33"/>
        <v>1.7424905005521518E-2</v>
      </c>
      <c r="L213" s="84">
        <f t="shared" si="34"/>
        <v>97.165282490219951</v>
      </c>
      <c r="M213" s="85">
        <f t="shared" si="35"/>
        <v>100.20697764439234</v>
      </c>
    </row>
    <row r="214" spans="1:13" ht="15" thickBot="1" x14ac:dyDescent="0.4">
      <c r="A214" s="63">
        <v>45632</v>
      </c>
      <c r="B214" s="28">
        <v>125946</v>
      </c>
      <c r="C214" s="28">
        <v>194561.42</v>
      </c>
      <c r="D214" s="71">
        <v>1.7256389999999999</v>
      </c>
      <c r="E214" s="82">
        <f t="shared" si="36"/>
        <v>-5.657179168373383E-3</v>
      </c>
      <c r="F214" s="82">
        <f t="shared" si="28"/>
        <v>-1.4950853911047002E-2</v>
      </c>
      <c r="G214" s="82">
        <f t="shared" si="29"/>
        <v>-3.3843989217727688E-2</v>
      </c>
      <c r="H214" s="82">
        <f t="shared" si="30"/>
        <v>-1.2912022392364997E-2</v>
      </c>
      <c r="I214" s="83" t="str">
        <f t="shared" si="31"/>
        <v>122024</v>
      </c>
      <c r="J214" s="82">
        <f t="shared" si="32"/>
        <v>1.1353279958303153E-2</v>
      </c>
      <c r="K214" s="82">
        <f t="shared" si="33"/>
        <v>2.2135338853230824E-3</v>
      </c>
      <c r="L214" s="84">
        <f t="shared" si="34"/>
        <v>96.615601078227158</v>
      </c>
      <c r="M214" s="85">
        <f t="shared" si="35"/>
        <v>98.708797760763474</v>
      </c>
    </row>
    <row r="215" spans="1:13" ht="15" thickBot="1" x14ac:dyDescent="0.4">
      <c r="A215" s="63">
        <v>45635</v>
      </c>
      <c r="B215" s="28">
        <v>127210</v>
      </c>
      <c r="C215" s="28">
        <v>195382</v>
      </c>
      <c r="D215" s="71">
        <v>1.732917</v>
      </c>
      <c r="E215" s="82">
        <f t="shared" si="36"/>
        <v>4.2175681008600474E-3</v>
      </c>
      <c r="F215" s="82">
        <f t="shared" si="28"/>
        <v>1.0036047194829534E-2</v>
      </c>
      <c r="G215" s="82">
        <f t="shared" si="29"/>
        <v>-2.9769160446198151E-2</v>
      </c>
      <c r="H215" s="82">
        <f t="shared" si="30"/>
        <v>-3.0055608636460063E-3</v>
      </c>
      <c r="I215" s="83" t="str">
        <f t="shared" si="31"/>
        <v>122024</v>
      </c>
      <c r="J215" s="82">
        <f t="shared" si="32"/>
        <v>1.5618731290555576E-2</v>
      </c>
      <c r="K215" s="82">
        <f t="shared" si="33"/>
        <v>1.2271796210693076E-2</v>
      </c>
      <c r="L215" s="84">
        <f t="shared" si="34"/>
        <v>97.023083955380102</v>
      </c>
      <c r="M215" s="85">
        <f t="shared" si="35"/>
        <v>99.699443913635378</v>
      </c>
    </row>
    <row r="216" spans="1:13" ht="15" thickBot="1" x14ac:dyDescent="0.4">
      <c r="A216" s="63">
        <v>45636</v>
      </c>
      <c r="B216" s="28">
        <v>128228</v>
      </c>
      <c r="C216" s="28">
        <v>195944.9</v>
      </c>
      <c r="D216" s="71">
        <v>1.7379089999999999</v>
      </c>
      <c r="E216" s="82">
        <f t="shared" si="36"/>
        <v>2.8806919200399239E-3</v>
      </c>
      <c r="F216" s="82">
        <f t="shared" si="28"/>
        <v>8.002515525509013E-3</v>
      </c>
      <c r="G216" s="82">
        <f t="shared" si="29"/>
        <v>-2.6974224306121841E-2</v>
      </c>
      <c r="H216" s="82">
        <f t="shared" si="30"/>
        <v>4.9729026143887634E-3</v>
      </c>
      <c r="I216" s="83" t="str">
        <f t="shared" si="31"/>
        <v>122024</v>
      </c>
      <c r="J216" s="82">
        <f t="shared" si="32"/>
        <v>1.8544415963625438E-2</v>
      </c>
      <c r="K216" s="82">
        <f t="shared" si="33"/>
        <v>2.0372516975904142E-2</v>
      </c>
      <c r="L216" s="84">
        <f t="shared" si="34"/>
        <v>97.302577569387722</v>
      </c>
      <c r="M216" s="85">
        <f t="shared" si="35"/>
        <v>100.49729026143886</v>
      </c>
    </row>
    <row r="217" spans="1:13" ht="15" thickBot="1" x14ac:dyDescent="0.4">
      <c r="A217" s="63">
        <v>45637</v>
      </c>
      <c r="B217" s="28">
        <v>129593</v>
      </c>
      <c r="C217" s="28">
        <v>197669.31</v>
      </c>
      <c r="D217" s="71">
        <v>1.753204</v>
      </c>
      <c r="E217" s="82">
        <f t="shared" si="36"/>
        <v>8.8008060260922338E-3</v>
      </c>
      <c r="F217" s="82">
        <f t="shared" si="28"/>
        <v>1.0645100913996952E-2</v>
      </c>
      <c r="G217" s="82">
        <f t="shared" si="29"/>
        <v>-1.8410813195852027E-2</v>
      </c>
      <c r="H217" s="82">
        <f t="shared" si="30"/>
        <v>1.567094057855134E-2</v>
      </c>
      <c r="I217" s="83" t="str">
        <f t="shared" si="31"/>
        <v>122024</v>
      </c>
      <c r="J217" s="82">
        <f t="shared" si="32"/>
        <v>2.7508427797480639E-2</v>
      </c>
      <c r="K217" s="82">
        <f t="shared" si="33"/>
        <v>3.1234485388981659E-2</v>
      </c>
      <c r="L217" s="84">
        <f t="shared" si="34"/>
        <v>98.1589186804147</v>
      </c>
      <c r="M217" s="85">
        <f t="shared" si="35"/>
        <v>101.56709405785513</v>
      </c>
    </row>
    <row r="218" spans="1:13" ht="15" thickBot="1" x14ac:dyDescent="0.4">
      <c r="A218" s="63">
        <v>45638</v>
      </c>
      <c r="B218" s="28">
        <v>126042</v>
      </c>
      <c r="C218" s="28">
        <v>194512.29</v>
      </c>
      <c r="D218" s="71">
        <v>1.725203</v>
      </c>
      <c r="E218" s="82">
        <f t="shared" si="36"/>
        <v>-1.597133020458541E-2</v>
      </c>
      <c r="F218" s="82">
        <f t="shared" si="28"/>
        <v>-2.7401171359564214E-2</v>
      </c>
      <c r="G218" s="82">
        <f t="shared" si="29"/>
        <v>-3.4088098223551522E-2</v>
      </c>
      <c r="H218" s="82">
        <f t="shared" si="30"/>
        <v>-1.2159632909171214E-2</v>
      </c>
      <c r="I218" s="83" t="str">
        <f t="shared" si="31"/>
        <v>122024</v>
      </c>
      <c r="J218" s="82">
        <f t="shared" si="32"/>
        <v>1.1097751409132606E-2</v>
      </c>
      <c r="K218" s="82">
        <f t="shared" si="33"/>
        <v>2.9774525429462351E-3</v>
      </c>
      <c r="L218" s="84">
        <f t="shared" si="34"/>
        <v>96.591190177644748</v>
      </c>
      <c r="M218" s="85">
        <f t="shared" si="35"/>
        <v>98.784036709082869</v>
      </c>
    </row>
    <row r="219" spans="1:13" ht="15" thickBot="1" x14ac:dyDescent="0.4">
      <c r="A219" s="63">
        <v>45639</v>
      </c>
      <c r="B219" s="28">
        <v>124612</v>
      </c>
      <c r="C219" s="28">
        <v>194268.53</v>
      </c>
      <c r="D219" s="71">
        <v>1.723041</v>
      </c>
      <c r="E219" s="82">
        <f t="shared" si="36"/>
        <v>-1.2531858569687637E-3</v>
      </c>
      <c r="F219" s="82">
        <f t="shared" si="28"/>
        <v>-1.134542454102605E-2</v>
      </c>
      <c r="G219" s="82">
        <f t="shared" si="29"/>
        <v>-3.5298565357935519E-2</v>
      </c>
      <c r="H219" s="82">
        <f t="shared" si="30"/>
        <v>-2.336710125257957E-2</v>
      </c>
      <c r="I219" s="83" t="str">
        <f t="shared" si="31"/>
        <v>122024</v>
      </c>
      <c r="J219" s="82">
        <f t="shared" si="32"/>
        <v>9.8306580070537386E-3</v>
      </c>
      <c r="K219" s="82">
        <f t="shared" si="33"/>
        <v>-8.4017524612303163E-3</v>
      </c>
      <c r="L219" s="84">
        <f t="shared" si="34"/>
        <v>96.470143464206345</v>
      </c>
      <c r="M219" s="85">
        <f t="shared" si="35"/>
        <v>97.66328987474202</v>
      </c>
    </row>
    <row r="220" spans="1:13" ht="15" thickBot="1" x14ac:dyDescent="0.4">
      <c r="A220" s="63">
        <v>45642</v>
      </c>
      <c r="B220" s="28">
        <v>123560</v>
      </c>
      <c r="C220" s="28">
        <v>193135.8</v>
      </c>
      <c r="D220" s="71">
        <v>1.7129939999999999</v>
      </c>
      <c r="E220" s="82">
        <f t="shared" si="36"/>
        <v>-5.830969779593298E-3</v>
      </c>
      <c r="F220" s="82">
        <f t="shared" si="28"/>
        <v>-8.4422046030879772E-3</v>
      </c>
      <c r="G220" s="82">
        <f t="shared" si="29"/>
        <v>-4.0923710269663682E-2</v>
      </c>
      <c r="H220" s="82">
        <f t="shared" si="30"/>
        <v>-3.1612036005912225E-2</v>
      </c>
      <c r="I220" s="83" t="str">
        <f t="shared" si="31"/>
        <v>122024</v>
      </c>
      <c r="J220" s="82">
        <f t="shared" si="32"/>
        <v>3.9423659577078052E-3</v>
      </c>
      <c r="K220" s="82">
        <f t="shared" si="33"/>
        <v>-1.6773027751016079E-2</v>
      </c>
      <c r="L220" s="84">
        <f t="shared" si="34"/>
        <v>95.907628973033525</v>
      </c>
      <c r="M220" s="85">
        <f t="shared" si="35"/>
        <v>96.838796399408764</v>
      </c>
    </row>
    <row r="221" spans="1:13" ht="15" thickBot="1" x14ac:dyDescent="0.4">
      <c r="A221" s="63">
        <v>45643</v>
      </c>
      <c r="B221" s="28">
        <v>124698</v>
      </c>
      <c r="C221" s="28">
        <v>194208.55</v>
      </c>
      <c r="D221" s="71">
        <v>1.7225090000000001</v>
      </c>
      <c r="E221" s="82">
        <f t="shared" si="36"/>
        <v>5.5546020593184586E-3</v>
      </c>
      <c r="F221" s="82">
        <f t="shared" si="28"/>
        <v>9.2101003561022576E-3</v>
      </c>
      <c r="G221" s="82">
        <f t="shared" si="29"/>
        <v>-3.5596423135684119E-2</v>
      </c>
      <c r="H221" s="82">
        <f t="shared" si="30"/>
        <v>-2.2693085673885172E-2</v>
      </c>
      <c r="I221" s="83" t="str">
        <f t="shared" si="31"/>
        <v>122024</v>
      </c>
      <c r="J221" s="82">
        <f t="shared" si="32"/>
        <v>9.5188662910934418E-3</v>
      </c>
      <c r="K221" s="82">
        <f t="shared" si="33"/>
        <v>-7.7174086637763484E-3</v>
      </c>
      <c r="L221" s="84">
        <f t="shared" si="34"/>
        <v>96.440357686431483</v>
      </c>
      <c r="M221" s="85">
        <f t="shared" si="35"/>
        <v>97.730691432611479</v>
      </c>
    </row>
    <row r="222" spans="1:13" ht="15" thickBot="1" x14ac:dyDescent="0.4">
      <c r="A222" s="63">
        <v>45644</v>
      </c>
      <c r="B222" s="28">
        <v>120771</v>
      </c>
      <c r="C222" s="28">
        <v>190412.6</v>
      </c>
      <c r="D222" s="71">
        <v>1.688841</v>
      </c>
      <c r="E222" s="82">
        <f t="shared" si="36"/>
        <v>-1.9545906581620254E-2</v>
      </c>
      <c r="F222" s="82">
        <f t="shared" si="28"/>
        <v>-3.1492084877063009E-2</v>
      </c>
      <c r="G222" s="82">
        <f t="shared" si="29"/>
        <v>-5.4446565356054411E-2</v>
      </c>
      <c r="H222" s="82">
        <f t="shared" si="30"/>
        <v>-5.3470517970783615E-2</v>
      </c>
      <c r="I222" s="83" t="str">
        <f t="shared" si="31"/>
        <v>122024</v>
      </c>
      <c r="J222" s="82">
        <f t="shared" si="32"/>
        <v>-1.0213095161815455E-2</v>
      </c>
      <c r="K222" s="82">
        <f t="shared" si="33"/>
        <v>-3.8966456252168769E-2</v>
      </c>
      <c r="L222" s="84">
        <f t="shared" si="34"/>
        <v>94.555343464394454</v>
      </c>
      <c r="M222" s="85">
        <f t="shared" si="35"/>
        <v>94.652948202921621</v>
      </c>
    </row>
    <row r="223" spans="1:13" ht="15" thickBot="1" x14ac:dyDescent="0.4">
      <c r="A223" s="63">
        <v>45645</v>
      </c>
      <c r="B223" s="28">
        <v>121188</v>
      </c>
      <c r="C223" s="28">
        <v>190141.87</v>
      </c>
      <c r="D223" s="71">
        <v>1.6864399999999999</v>
      </c>
      <c r="E223" s="82">
        <f t="shared" si="36"/>
        <v>-1.4216850490958999E-3</v>
      </c>
      <c r="F223" s="82">
        <f t="shared" si="28"/>
        <v>3.4528156593884862E-3</v>
      </c>
      <c r="G223" s="82">
        <f t="shared" si="29"/>
        <v>-5.579084453720895E-2</v>
      </c>
      <c r="H223" s="82">
        <f t="shared" si="30"/>
        <v>-5.0202326153160337E-2</v>
      </c>
      <c r="I223" s="83" t="str">
        <f t="shared" si="31"/>
        <v>122024</v>
      </c>
      <c r="J223" s="82">
        <f t="shared" si="32"/>
        <v>-1.1620260406214777E-2</v>
      </c>
      <c r="K223" s="82">
        <f t="shared" si="33"/>
        <v>-3.5648184583118692E-2</v>
      </c>
      <c r="L223" s="84">
        <f t="shared" si="34"/>
        <v>94.420915546278991</v>
      </c>
      <c r="M223" s="85">
        <f t="shared" si="35"/>
        <v>94.979767384683953</v>
      </c>
    </row>
    <row r="224" spans="1:13" ht="15" thickBot="1" x14ac:dyDescent="0.4">
      <c r="A224" s="63">
        <v>45646</v>
      </c>
      <c r="B224" s="28">
        <v>122102</v>
      </c>
      <c r="C224" s="28">
        <v>191693.68</v>
      </c>
      <c r="D224" s="71">
        <v>1.7002029999999999</v>
      </c>
      <c r="E224" s="82">
        <f t="shared" si="36"/>
        <v>8.1609781551670313E-3</v>
      </c>
      <c r="F224" s="82">
        <f t="shared" si="28"/>
        <v>7.5420008581708053E-3</v>
      </c>
      <c r="G224" s="82">
        <f t="shared" si="29"/>
        <v>-4.8085174245568352E-2</v>
      </c>
      <c r="H224" s="82">
        <f t="shared" si="30"/>
        <v>-4.3038951281918925E-2</v>
      </c>
      <c r="I224" s="83" t="str">
        <f t="shared" si="31"/>
        <v>122024</v>
      </c>
      <c r="J224" s="82">
        <f t="shared" si="32"/>
        <v>-3.5541149423802265E-3</v>
      </c>
      <c r="K224" s="82">
        <f t="shared" si="33"/>
        <v>-2.8375042363665948E-2</v>
      </c>
      <c r="L224" s="84">
        <f t="shared" si="34"/>
        <v>95.191482575443047</v>
      </c>
      <c r="M224" s="85">
        <f t="shared" si="35"/>
        <v>95.696104871808103</v>
      </c>
    </row>
    <row r="225" spans="1:13" ht="15" thickBot="1" x14ac:dyDescent="0.4">
      <c r="A225" s="63">
        <v>45649</v>
      </c>
      <c r="B225" s="28">
        <v>120767</v>
      </c>
      <c r="C225" s="28">
        <v>190659.28</v>
      </c>
      <c r="D225" s="71">
        <v>1.6910289999999999</v>
      </c>
      <c r="E225" s="82">
        <f t="shared" si="36"/>
        <v>-5.3958262630992015E-3</v>
      </c>
      <c r="F225" s="82">
        <f t="shared" si="28"/>
        <v>-1.0933481843049209E-2</v>
      </c>
      <c r="G225" s="82">
        <f t="shared" si="29"/>
        <v>-5.3221541262607586E-2</v>
      </c>
      <c r="H225" s="82">
        <f t="shared" si="30"/>
        <v>-5.3501867532583347E-2</v>
      </c>
      <c r="I225" s="83" t="str">
        <f t="shared" si="31"/>
        <v>122024</v>
      </c>
      <c r="J225" s="82">
        <f t="shared" si="32"/>
        <v>-8.9307638187312577E-3</v>
      </c>
      <c r="K225" s="82">
        <f t="shared" si="33"/>
        <v>-3.8998286196236243E-2</v>
      </c>
      <c r="L225" s="84">
        <f t="shared" si="34"/>
        <v>94.677845873739116</v>
      </c>
      <c r="M225" s="85">
        <f t="shared" si="35"/>
        <v>94.649813246741658</v>
      </c>
    </row>
    <row r="226" spans="1:13" ht="15" thickBot="1" x14ac:dyDescent="0.4">
      <c r="A226" s="63">
        <v>45650</v>
      </c>
      <c r="B226" s="28">
        <v>120767</v>
      </c>
      <c r="C226" s="28">
        <v>190651.2</v>
      </c>
      <c r="D226" s="71">
        <v>1.690957</v>
      </c>
      <c r="E226" s="82">
        <f t="shared" si="36"/>
        <v>-4.2577625812389996E-5</v>
      </c>
      <c r="F226" s="82">
        <f t="shared" si="28"/>
        <v>0</v>
      </c>
      <c r="G226" s="82">
        <f t="shared" si="29"/>
        <v>-5.3261852841550827E-2</v>
      </c>
      <c r="H226" s="82">
        <f t="shared" si="30"/>
        <v>-5.3501867532583347E-2</v>
      </c>
      <c r="I226" s="83" t="str">
        <f t="shared" si="31"/>
        <v>122024</v>
      </c>
      <c r="J226" s="82">
        <f t="shared" si="32"/>
        <v>-8.9729611938235143E-3</v>
      </c>
      <c r="K226" s="82">
        <f t="shared" si="33"/>
        <v>-3.8998286196236243E-2</v>
      </c>
      <c r="L226" s="84">
        <f t="shared" si="34"/>
        <v>94.673814715844784</v>
      </c>
      <c r="M226" s="85">
        <f t="shared" si="35"/>
        <v>94.649813246741658</v>
      </c>
    </row>
    <row r="227" spans="1:13" ht="15" thickBot="1" x14ac:dyDescent="0.4">
      <c r="A227" s="63">
        <v>45652</v>
      </c>
      <c r="B227" s="28">
        <v>121078</v>
      </c>
      <c r="C227" s="28">
        <v>191917.63</v>
      </c>
      <c r="D227" s="71">
        <v>1.7021900000000001</v>
      </c>
      <c r="E227" s="82">
        <f t="shared" si="36"/>
        <v>6.6429838251358397E-3</v>
      </c>
      <c r="F227" s="82">
        <f t="shared" si="28"/>
        <v>2.5752068031830166E-3</v>
      </c>
      <c r="G227" s="82">
        <f t="shared" si="29"/>
        <v>-4.6972686643338313E-2</v>
      </c>
      <c r="H227" s="82">
        <f t="shared" si="30"/>
        <v>-5.1064439102653347E-2</v>
      </c>
      <c r="I227" s="83" t="str">
        <f t="shared" si="31"/>
        <v>122024</v>
      </c>
      <c r="J227" s="82">
        <f t="shared" si="32"/>
        <v>-2.3895846047617963E-3</v>
      </c>
      <c r="K227" s="82">
        <f t="shared" si="33"/>
        <v>-3.6523508044978281E-2</v>
      </c>
      <c r="L227" s="84">
        <f t="shared" si="34"/>
        <v>95.302731335666053</v>
      </c>
      <c r="M227" s="85">
        <f t="shared" si="35"/>
        <v>94.893556089734673</v>
      </c>
    </row>
    <row r="228" spans="1:13" ht="15" thickBot="1" x14ac:dyDescent="0.4">
      <c r="A228" s="63">
        <v>45653</v>
      </c>
      <c r="B228" s="28">
        <v>120269</v>
      </c>
      <c r="C228" s="28">
        <v>190668.23</v>
      </c>
      <c r="D228" s="71">
        <v>1.6911080000000001</v>
      </c>
      <c r="E228" s="82">
        <f t="shared" si="36"/>
        <v>-6.5104365552611787E-3</v>
      </c>
      <c r="F228" s="82">
        <f t="shared" si="28"/>
        <v>-6.6816432382431623E-3</v>
      </c>
      <c r="G228" s="82">
        <f t="shared" si="29"/>
        <v>-5.3177310502377839E-2</v>
      </c>
      <c r="H228" s="82">
        <f t="shared" si="30"/>
        <v>-5.7404887976651553E-2</v>
      </c>
      <c r="I228" s="83" t="str">
        <f t="shared" si="31"/>
        <v>122024</v>
      </c>
      <c r="J228" s="82">
        <f t="shared" si="32"/>
        <v>-8.8844639210602372E-3</v>
      </c>
      <c r="K228" s="82">
        <f t="shared" si="33"/>
        <v>-4.2961114232655806E-2</v>
      </c>
      <c r="L228" s="84">
        <f t="shared" si="34"/>
        <v>94.682268949762104</v>
      </c>
      <c r="M228" s="85">
        <f t="shared" si="35"/>
        <v>94.259511202334849</v>
      </c>
    </row>
    <row r="229" spans="1:13" ht="15" thickBot="1" x14ac:dyDescent="0.4">
      <c r="A229" s="63">
        <v>45656</v>
      </c>
      <c r="B229" s="28">
        <v>120283</v>
      </c>
      <c r="C229" s="28">
        <v>190196.73</v>
      </c>
      <c r="D229" s="71">
        <v>1.6869259999999999</v>
      </c>
      <c r="E229" s="82">
        <f t="shared" si="36"/>
        <v>-2.4729349042167392E-3</v>
      </c>
      <c r="F229" s="82">
        <f t="shared" si="28"/>
        <v>1.1640572383564418E-4</v>
      </c>
      <c r="G229" s="82">
        <f t="shared" si="29"/>
        <v>-5.5518741379340875E-2</v>
      </c>
      <c r="H229" s="82">
        <f t="shared" si="30"/>
        <v>-5.7295164510352437E-2</v>
      </c>
      <c r="I229" s="83" t="str">
        <f t="shared" si="31"/>
        <v>122024</v>
      </c>
      <c r="J229" s="82">
        <f t="shared" si="32"/>
        <v>-1.1335428124341296E-2</v>
      </c>
      <c r="K229" s="82">
        <f t="shared" si="33"/>
        <v>-4.2849709428419147E-2</v>
      </c>
      <c r="L229" s="84">
        <f t="shared" si="34"/>
        <v>94.448125862065794</v>
      </c>
      <c r="M229" s="85">
        <f t="shared" si="35"/>
        <v>94.270483548964748</v>
      </c>
    </row>
    <row r="230" spans="1:13" ht="15" thickBot="1" x14ac:dyDescent="0.4">
      <c r="A230" s="63">
        <v>45657</v>
      </c>
      <c r="B230" s="28">
        <v>120283</v>
      </c>
      <c r="C230" s="28">
        <v>190188.72</v>
      </c>
      <c r="D230" s="71">
        <v>1.686855</v>
      </c>
      <c r="E230" s="82">
        <f t="shared" si="36"/>
        <v>-4.2088390362127193E-5</v>
      </c>
      <c r="F230" s="82">
        <f t="shared" si="28"/>
        <v>0</v>
      </c>
      <c r="G230" s="82">
        <f t="shared" si="29"/>
        <v>-5.5558493075243409E-2</v>
      </c>
      <c r="H230" s="82">
        <f t="shared" si="30"/>
        <v>-5.7295164510352437E-2</v>
      </c>
      <c r="I230" s="83" t="str">
        <f t="shared" si="31"/>
        <v>122024</v>
      </c>
      <c r="J230" s="82">
        <f t="shared" si="32"/>
        <v>-1.1377039424779634E-2</v>
      </c>
      <c r="K230" s="82">
        <f t="shared" si="33"/>
        <v>-4.2849709428419147E-2</v>
      </c>
      <c r="L230" s="84">
        <f t="shared" si="34"/>
        <v>94.444150692475546</v>
      </c>
      <c r="M230" s="85">
        <f t="shared" si="35"/>
        <v>94.270483548964748</v>
      </c>
    </row>
    <row r="231" spans="1:13" ht="15" thickBot="1" x14ac:dyDescent="0.4">
      <c r="A231" s="63">
        <v>45659</v>
      </c>
      <c r="B231" s="28">
        <v>120125</v>
      </c>
      <c r="C231" s="28">
        <v>189667.53</v>
      </c>
      <c r="D231" s="71">
        <v>1.6822330000000001</v>
      </c>
      <c r="E231" s="82">
        <f t="shared" si="36"/>
        <v>-2.7400102557717521E-3</v>
      </c>
      <c r="F231" s="82">
        <f t="shared" si="28"/>
        <v>-1.3135688335009776E-3</v>
      </c>
      <c r="G231" s="82">
        <f t="shared" si="29"/>
        <v>-5.8146272490193773E-2</v>
      </c>
      <c r="H231" s="82">
        <f t="shared" si="30"/>
        <v>-5.8533472201442338E-2</v>
      </c>
      <c r="I231" s="83" t="str">
        <f t="shared" si="31"/>
        <v>012025</v>
      </c>
      <c r="J231" s="82">
        <f t="shared" si="32"/>
        <v>-2.7400102557717521E-3</v>
      </c>
      <c r="K231" s="82">
        <f t="shared" si="33"/>
        <v>-1.3135688335009776E-3</v>
      </c>
      <c r="L231" s="84">
        <f t="shared" si="34"/>
        <v>94.185372750980505</v>
      </c>
      <c r="M231" s="85">
        <f t="shared" si="35"/>
        <v>94.146652779855756</v>
      </c>
    </row>
    <row r="232" spans="1:13" ht="15" thickBot="1" x14ac:dyDescent="0.4">
      <c r="A232" s="63">
        <v>45660</v>
      </c>
      <c r="B232" s="28">
        <v>118533</v>
      </c>
      <c r="C232" s="28">
        <v>189169.82</v>
      </c>
      <c r="D232" s="71">
        <v>1.677818</v>
      </c>
      <c r="E232" s="82">
        <f t="shared" si="36"/>
        <v>-2.6244878087637868E-3</v>
      </c>
      <c r="F232" s="82">
        <f t="shared" si="28"/>
        <v>-1.325286160249739E-2</v>
      </c>
      <c r="G232" s="82">
        <f t="shared" si="29"/>
        <v>-6.0618156115681998E-2</v>
      </c>
      <c r="H232" s="82">
        <f t="shared" si="30"/>
        <v>-7.1010597797740327E-2</v>
      </c>
      <c r="I232" s="83" t="str">
        <f t="shared" si="31"/>
        <v>012025</v>
      </c>
      <c r="J232" s="82">
        <f t="shared" si="32"/>
        <v>-5.357306941023432E-3</v>
      </c>
      <c r="K232" s="82">
        <f t="shared" si="33"/>
        <v>-1.454902189004259E-2</v>
      </c>
      <c r="L232" s="84">
        <f t="shared" si="34"/>
        <v>93.938184388431679</v>
      </c>
      <c r="M232" s="85">
        <f t="shared" si="35"/>
        <v>92.898940220225953</v>
      </c>
    </row>
    <row r="233" spans="1:13" ht="15" thickBot="1" x14ac:dyDescent="0.4">
      <c r="A233" s="63">
        <v>45663</v>
      </c>
      <c r="B233" s="28">
        <v>120022</v>
      </c>
      <c r="C233" s="28">
        <v>190143.31</v>
      </c>
      <c r="D233" s="71">
        <v>1.686453</v>
      </c>
      <c r="E233" s="82">
        <f t="shared" si="36"/>
        <v>5.1465653604860773E-3</v>
      </c>
      <c r="F233" s="82">
        <f t="shared" si="28"/>
        <v>1.2561902592526986E-2</v>
      </c>
      <c r="G233" s="82">
        <f t="shared" si="29"/>
        <v>-5.5783566057677425E-2</v>
      </c>
      <c r="H233" s="82">
        <f t="shared" si="30"/>
        <v>-5.9340723417785735E-2</v>
      </c>
      <c r="I233" s="83" t="str">
        <f t="shared" si="31"/>
        <v>012025</v>
      </c>
      <c r="J233" s="82">
        <f t="shared" si="32"/>
        <v>-2.3831331086554552E-4</v>
      </c>
      <c r="K233" s="82">
        <f t="shared" si="33"/>
        <v>-2.1698826933148618E-3</v>
      </c>
      <c r="L233" s="84">
        <f t="shared" si="34"/>
        <v>94.421643394232134</v>
      </c>
      <c r="M233" s="85">
        <f t="shared" si="35"/>
        <v>94.065927658221412</v>
      </c>
    </row>
    <row r="234" spans="1:13" ht="15" thickBot="1" x14ac:dyDescent="0.4">
      <c r="A234" s="63">
        <v>45664</v>
      </c>
      <c r="B234" s="28">
        <v>121163</v>
      </c>
      <c r="C234" s="28">
        <v>190298.22</v>
      </c>
      <c r="D234" s="71">
        <v>1.687827</v>
      </c>
      <c r="E234" s="82">
        <f t="shared" si="36"/>
        <v>8.1472771550705758E-4</v>
      </c>
      <c r="F234" s="82">
        <f t="shared" si="28"/>
        <v>9.5065904584159533E-3</v>
      </c>
      <c r="G234" s="82">
        <f t="shared" si="29"/>
        <v>-5.5014286759507369E-2</v>
      </c>
      <c r="H234" s="82">
        <f t="shared" si="30"/>
        <v>-5.0398260914408799E-2</v>
      </c>
      <c r="I234" s="83" t="str">
        <f t="shared" si="31"/>
        <v>012025</v>
      </c>
      <c r="J234" s="82">
        <f t="shared" si="32"/>
        <v>5.7622024418213513E-4</v>
      </c>
      <c r="K234" s="82">
        <f t="shared" si="33"/>
        <v>7.3160795789930511E-3</v>
      </c>
      <c r="L234" s="84">
        <f t="shared" si="34"/>
        <v>94.498571324049138</v>
      </c>
      <c r="M234" s="85">
        <f t="shared" si="35"/>
        <v>94.960173908559099</v>
      </c>
    </row>
    <row r="235" spans="1:13" ht="15" thickBot="1" x14ac:dyDescent="0.4">
      <c r="A235" s="63">
        <v>45665</v>
      </c>
      <c r="B235" s="28">
        <v>119625</v>
      </c>
      <c r="C235" s="28">
        <v>189721.42</v>
      </c>
      <c r="D235" s="71">
        <v>1.6827110000000001</v>
      </c>
      <c r="E235" s="82">
        <f t="shared" si="36"/>
        <v>-3.0311163407149566E-3</v>
      </c>
      <c r="F235" s="82">
        <f t="shared" ref="F235:F268" si="37">B235/B234-1</f>
        <v>-1.2693644099271206E-2</v>
      </c>
      <c r="G235" s="82">
        <f t="shared" ref="G235:G268" si="38">D235/$D$2-1</f>
        <v>-5.7878648396652799E-2</v>
      </c>
      <c r="H235" s="82">
        <f t="shared" ref="H235:H268" si="39">B235/$B$2-1</f>
        <v>-6.2452167426410243E-2</v>
      </c>
      <c r="I235" s="83" t="str">
        <f t="shared" ref="I235:I268" si="40">TEXT(A235,"mmaaaa")</f>
        <v>012025</v>
      </c>
      <c r="J235" s="82">
        <f t="shared" ref="J235:J268" si="41">IF(I235=I234,(1+E235)*(1+J234)-1,E235)</f>
        <v>-2.4566426871308611E-3</v>
      </c>
      <c r="K235" s="82">
        <f t="shared" ref="K235:K268" si="42">IF(I235=I234,(1+F235)*(1+K234)-1,F235)</f>
        <v>-5.4704322306557973E-3</v>
      </c>
      <c r="L235" s="84">
        <f t="shared" ref="L235:L268" si="43">L234*(1+E235)</f>
        <v>94.212135160334597</v>
      </c>
      <c r="M235" s="85">
        <f t="shared" ref="M235:M268" si="44">M234*(1+F235)</f>
        <v>93.754783257358952</v>
      </c>
    </row>
    <row r="236" spans="1:13" ht="15" thickBot="1" x14ac:dyDescent="0.4">
      <c r="A236" s="63">
        <v>45666</v>
      </c>
      <c r="B236" s="28">
        <v>119781</v>
      </c>
      <c r="C236" s="28">
        <v>190414.22</v>
      </c>
      <c r="D236" s="71">
        <v>1.688855</v>
      </c>
      <c r="E236" s="82">
        <f t="shared" si="36"/>
        <v>3.6512508683903544E-3</v>
      </c>
      <c r="F236" s="82">
        <f t="shared" si="37"/>
        <v>1.3040752351096696E-3</v>
      </c>
      <c r="G236" s="82">
        <f t="shared" si="38"/>
        <v>-5.4438726993482067E-2</v>
      </c>
      <c r="H236" s="82">
        <f t="shared" si="39"/>
        <v>-6.1229534516220263E-2</v>
      </c>
      <c r="I236" s="83" t="str">
        <f t="shared" si="40"/>
        <v>012025</v>
      </c>
      <c r="J236" s="82">
        <f t="shared" si="41"/>
        <v>1.1856383625148403E-3</v>
      </c>
      <c r="K236" s="82">
        <f t="shared" si="42"/>
        <v>-4.1734908507434776E-3</v>
      </c>
      <c r="L236" s="84">
        <f t="shared" si="43"/>
        <v>94.556127300651681</v>
      </c>
      <c r="M236" s="85">
        <f t="shared" si="44"/>
        <v>93.877046548377947</v>
      </c>
    </row>
    <row r="237" spans="1:13" ht="15" thickBot="1" x14ac:dyDescent="0.4">
      <c r="A237" s="63">
        <v>45667</v>
      </c>
      <c r="B237" s="28">
        <v>118856</v>
      </c>
      <c r="C237" s="28">
        <v>189271.59</v>
      </c>
      <c r="D237" s="71">
        <v>1.6787209999999999</v>
      </c>
      <c r="E237" s="82">
        <f t="shared" si="36"/>
        <v>-6.0005151419156855E-3</v>
      </c>
      <c r="F237" s="82">
        <f t="shared" si="37"/>
        <v>-7.7224267621742726E-3</v>
      </c>
      <c r="G237" s="82">
        <f t="shared" si="38"/>
        <v>-6.0112581729766745E-2</v>
      </c>
      <c r="H237" s="82">
        <f t="shared" si="39"/>
        <v>-6.8479120682411021E-2</v>
      </c>
      <c r="I237" s="83" t="str">
        <f t="shared" si="40"/>
        <v>012025</v>
      </c>
      <c r="J237" s="82">
        <f t="shared" si="41"/>
        <v>-4.8219912203479876E-3</v>
      </c>
      <c r="K237" s="82">
        <f t="shared" si="42"/>
        <v>-1.1863688135480333E-2</v>
      </c>
      <c r="L237" s="84">
        <f t="shared" si="43"/>
        <v>93.988741827023219</v>
      </c>
      <c r="M237" s="85">
        <f t="shared" si="44"/>
        <v>93.152087931758871</v>
      </c>
    </row>
    <row r="238" spans="1:13" ht="15" thickBot="1" x14ac:dyDescent="0.4">
      <c r="A238" s="63">
        <v>45670</v>
      </c>
      <c r="B238" s="28">
        <v>119007</v>
      </c>
      <c r="C238" s="28">
        <v>189075.79</v>
      </c>
      <c r="D238" s="71">
        <v>1.676984</v>
      </c>
      <c r="E238" s="82">
        <f t="shared" si="36"/>
        <v>-1.034716310810313E-3</v>
      </c>
      <c r="F238" s="82">
        <f t="shared" si="37"/>
        <v>1.2704449081242242E-3</v>
      </c>
      <c r="G238" s="82">
        <f t="shared" si="38"/>
        <v>-6.1085098571776464E-2</v>
      </c>
      <c r="H238" s="82">
        <f t="shared" si="39"/>
        <v>-6.7295674724470733E-2</v>
      </c>
      <c r="I238" s="83" t="str">
        <f t="shared" si="40"/>
        <v>012025</v>
      </c>
      <c r="J238" s="82">
        <f t="shared" si="41"/>
        <v>-5.8517181381920746E-3</v>
      </c>
      <c r="K238" s="82">
        <f t="shared" si="42"/>
        <v>-1.0608315389539436E-2</v>
      </c>
      <c r="L238" s="84">
        <f t="shared" si="43"/>
        <v>93.891490142822263</v>
      </c>
      <c r="M238" s="85">
        <f t="shared" si="44"/>
        <v>93.270432527552913</v>
      </c>
    </row>
    <row r="239" spans="1:13" ht="15" thickBot="1" x14ac:dyDescent="0.4">
      <c r="A239" s="63">
        <v>45671</v>
      </c>
      <c r="B239" s="28">
        <v>119299</v>
      </c>
      <c r="C239" s="28">
        <v>189614.74</v>
      </c>
      <c r="D239" s="71">
        <v>1.681765</v>
      </c>
      <c r="E239" s="82">
        <f t="shared" si="36"/>
        <v>2.8509514700199023E-3</v>
      </c>
      <c r="F239" s="82">
        <f t="shared" si="37"/>
        <v>2.4536371810062185E-3</v>
      </c>
      <c r="G239" s="82">
        <f t="shared" si="38"/>
        <v>-5.8408297753326011E-2</v>
      </c>
      <c r="H239" s="82">
        <f t="shared" si="39"/>
        <v>-6.5007156713089431E-2</v>
      </c>
      <c r="I239" s="83" t="str">
        <f t="shared" si="40"/>
        <v>012025</v>
      </c>
      <c r="J239" s="82">
        <f t="shared" si="41"/>
        <v>-3.0174496326004219E-3</v>
      </c>
      <c r="K239" s="82">
        <f t="shared" si="42"/>
        <v>-8.1807071656008201E-3</v>
      </c>
      <c r="L239" s="84">
        <f t="shared" si="43"/>
        <v>94.159170224667307</v>
      </c>
      <c r="M239" s="85">
        <f t="shared" si="44"/>
        <v>93.499284328691047</v>
      </c>
    </row>
    <row r="240" spans="1:13" ht="15" thickBot="1" x14ac:dyDescent="0.4">
      <c r="A240" s="63">
        <v>45672</v>
      </c>
      <c r="B240" s="28">
        <v>122650</v>
      </c>
      <c r="C240" s="28">
        <v>193622.13</v>
      </c>
      <c r="D240" s="71">
        <v>1.7173080000000001</v>
      </c>
      <c r="E240" s="82">
        <f t="shared" si="36"/>
        <v>2.1134343977904146E-2</v>
      </c>
      <c r="F240" s="82">
        <f t="shared" si="37"/>
        <v>2.8089087083714048E-2</v>
      </c>
      <c r="G240" s="82">
        <f t="shared" si="38"/>
        <v>-3.8508374831304426E-2</v>
      </c>
      <c r="H240" s="82">
        <f t="shared" si="39"/>
        <v>-3.8744061315354017E-2</v>
      </c>
      <c r="I240" s="83" t="str">
        <f t="shared" si="40"/>
        <v>012025</v>
      </c>
      <c r="J240" s="82">
        <f t="shared" si="41"/>
        <v>1.8053122526832333E-2</v>
      </c>
      <c r="K240" s="82">
        <f t="shared" si="42"/>
        <v>1.9678591322132233E-2</v>
      </c>
      <c r="L240" s="84">
        <f t="shared" si="43"/>
        <v>96.149162516869453</v>
      </c>
      <c r="M240" s="85">
        <f t="shared" si="44"/>
        <v>96.125593868464591</v>
      </c>
    </row>
    <row r="241" spans="1:13" ht="15" thickBot="1" x14ac:dyDescent="0.4">
      <c r="A241" s="63">
        <v>45673</v>
      </c>
      <c r="B241" s="28">
        <v>121234</v>
      </c>
      <c r="C241" s="28">
        <v>192816.65</v>
      </c>
      <c r="D241" s="71">
        <v>1.7101630000000001</v>
      </c>
      <c r="E241" s="82">
        <f t="shared" si="36"/>
        <v>-4.1605815613738883E-3</v>
      </c>
      <c r="F241" s="82">
        <f t="shared" si="37"/>
        <v>-1.1545046881369703E-2</v>
      </c>
      <c r="G241" s="82">
        <f t="shared" si="38"/>
        <v>-4.2508739158396813E-2</v>
      </c>
      <c r="H241" s="82">
        <f t="shared" si="39"/>
        <v>-4.9841806192463256E-2</v>
      </c>
      <c r="I241" s="83" t="str">
        <f t="shared" si="40"/>
        <v>012025</v>
      </c>
      <c r="J241" s="82">
        <f t="shared" si="41"/>
        <v>1.3817429476748133E-2</v>
      </c>
      <c r="K241" s="82">
        <f t="shared" si="42"/>
        <v>7.9063541813892968E-3</v>
      </c>
      <c r="L241" s="84">
        <f t="shared" si="43"/>
        <v>95.749126084160224</v>
      </c>
      <c r="M241" s="85">
        <f t="shared" si="44"/>
        <v>95.015819380753669</v>
      </c>
    </row>
    <row r="242" spans="1:13" ht="15" thickBot="1" x14ac:dyDescent="0.4">
      <c r="A242" s="63">
        <v>45674</v>
      </c>
      <c r="B242" s="28">
        <v>122350</v>
      </c>
      <c r="C242" s="28">
        <v>194729.05</v>
      </c>
      <c r="D242" s="71">
        <v>1.727125</v>
      </c>
      <c r="E242" s="82">
        <f t="shared" si="36"/>
        <v>9.9183528119832776E-3</v>
      </c>
      <c r="F242" s="82">
        <f t="shared" si="37"/>
        <v>9.205338436412136E-3</v>
      </c>
      <c r="G242" s="82">
        <f t="shared" si="38"/>
        <v>-3.3012003018978997E-2</v>
      </c>
      <c r="H242" s="82">
        <f t="shared" si="39"/>
        <v>-4.1095278450334782E-2</v>
      </c>
      <c r="I242" s="83" t="str">
        <f t="shared" si="40"/>
        <v>012025</v>
      </c>
      <c r="J242" s="82">
        <f t="shared" si="41"/>
        <v>2.3872828429236437E-2</v>
      </c>
      <c r="K242" s="82">
        <f t="shared" si="42"/>
        <v>1.7184473283839319E-2</v>
      </c>
      <c r="L242" s="84">
        <f t="shared" si="43"/>
        <v>96.698799698101993</v>
      </c>
      <c r="M242" s="85">
        <f t="shared" si="44"/>
        <v>95.890472154966517</v>
      </c>
    </row>
    <row r="243" spans="1:13" ht="15" thickBot="1" x14ac:dyDescent="0.4">
      <c r="A243" s="63">
        <v>45677</v>
      </c>
      <c r="B243" s="28">
        <v>122855</v>
      </c>
      <c r="C243" s="28">
        <v>194249.17</v>
      </c>
      <c r="D243" s="71">
        <v>1.722869</v>
      </c>
      <c r="E243" s="82">
        <f t="shared" si="36"/>
        <v>-2.4642107548672465E-3</v>
      </c>
      <c r="F243" s="82">
        <f t="shared" si="37"/>
        <v>4.1275030649774447E-3</v>
      </c>
      <c r="G243" s="82">
        <f t="shared" si="38"/>
        <v>-3.5394865240967133E-2</v>
      </c>
      <c r="H243" s="82">
        <f t="shared" si="39"/>
        <v>-3.7137396273117074E-2</v>
      </c>
      <c r="I243" s="83" t="str">
        <f t="shared" si="40"/>
        <v>012025</v>
      </c>
      <c r="J243" s="82">
        <f t="shared" si="41"/>
        <v>2.1349789993804658E-2</v>
      </c>
      <c r="K243" s="82">
        <f t="shared" si="42"/>
        <v>2.1382905314965894E-2</v>
      </c>
      <c r="L243" s="84">
        <f t="shared" si="43"/>
        <v>96.46051347590317</v>
      </c>
      <c r="M243" s="85">
        <f t="shared" si="44"/>
        <v>96.286260372688275</v>
      </c>
    </row>
    <row r="244" spans="1:13" ht="15" thickBot="1" x14ac:dyDescent="0.4">
      <c r="A244" s="63">
        <v>45678</v>
      </c>
      <c r="B244" s="28">
        <v>123338</v>
      </c>
      <c r="C244" s="28">
        <v>194748.27</v>
      </c>
      <c r="D244" s="71">
        <v>1.7272959999999999</v>
      </c>
      <c r="E244" s="82">
        <f t="shared" si="36"/>
        <v>2.5695511382466396E-3</v>
      </c>
      <c r="F244" s="82">
        <f t="shared" si="37"/>
        <v>3.9314639208822832E-3</v>
      </c>
      <c r="G244" s="82">
        <f t="shared" si="38"/>
        <v>-3.2916263018988423E-2</v>
      </c>
      <c r="H244" s="82">
        <f t="shared" si="39"/>
        <v>-3.3351936685798056E-2</v>
      </c>
      <c r="I244" s="83" t="str">
        <f t="shared" si="40"/>
        <v>012025</v>
      </c>
      <c r="J244" s="82">
        <f t="shared" si="41"/>
        <v>2.3974200509231158E-2</v>
      </c>
      <c r="K244" s="82">
        <f t="shared" si="42"/>
        <v>2.5398435356617677E-2</v>
      </c>
      <c r="L244" s="84">
        <f t="shared" si="43"/>
        <v>96.708373698101028</v>
      </c>
      <c r="M244" s="85">
        <f t="shared" si="44"/>
        <v>96.664806331420181</v>
      </c>
    </row>
    <row r="245" spans="1:13" ht="15" thickBot="1" x14ac:dyDescent="0.4">
      <c r="A245" s="63">
        <v>45679</v>
      </c>
      <c r="B245" s="28">
        <v>122972</v>
      </c>
      <c r="C245" s="28">
        <v>194725.78</v>
      </c>
      <c r="D245" s="71">
        <v>1.727096</v>
      </c>
      <c r="E245" s="82">
        <f t="shared" si="36"/>
        <v>-1.1578791359445617E-4</v>
      </c>
      <c r="F245" s="82">
        <f t="shared" si="37"/>
        <v>-2.9674552854757064E-3</v>
      </c>
      <c r="G245" s="82">
        <f t="shared" si="38"/>
        <v>-3.3028239627164502E-2</v>
      </c>
      <c r="H245" s="82">
        <f t="shared" si="39"/>
        <v>-3.6220421590474561E-2</v>
      </c>
      <c r="I245" s="83" t="str">
        <f t="shared" si="40"/>
        <v>012025</v>
      </c>
      <c r="J245" s="82">
        <f t="shared" si="41"/>
        <v>2.385563667297963E-2</v>
      </c>
      <c r="K245" s="82">
        <f t="shared" si="42"/>
        <v>2.2355611349900162E-2</v>
      </c>
      <c r="L245" s="84">
        <f t="shared" si="43"/>
        <v>96.697176037283413</v>
      </c>
      <c r="M245" s="85">
        <f t="shared" si="44"/>
        <v>96.377957840952519</v>
      </c>
    </row>
    <row r="246" spans="1:13" ht="15" thickBot="1" x14ac:dyDescent="0.4">
      <c r="A246" s="63">
        <v>45680</v>
      </c>
      <c r="B246" s="28">
        <v>122483</v>
      </c>
      <c r="C246" s="28">
        <v>194597.19</v>
      </c>
      <c r="D246" s="71">
        <v>1.725956</v>
      </c>
      <c r="E246" s="82">
        <f t="shared" si="36"/>
        <v>-6.6006753533098816E-4</v>
      </c>
      <c r="F246" s="82">
        <f t="shared" si="37"/>
        <v>-3.9765149790196297E-3</v>
      </c>
      <c r="G246" s="82">
        <f t="shared" si="38"/>
        <v>-3.3666506293768439E-2</v>
      </c>
      <c r="H246" s="82">
        <f t="shared" si="39"/>
        <v>-4.0052905520493343E-2</v>
      </c>
      <c r="I246" s="83" t="str">
        <f t="shared" si="40"/>
        <v>012025</v>
      </c>
      <c r="J246" s="82">
        <f t="shared" si="41"/>
        <v>2.3179822806346229E-2</v>
      </c>
      <c r="K246" s="82">
        <f t="shared" si="42"/>
        <v>1.8290198947482406E-2</v>
      </c>
      <c r="L246" s="84">
        <f t="shared" si="43"/>
        <v>96.633349370623023</v>
      </c>
      <c r="M246" s="85">
        <f t="shared" si="44"/>
        <v>95.994709447950655</v>
      </c>
    </row>
    <row r="247" spans="1:13" ht="15" thickBot="1" x14ac:dyDescent="0.4">
      <c r="A247" s="63">
        <v>45681</v>
      </c>
      <c r="B247" s="28">
        <v>122447</v>
      </c>
      <c r="C247" s="28">
        <v>115428.73</v>
      </c>
      <c r="D247" s="71">
        <v>1.7247189999999999</v>
      </c>
      <c r="E247" s="82">
        <f t="shared" si="36"/>
        <v>-7.1670424970282642E-4</v>
      </c>
      <c r="F247" s="82">
        <f t="shared" si="37"/>
        <v>-2.9391833968794856E-4</v>
      </c>
      <c r="G247" s="82">
        <f t="shared" si="38"/>
        <v>-3.435908161533785E-2</v>
      </c>
      <c r="H247" s="82">
        <f t="shared" si="39"/>
        <v>-4.0335051576690928E-2</v>
      </c>
      <c r="I247" s="83" t="str">
        <f t="shared" si="40"/>
        <v>012025</v>
      </c>
      <c r="J247" s="82">
        <f t="shared" si="41"/>
        <v>2.2446505479130741E-2</v>
      </c>
      <c r="K247" s="82">
        <f t="shared" si="42"/>
        <v>1.7990904782887229E-2</v>
      </c>
      <c r="L247" s="84">
        <f t="shared" si="43"/>
        <v>96.564091838466084</v>
      </c>
      <c r="M247" s="85">
        <f t="shared" si="44"/>
        <v>95.966494842330889</v>
      </c>
    </row>
    <row r="248" spans="1:13" ht="15" thickBot="1" x14ac:dyDescent="0.4">
      <c r="A248" s="63">
        <v>45684</v>
      </c>
      <c r="B248" s="28">
        <v>124862</v>
      </c>
      <c r="C248" s="28">
        <v>116666.32</v>
      </c>
      <c r="D248" s="71">
        <v>1.7432110000000001</v>
      </c>
      <c r="E248" s="82">
        <f t="shared" si="36"/>
        <v>1.0721746556975553E-2</v>
      </c>
      <c r="F248" s="82">
        <f t="shared" si="37"/>
        <v>1.9722818852238033E-2</v>
      </c>
      <c r="G248" s="82">
        <f t="shared" si="38"/>
        <v>-2.4005724423372565E-2</v>
      </c>
      <c r="H248" s="82">
        <f t="shared" si="39"/>
        <v>-2.1407753640095617E-2</v>
      </c>
      <c r="I248" s="83" t="str">
        <f t="shared" si="40"/>
        <v>012025</v>
      </c>
      <c r="J248" s="82">
        <f t="shared" si="41"/>
        <v>3.3408917778943392E-2</v>
      </c>
      <c r="K248" s="82">
        <f t="shared" si="42"/>
        <v>3.806855499114592E-2</v>
      </c>
      <c r="L248" s="84">
        <f t="shared" si="43"/>
        <v>97.599427557662622</v>
      </c>
      <c r="M248" s="85">
        <f t="shared" si="44"/>
        <v>97.859224635990415</v>
      </c>
    </row>
    <row r="249" spans="1:13" ht="15" thickBot="1" x14ac:dyDescent="0.4">
      <c r="A249" s="63">
        <v>45685</v>
      </c>
      <c r="B249" s="28">
        <v>124056</v>
      </c>
      <c r="C249" s="28">
        <v>116427.47</v>
      </c>
      <c r="D249" s="71">
        <v>1.7396419999999999</v>
      </c>
      <c r="E249" s="82">
        <f t="shared" si="36"/>
        <v>-2.0473712017651247E-3</v>
      </c>
      <c r="F249" s="82">
        <f t="shared" si="37"/>
        <v>-6.4551264596114377E-3</v>
      </c>
      <c r="G249" s="82">
        <f t="shared" si="38"/>
        <v>-2.6003946996275729E-2</v>
      </c>
      <c r="H249" s="82">
        <f t="shared" si="39"/>
        <v>-2.7724690342744052E-2</v>
      </c>
      <c r="I249" s="83" t="str">
        <f t="shared" si="40"/>
        <v>012025</v>
      </c>
      <c r="J249" s="82">
        <f t="shared" si="41"/>
        <v>3.1293146121035509E-2</v>
      </c>
      <c r="K249" s="82">
        <f t="shared" si="42"/>
        <v>3.1367691194931879E-2</v>
      </c>
      <c r="L249" s="84">
        <f t="shared" si="43"/>
        <v>97.399605300372301</v>
      </c>
      <c r="M249" s="85">
        <f t="shared" si="44"/>
        <v>97.227530965725578</v>
      </c>
    </row>
    <row r="250" spans="1:13" ht="15" thickBot="1" x14ac:dyDescent="0.4">
      <c r="A250" s="63">
        <v>45686</v>
      </c>
      <c r="B250" s="28">
        <v>123432</v>
      </c>
      <c r="C250" s="28">
        <v>115774.93</v>
      </c>
      <c r="D250" s="71">
        <v>1.729892</v>
      </c>
      <c r="E250" s="82">
        <f t="shared" si="36"/>
        <v>-5.6046014064962124E-3</v>
      </c>
      <c r="F250" s="82">
        <f t="shared" si="37"/>
        <v>-5.0299864577287856E-3</v>
      </c>
      <c r="G250" s="82">
        <f t="shared" si="38"/>
        <v>-3.1462806644862118E-2</v>
      </c>
      <c r="H250" s="82">
        <f t="shared" si="39"/>
        <v>-3.2615221983504084E-2</v>
      </c>
      <c r="I250" s="83" t="str">
        <f t="shared" si="40"/>
        <v>012025</v>
      </c>
      <c r="J250" s="82">
        <f t="shared" si="41"/>
        <v>2.5513159103775607E-2</v>
      </c>
      <c r="K250" s="82">
        <f t="shared" si="42"/>
        <v>2.6179925675282378E-2</v>
      </c>
      <c r="L250" s="84">
        <f t="shared" si="43"/>
        <v>96.853719335513659</v>
      </c>
      <c r="M250" s="85">
        <f t="shared" si="44"/>
        <v>96.738477801649566</v>
      </c>
    </row>
    <row r="251" spans="1:13" ht="15" thickBot="1" x14ac:dyDescent="0.4">
      <c r="A251" s="63">
        <v>45687</v>
      </c>
      <c r="B251" s="28">
        <v>126912</v>
      </c>
      <c r="C251" s="28">
        <v>117435.79</v>
      </c>
      <c r="D251" s="71">
        <v>1.7547079999999999</v>
      </c>
      <c r="E251" s="82">
        <f t="shared" si="36"/>
        <v>1.4345404221766334E-2</v>
      </c>
      <c r="F251" s="82">
        <f t="shared" si="37"/>
        <v>2.8193661287186478E-2</v>
      </c>
      <c r="G251" s="82">
        <f t="shared" si="38"/>
        <v>-1.7568749102367609E-2</v>
      </c>
      <c r="H251" s="82">
        <f t="shared" si="39"/>
        <v>-5.3411032177268503E-3</v>
      </c>
      <c r="I251" s="83" t="str">
        <f t="shared" si="40"/>
        <v>012025</v>
      </c>
      <c r="J251" s="82">
        <f t="shared" si="41"/>
        <v>4.0224559905859936E-2</v>
      </c>
      <c r="K251" s="82">
        <f t="shared" si="42"/>
        <v>5.5111694919481424E-2</v>
      </c>
      <c r="L251" s="84">
        <f t="shared" si="43"/>
        <v>98.243125089763112</v>
      </c>
      <c r="M251" s="85">
        <f t="shared" si="44"/>
        <v>99.465889678227285</v>
      </c>
    </row>
    <row r="252" spans="1:13" ht="15" thickBot="1" x14ac:dyDescent="0.4">
      <c r="A252" s="63">
        <v>45688</v>
      </c>
      <c r="B252" s="28">
        <v>126135</v>
      </c>
      <c r="C252" s="28">
        <v>116861.75999999999</v>
      </c>
      <c r="D252" s="71">
        <v>1.7461310000000001</v>
      </c>
      <c r="E252" s="82">
        <f t="shared" si="36"/>
        <v>-4.8879927600489204E-3</v>
      </c>
      <c r="F252" s="82">
        <f t="shared" si="37"/>
        <v>-6.1223524962178422E-3</v>
      </c>
      <c r="G252" s="82">
        <f t="shared" si="38"/>
        <v>-2.2370865944000951E-2</v>
      </c>
      <c r="H252" s="82">
        <f t="shared" si="39"/>
        <v>-1.1430755597327091E-2</v>
      </c>
      <c r="I252" s="83" t="str">
        <f t="shared" si="40"/>
        <v>012025</v>
      </c>
      <c r="J252" s="82">
        <f t="shared" si="41"/>
        <v>3.5139949788214997E-2</v>
      </c>
      <c r="K252" s="82">
        <f t="shared" si="42"/>
        <v>4.8651929200302479E-2</v>
      </c>
      <c r="L252" s="84">
        <f t="shared" si="43"/>
        <v>97.762913405599775</v>
      </c>
      <c r="M252" s="85">
        <f t="shared" si="44"/>
        <v>98.856924440267264</v>
      </c>
    </row>
    <row r="253" spans="1:13" ht="15" thickBot="1" x14ac:dyDescent="0.4">
      <c r="A253" s="63">
        <v>45691</v>
      </c>
      <c r="B253" s="28">
        <v>125970</v>
      </c>
      <c r="C253" s="28">
        <v>116473.55</v>
      </c>
      <c r="D253" s="71">
        <v>1.7403299999999999</v>
      </c>
      <c r="E253" s="82">
        <f t="shared" si="36"/>
        <v>-3.3222020570049526E-3</v>
      </c>
      <c r="F253" s="82">
        <f t="shared" si="37"/>
        <v>-1.3081222499702339E-3</v>
      </c>
      <c r="G253" s="82">
        <f t="shared" si="38"/>
        <v>-2.5618747464149827E-2</v>
      </c>
      <c r="H253" s="82">
        <f t="shared" si="39"/>
        <v>-1.2723925021566607E-2</v>
      </c>
      <c r="I253" s="83" t="str">
        <f t="shared" si="40"/>
        <v>022025</v>
      </c>
      <c r="J253" s="82">
        <f t="shared" si="41"/>
        <v>-3.3222020570049526E-3</v>
      </c>
      <c r="K253" s="82">
        <f t="shared" si="42"/>
        <v>-1.3081222499702339E-3</v>
      </c>
      <c r="L253" s="84">
        <f t="shared" si="43"/>
        <v>97.4381252535849</v>
      </c>
      <c r="M253" s="85">
        <f t="shared" si="44"/>
        <v>98.727607497843323</v>
      </c>
    </row>
    <row r="254" spans="1:13" ht="15" thickBot="1" x14ac:dyDescent="0.4">
      <c r="A254" s="63">
        <v>45692</v>
      </c>
      <c r="B254" s="28">
        <v>125147</v>
      </c>
      <c r="C254" s="28">
        <v>116214.28</v>
      </c>
      <c r="D254" s="71">
        <v>1.736456</v>
      </c>
      <c r="E254" s="82">
        <f t="shared" si="36"/>
        <v>-2.2260146064251307E-3</v>
      </c>
      <c r="F254" s="82">
        <f t="shared" si="37"/>
        <v>-6.5333015797411909E-3</v>
      </c>
      <c r="G254" s="82">
        <f t="shared" si="38"/>
        <v>-2.7787734364521421E-2</v>
      </c>
      <c r="H254" s="82">
        <f t="shared" si="39"/>
        <v>-1.9174097361863929E-2</v>
      </c>
      <c r="I254" s="83" t="str">
        <f t="shared" si="40"/>
        <v>022025</v>
      </c>
      <c r="J254" s="82">
        <f t="shared" si="41"/>
        <v>-5.5408213931257277E-3</v>
      </c>
      <c r="K254" s="82">
        <f t="shared" si="42"/>
        <v>-7.8328774725492378E-3</v>
      </c>
      <c r="L254" s="84">
        <f t="shared" si="43"/>
        <v>97.221226563547745</v>
      </c>
      <c r="M254" s="85">
        <f t="shared" si="44"/>
        <v>98.0825902638136</v>
      </c>
    </row>
    <row r="255" spans="1:13" ht="15" thickBot="1" x14ac:dyDescent="0.4">
      <c r="A255" s="63">
        <v>45693</v>
      </c>
      <c r="B255" s="28">
        <v>125534</v>
      </c>
      <c r="C255" s="28">
        <v>116326.51</v>
      </c>
      <c r="D255" s="71">
        <v>1.7381329999999999</v>
      </c>
      <c r="E255" s="82">
        <f t="shared" si="36"/>
        <v>9.6576014595251003E-4</v>
      </c>
      <c r="F255" s="82">
        <f t="shared" si="37"/>
        <v>3.0923633806643203E-3</v>
      </c>
      <c r="G255" s="82">
        <f t="shared" si="38"/>
        <v>-2.6848810504964571E-2</v>
      </c>
      <c r="H255" s="82">
        <f t="shared" si="39"/>
        <v>-1.6141027257738694E-2</v>
      </c>
      <c r="I255" s="83" t="str">
        <f t="shared" si="40"/>
        <v>022025</v>
      </c>
      <c r="J255" s="82">
        <f t="shared" si="41"/>
        <v>-4.5804123516505202E-3</v>
      </c>
      <c r="K255" s="82">
        <f t="shared" si="42"/>
        <v>-4.7647361953462308E-3</v>
      </c>
      <c r="L255" s="84">
        <f t="shared" si="43"/>
        <v>97.315118949503443</v>
      </c>
      <c r="M255" s="85">
        <f t="shared" si="44"/>
        <v>98.385897274226124</v>
      </c>
    </row>
    <row r="256" spans="1:13" ht="15" thickBot="1" x14ac:dyDescent="0.4">
      <c r="A256" s="63">
        <v>45694</v>
      </c>
      <c r="B256" s="28">
        <v>126225</v>
      </c>
      <c r="C256" s="28">
        <v>116888.31</v>
      </c>
      <c r="D256" s="71">
        <v>1.7465280000000001</v>
      </c>
      <c r="E256" s="82">
        <f t="shared" si="36"/>
        <v>4.8298950655676354E-3</v>
      </c>
      <c r="F256" s="82">
        <f t="shared" si="37"/>
        <v>5.5044848407603819E-3</v>
      </c>
      <c r="G256" s="82">
        <f t="shared" si="38"/>
        <v>-2.2148592376771359E-2</v>
      </c>
      <c r="H256" s="82">
        <f t="shared" si="39"/>
        <v>-1.0725390456832962E-2</v>
      </c>
      <c r="I256" s="83" t="str">
        <f t="shared" si="40"/>
        <v>022025</v>
      </c>
      <c r="J256" s="82">
        <f t="shared" si="41"/>
        <v>2.2735980290167213E-4</v>
      </c>
      <c r="K256" s="82">
        <f t="shared" si="42"/>
        <v>7.1352122725665268E-4</v>
      </c>
      <c r="L256" s="84">
        <f t="shared" si="43"/>
        <v>97.785140762322783</v>
      </c>
      <c r="M256" s="85">
        <f t="shared" si="44"/>
        <v>98.927460954316714</v>
      </c>
    </row>
    <row r="257" spans="1:13" ht="15" thickBot="1" x14ac:dyDescent="0.4">
      <c r="A257" s="63">
        <v>45695</v>
      </c>
      <c r="B257" s="28">
        <v>124619</v>
      </c>
      <c r="C257" s="28">
        <v>116426.21</v>
      </c>
      <c r="D257" s="71">
        <v>1.7343930000000001</v>
      </c>
      <c r="E257" s="82">
        <f t="shared" si="36"/>
        <v>-6.9480706865278075E-3</v>
      </c>
      <c r="F257" s="82">
        <f t="shared" si="37"/>
        <v>-1.2723311546840921E-2</v>
      </c>
      <c r="G257" s="82">
        <f t="shared" si="38"/>
        <v>-2.8942773077858197E-2</v>
      </c>
      <c r="H257" s="82">
        <f t="shared" si="39"/>
        <v>-2.3312239519430067E-2</v>
      </c>
      <c r="I257" s="83" t="str">
        <f t="shared" si="40"/>
        <v>022025</v>
      </c>
      <c r="J257" s="82">
        <f t="shared" si="41"/>
        <v>-6.722290595607916E-3</v>
      </c>
      <c r="K257" s="82">
        <f t="shared" si="42"/>
        <v>-1.2018868672453942E-2</v>
      </c>
      <c r="L257" s="84">
        <f t="shared" si="43"/>
        <v>97.105722692214087</v>
      </c>
      <c r="M257" s="85">
        <f t="shared" si="44"/>
        <v>97.668776048056998</v>
      </c>
    </row>
    <row r="258" spans="1:13" ht="15" thickBot="1" x14ac:dyDescent="0.4">
      <c r="A258" s="63">
        <v>45698</v>
      </c>
      <c r="B258" s="28">
        <v>125572</v>
      </c>
      <c r="C258" s="28">
        <v>117806.27</v>
      </c>
      <c r="D258" s="71">
        <v>1.7400549999999999</v>
      </c>
      <c r="E258" s="82">
        <f t="shared" si="36"/>
        <v>3.2645426959172497E-3</v>
      </c>
      <c r="F258" s="82">
        <f t="shared" si="37"/>
        <v>7.6473089978252862E-3</v>
      </c>
      <c r="G258" s="82">
        <f t="shared" si="38"/>
        <v>-2.5772715300392046E-2</v>
      </c>
      <c r="H258" s="82">
        <f t="shared" si="39"/>
        <v>-1.5843206420641076E-2</v>
      </c>
      <c r="I258" s="83" t="str">
        <f t="shared" si="40"/>
        <v>022025</v>
      </c>
      <c r="J258" s="82">
        <f t="shared" si="41"/>
        <v>-3.4796931043543644E-3</v>
      </c>
      <c r="K258" s="82">
        <f t="shared" si="42"/>
        <v>-4.4634716771712046E-3</v>
      </c>
      <c r="L258" s="84">
        <f t="shared" si="43"/>
        <v>97.422728469960717</v>
      </c>
      <c r="M258" s="85">
        <f t="shared" si="44"/>
        <v>98.415679357935886</v>
      </c>
    </row>
    <row r="259" spans="1:13" ht="15" thickBot="1" x14ac:dyDescent="0.4">
      <c r="A259" s="63">
        <v>45699</v>
      </c>
      <c r="B259" s="28">
        <v>126522</v>
      </c>
      <c r="C259" s="28">
        <v>129447.48</v>
      </c>
      <c r="D259" s="71">
        <v>1.7495259999999999</v>
      </c>
      <c r="E259" s="82">
        <f t="shared" si="36"/>
        <v>5.4429314015935759E-3</v>
      </c>
      <c r="F259" s="82">
        <f t="shared" si="37"/>
        <v>7.5653808173796744E-3</v>
      </c>
      <c r="G259" s="82">
        <f t="shared" si="38"/>
        <v>-2.0470063020211149E-2</v>
      </c>
      <c r="H259" s="82">
        <f t="shared" si="39"/>
        <v>-8.3976854932019673E-3</v>
      </c>
      <c r="I259" s="83" t="str">
        <f t="shared" si="40"/>
        <v>022025</v>
      </c>
      <c r="J259" s="82">
        <f t="shared" si="41"/>
        <v>1.9442985663735701E-3</v>
      </c>
      <c r="K259" s="82">
        <f t="shared" si="42"/>
        <v>3.068141277203118E-3</v>
      </c>
      <c r="L259" s="84">
        <f t="shared" si="43"/>
        <v>97.952993697978783</v>
      </c>
      <c r="M259" s="85">
        <f t="shared" si="44"/>
        <v>99.160231450679802</v>
      </c>
    </row>
    <row r="260" spans="1:13" ht="15" thickBot="1" x14ac:dyDescent="0.4">
      <c r="A260" s="63">
        <v>45700</v>
      </c>
      <c r="B260" s="28">
        <v>124380</v>
      </c>
      <c r="C260" s="28">
        <v>128266.21</v>
      </c>
      <c r="D260" s="71">
        <v>1.7335609999999999</v>
      </c>
      <c r="E260" s="82">
        <f t="shared" ref="E260:E270" si="45">D260/D259-1</f>
        <v>-9.1253288033444901E-3</v>
      </c>
      <c r="F260" s="82">
        <f t="shared" si="37"/>
        <v>-1.6929862000284568E-2</v>
      </c>
      <c r="G260" s="82">
        <f t="shared" si="38"/>
        <v>-2.9408595767871026E-2</v>
      </c>
      <c r="H260" s="82">
        <f t="shared" si="39"/>
        <v>-2.5185375836964785E-2</v>
      </c>
      <c r="I260" s="83" t="str">
        <f t="shared" si="40"/>
        <v>022025</v>
      </c>
      <c r="J260" s="82">
        <f t="shared" si="41"/>
        <v>-7.1987726006809138E-3</v>
      </c>
      <c r="K260" s="82">
        <f t="shared" si="42"/>
        <v>-1.3913663931501841E-2</v>
      </c>
      <c r="L260" s="84">
        <f t="shared" si="43"/>
        <v>97.059140423212796</v>
      </c>
      <c r="M260" s="85">
        <f t="shared" si="44"/>
        <v>97.481462416303515</v>
      </c>
    </row>
    <row r="261" spans="1:13" ht="15" thickBot="1" x14ac:dyDescent="0.4">
      <c r="A261" s="63">
        <v>45701</v>
      </c>
      <c r="B261" s="28">
        <v>124850</v>
      </c>
      <c r="C261" s="28">
        <v>128430.07</v>
      </c>
      <c r="D261" s="71">
        <v>1.7357750000000001</v>
      </c>
      <c r="E261" s="82">
        <f t="shared" si="45"/>
        <v>1.2771399448880949E-3</v>
      </c>
      <c r="F261" s="82">
        <f t="shared" si="37"/>
        <v>3.7787425631130578E-3</v>
      </c>
      <c r="G261" s="82">
        <f t="shared" si="38"/>
        <v>-2.8169014715361151E-2</v>
      </c>
      <c r="H261" s="82">
        <f t="shared" si="39"/>
        <v>-2.1501802325494812E-2</v>
      </c>
      <c r="I261" s="83" t="str">
        <f t="shared" si="40"/>
        <v>022025</v>
      </c>
      <c r="J261" s="82">
        <f t="shared" si="41"/>
        <v>-5.9308264958353174E-3</v>
      </c>
      <c r="K261" s="82">
        <f t="shared" si="42"/>
        <v>-1.0187497522495592E-2</v>
      </c>
      <c r="L261" s="84">
        <f t="shared" si="43"/>
        <v>97.183098528463788</v>
      </c>
      <c r="M261" s="85">
        <f t="shared" si="44"/>
        <v>97.849819767450512</v>
      </c>
    </row>
    <row r="262" spans="1:13" ht="15" thickBot="1" x14ac:dyDescent="0.4">
      <c r="A262" s="63">
        <v>45702</v>
      </c>
      <c r="B262" s="28">
        <v>128219</v>
      </c>
      <c r="C262" s="28">
        <v>131057.36</v>
      </c>
      <c r="D262" s="71">
        <v>1.764526</v>
      </c>
      <c r="E262" s="82">
        <f t="shared" si="45"/>
        <v>1.6563782748340028E-2</v>
      </c>
      <c r="F262" s="82">
        <f t="shared" si="37"/>
        <v>2.6984381257509016E-2</v>
      </c>
      <c r="G262" s="82">
        <f t="shared" si="38"/>
        <v>-1.207181740700114E-2</v>
      </c>
      <c r="H262" s="82">
        <f t="shared" si="39"/>
        <v>4.9023661003393393E-3</v>
      </c>
      <c r="I262" s="83" t="str">
        <f t="shared" si="40"/>
        <v>022025</v>
      </c>
      <c r="J262" s="82">
        <f t="shared" si="41"/>
        <v>1.0534719330909548E-2</v>
      </c>
      <c r="K262" s="82">
        <f t="shared" si="42"/>
        <v>1.6521980417806503E-2</v>
      </c>
      <c r="L262" s="84">
        <f t="shared" si="43"/>
        <v>98.792818259299779</v>
      </c>
      <c r="M262" s="85">
        <f t="shared" si="44"/>
        <v>100.49023661003393</v>
      </c>
    </row>
    <row r="263" spans="1:13" ht="15" thickBot="1" x14ac:dyDescent="0.4">
      <c r="A263" s="63">
        <v>45705</v>
      </c>
      <c r="B263" s="28">
        <v>128552</v>
      </c>
      <c r="C263" s="28">
        <v>131536.37</v>
      </c>
      <c r="D263" s="71">
        <v>1.7709760000000001</v>
      </c>
      <c r="E263" s="82">
        <f t="shared" si="45"/>
        <v>3.6553726043142554E-3</v>
      </c>
      <c r="F263" s="82">
        <f t="shared" si="37"/>
        <v>2.5971189917251003E-3</v>
      </c>
      <c r="G263" s="82">
        <f t="shared" si="38"/>
        <v>-8.4605717933208258E-3</v>
      </c>
      <c r="H263" s="82">
        <f t="shared" si="39"/>
        <v>7.5122171201680299E-3</v>
      </c>
      <c r="I263" s="83" t="str">
        <f t="shared" si="40"/>
        <v>022025</v>
      </c>
      <c r="J263" s="82">
        <f t="shared" si="41"/>
        <v>1.4228600259660107E-2</v>
      </c>
      <c r="K263" s="82">
        <f t="shared" si="42"/>
        <v>1.9162008958655496E-2</v>
      </c>
      <c r="L263" s="84">
        <f t="shared" si="43"/>
        <v>99.153942820667822</v>
      </c>
      <c r="M263" s="85">
        <f t="shared" si="44"/>
        <v>100.7512217120168</v>
      </c>
    </row>
    <row r="264" spans="1:13" ht="15" thickBot="1" x14ac:dyDescent="0.4">
      <c r="A264" s="63">
        <v>45706</v>
      </c>
      <c r="B264" s="28">
        <v>128532</v>
      </c>
      <c r="C264" s="28">
        <v>131868.91</v>
      </c>
      <c r="D264" s="71">
        <v>1.7754529999999999</v>
      </c>
      <c r="E264" s="82">
        <f t="shared" si="45"/>
        <v>2.5279845689607505E-3</v>
      </c>
      <c r="F264" s="82">
        <f t="shared" si="37"/>
        <v>-1.555790652809641E-4</v>
      </c>
      <c r="G264" s="82">
        <f t="shared" si="38"/>
        <v>-5.9539754192980965E-3</v>
      </c>
      <c r="H264" s="82">
        <f t="shared" si="39"/>
        <v>7.3554693111692604E-3</v>
      </c>
      <c r="I264" s="83" t="str">
        <f t="shared" si="40"/>
        <v>022025</v>
      </c>
      <c r="J264" s="82">
        <f t="shared" si="41"/>
        <v>1.6792554510515201E-2</v>
      </c>
      <c r="K264" s="82">
        <f t="shared" si="42"/>
        <v>1.9003448685931845E-2</v>
      </c>
      <c r="L264" s="84">
        <f t="shared" si="43"/>
        <v>99.404602458070087</v>
      </c>
      <c r="M264" s="85">
        <f t="shared" si="44"/>
        <v>100.73554693111693</v>
      </c>
    </row>
    <row r="265" spans="1:13" ht="15" thickBot="1" x14ac:dyDescent="0.4">
      <c r="A265" s="63">
        <v>45707</v>
      </c>
      <c r="B265" s="28">
        <v>127309</v>
      </c>
      <c r="C265" s="28">
        <v>131184.46</v>
      </c>
      <c r="D265" s="71">
        <v>1.766238</v>
      </c>
      <c r="E265" s="82">
        <f t="shared" si="45"/>
        <v>-5.1902246919518502E-3</v>
      </c>
      <c r="F265" s="82">
        <f t="shared" si="37"/>
        <v>-9.5151401985498207E-3</v>
      </c>
      <c r="G265" s="82">
        <f t="shared" si="38"/>
        <v>-1.1113297641013431E-2</v>
      </c>
      <c r="H265" s="82">
        <f t="shared" si="39"/>
        <v>-2.2296592091023415E-3</v>
      </c>
      <c r="I265" s="83" t="str">
        <f t="shared" si="40"/>
        <v>022025</v>
      </c>
      <c r="J265" s="82">
        <f t="shared" si="41"/>
        <v>1.1515172687502018E-2</v>
      </c>
      <c r="K265" s="82">
        <f t="shared" si="42"/>
        <v>9.3074880088794831E-3</v>
      </c>
      <c r="L265" s="84">
        <f t="shared" si="43"/>
        <v>98.888670235898559</v>
      </c>
      <c r="M265" s="85">
        <f t="shared" si="44"/>
        <v>99.777034079089759</v>
      </c>
    </row>
    <row r="266" spans="1:13" ht="15" thickBot="1" x14ac:dyDescent="0.4">
      <c r="A266" s="63">
        <v>45708</v>
      </c>
      <c r="B266" s="28">
        <v>127601</v>
      </c>
      <c r="C266" s="28">
        <v>131339.37</v>
      </c>
      <c r="D266" s="71">
        <v>1.7683230000000001</v>
      </c>
      <c r="E266" s="82">
        <f t="shared" si="45"/>
        <v>1.1804751115083167E-3</v>
      </c>
      <c r="F266" s="82">
        <f t="shared" si="37"/>
        <v>2.2936320291573331E-3</v>
      </c>
      <c r="G266" s="82">
        <f t="shared" si="38"/>
        <v>-9.9459415007772112E-3</v>
      </c>
      <c r="H266" s="82">
        <f t="shared" si="39"/>
        <v>5.8858802278960454E-5</v>
      </c>
      <c r="I266" s="83" t="str">
        <f t="shared" si="40"/>
        <v>022025</v>
      </c>
      <c r="J266" s="82">
        <f t="shared" si="41"/>
        <v>1.270924117377259E-2</v>
      </c>
      <c r="K266" s="82">
        <f t="shared" si="42"/>
        <v>1.1622467990644925E-2</v>
      </c>
      <c r="L266" s="84">
        <f t="shared" si="43"/>
        <v>99.005405849922184</v>
      </c>
      <c r="M266" s="85">
        <f t="shared" si="44"/>
        <v>100.00588588022788</v>
      </c>
    </row>
    <row r="267" spans="1:13" ht="15" thickBot="1" x14ac:dyDescent="0.4">
      <c r="A267" s="63">
        <v>45709</v>
      </c>
      <c r="B267" s="28">
        <v>127128</v>
      </c>
      <c r="C267" s="28">
        <v>130629.04</v>
      </c>
      <c r="D267" s="71">
        <v>1.7587600000000001</v>
      </c>
      <c r="E267" s="82">
        <f t="shared" si="45"/>
        <v>-5.4079486609629468E-3</v>
      </c>
      <c r="F267" s="82">
        <f t="shared" si="37"/>
        <v>-3.7068675010384355E-3</v>
      </c>
      <c r="G267" s="82">
        <f t="shared" si="38"/>
        <v>-1.5300103020719047E-2</v>
      </c>
      <c r="H267" s="82">
        <f t="shared" si="39"/>
        <v>-3.6482268805407836E-3</v>
      </c>
      <c r="I267" s="83" t="str">
        <f t="shared" si="40"/>
        <v>022025</v>
      </c>
      <c r="J267" s="82">
        <f t="shared" si="41"/>
        <v>7.2325615890220796E-3</v>
      </c>
      <c r="K267" s="82">
        <f t="shared" si="42"/>
        <v>7.8725175407301506E-3</v>
      </c>
      <c r="L267" s="84">
        <f t="shared" si="43"/>
        <v>98.469989697928</v>
      </c>
      <c r="M267" s="85">
        <f t="shared" si="44"/>
        <v>99.63517731194591</v>
      </c>
    </row>
    <row r="268" spans="1:13" ht="15" thickBot="1" x14ac:dyDescent="0.4">
      <c r="A268" s="63">
        <v>45712</v>
      </c>
      <c r="B268" s="28">
        <v>125401</v>
      </c>
      <c r="C268" s="28">
        <v>129656.78</v>
      </c>
      <c r="D268" s="71">
        <v>1.7456689999999999</v>
      </c>
      <c r="E268" s="82">
        <f t="shared" si="45"/>
        <v>-7.4433123336897777E-3</v>
      </c>
      <c r="F268" s="82">
        <f t="shared" si="37"/>
        <v>-1.3584733496947998E-2</v>
      </c>
      <c r="G268" s="82">
        <f t="shared" si="38"/>
        <v>-2.2629531908887945E-2</v>
      </c>
      <c r="H268" s="82">
        <f t="shared" si="39"/>
        <v>-1.7183400187580133E-2</v>
      </c>
      <c r="I268" s="83" t="str">
        <f t="shared" si="40"/>
        <v>022025</v>
      </c>
      <c r="J268" s="82">
        <f t="shared" si="41"/>
        <v>-2.6458495954739814E-4</v>
      </c>
      <c r="K268" s="82">
        <f t="shared" si="42"/>
        <v>-5.8191620089587115E-3</v>
      </c>
      <c r="L268" s="84">
        <f t="shared" si="43"/>
        <v>97.737046809111106</v>
      </c>
      <c r="M268" s="85">
        <f t="shared" si="44"/>
        <v>98.281659981241958</v>
      </c>
    </row>
    <row r="269" spans="1:13" ht="15" thickBot="1" x14ac:dyDescent="0.4">
      <c r="A269" s="63">
        <v>45713</v>
      </c>
      <c r="B269" s="28">
        <v>125980</v>
      </c>
      <c r="C269" s="28">
        <v>129567.19</v>
      </c>
      <c r="D269" s="71">
        <v>1.7444630000000001</v>
      </c>
      <c r="E269" s="82">
        <f t="shared" si="45"/>
        <v>-6.9085261868073733E-4</v>
      </c>
      <c r="F269" s="82">
        <f t="shared" ref="F269:F270" si="46">B269/B268-1</f>
        <v>4.6171880607013271E-3</v>
      </c>
      <c r="G269" s="82">
        <f t="shared" ref="G269:G270" si="47">D269/$D$2-1</f>
        <v>-2.3304750856189882E-2</v>
      </c>
      <c r="H269" s="82">
        <f t="shared" ref="H269:H270" si="48">B269/$B$2-1</f>
        <v>-1.2645551117067222E-2</v>
      </c>
      <c r="I269" s="83" t="str">
        <f t="shared" ref="I269:I270" si="49">TEXT(A269,"mmaaaa")</f>
        <v>022025</v>
      </c>
      <c r="J269" s="82">
        <f t="shared" ref="J269:J270" si="50">IF(I269=I268,(1+E269)*(1+J268)-1,E269)</f>
        <v>-9.5525478901592464E-4</v>
      </c>
      <c r="K269" s="82">
        <f t="shared" ref="K269:K270" si="51">IF(I269=I268,(1+F269)*(1+K268)-1,F269)</f>
        <v>-1.2288421136084082E-3</v>
      </c>
      <c r="L269" s="84">
        <f t="shared" ref="L269:L270" si="52">L268*(1+E269)</f>
        <v>97.669524914380915</v>
      </c>
      <c r="M269" s="85">
        <f t="shared" ref="M269:M270" si="53">M268*(1+F269)</f>
        <v>98.735444888293259</v>
      </c>
    </row>
    <row r="270" spans="1:13" ht="15" thickBot="1" x14ac:dyDescent="0.4">
      <c r="A270" s="63">
        <v>45714</v>
      </c>
      <c r="B270" s="28">
        <v>124769</v>
      </c>
      <c r="C270" s="28">
        <v>129655.75</v>
      </c>
      <c r="D270" s="71">
        <v>1.745655</v>
      </c>
      <c r="E270" s="82">
        <f t="shared" si="45"/>
        <v>6.8330483363632233E-4</v>
      </c>
      <c r="F270" s="82">
        <f t="shared" si="46"/>
        <v>-9.6126369264962763E-3</v>
      </c>
      <c r="G270" s="82">
        <f t="shared" si="47"/>
        <v>-2.2637370271460178E-2</v>
      </c>
      <c r="H270" s="82">
        <f t="shared" si="48"/>
        <v>-2.2136630951939629E-2</v>
      </c>
      <c r="I270" s="83" t="str">
        <f t="shared" si="49"/>
        <v>022025</v>
      </c>
      <c r="J270" s="82">
        <f t="shared" si="50"/>
        <v>-2.7260268559425871E-4</v>
      </c>
      <c r="K270" s="82">
        <f t="shared" si="51"/>
        <v>-1.0829666627026557E-2</v>
      </c>
      <c r="L270" s="84">
        <f t="shared" si="52"/>
        <v>97.736262972853879</v>
      </c>
      <c r="M270" s="85">
        <f t="shared" si="53"/>
        <v>97.786336904806006</v>
      </c>
    </row>
    <row r="271" spans="1:13" ht="15" thickBot="1" x14ac:dyDescent="0.4">
      <c r="A271" s="63">
        <v>45715</v>
      </c>
      <c r="B271" s="28">
        <v>124799</v>
      </c>
      <c r="C271" s="28">
        <v>129421.81</v>
      </c>
      <c r="D271" s="71">
        <v>1.7425060000000001</v>
      </c>
      <c r="E271" s="82">
        <f t="shared" ref="E271:E272" si="54">D271/D270-1</f>
        <v>-1.8039074158409107E-3</v>
      </c>
      <c r="F271" s="82">
        <f t="shared" ref="F271:F272" si="55">B271/B270-1</f>
        <v>2.4044434114234292E-4</v>
      </c>
      <c r="G271" s="82">
        <f t="shared" ref="G271:G272" si="56">D271/$D$2-1</f>
        <v>-2.4400441967193376E-2</v>
      </c>
      <c r="H271" s="82">
        <f t="shared" ref="H271:H272" si="57">B271/$B$2-1</f>
        <v>-2.1901509238441585E-2</v>
      </c>
      <c r="I271" s="83" t="str">
        <f t="shared" ref="I271:I272" si="58">TEXT(A271,"mmaaaa")</f>
        <v>022025</v>
      </c>
      <c r="J271" s="82">
        <f t="shared" ref="J271:J272" si="59">IF(I271=I270,(1+E271)*(1+J270)-1,E271)</f>
        <v>-2.0760183514290098E-3</v>
      </c>
      <c r="K271" s="82">
        <f t="shared" ref="K271:K272" si="60">IF(I271=I270,(1+F271)*(1+K270)-1,F271)</f>
        <v>-1.0591826217941192E-2</v>
      </c>
      <c r="L271" s="84">
        <f t="shared" ref="L271:L272" si="61">L270*(1+E271)</f>
        <v>97.559955803280573</v>
      </c>
      <c r="M271" s="85">
        <f t="shared" ref="M271:M272" si="62">M270*(1+F271)</f>
        <v>97.8098490761558</v>
      </c>
    </row>
    <row r="272" spans="1:13" ht="15" thickBot="1" x14ac:dyDescent="0.4">
      <c r="A272" s="63">
        <v>45716</v>
      </c>
      <c r="B272" s="28">
        <v>122799</v>
      </c>
      <c r="C272" s="28">
        <v>129304.79</v>
      </c>
      <c r="D272" s="71">
        <v>1.7409300000000001</v>
      </c>
      <c r="E272" s="82">
        <f t="shared" si="54"/>
        <v>-9.0444451841198426E-4</v>
      </c>
      <c r="F272" s="82">
        <f t="shared" si="55"/>
        <v>-1.6025769437255089E-2</v>
      </c>
      <c r="G272" s="82">
        <f t="shared" si="56"/>
        <v>-2.5282817639621258E-2</v>
      </c>
      <c r="H272" s="82">
        <f t="shared" si="57"/>
        <v>-3.7576290138313539E-2</v>
      </c>
      <c r="I272" s="83" t="str">
        <f t="shared" si="58"/>
        <v>022025</v>
      </c>
      <c r="J272" s="82">
        <f t="shared" si="59"/>
        <v>-2.978585226422914E-3</v>
      </c>
      <c r="K272" s="82">
        <f t="shared" si="60"/>
        <v>-2.6447853490308093E-2</v>
      </c>
      <c r="L272" s="84">
        <f t="shared" si="61"/>
        <v>97.471718236037788</v>
      </c>
      <c r="M272" s="85">
        <f t="shared" si="62"/>
        <v>96.242370986168609</v>
      </c>
    </row>
    <row r="273" spans="1:13" ht="15" thickBot="1" x14ac:dyDescent="0.4">
      <c r="A273" s="63">
        <v>45721</v>
      </c>
      <c r="B273" s="28">
        <v>123047</v>
      </c>
      <c r="C273" s="28">
        <v>128603.03</v>
      </c>
      <c r="D273" s="71">
        <v>1.731482</v>
      </c>
      <c r="E273" s="82">
        <f t="shared" ref="E273:E275" si="63">D273/D272-1</f>
        <v>-5.4269844278633794E-3</v>
      </c>
      <c r="F273" s="82">
        <f t="shared" ref="F273:F275" si="64">B273/B272-1</f>
        <v>2.0195604198731676E-3</v>
      </c>
      <c r="G273" s="82">
        <f t="shared" ref="G273:G275" si="65">D273/$D$2-1</f>
        <v>-3.0572592609861893E-2</v>
      </c>
      <c r="H273" s="82">
        <f t="shared" ref="H273:H275" si="66">B273/$B$2-1</f>
        <v>-3.5632617306729397E-2</v>
      </c>
      <c r="I273" s="83" t="str">
        <f t="shared" ref="I273:I275" si="67">TEXT(A273,"mmaaaa")</f>
        <v>032025</v>
      </c>
      <c r="J273" s="82">
        <f t="shared" ref="J273:J275" si="68">IF(I273=I272,(1+E273)*(1+J272)-1,E273)</f>
        <v>-5.4269844278633794E-3</v>
      </c>
      <c r="K273" s="82">
        <f t="shared" ref="K273:K275" si="69">IF(I273=I272,(1+F273)*(1+K272)-1,F273)</f>
        <v>2.0195604198731676E-3</v>
      </c>
      <c r="L273" s="84">
        <f t="shared" ref="L273:L275" si="70">L272*(1+E273)</f>
        <v>96.942740739013729</v>
      </c>
      <c r="M273" s="85">
        <f t="shared" ref="M273:M275" si="71">M272*(1+F273)</f>
        <v>96.436738269327023</v>
      </c>
    </row>
    <row r="274" spans="1:13" ht="15" thickBot="1" x14ac:dyDescent="0.4">
      <c r="A274" s="63">
        <v>45722</v>
      </c>
      <c r="B274" s="28">
        <v>123358</v>
      </c>
      <c r="C274" s="28">
        <v>128445.93</v>
      </c>
      <c r="D274" s="71">
        <v>1.7293670000000001</v>
      </c>
      <c r="E274" s="82">
        <f t="shared" si="63"/>
        <v>-1.2214969604072978E-3</v>
      </c>
      <c r="F274" s="82">
        <f t="shared" si="64"/>
        <v>2.5274894958837724E-3</v>
      </c>
      <c r="G274" s="82">
        <f t="shared" si="65"/>
        <v>-3.1756745241324436E-2</v>
      </c>
      <c r="H274" s="82">
        <f t="shared" si="66"/>
        <v>-3.3195188876799286E-2</v>
      </c>
      <c r="I274" s="83" t="str">
        <f t="shared" si="67"/>
        <v>032025</v>
      </c>
      <c r="J274" s="82">
        <f t="shared" si="68"/>
        <v>-6.6418523432878462E-3</v>
      </c>
      <c r="K274" s="82">
        <f t="shared" si="69"/>
        <v>4.5521543335045322E-3</v>
      </c>
      <c r="L274" s="84">
        <f t="shared" si="70"/>
        <v>96.824325475867468</v>
      </c>
      <c r="M274" s="85">
        <f t="shared" si="71"/>
        <v>96.680481112320038</v>
      </c>
    </row>
    <row r="275" spans="1:13" ht="15" thickBot="1" x14ac:dyDescent="0.4">
      <c r="A275" s="63">
        <v>45723</v>
      </c>
      <c r="B275" s="28">
        <v>125035</v>
      </c>
      <c r="C275" s="28">
        <v>129926.89</v>
      </c>
      <c r="D275" s="71">
        <v>1.749306</v>
      </c>
      <c r="E275" s="82">
        <f t="shared" si="63"/>
        <v>1.1529652179092187E-2</v>
      </c>
      <c r="F275" s="82">
        <f t="shared" si="64"/>
        <v>1.3594578381620925E-2</v>
      </c>
      <c r="G275" s="82">
        <f t="shared" si="65"/>
        <v>-2.0593237289204924E-2</v>
      </c>
      <c r="H275" s="82">
        <f t="shared" si="66"/>
        <v>-2.0051885092256749E-2</v>
      </c>
      <c r="I275" s="83" t="str">
        <f t="shared" si="67"/>
        <v>032025</v>
      </c>
      <c r="J275" s="82">
        <f t="shared" si="68"/>
        <v>4.8112215884612564E-3</v>
      </c>
      <c r="K275" s="82">
        <f t="shared" si="69"/>
        <v>1.8208617334017463E-2</v>
      </c>
      <c r="L275" s="84">
        <f t="shared" si="70"/>
        <v>97.94067627107944</v>
      </c>
      <c r="M275" s="85">
        <f t="shared" si="71"/>
        <v>97.994811490774296</v>
      </c>
    </row>
    <row r="276" spans="1:13" ht="15" thickBot="1" x14ac:dyDescent="0.4">
      <c r="A276" s="63">
        <v>45726</v>
      </c>
      <c r="B276" s="28">
        <v>124519</v>
      </c>
      <c r="C276" s="28">
        <v>128931.94</v>
      </c>
      <c r="D276" s="71">
        <v>1.7359100000000001</v>
      </c>
      <c r="E276" s="82">
        <f t="shared" ref="E276:E279" si="72">D276/D275-1</f>
        <v>-7.6578940448382982E-3</v>
      </c>
      <c r="F276" s="82">
        <f t="shared" ref="F276:F279" si="73">B276/B275-1</f>
        <v>-4.1268444835446116E-3</v>
      </c>
      <c r="G276" s="82">
        <f t="shared" ref="G276:G279" si="74">D276/$D$2-1</f>
        <v>-2.8093430504842254E-2</v>
      </c>
      <c r="H276" s="82">
        <f t="shared" ref="H276:H279" si="75">B276/$B$2-1</f>
        <v>-2.4095978564423692E-2</v>
      </c>
      <c r="I276" s="83" t="str">
        <f t="shared" ref="I276:I279" si="76">TEXT(A276,"mmaaaa")</f>
        <v>032025</v>
      </c>
      <c r="J276" s="82">
        <f t="shared" ref="J276:J279" si="77">IF(I276=I275,(1+E276)*(1+J275)-1,E276)</f>
        <v>-2.8835162815277204E-3</v>
      </c>
      <c r="K276" s="82">
        <f t="shared" ref="K276:K279" si="78">IF(I276=I275,(1+F276)*(1+K275)-1,F276)</f>
        <v>1.4006628718475023E-2</v>
      </c>
      <c r="L276" s="84">
        <f t="shared" ref="L276:L279" si="79">L275*(1+E276)</f>
        <v>97.190656949515699</v>
      </c>
      <c r="M276" s="85">
        <f t="shared" ref="M276:M279" si="80">M275*(1+F276)</f>
        <v>97.590402143557597</v>
      </c>
    </row>
    <row r="277" spans="1:13" ht="15" thickBot="1" x14ac:dyDescent="0.4">
      <c r="A277" s="63">
        <v>45727</v>
      </c>
      <c r="B277" s="28">
        <v>123507</v>
      </c>
      <c r="C277" s="28">
        <v>128230.53</v>
      </c>
      <c r="D277" s="71">
        <v>1.726467</v>
      </c>
      <c r="E277" s="82">
        <f t="shared" si="72"/>
        <v>-5.4397981462173117E-3</v>
      </c>
      <c r="F277" s="82">
        <f t="shared" si="73"/>
        <v>-8.1272737493875979E-3</v>
      </c>
      <c r="G277" s="82">
        <f t="shared" si="74"/>
        <v>-3.3380406059878465E-2</v>
      </c>
      <c r="H277" s="82">
        <f t="shared" si="75"/>
        <v>-3.2027417699758809E-2</v>
      </c>
      <c r="I277" s="83" t="str">
        <f t="shared" si="76"/>
        <v>032025</v>
      </c>
      <c r="J277" s="82">
        <f t="shared" si="77"/>
        <v>-8.3076286812221456E-3</v>
      </c>
      <c r="K277" s="82">
        <f t="shared" si="78"/>
        <v>5.7655192631862473E-3</v>
      </c>
      <c r="L277" s="84">
        <f t="shared" si="79"/>
        <v>96.661959394012086</v>
      </c>
      <c r="M277" s="85">
        <f t="shared" si="80"/>
        <v>96.797258230024084</v>
      </c>
    </row>
    <row r="278" spans="1:13" ht="15" thickBot="1" x14ac:dyDescent="0.4">
      <c r="A278" s="63">
        <v>45728</v>
      </c>
      <c r="B278" s="28">
        <v>123864</v>
      </c>
      <c r="C278" s="28">
        <v>128295.61</v>
      </c>
      <c r="D278" s="71">
        <v>1.7273430000000001</v>
      </c>
      <c r="E278" s="82">
        <f t="shared" si="72"/>
        <v>5.0739458095638845E-4</v>
      </c>
      <c r="F278" s="82">
        <f t="shared" si="73"/>
        <v>2.8905244237169558E-3</v>
      </c>
      <c r="G278" s="82">
        <f t="shared" si="74"/>
        <v>-3.2889948516066969E-2</v>
      </c>
      <c r="H278" s="82">
        <f t="shared" si="75"/>
        <v>-2.9229469309131728E-2</v>
      </c>
      <c r="I278" s="83" t="str">
        <f t="shared" si="76"/>
        <v>032025</v>
      </c>
      <c r="J278" s="82">
        <f t="shared" si="77"/>
        <v>-7.8044493460391884E-3</v>
      </c>
      <c r="K278" s="82">
        <f t="shared" si="78"/>
        <v>8.6727090611489199E-3</v>
      </c>
      <c r="L278" s="84">
        <f t="shared" si="79"/>
        <v>96.711005148393241</v>
      </c>
      <c r="M278" s="85">
        <f t="shared" si="80"/>
        <v>97.077053069086801</v>
      </c>
    </row>
    <row r="279" spans="1:13" ht="15" thickBot="1" x14ac:dyDescent="0.4">
      <c r="A279" s="63">
        <v>45729</v>
      </c>
      <c r="B279" s="28">
        <v>125637</v>
      </c>
      <c r="C279" s="28">
        <v>129192.7</v>
      </c>
      <c r="D279" s="71">
        <v>1.7394210000000001</v>
      </c>
      <c r="E279" s="82">
        <f t="shared" si="72"/>
        <v>6.9922418419503529E-3</v>
      </c>
      <c r="F279" s="82">
        <f t="shared" si="73"/>
        <v>1.4314086417360983E-2</v>
      </c>
      <c r="G279" s="82">
        <f t="shared" si="74"/>
        <v>-2.6127681148310211E-2</v>
      </c>
      <c r="H279" s="82">
        <f t="shared" si="75"/>
        <v>-1.5333776041395297E-2</v>
      </c>
      <c r="I279" s="83" t="str">
        <f t="shared" si="76"/>
        <v>032025</v>
      </c>
      <c r="J279" s="82">
        <f t="shared" si="77"/>
        <v>-8.6677810135959987E-4</v>
      </c>
      <c r="K279" s="82">
        <f t="shared" si="78"/>
        <v>2.3110937385483865E-2</v>
      </c>
      <c r="L279" s="84">
        <f t="shared" si="79"/>
        <v>97.387231885168916</v>
      </c>
      <c r="M279" s="85">
        <f t="shared" si="80"/>
        <v>98.466622395860455</v>
      </c>
    </row>
  </sheetData>
  <autoFilter ref="A1:S1" xr:uid="{A8C7BB3D-AA6F-4398-826D-91557AA445E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B3DB-62EE-4D32-A800-9EC24BEEDEC6}">
  <dimension ref="A1:N42"/>
  <sheetViews>
    <sheetView showGridLines="0" topLeftCell="A8" workbookViewId="0">
      <selection activeCell="B3" sqref="B3:B42"/>
    </sheetView>
  </sheetViews>
  <sheetFormatPr defaultRowHeight="14.5" x14ac:dyDescent="0.35"/>
  <cols>
    <col min="1" max="1" width="7.54296875" bestFit="1" customWidth="1"/>
    <col min="2" max="2" width="21" bestFit="1" customWidth="1"/>
    <col min="3" max="3" width="12.26953125" style="2" bestFit="1" customWidth="1"/>
    <col min="4" max="4" width="6.7265625" bestFit="1" customWidth="1"/>
    <col min="5" max="5" width="12.453125" style="1" bestFit="1" customWidth="1"/>
    <col min="6" max="6" width="10.7265625" style="1" bestFit="1" customWidth="1"/>
    <col min="7" max="7" width="13.26953125" style="1" bestFit="1" customWidth="1"/>
    <col min="8" max="8" width="11.453125" style="1" bestFit="1" customWidth="1"/>
    <col min="9" max="9" width="8.1796875" style="49" bestFit="1" customWidth="1"/>
    <col min="10" max="10" width="11.81640625" style="1" bestFit="1" customWidth="1"/>
    <col min="11" max="11" width="10.1796875" style="1" bestFit="1" customWidth="1"/>
    <col min="12" max="12" width="16" style="3" bestFit="1" customWidth="1"/>
    <col min="13" max="13" width="14.26953125" style="3" bestFit="1" customWidth="1"/>
  </cols>
  <sheetData>
    <row r="1" spans="1:13" x14ac:dyDescent="0.35">
      <c r="A1" s="17" t="s">
        <v>0</v>
      </c>
      <c r="B1" s="18" t="s">
        <v>2</v>
      </c>
      <c r="C1" s="19" t="s">
        <v>1</v>
      </c>
      <c r="D1" s="18" t="s">
        <v>3</v>
      </c>
      <c r="E1" s="20" t="s">
        <v>4</v>
      </c>
      <c r="F1" s="4" t="s">
        <v>5</v>
      </c>
      <c r="G1" s="4" t="s">
        <v>6</v>
      </c>
      <c r="H1" s="4" t="s">
        <v>7</v>
      </c>
      <c r="I1" s="46" t="s">
        <v>8</v>
      </c>
      <c r="J1" s="4" t="s">
        <v>9</v>
      </c>
      <c r="K1" s="4" t="s">
        <v>10</v>
      </c>
      <c r="L1" s="5" t="s">
        <v>11</v>
      </c>
      <c r="M1" s="6" t="s">
        <v>12</v>
      </c>
    </row>
    <row r="2" spans="1:13" x14ac:dyDescent="0.35">
      <c r="A2" s="21">
        <v>45657</v>
      </c>
      <c r="B2" s="22">
        <v>120283</v>
      </c>
      <c r="C2" s="22">
        <v>190188.72</v>
      </c>
      <c r="D2" s="23">
        <v>1.686855</v>
      </c>
      <c r="E2" s="24">
        <v>-4.1999999999999998E-5</v>
      </c>
      <c r="F2" s="31">
        <v>0</v>
      </c>
      <c r="G2" s="31">
        <v>0</v>
      </c>
      <c r="H2" s="31">
        <v>0</v>
      </c>
      <c r="I2" s="47" t="str">
        <f t="shared" ref="I2:I42" si="0">TEXT(A2,"mmaaaa")</f>
        <v>122024</v>
      </c>
      <c r="J2" s="31">
        <v>0</v>
      </c>
      <c r="K2" s="31">
        <v>0</v>
      </c>
      <c r="L2" s="32">
        <v>100</v>
      </c>
      <c r="M2" s="33">
        <v>100</v>
      </c>
    </row>
    <row r="3" spans="1:13" x14ac:dyDescent="0.35">
      <c r="A3" s="21">
        <v>45659</v>
      </c>
      <c r="B3" s="22">
        <v>120125</v>
      </c>
      <c r="C3" s="22">
        <v>189667.53</v>
      </c>
      <c r="D3" s="23">
        <v>1.6822330000000001</v>
      </c>
      <c r="E3" s="24">
        <v>-2.7400000000000002E-3</v>
      </c>
      <c r="F3" s="31">
        <f t="shared" ref="F3:F40" si="1">B3/B2-1</f>
        <v>-1.3135688335009776E-3</v>
      </c>
      <c r="G3" s="31">
        <f>D3/$D$2-1</f>
        <v>-2.7400102557717521E-3</v>
      </c>
      <c r="H3" s="31">
        <f>B3/$B$2-1</f>
        <v>-1.3135688335009776E-3</v>
      </c>
      <c r="I3" s="47" t="str">
        <f t="shared" si="0"/>
        <v>012025</v>
      </c>
      <c r="J3" s="31">
        <f>E3</f>
        <v>-2.7400000000000002E-3</v>
      </c>
      <c r="K3" s="31">
        <f>F3</f>
        <v>-1.3135688335009776E-3</v>
      </c>
      <c r="L3" s="32">
        <f>L2*(1+E3)</f>
        <v>99.725999999999999</v>
      </c>
      <c r="M3" s="33">
        <f>M2*(1+F3)</f>
        <v>99.868643116649906</v>
      </c>
    </row>
    <row r="4" spans="1:13" x14ac:dyDescent="0.35">
      <c r="A4" s="21">
        <v>45660</v>
      </c>
      <c r="B4" s="22">
        <v>118533</v>
      </c>
      <c r="C4" s="22">
        <v>189169.82</v>
      </c>
      <c r="D4" s="23">
        <v>1.677818</v>
      </c>
      <c r="E4" s="24">
        <v>-2.624E-3</v>
      </c>
      <c r="F4" s="31">
        <f t="shared" si="1"/>
        <v>-1.325286160249739E-2</v>
      </c>
      <c r="G4" s="31">
        <f t="shared" ref="G4:G42" si="2">D4/$D$2-1</f>
        <v>-5.3573069410233209E-3</v>
      </c>
      <c r="H4" s="31">
        <f t="shared" ref="H4:H42" si="3">B4/$B$2-1</f>
        <v>-1.4549021890042702E-2</v>
      </c>
      <c r="I4" s="47" t="str">
        <f t="shared" si="0"/>
        <v>012025</v>
      </c>
      <c r="J4" s="31">
        <f>IF(I4=I3,(1+E4)*(1+J3)-1,E4)</f>
        <v>-5.3568102399998985E-3</v>
      </c>
      <c r="K4" s="31">
        <f>IF(I4=I3,(1+F4)*(1+K3)-1,F4)</f>
        <v>-1.454902189004259E-2</v>
      </c>
      <c r="L4" s="32">
        <f t="shared" ref="L4:M19" si="4">L3*(1+E4)</f>
        <v>99.464318976000001</v>
      </c>
      <c r="M4" s="33">
        <f t="shared" si="4"/>
        <v>98.545097810995742</v>
      </c>
    </row>
    <row r="5" spans="1:13" x14ac:dyDescent="0.35">
      <c r="A5" s="21">
        <v>45663</v>
      </c>
      <c r="B5" s="22">
        <v>120022</v>
      </c>
      <c r="C5" s="22">
        <v>190143.31</v>
      </c>
      <c r="D5" s="23">
        <v>1.686453</v>
      </c>
      <c r="E5" s="24">
        <v>5.1470000000000005E-3</v>
      </c>
      <c r="F5" s="31">
        <f t="shared" si="1"/>
        <v>1.2561902592526986E-2</v>
      </c>
      <c r="G5" s="31">
        <f t="shared" si="2"/>
        <v>-2.3831331086554552E-4</v>
      </c>
      <c r="H5" s="31">
        <f t="shared" si="3"/>
        <v>-2.1698826933149729E-3</v>
      </c>
      <c r="I5" s="47" t="str">
        <f t="shared" si="0"/>
        <v>012025</v>
      </c>
      <c r="J5" s="31">
        <f t="shared" ref="J5:J42" si="5">IF(I5=I4,(1+E5)*(1+J4)-1,E5)</f>
        <v>-2.3738174230514275E-4</v>
      </c>
      <c r="K5" s="31">
        <f t="shared" ref="K5:K42" si="6">IF(I5=I4,(1+F5)*(1+K4)-1,F5)</f>
        <v>-2.1698826933148618E-3</v>
      </c>
      <c r="L5" s="32">
        <f t="shared" si="4"/>
        <v>99.97626182576947</v>
      </c>
      <c r="M5" s="33">
        <f t="shared" si="4"/>
        <v>99.78301173066852</v>
      </c>
    </row>
    <row r="6" spans="1:13" x14ac:dyDescent="0.35">
      <c r="A6" s="21">
        <v>45664</v>
      </c>
      <c r="B6" s="22">
        <v>121163</v>
      </c>
      <c r="C6" s="22">
        <v>190298.22</v>
      </c>
      <c r="D6" s="23">
        <v>1.687827</v>
      </c>
      <c r="E6" s="24">
        <v>8.1500000000000008E-4</v>
      </c>
      <c r="F6" s="31">
        <f t="shared" si="1"/>
        <v>9.5065904584159533E-3</v>
      </c>
      <c r="G6" s="31">
        <f t="shared" si="2"/>
        <v>5.7622024418213513E-4</v>
      </c>
      <c r="H6" s="31">
        <f t="shared" si="3"/>
        <v>7.316079578992829E-3</v>
      </c>
      <c r="I6" s="47" t="str">
        <f t="shared" si="0"/>
        <v>012025</v>
      </c>
      <c r="J6" s="31">
        <f t="shared" si="5"/>
        <v>5.7742479157485427E-4</v>
      </c>
      <c r="K6" s="31">
        <f t="shared" si="6"/>
        <v>7.3160795789930511E-3</v>
      </c>
      <c r="L6" s="32">
        <f t="shared" si="4"/>
        <v>100.05774247915747</v>
      </c>
      <c r="M6" s="33">
        <f t="shared" si="4"/>
        <v>100.7316079578993</v>
      </c>
    </row>
    <row r="7" spans="1:13" x14ac:dyDescent="0.35">
      <c r="A7" s="21">
        <v>45665</v>
      </c>
      <c r="B7" s="22">
        <v>119625</v>
      </c>
      <c r="C7" s="22">
        <v>189721.42</v>
      </c>
      <c r="D7" s="23">
        <v>1.6827110000000001</v>
      </c>
      <c r="E7" s="24">
        <v>-3.0309999999999998E-3</v>
      </c>
      <c r="F7" s="31">
        <f t="shared" si="1"/>
        <v>-1.2693644099271206E-2</v>
      </c>
      <c r="G7" s="31">
        <f t="shared" si="2"/>
        <v>-2.4566426871307501E-3</v>
      </c>
      <c r="H7" s="31">
        <f t="shared" si="3"/>
        <v>-5.4704322306560194E-3</v>
      </c>
      <c r="I7" s="47" t="str">
        <f t="shared" si="0"/>
        <v>012025</v>
      </c>
      <c r="J7" s="31">
        <f t="shared" si="5"/>
        <v>-2.4553253829684429E-3</v>
      </c>
      <c r="K7" s="31">
        <f t="shared" si="6"/>
        <v>-5.4704322306557973E-3</v>
      </c>
      <c r="L7" s="32">
        <f t="shared" si="4"/>
        <v>99.754467461703143</v>
      </c>
      <c r="M7" s="33">
        <f t="shared" si="4"/>
        <v>99.452956776934414</v>
      </c>
    </row>
    <row r="8" spans="1:13" x14ac:dyDescent="0.35">
      <c r="A8" s="21">
        <v>45666</v>
      </c>
      <c r="B8" s="22">
        <v>119781</v>
      </c>
      <c r="C8" s="22">
        <v>190414.22</v>
      </c>
      <c r="D8" s="23">
        <v>1.688855</v>
      </c>
      <c r="E8" s="24">
        <v>3.6509999999999997E-3</v>
      </c>
      <c r="F8" s="31">
        <f t="shared" si="1"/>
        <v>1.3040752351096696E-3</v>
      </c>
      <c r="G8" s="31">
        <f t="shared" si="2"/>
        <v>1.1856383625148403E-3</v>
      </c>
      <c r="H8" s="31">
        <f t="shared" si="3"/>
        <v>-4.1734908507436996E-3</v>
      </c>
      <c r="I8" s="47" t="str">
        <f t="shared" si="0"/>
        <v>012025</v>
      </c>
      <c r="J8" s="31">
        <f t="shared" si="5"/>
        <v>1.1867102240583627E-3</v>
      </c>
      <c r="K8" s="31">
        <f t="shared" si="6"/>
        <v>-4.1734908507434776E-3</v>
      </c>
      <c r="L8" s="32">
        <f t="shared" si="4"/>
        <v>100.11867102240583</v>
      </c>
      <c r="M8" s="33">
        <f t="shared" si="4"/>
        <v>99.582650914925651</v>
      </c>
    </row>
    <row r="9" spans="1:13" x14ac:dyDescent="0.35">
      <c r="A9" s="21">
        <v>45667</v>
      </c>
      <c r="B9" s="22">
        <v>118856</v>
      </c>
      <c r="C9" s="22">
        <v>189271.59</v>
      </c>
      <c r="D9" s="23">
        <v>1.6787209999999999</v>
      </c>
      <c r="E9" s="24">
        <v>-6.0009999999999994E-3</v>
      </c>
      <c r="F9" s="31">
        <f t="shared" si="1"/>
        <v>-7.7224267621742726E-3</v>
      </c>
      <c r="G9" s="31">
        <f t="shared" si="2"/>
        <v>-4.8219912203479876E-3</v>
      </c>
      <c r="H9" s="31">
        <f t="shared" si="3"/>
        <v>-1.1863688135480444E-2</v>
      </c>
      <c r="I9" s="47" t="str">
        <f t="shared" si="0"/>
        <v>012025</v>
      </c>
      <c r="J9" s="31">
        <f t="shared" si="5"/>
        <v>-4.8214112239962637E-3</v>
      </c>
      <c r="K9" s="31">
        <f t="shared" si="6"/>
        <v>-1.1863688135480333E-2</v>
      </c>
      <c r="L9" s="32">
        <f t="shared" si="4"/>
        <v>99.517858877600375</v>
      </c>
      <c r="M9" s="33">
        <f t="shared" si="4"/>
        <v>98.813631186451971</v>
      </c>
    </row>
    <row r="10" spans="1:13" x14ac:dyDescent="0.35">
      <c r="A10" s="21">
        <v>45670</v>
      </c>
      <c r="B10" s="22">
        <v>119007</v>
      </c>
      <c r="C10" s="22">
        <v>189075.79</v>
      </c>
      <c r="D10" s="23">
        <v>1.676984</v>
      </c>
      <c r="E10" s="24">
        <v>-1.0349999999999999E-3</v>
      </c>
      <c r="F10" s="31">
        <f t="shared" si="1"/>
        <v>1.2704449081242242E-3</v>
      </c>
      <c r="G10" s="31">
        <f t="shared" si="2"/>
        <v>-5.8517181381920746E-3</v>
      </c>
      <c r="H10" s="31">
        <f t="shared" si="3"/>
        <v>-1.0608315389539658E-2</v>
      </c>
      <c r="I10" s="47" t="str">
        <f t="shared" si="0"/>
        <v>012025</v>
      </c>
      <c r="J10" s="31">
        <f t="shared" si="5"/>
        <v>-5.8514210633794361E-3</v>
      </c>
      <c r="K10" s="31">
        <f t="shared" si="6"/>
        <v>-1.0608315389539436E-2</v>
      </c>
      <c r="L10" s="32">
        <f t="shared" si="4"/>
        <v>99.414857893662059</v>
      </c>
      <c r="M10" s="33">
        <f t="shared" si="4"/>
        <v>98.939168461046066</v>
      </c>
    </row>
    <row r="11" spans="1:13" x14ac:dyDescent="0.35">
      <c r="A11" s="21">
        <v>45671</v>
      </c>
      <c r="B11" s="22">
        <v>119299</v>
      </c>
      <c r="C11" s="22">
        <v>189614.74</v>
      </c>
      <c r="D11" s="23">
        <v>1.681765</v>
      </c>
      <c r="E11" s="24">
        <v>2.8510000000000002E-3</v>
      </c>
      <c r="F11" s="31">
        <f t="shared" si="1"/>
        <v>2.4536371810062185E-3</v>
      </c>
      <c r="G11" s="31">
        <f t="shared" si="2"/>
        <v>-3.0174496326003108E-3</v>
      </c>
      <c r="H11" s="31">
        <f t="shared" si="3"/>
        <v>-8.1807071656011532E-3</v>
      </c>
      <c r="I11" s="47" t="str">
        <f t="shared" si="0"/>
        <v>012025</v>
      </c>
      <c r="J11" s="31">
        <f t="shared" si="5"/>
        <v>-3.0171034648311945E-3</v>
      </c>
      <c r="K11" s="31">
        <f t="shared" si="6"/>
        <v>-8.1807071656008201E-3</v>
      </c>
      <c r="L11" s="32">
        <f t="shared" si="4"/>
        <v>99.698289653516881</v>
      </c>
      <c r="M11" s="33">
        <f t="shared" si="4"/>
        <v>99.181929283439928</v>
      </c>
    </row>
    <row r="12" spans="1:13" x14ac:dyDescent="0.35">
      <c r="A12" s="21">
        <v>45672</v>
      </c>
      <c r="B12" s="22">
        <v>122650</v>
      </c>
      <c r="C12" s="22">
        <v>193622.13</v>
      </c>
      <c r="D12" s="23">
        <v>1.7173080000000001</v>
      </c>
      <c r="E12" s="24">
        <v>2.1134E-2</v>
      </c>
      <c r="F12" s="31">
        <f t="shared" si="1"/>
        <v>2.8089087083714048E-2</v>
      </c>
      <c r="G12" s="31">
        <f t="shared" si="2"/>
        <v>1.8053122526832555E-2</v>
      </c>
      <c r="H12" s="31">
        <f t="shared" si="3"/>
        <v>1.9678591322132011E-2</v>
      </c>
      <c r="I12" s="47" t="str">
        <f t="shared" si="0"/>
        <v>012025</v>
      </c>
      <c r="J12" s="31">
        <f t="shared" si="5"/>
        <v>1.8053133070543126E-2</v>
      </c>
      <c r="K12" s="31">
        <f t="shared" si="6"/>
        <v>1.9678591322132233E-2</v>
      </c>
      <c r="L12" s="32">
        <f t="shared" si="4"/>
        <v>101.80531330705431</v>
      </c>
      <c r="M12" s="33">
        <f t="shared" si="4"/>
        <v>101.96785913221323</v>
      </c>
    </row>
    <row r="13" spans="1:13" x14ac:dyDescent="0.35">
      <c r="A13" s="21">
        <v>45673</v>
      </c>
      <c r="B13" s="22">
        <v>121234</v>
      </c>
      <c r="C13" s="22">
        <v>192816.65</v>
      </c>
      <c r="D13" s="23">
        <v>1.7101630000000001</v>
      </c>
      <c r="E13" s="24">
        <v>-4.1610000000000006E-3</v>
      </c>
      <c r="F13" s="31">
        <f t="shared" si="1"/>
        <v>-1.1545046881369703E-2</v>
      </c>
      <c r="G13" s="31">
        <f t="shared" si="2"/>
        <v>1.3817429476748133E-2</v>
      </c>
      <c r="H13" s="31">
        <f t="shared" si="3"/>
        <v>7.9063541813888527E-3</v>
      </c>
      <c r="I13" s="47" t="str">
        <f t="shared" si="0"/>
        <v>012025</v>
      </c>
      <c r="J13" s="31">
        <f t="shared" si="5"/>
        <v>1.3817013983836723E-2</v>
      </c>
      <c r="K13" s="31">
        <f t="shared" si="6"/>
        <v>7.9063541813892968E-3</v>
      </c>
      <c r="L13" s="32">
        <f t="shared" si="4"/>
        <v>101.38170139838365</v>
      </c>
      <c r="M13" s="33">
        <f t="shared" si="4"/>
        <v>100.79063541813893</v>
      </c>
    </row>
    <row r="14" spans="1:13" x14ac:dyDescent="0.35">
      <c r="A14" s="21">
        <v>45674</v>
      </c>
      <c r="B14" s="22">
        <v>122350</v>
      </c>
      <c r="C14" s="22">
        <v>194729.05</v>
      </c>
      <c r="D14" s="23">
        <v>1.727125</v>
      </c>
      <c r="E14" s="24">
        <v>9.9179999999999997E-3</v>
      </c>
      <c r="F14" s="31">
        <f t="shared" si="1"/>
        <v>9.205338436412136E-3</v>
      </c>
      <c r="G14" s="31">
        <f t="shared" si="2"/>
        <v>2.3872828429236659E-2</v>
      </c>
      <c r="H14" s="31">
        <f t="shared" si="3"/>
        <v>1.7184473283838875E-2</v>
      </c>
      <c r="I14" s="47" t="str">
        <f t="shared" si="0"/>
        <v>012025</v>
      </c>
      <c r="J14" s="31">
        <f t="shared" si="5"/>
        <v>2.3872051128528415E-2</v>
      </c>
      <c r="K14" s="31">
        <f t="shared" si="6"/>
        <v>1.7184473283839319E-2</v>
      </c>
      <c r="L14" s="32">
        <f t="shared" si="4"/>
        <v>102.38720511285284</v>
      </c>
      <c r="M14" s="33">
        <f t="shared" si="4"/>
        <v>101.71844732838393</v>
      </c>
    </row>
    <row r="15" spans="1:13" x14ac:dyDescent="0.35">
      <c r="A15" s="21">
        <v>45677</v>
      </c>
      <c r="B15" s="22">
        <v>122855</v>
      </c>
      <c r="C15" s="22">
        <v>194249.17</v>
      </c>
      <c r="D15" s="23">
        <v>1.722869</v>
      </c>
      <c r="E15" s="24">
        <v>-2.464E-3</v>
      </c>
      <c r="F15" s="31">
        <f t="shared" si="1"/>
        <v>4.1275030649774447E-3</v>
      </c>
      <c r="G15" s="31">
        <f t="shared" si="2"/>
        <v>2.1349789993805102E-2</v>
      </c>
      <c r="H15" s="31">
        <f t="shared" si="3"/>
        <v>2.138290531496545E-2</v>
      </c>
      <c r="I15" s="47" t="str">
        <f t="shared" si="0"/>
        <v>012025</v>
      </c>
      <c r="J15" s="31">
        <f t="shared" si="5"/>
        <v>2.1349230394547725E-2</v>
      </c>
      <c r="K15" s="31">
        <f t="shared" si="6"/>
        <v>2.1382905314965894E-2</v>
      </c>
      <c r="L15" s="32">
        <f t="shared" si="4"/>
        <v>102.13492303945476</v>
      </c>
      <c r="M15" s="33">
        <f t="shared" si="4"/>
        <v>102.13829053149658</v>
      </c>
    </row>
    <row r="16" spans="1:13" x14ac:dyDescent="0.35">
      <c r="A16" s="21">
        <v>45678</v>
      </c>
      <c r="B16" s="22">
        <v>123338</v>
      </c>
      <c r="C16" s="22">
        <v>194748.27</v>
      </c>
      <c r="D16" s="23">
        <v>1.7272959999999999</v>
      </c>
      <c r="E16" s="24">
        <v>2.5700000000000002E-3</v>
      </c>
      <c r="F16" s="31">
        <f t="shared" si="1"/>
        <v>3.9314639208822832E-3</v>
      </c>
      <c r="G16" s="31">
        <f t="shared" si="2"/>
        <v>2.3974200509231602E-2</v>
      </c>
      <c r="H16" s="31">
        <f t="shared" si="3"/>
        <v>2.5398435356617233E-2</v>
      </c>
      <c r="I16" s="47" t="str">
        <f t="shared" si="0"/>
        <v>012025</v>
      </c>
      <c r="J16" s="31">
        <f t="shared" si="5"/>
        <v>2.3974097916661607E-2</v>
      </c>
      <c r="K16" s="31">
        <f t="shared" si="6"/>
        <v>2.5398435356617677E-2</v>
      </c>
      <c r="L16" s="32">
        <f t="shared" si="4"/>
        <v>102.39740979166616</v>
      </c>
      <c r="M16" s="33">
        <f t="shared" si="4"/>
        <v>102.53984353566175</v>
      </c>
    </row>
    <row r="17" spans="1:13" x14ac:dyDescent="0.35">
      <c r="A17" s="21">
        <v>45679</v>
      </c>
      <c r="B17" s="22">
        <v>122972</v>
      </c>
      <c r="C17" s="22">
        <v>194725.78</v>
      </c>
      <c r="D17" s="23">
        <v>1.727096</v>
      </c>
      <c r="E17" s="24">
        <v>-1.1599999999999999E-4</v>
      </c>
      <c r="F17" s="31">
        <f t="shared" si="1"/>
        <v>-2.9674552854757064E-3</v>
      </c>
      <c r="G17" s="31">
        <f t="shared" si="2"/>
        <v>2.3855636672980074E-2</v>
      </c>
      <c r="H17" s="31">
        <f t="shared" si="3"/>
        <v>2.2355611349899718E-2</v>
      </c>
      <c r="I17" s="47" t="str">
        <f t="shared" si="0"/>
        <v>012025</v>
      </c>
      <c r="J17" s="31">
        <f t="shared" si="5"/>
        <v>2.385531692130316E-2</v>
      </c>
      <c r="K17" s="31">
        <f t="shared" si="6"/>
        <v>2.2355611349900162E-2</v>
      </c>
      <c r="L17" s="32">
        <f t="shared" si="4"/>
        <v>102.38553169213033</v>
      </c>
      <c r="M17" s="33">
        <f t="shared" si="4"/>
        <v>102.23556113498999</v>
      </c>
    </row>
    <row r="18" spans="1:13" x14ac:dyDescent="0.35">
      <c r="A18" s="21">
        <v>45680</v>
      </c>
      <c r="B18" s="22">
        <v>122483</v>
      </c>
      <c r="C18" s="22">
        <v>194597.19</v>
      </c>
      <c r="D18" s="23">
        <v>1.725956</v>
      </c>
      <c r="E18" s="24">
        <v>-6.6E-4</v>
      </c>
      <c r="F18" s="31">
        <f t="shared" si="1"/>
        <v>-3.9765149790196297E-3</v>
      </c>
      <c r="G18" s="31">
        <f t="shared" si="2"/>
        <v>2.3179822806346673E-2</v>
      </c>
      <c r="H18" s="31">
        <f t="shared" si="3"/>
        <v>1.8290198947482184E-2</v>
      </c>
      <c r="I18" s="47" t="str">
        <f t="shared" si="0"/>
        <v>012025</v>
      </c>
      <c r="J18" s="31">
        <f t="shared" si="5"/>
        <v>2.3179572412135085E-2</v>
      </c>
      <c r="K18" s="31">
        <f t="shared" si="6"/>
        <v>1.8290198947482406E-2</v>
      </c>
      <c r="L18" s="32">
        <f t="shared" si="4"/>
        <v>102.31795724121352</v>
      </c>
      <c r="M18" s="33">
        <f t="shared" si="4"/>
        <v>101.82901989474823</v>
      </c>
    </row>
    <row r="19" spans="1:13" x14ac:dyDescent="0.35">
      <c r="A19" s="21">
        <v>45681</v>
      </c>
      <c r="B19" s="22">
        <v>122447</v>
      </c>
      <c r="C19" s="22">
        <v>115428.73</v>
      </c>
      <c r="D19" s="23">
        <v>1.7247189999999999</v>
      </c>
      <c r="E19" s="24">
        <v>-7.1699999999999997E-4</v>
      </c>
      <c r="F19" s="31">
        <f t="shared" si="1"/>
        <v>-2.9391833968794856E-4</v>
      </c>
      <c r="G19" s="31">
        <f t="shared" si="2"/>
        <v>2.2446505479131185E-2</v>
      </c>
      <c r="H19" s="31">
        <f t="shared" si="3"/>
        <v>1.7990904782887007E-2</v>
      </c>
      <c r="I19" s="47" t="str">
        <f t="shared" si="0"/>
        <v>012025</v>
      </c>
      <c r="J19" s="31">
        <f t="shared" si="5"/>
        <v>2.2445952658715518E-2</v>
      </c>
      <c r="K19" s="31">
        <f t="shared" si="6"/>
        <v>1.7990904782887229E-2</v>
      </c>
      <c r="L19" s="32">
        <f t="shared" si="4"/>
        <v>102.24459526587157</v>
      </c>
      <c r="M19" s="33">
        <f t="shared" si="4"/>
        <v>101.79909047828872</v>
      </c>
    </row>
    <row r="20" spans="1:13" x14ac:dyDescent="0.35">
      <c r="A20" s="21">
        <v>45684</v>
      </c>
      <c r="B20" s="22">
        <v>124862</v>
      </c>
      <c r="C20" s="22">
        <v>116666.32</v>
      </c>
      <c r="D20" s="23">
        <v>1.7432110000000001</v>
      </c>
      <c r="E20" s="24">
        <v>1.0722000000000001E-2</v>
      </c>
      <c r="F20" s="31">
        <f t="shared" si="1"/>
        <v>1.9722818852238033E-2</v>
      </c>
      <c r="G20" s="31">
        <f t="shared" si="2"/>
        <v>3.3408917778943614E-2</v>
      </c>
      <c r="H20" s="31">
        <f t="shared" si="3"/>
        <v>3.806855499114592E-2</v>
      </c>
      <c r="I20" s="47" t="str">
        <f t="shared" si="0"/>
        <v>012025</v>
      </c>
      <c r="J20" s="31">
        <f t="shared" si="5"/>
        <v>3.3408618163122128E-2</v>
      </c>
      <c r="K20" s="31">
        <f t="shared" si="6"/>
        <v>3.806855499114592E-2</v>
      </c>
      <c r="L20" s="32">
        <f t="shared" ref="L20:M35" si="7">L19*(1+E20)</f>
        <v>103.34086181631223</v>
      </c>
      <c r="M20" s="33">
        <f t="shared" si="7"/>
        <v>103.80685549911459</v>
      </c>
    </row>
    <row r="21" spans="1:13" x14ac:dyDescent="0.35">
      <c r="A21" s="21">
        <v>45685</v>
      </c>
      <c r="B21" s="22">
        <v>124056</v>
      </c>
      <c r="C21" s="22">
        <v>116427.47</v>
      </c>
      <c r="D21" s="23">
        <v>1.7396419999999999</v>
      </c>
      <c r="E21" s="24">
        <v>-2.0469999999999998E-3</v>
      </c>
      <c r="F21" s="31">
        <f t="shared" si="1"/>
        <v>-6.4551264596114377E-3</v>
      </c>
      <c r="G21" s="31">
        <f t="shared" si="2"/>
        <v>3.1293146121035953E-2</v>
      </c>
      <c r="H21" s="31">
        <f t="shared" si="3"/>
        <v>3.1367691194931879E-2</v>
      </c>
      <c r="I21" s="47" t="str">
        <f t="shared" si="0"/>
        <v>012025</v>
      </c>
      <c r="J21" s="31">
        <f t="shared" si="5"/>
        <v>3.1293230721742171E-2</v>
      </c>
      <c r="K21" s="31">
        <f t="shared" si="6"/>
        <v>3.1367691194931879E-2</v>
      </c>
      <c r="L21" s="32">
        <f t="shared" si="7"/>
        <v>103.12932307217423</v>
      </c>
      <c r="M21" s="33">
        <f t="shared" si="7"/>
        <v>103.1367691194932</v>
      </c>
    </row>
    <row r="22" spans="1:13" x14ac:dyDescent="0.35">
      <c r="A22" s="21">
        <v>45686</v>
      </c>
      <c r="B22" s="22">
        <v>123432</v>
      </c>
      <c r="C22" s="22">
        <v>115774.93</v>
      </c>
      <c r="D22" s="23">
        <v>1.729892</v>
      </c>
      <c r="E22" s="24">
        <v>-5.6049999999999997E-3</v>
      </c>
      <c r="F22" s="31">
        <f t="shared" si="1"/>
        <v>-5.0299864577287856E-3</v>
      </c>
      <c r="G22" s="31">
        <f t="shared" si="2"/>
        <v>2.5513159103776051E-2</v>
      </c>
      <c r="H22" s="31">
        <f t="shared" si="3"/>
        <v>2.6179925675282378E-2</v>
      </c>
      <c r="I22" s="47" t="str">
        <f t="shared" si="0"/>
        <v>012025</v>
      </c>
      <c r="J22" s="31">
        <f t="shared" si="5"/>
        <v>2.5512832163546939E-2</v>
      </c>
      <c r="K22" s="31">
        <f t="shared" si="6"/>
        <v>2.6179925675282378E-2</v>
      </c>
      <c r="L22" s="32">
        <f t="shared" si="7"/>
        <v>102.55128321635469</v>
      </c>
      <c r="M22" s="33">
        <f t="shared" si="7"/>
        <v>102.61799256752825</v>
      </c>
    </row>
    <row r="23" spans="1:13" x14ac:dyDescent="0.35">
      <c r="A23" s="21">
        <v>45687</v>
      </c>
      <c r="B23" s="22">
        <v>126912</v>
      </c>
      <c r="C23" s="22">
        <v>117435.79</v>
      </c>
      <c r="D23" s="23">
        <v>1.7547079999999999</v>
      </c>
      <c r="E23" s="24">
        <v>1.4345000000000002E-2</v>
      </c>
      <c r="F23" s="31">
        <f t="shared" si="1"/>
        <v>2.8193661287186478E-2</v>
      </c>
      <c r="G23" s="31">
        <f t="shared" si="2"/>
        <v>4.022455990586038E-2</v>
      </c>
      <c r="H23" s="31">
        <f t="shared" si="3"/>
        <v>5.5111694919481646E-2</v>
      </c>
      <c r="I23" s="47" t="str">
        <f t="shared" si="0"/>
        <v>012025</v>
      </c>
      <c r="J23" s="31">
        <f t="shared" si="5"/>
        <v>4.0223813740932979E-2</v>
      </c>
      <c r="K23" s="31">
        <f t="shared" si="6"/>
        <v>5.5111694919481424E-2</v>
      </c>
      <c r="L23" s="32">
        <f t="shared" si="7"/>
        <v>104.0223813740933</v>
      </c>
      <c r="M23" s="33">
        <f t="shared" si="7"/>
        <v>105.51116949194815</v>
      </c>
    </row>
    <row r="24" spans="1:13" x14ac:dyDescent="0.35">
      <c r="A24" s="21">
        <v>45688</v>
      </c>
      <c r="B24" s="22">
        <v>126135</v>
      </c>
      <c r="C24" s="22">
        <v>116861.75999999999</v>
      </c>
      <c r="D24" s="25">
        <v>1.7461310000000001</v>
      </c>
      <c r="E24" s="26">
        <v>-4.888E-3</v>
      </c>
      <c r="F24" s="31">
        <f t="shared" si="1"/>
        <v>-6.1223524962178422E-3</v>
      </c>
      <c r="G24" s="31">
        <f t="shared" si="2"/>
        <v>3.5139949788215441E-2</v>
      </c>
      <c r="H24" s="31">
        <f t="shared" si="3"/>
        <v>4.8651929200302702E-2</v>
      </c>
      <c r="I24" s="47" t="str">
        <f t="shared" si="0"/>
        <v>012025</v>
      </c>
      <c r="J24" s="31">
        <f t="shared" si="5"/>
        <v>3.5139199739367299E-2</v>
      </c>
      <c r="K24" s="31">
        <f t="shared" si="6"/>
        <v>4.8651929200302479E-2</v>
      </c>
      <c r="L24" s="32">
        <f t="shared" si="7"/>
        <v>103.51391997393674</v>
      </c>
      <c r="M24" s="33">
        <f t="shared" si="7"/>
        <v>104.86519292003025</v>
      </c>
    </row>
    <row r="25" spans="1:13" x14ac:dyDescent="0.35">
      <c r="A25" s="21">
        <v>45691</v>
      </c>
      <c r="B25" s="22">
        <v>125970</v>
      </c>
      <c r="C25" s="22">
        <v>116473.55</v>
      </c>
      <c r="D25" s="23">
        <v>1.7403299999999999</v>
      </c>
      <c r="E25" s="24">
        <v>-3.3219999999999999E-3</v>
      </c>
      <c r="F25" s="31">
        <f t="shared" si="1"/>
        <v>-1.3081222499702339E-3</v>
      </c>
      <c r="G25" s="31">
        <f t="shared" si="2"/>
        <v>3.1701005717740927E-2</v>
      </c>
      <c r="H25" s="31">
        <f t="shared" si="3"/>
        <v>4.7280164279241532E-2</v>
      </c>
      <c r="I25" s="47" t="str">
        <f t="shared" si="0"/>
        <v>022025</v>
      </c>
      <c r="J25" s="31">
        <f t="shared" si="5"/>
        <v>-3.3219999999999999E-3</v>
      </c>
      <c r="K25" s="31">
        <f t="shared" si="6"/>
        <v>-1.3081222499702339E-3</v>
      </c>
      <c r="L25" s="32">
        <f t="shared" si="7"/>
        <v>103.17004673178332</v>
      </c>
      <c r="M25" s="33">
        <f t="shared" si="7"/>
        <v>104.72801642792415</v>
      </c>
    </row>
    <row r="26" spans="1:13" x14ac:dyDescent="0.35">
      <c r="A26" s="21">
        <v>45692</v>
      </c>
      <c r="B26" s="22">
        <v>125147</v>
      </c>
      <c r="C26" s="22">
        <v>116214.28</v>
      </c>
      <c r="D26" s="23">
        <v>1.736456</v>
      </c>
      <c r="E26" s="24">
        <v>-2.2260000000000001E-3</v>
      </c>
      <c r="F26" s="31">
        <f t="shared" si="1"/>
        <v>-6.5333015797411909E-3</v>
      </c>
      <c r="G26" s="31">
        <f t="shared" si="2"/>
        <v>2.9404424209549695E-2</v>
      </c>
      <c r="H26" s="31">
        <f t="shared" si="3"/>
        <v>4.0437967127524344E-2</v>
      </c>
      <c r="I26" s="47" t="str">
        <f t="shared" si="0"/>
        <v>022025</v>
      </c>
      <c r="J26" s="31">
        <f t="shared" si="5"/>
        <v>-5.5406052280000395E-3</v>
      </c>
      <c r="K26" s="31">
        <f t="shared" si="6"/>
        <v>-7.8328774725492378E-3</v>
      </c>
      <c r="L26" s="32">
        <f t="shared" si="7"/>
        <v>102.94039020775837</v>
      </c>
      <c r="M26" s="33">
        <f t="shared" si="7"/>
        <v>104.04379671275242</v>
      </c>
    </row>
    <row r="27" spans="1:13" x14ac:dyDescent="0.35">
      <c r="A27" s="21">
        <v>45693</v>
      </c>
      <c r="B27" s="22">
        <v>125534</v>
      </c>
      <c r="C27" s="22">
        <v>116326.51</v>
      </c>
      <c r="D27" s="23">
        <v>1.7381329999999999</v>
      </c>
      <c r="E27" s="24">
        <v>9.6600000000000006E-4</v>
      </c>
      <c r="F27" s="31">
        <f t="shared" si="1"/>
        <v>3.0923633806643203E-3</v>
      </c>
      <c r="G27" s="31">
        <f t="shared" si="2"/>
        <v>3.0398581976518457E-2</v>
      </c>
      <c r="H27" s="31">
        <f t="shared" si="3"/>
        <v>4.3655379396922322E-2</v>
      </c>
      <c r="I27" s="47" t="str">
        <f t="shared" si="0"/>
        <v>022025</v>
      </c>
      <c r="J27" s="31">
        <f t="shared" si="5"/>
        <v>-4.579957452650274E-3</v>
      </c>
      <c r="K27" s="31">
        <f t="shared" si="6"/>
        <v>-4.7647361953462308E-3</v>
      </c>
      <c r="L27" s="32">
        <f t="shared" si="7"/>
        <v>103.03983062469906</v>
      </c>
      <c r="M27" s="33">
        <f t="shared" si="7"/>
        <v>104.36553793969222</v>
      </c>
    </row>
    <row r="28" spans="1:13" x14ac:dyDescent="0.35">
      <c r="A28" s="21">
        <v>45694</v>
      </c>
      <c r="B28" s="22">
        <v>126225</v>
      </c>
      <c r="C28" s="22">
        <v>116888.31</v>
      </c>
      <c r="D28" s="23">
        <v>1.7465280000000001</v>
      </c>
      <c r="E28" s="24">
        <v>4.8300000000000001E-3</v>
      </c>
      <c r="F28" s="31">
        <f t="shared" si="1"/>
        <v>5.5044848407603819E-3</v>
      </c>
      <c r="G28" s="31">
        <f t="shared" si="2"/>
        <v>3.5375299003174598E-2</v>
      </c>
      <c r="H28" s="31">
        <f t="shared" si="3"/>
        <v>4.9400164611790531E-2</v>
      </c>
      <c r="I28" s="47" t="str">
        <f t="shared" si="0"/>
        <v>022025</v>
      </c>
      <c r="J28" s="31">
        <f t="shared" si="5"/>
        <v>2.2792135285332193E-4</v>
      </c>
      <c r="K28" s="31">
        <f t="shared" si="6"/>
        <v>7.1352122725665268E-4</v>
      </c>
      <c r="L28" s="32">
        <f t="shared" si="7"/>
        <v>103.53751300661635</v>
      </c>
      <c r="M28" s="33">
        <f t="shared" si="7"/>
        <v>104.94001646117906</v>
      </c>
    </row>
    <row r="29" spans="1:13" x14ac:dyDescent="0.35">
      <c r="A29" s="21">
        <v>45695</v>
      </c>
      <c r="B29" s="22">
        <v>124619</v>
      </c>
      <c r="C29" s="22">
        <v>116426.21</v>
      </c>
      <c r="D29" s="23">
        <v>1.7343930000000001</v>
      </c>
      <c r="E29" s="24">
        <v>-6.9479999999999993E-3</v>
      </c>
      <c r="F29" s="31">
        <f t="shared" si="1"/>
        <v>-1.2723311546840921E-2</v>
      </c>
      <c r="G29" s="31">
        <f t="shared" si="2"/>
        <v>2.818143823861563E-2</v>
      </c>
      <c r="H29" s="31">
        <f t="shared" si="3"/>
        <v>3.6048319380128424E-2</v>
      </c>
      <c r="I29" s="47" t="str">
        <f t="shared" si="0"/>
        <v>022025</v>
      </c>
      <c r="J29" s="31">
        <f t="shared" si="5"/>
        <v>-6.7216622447062724E-3</v>
      </c>
      <c r="K29" s="31">
        <f t="shared" si="6"/>
        <v>-1.2018868672453942E-2</v>
      </c>
      <c r="L29" s="32">
        <f t="shared" si="7"/>
        <v>102.81813436624638</v>
      </c>
      <c r="M29" s="33">
        <f t="shared" si="7"/>
        <v>103.60483193801286</v>
      </c>
    </row>
    <row r="30" spans="1:13" x14ac:dyDescent="0.35">
      <c r="A30" s="21">
        <v>45698</v>
      </c>
      <c r="B30" s="22">
        <v>125572</v>
      </c>
      <c r="C30" s="22">
        <v>117806.27</v>
      </c>
      <c r="D30" s="23">
        <v>1.7400549999999999</v>
      </c>
      <c r="E30" s="24">
        <v>3.2650000000000001E-3</v>
      </c>
      <c r="F30" s="31">
        <f t="shared" si="1"/>
        <v>7.6473089978252862E-3</v>
      </c>
      <c r="G30" s="31">
        <f t="shared" si="2"/>
        <v>3.1537980442895241E-2</v>
      </c>
      <c r="H30" s="31">
        <f t="shared" si="3"/>
        <v>4.3971301015105935E-2</v>
      </c>
      <c r="I30" s="47" t="str">
        <f t="shared" si="0"/>
        <v>022025</v>
      </c>
      <c r="J30" s="31">
        <f t="shared" si="5"/>
        <v>-3.4786084719351518E-3</v>
      </c>
      <c r="K30" s="31">
        <f t="shared" si="6"/>
        <v>-4.4634716771712046E-3</v>
      </c>
      <c r="L30" s="32">
        <f t="shared" si="7"/>
        <v>103.15383557495218</v>
      </c>
      <c r="M30" s="33">
        <f t="shared" si="7"/>
        <v>104.39713010151061</v>
      </c>
    </row>
    <row r="31" spans="1:13" x14ac:dyDescent="0.35">
      <c r="A31" s="21">
        <v>45699</v>
      </c>
      <c r="B31" s="22">
        <v>126522</v>
      </c>
      <c r="C31" s="22">
        <v>129447.48</v>
      </c>
      <c r="D31" s="23">
        <v>1.7495259999999999</v>
      </c>
      <c r="E31" s="24">
        <v>5.4429999999999999E-3</v>
      </c>
      <c r="F31" s="31">
        <f t="shared" si="1"/>
        <v>7.5653808173796744E-3</v>
      </c>
      <c r="G31" s="31">
        <f t="shared" si="2"/>
        <v>3.7152570908584259E-2</v>
      </c>
      <c r="H31" s="31">
        <f t="shared" si="3"/>
        <v>5.186934146970068E-2</v>
      </c>
      <c r="I31" s="47" t="str">
        <f t="shared" si="0"/>
        <v>022025</v>
      </c>
      <c r="J31" s="31">
        <f t="shared" si="5"/>
        <v>1.9454574621522447E-3</v>
      </c>
      <c r="K31" s="31">
        <f t="shared" si="6"/>
        <v>3.068141277203118E-3</v>
      </c>
      <c r="L31" s="32">
        <f t="shared" si="7"/>
        <v>103.71530190198666</v>
      </c>
      <c r="M31" s="33">
        <f t="shared" si="7"/>
        <v>105.18693414697007</v>
      </c>
    </row>
    <row r="32" spans="1:13" x14ac:dyDescent="0.35">
      <c r="A32" s="21">
        <v>45700</v>
      </c>
      <c r="B32" s="22">
        <v>124380</v>
      </c>
      <c r="C32" s="22">
        <v>128266.21</v>
      </c>
      <c r="D32" s="23">
        <v>1.7335609999999999</v>
      </c>
      <c r="E32" s="24">
        <v>-9.1249999999999994E-3</v>
      </c>
      <c r="F32" s="31">
        <f t="shared" si="1"/>
        <v>-1.6929862000284568E-2</v>
      </c>
      <c r="G32" s="31">
        <f t="shared" si="2"/>
        <v>2.7688212679809476E-2</v>
      </c>
      <c r="H32" s="31">
        <f t="shared" si="3"/>
        <v>3.4061338676288466E-2</v>
      </c>
      <c r="I32" s="47" t="str">
        <f t="shared" si="0"/>
        <v>022025</v>
      </c>
      <c r="J32" s="31">
        <f t="shared" si="5"/>
        <v>-7.1972948371898937E-3</v>
      </c>
      <c r="K32" s="31">
        <f t="shared" si="6"/>
        <v>-1.3913663931501841E-2</v>
      </c>
      <c r="L32" s="32">
        <f t="shared" si="7"/>
        <v>102.76889977213104</v>
      </c>
      <c r="M32" s="33">
        <f t="shared" si="7"/>
        <v>103.40613386762885</v>
      </c>
    </row>
    <row r="33" spans="1:14" x14ac:dyDescent="0.35">
      <c r="A33" s="21">
        <v>45701</v>
      </c>
      <c r="B33" s="22">
        <v>124850</v>
      </c>
      <c r="C33" s="22">
        <v>128430.07</v>
      </c>
      <c r="D33" s="23">
        <v>1.7357750000000001</v>
      </c>
      <c r="E33" s="24">
        <v>1.2770000000000001E-3</v>
      </c>
      <c r="F33" s="31">
        <f t="shared" si="1"/>
        <v>3.7787425631130578E-3</v>
      </c>
      <c r="G33" s="31">
        <f t="shared" si="2"/>
        <v>2.9000714347113377E-2</v>
      </c>
      <c r="H33" s="31">
        <f t="shared" si="3"/>
        <v>3.7968790269614194E-2</v>
      </c>
      <c r="I33" s="47" t="str">
        <f t="shared" si="0"/>
        <v>022025</v>
      </c>
      <c r="J33" s="31">
        <f t="shared" si="5"/>
        <v>-5.9294857826970304E-3</v>
      </c>
      <c r="K33" s="31">
        <f t="shared" si="6"/>
        <v>-1.0187497522495592E-2</v>
      </c>
      <c r="L33" s="32">
        <f t="shared" si="7"/>
        <v>102.90013565714004</v>
      </c>
      <c r="M33" s="33">
        <f t="shared" si="7"/>
        <v>103.79687902696143</v>
      </c>
    </row>
    <row r="34" spans="1:14" x14ac:dyDescent="0.35">
      <c r="A34" s="21">
        <v>45702</v>
      </c>
      <c r="B34" s="22">
        <v>128219</v>
      </c>
      <c r="C34" s="22">
        <v>131057.36</v>
      </c>
      <c r="D34" s="23">
        <v>1.764526</v>
      </c>
      <c r="E34" s="24">
        <v>1.6564000000000002E-2</v>
      </c>
      <c r="F34" s="31">
        <f t="shared" si="1"/>
        <v>2.6984381257509016E-2</v>
      </c>
      <c r="G34" s="31">
        <f t="shared" si="2"/>
        <v>4.6044858627445784E-2</v>
      </c>
      <c r="H34" s="31">
        <f t="shared" si="3"/>
        <v>6.5977735839644946E-2</v>
      </c>
      <c r="I34" s="47" t="str">
        <f t="shared" si="0"/>
        <v>022025</v>
      </c>
      <c r="J34" s="31">
        <f t="shared" si="5"/>
        <v>1.053629821479829E-2</v>
      </c>
      <c r="K34" s="31">
        <f t="shared" si="6"/>
        <v>1.6521980417806503E-2</v>
      </c>
      <c r="L34" s="32">
        <f t="shared" si="7"/>
        <v>104.6045735041649</v>
      </c>
      <c r="M34" s="33">
        <f t="shared" si="7"/>
        <v>106.5977735839645</v>
      </c>
    </row>
    <row r="35" spans="1:14" x14ac:dyDescent="0.35">
      <c r="A35" s="21">
        <v>45705</v>
      </c>
      <c r="B35" s="22">
        <v>128552</v>
      </c>
      <c r="C35" s="22">
        <v>131536.37</v>
      </c>
      <c r="D35" s="23">
        <v>1.7709760000000001</v>
      </c>
      <c r="E35" s="24">
        <v>3.6549999999999998E-3</v>
      </c>
      <c r="F35" s="31">
        <f t="shared" si="1"/>
        <v>2.5971189917251003E-3</v>
      </c>
      <c r="G35" s="31">
        <f t="shared" si="2"/>
        <v>4.9868542346556133E-2</v>
      </c>
      <c r="H35" s="31">
        <f t="shared" si="3"/>
        <v>6.874620686215005E-2</v>
      </c>
      <c r="I35" s="47" t="str">
        <f t="shared" si="0"/>
        <v>022025</v>
      </c>
      <c r="J35" s="31">
        <f t="shared" si="5"/>
        <v>1.422980838477339E-2</v>
      </c>
      <c r="K35" s="31">
        <f t="shared" si="6"/>
        <v>1.9162008958655496E-2</v>
      </c>
      <c r="L35" s="32">
        <f t="shared" si="7"/>
        <v>104.98690322032262</v>
      </c>
      <c r="M35" s="33">
        <f t="shared" si="7"/>
        <v>106.87462068621502</v>
      </c>
    </row>
    <row r="36" spans="1:14" x14ac:dyDescent="0.35">
      <c r="A36" s="21">
        <v>45706</v>
      </c>
      <c r="B36" s="22">
        <v>128532</v>
      </c>
      <c r="C36" s="22">
        <v>131868.91</v>
      </c>
      <c r="D36" s="23">
        <v>1.7754529999999999</v>
      </c>
      <c r="E36" s="24">
        <v>2.5280000000000003E-3</v>
      </c>
      <c r="F36" s="31">
        <f t="shared" si="1"/>
        <v>-1.555790652809641E-4</v>
      </c>
      <c r="G36" s="31">
        <f t="shared" si="2"/>
        <v>5.2522593821045627E-2</v>
      </c>
      <c r="H36" s="31">
        <f t="shared" si="3"/>
        <v>6.8579932326263915E-2</v>
      </c>
      <c r="I36" s="47" t="str">
        <f t="shared" si="0"/>
        <v>022025</v>
      </c>
      <c r="J36" s="31">
        <f t="shared" si="5"/>
        <v>1.679378134037024E-2</v>
      </c>
      <c r="K36" s="31">
        <f t="shared" si="6"/>
        <v>1.9003448685931845E-2</v>
      </c>
      <c r="L36" s="32">
        <f t="shared" ref="L36:M42" si="8">L35*(1+E36)</f>
        <v>105.2523101116636</v>
      </c>
      <c r="M36" s="33">
        <f t="shared" si="8"/>
        <v>106.8579932326264</v>
      </c>
    </row>
    <row r="37" spans="1:14" x14ac:dyDescent="0.35">
      <c r="A37" s="21">
        <v>45707</v>
      </c>
      <c r="B37" s="22">
        <v>127309</v>
      </c>
      <c r="C37" s="22">
        <v>131184.46</v>
      </c>
      <c r="D37" s="23">
        <v>1.766238</v>
      </c>
      <c r="E37" s="24">
        <v>-5.1900000000000002E-3</v>
      </c>
      <c r="F37" s="31">
        <f t="shared" si="1"/>
        <v>-9.5151401985498207E-3</v>
      </c>
      <c r="G37" s="31">
        <f t="shared" si="2"/>
        <v>4.7059765065758485E-2</v>
      </c>
      <c r="H37" s="31">
        <f t="shared" si="3"/>
        <v>5.8412244456822693E-2</v>
      </c>
      <c r="I37" s="47" t="str">
        <f t="shared" si="0"/>
        <v>022025</v>
      </c>
      <c r="J37" s="31">
        <f t="shared" si="5"/>
        <v>1.1516621615213607E-2</v>
      </c>
      <c r="K37" s="31">
        <f t="shared" si="6"/>
        <v>9.3074880088794831E-3</v>
      </c>
      <c r="L37" s="32">
        <f t="shared" si="8"/>
        <v>104.70605062218407</v>
      </c>
      <c r="M37" s="33">
        <f t="shared" si="8"/>
        <v>105.84122444568227</v>
      </c>
    </row>
    <row r="38" spans="1:14" x14ac:dyDescent="0.35">
      <c r="A38" s="21">
        <v>45708</v>
      </c>
      <c r="B38" s="22">
        <v>127601</v>
      </c>
      <c r="C38" s="22">
        <v>131339.37</v>
      </c>
      <c r="D38" s="23">
        <v>1.7683230000000001</v>
      </c>
      <c r="E38" s="24">
        <v>1.1799999999999998E-3</v>
      </c>
      <c r="F38" s="31">
        <f t="shared" si="1"/>
        <v>2.2936320291573331E-3</v>
      </c>
      <c r="G38" s="31">
        <f t="shared" si="2"/>
        <v>4.8295793058680259E-2</v>
      </c>
      <c r="H38" s="31">
        <f t="shared" si="3"/>
        <v>6.0839852680761197E-2</v>
      </c>
      <c r="I38" s="47" t="str">
        <f t="shared" si="0"/>
        <v>022025</v>
      </c>
      <c r="J38" s="31">
        <f t="shared" si="5"/>
        <v>1.2710211228719626E-2</v>
      </c>
      <c r="K38" s="31">
        <f t="shared" si="6"/>
        <v>1.1622467990644925E-2</v>
      </c>
      <c r="L38" s="32">
        <f t="shared" si="8"/>
        <v>104.82960376191824</v>
      </c>
      <c r="M38" s="33">
        <f t="shared" si="8"/>
        <v>106.08398526807612</v>
      </c>
    </row>
    <row r="39" spans="1:14" x14ac:dyDescent="0.35">
      <c r="A39" s="21">
        <v>45709</v>
      </c>
      <c r="B39" s="22">
        <v>127128</v>
      </c>
      <c r="C39" s="22">
        <v>130629.04</v>
      </c>
      <c r="D39" s="23">
        <v>1.7587600000000001</v>
      </c>
      <c r="E39" s="24">
        <v>-5.4079999999999996E-3</v>
      </c>
      <c r="F39" s="31">
        <f t="shared" si="1"/>
        <v>-3.7068675010384355E-3</v>
      </c>
      <c r="G39" s="31">
        <f t="shared" si="2"/>
        <v>4.2626663228315431E-2</v>
      </c>
      <c r="H39" s="31">
        <f t="shared" si="3"/>
        <v>5.6907459907052482E-2</v>
      </c>
      <c r="I39" s="47" t="str">
        <f t="shared" si="0"/>
        <v>022025</v>
      </c>
      <c r="J39" s="31">
        <f t="shared" si="5"/>
        <v>7.2334744063946577E-3</v>
      </c>
      <c r="K39" s="31">
        <f t="shared" si="6"/>
        <v>7.8725175407301506E-3</v>
      </c>
      <c r="L39" s="32">
        <f t="shared" si="8"/>
        <v>104.26268526477378</v>
      </c>
      <c r="M39" s="33">
        <f t="shared" si="8"/>
        <v>105.69074599070525</v>
      </c>
    </row>
    <row r="40" spans="1:14" x14ac:dyDescent="0.35">
      <c r="A40" s="21">
        <v>45712</v>
      </c>
      <c r="B40" s="22">
        <v>125401</v>
      </c>
      <c r="C40" s="22">
        <v>129656.78</v>
      </c>
      <c r="D40" s="23">
        <v>1.7456689999999999</v>
      </c>
      <c r="E40" s="24">
        <v>-7.443E-3</v>
      </c>
      <c r="F40" s="31">
        <f t="shared" si="1"/>
        <v>-1.3584733496947998E-2</v>
      </c>
      <c r="G40" s="31">
        <f t="shared" si="2"/>
        <v>3.4866067326474459E-2</v>
      </c>
      <c r="H40" s="31">
        <f t="shared" si="3"/>
        <v>4.2549653733279014E-2</v>
      </c>
      <c r="I40" s="47" t="str">
        <f t="shared" si="0"/>
        <v>022025</v>
      </c>
      <c r="J40" s="31">
        <f t="shared" si="5"/>
        <v>-2.6336434361207139E-4</v>
      </c>
      <c r="K40" s="31">
        <f t="shared" si="6"/>
        <v>-5.8191620089587115E-3</v>
      </c>
      <c r="L40" s="32">
        <f t="shared" si="8"/>
        <v>103.48665809834807</v>
      </c>
      <c r="M40" s="33">
        <f t="shared" si="8"/>
        <v>104.25496537332789</v>
      </c>
      <c r="N40" s="1"/>
    </row>
    <row r="41" spans="1:14" x14ac:dyDescent="0.35">
      <c r="A41" s="21">
        <v>45713</v>
      </c>
      <c r="B41" s="22">
        <v>125980</v>
      </c>
      <c r="C41" s="22">
        <v>129567.19</v>
      </c>
      <c r="D41" s="23">
        <v>1.7444630000000001</v>
      </c>
      <c r="E41" s="24">
        <v>-6.9099999999999999E-4</v>
      </c>
      <c r="F41" s="31">
        <f>B41/B40-1</f>
        <v>4.6171880607013271E-3</v>
      </c>
      <c r="G41" s="31">
        <f t="shared" si="2"/>
        <v>3.4151127393877934E-2</v>
      </c>
      <c r="H41" s="31">
        <f t="shared" si="3"/>
        <v>4.73633015471846E-2</v>
      </c>
      <c r="I41" s="47" t="str">
        <f t="shared" si="0"/>
        <v>022025</v>
      </c>
      <c r="J41" s="31">
        <f t="shared" si="5"/>
        <v>-9.54182358850586E-4</v>
      </c>
      <c r="K41" s="31">
        <f t="shared" si="6"/>
        <v>-1.2288421136084082E-3</v>
      </c>
      <c r="L41" s="32">
        <f t="shared" si="8"/>
        <v>103.41514881760212</v>
      </c>
      <c r="M41" s="33">
        <f t="shared" si="8"/>
        <v>104.73633015471844</v>
      </c>
    </row>
    <row r="42" spans="1:14" ht="15" thickBot="1" x14ac:dyDescent="0.4">
      <c r="A42" s="27">
        <v>45714</v>
      </c>
      <c r="B42" s="28">
        <v>124769</v>
      </c>
      <c r="C42" s="28">
        <v>129655.75</v>
      </c>
      <c r="D42" s="29">
        <v>1.745655</v>
      </c>
      <c r="E42" s="30">
        <v>6.8300000000000001E-4</v>
      </c>
      <c r="F42" s="34">
        <f>B42/B41-1</f>
        <v>-9.6126369264962763E-3</v>
      </c>
      <c r="G42" s="34">
        <f t="shared" si="2"/>
        <v>3.4857767857936706E-2</v>
      </c>
      <c r="H42" s="34">
        <f t="shared" si="3"/>
        <v>3.7295378399275103E-2</v>
      </c>
      <c r="I42" s="48" t="str">
        <f t="shared" si="0"/>
        <v>022025</v>
      </c>
      <c r="J42" s="34">
        <f t="shared" si="5"/>
        <v>-2.7183406540165489E-4</v>
      </c>
      <c r="K42" s="34">
        <f t="shared" si="6"/>
        <v>-1.0829666627026557E-2</v>
      </c>
      <c r="L42" s="35">
        <f t="shared" si="8"/>
        <v>103.48578136424453</v>
      </c>
      <c r="M42" s="36">
        <f t="shared" si="8"/>
        <v>103.72953783992749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F2B-1847-4160-BE18-64A7C8438401}">
  <dimension ref="A1:G22"/>
  <sheetViews>
    <sheetView showGridLines="0" workbookViewId="0">
      <selection activeCell="A22" sqref="A22"/>
    </sheetView>
  </sheetViews>
  <sheetFormatPr defaultRowHeight="14.5" x14ac:dyDescent="0.35"/>
  <cols>
    <col min="1" max="1" width="10.453125" bestFit="1" customWidth="1"/>
    <col min="2" max="2" width="12" bestFit="1" customWidth="1"/>
    <col min="3" max="3" width="16.26953125" style="3" bestFit="1" customWidth="1"/>
    <col min="4" max="4" width="7.1796875" bestFit="1" customWidth="1"/>
    <col min="5" max="5" width="14" bestFit="1" customWidth="1"/>
  </cols>
  <sheetData>
    <row r="1" spans="1:7" x14ac:dyDescent="0.35">
      <c r="A1" s="37" t="s">
        <v>16</v>
      </c>
      <c r="B1" s="37" t="s">
        <v>13</v>
      </c>
      <c r="C1" s="38" t="s">
        <v>14</v>
      </c>
      <c r="D1" s="37" t="s">
        <v>15</v>
      </c>
      <c r="E1" s="7" t="s">
        <v>17</v>
      </c>
    </row>
    <row r="2" spans="1:7" x14ac:dyDescent="0.35">
      <c r="A2" s="39">
        <v>45688</v>
      </c>
      <c r="B2" s="40">
        <v>6636857960</v>
      </c>
      <c r="C2" s="41">
        <v>62830.720000000001</v>
      </c>
      <c r="D2" s="42">
        <v>0.53769999999999996</v>
      </c>
      <c r="E2" s="8" t="str">
        <f>TEXT(B2,"000\.000\.000-00")</f>
        <v>066.368.579-60</v>
      </c>
    </row>
    <row r="3" spans="1:7" x14ac:dyDescent="0.35">
      <c r="A3" s="39">
        <v>45688</v>
      </c>
      <c r="B3" s="40">
        <v>36022818842</v>
      </c>
      <c r="C3" s="41">
        <v>29252.87</v>
      </c>
      <c r="D3" s="42">
        <v>0.25030000000000002</v>
      </c>
      <c r="E3" s="8" t="str">
        <f t="shared" ref="E3:E22" si="0">TEXT(B3,"000\.000\.000-00")</f>
        <v>360.228.188-42</v>
      </c>
    </row>
    <row r="4" spans="1:7" x14ac:dyDescent="0.35">
      <c r="A4" s="39">
        <v>45688</v>
      </c>
      <c r="B4" s="40">
        <v>89299655049</v>
      </c>
      <c r="C4" s="41">
        <v>14760.75</v>
      </c>
      <c r="D4" s="42">
        <v>0.1263</v>
      </c>
      <c r="E4" s="8" t="str">
        <f t="shared" si="0"/>
        <v>892.996.550-49</v>
      </c>
    </row>
    <row r="5" spans="1:7" x14ac:dyDescent="0.35">
      <c r="A5" s="39">
        <v>45688</v>
      </c>
      <c r="B5" s="40">
        <v>25243679836</v>
      </c>
      <c r="C5" s="41">
        <v>6053.86</v>
      </c>
      <c r="D5" s="42">
        <v>5.1799999999999999E-2</v>
      </c>
      <c r="E5" s="8" t="str">
        <f t="shared" si="0"/>
        <v>252.436.798-36</v>
      </c>
    </row>
    <row r="6" spans="1:7" x14ac:dyDescent="0.35">
      <c r="A6" s="39">
        <v>45688</v>
      </c>
      <c r="B6" s="40">
        <v>9857890938</v>
      </c>
      <c r="C6" s="41">
        <v>989.15</v>
      </c>
      <c r="D6" s="42">
        <v>8.5000000000000006E-3</v>
      </c>
      <c r="E6" s="8" t="str">
        <f t="shared" si="0"/>
        <v>098.578.909-38</v>
      </c>
    </row>
    <row r="7" spans="1:7" x14ac:dyDescent="0.35">
      <c r="A7" s="39">
        <v>45688</v>
      </c>
      <c r="B7" s="40">
        <v>4462471970</v>
      </c>
      <c r="C7" s="41">
        <v>982.36</v>
      </c>
      <c r="D7" s="42">
        <v>8.3999999999999995E-3</v>
      </c>
      <c r="E7" s="8" t="str">
        <f t="shared" si="0"/>
        <v>044.624.719-70</v>
      </c>
    </row>
    <row r="8" spans="1:7" x14ac:dyDescent="0.35">
      <c r="A8" s="39">
        <v>45688</v>
      </c>
      <c r="B8" s="40">
        <v>87256673949</v>
      </c>
      <c r="C8" s="41">
        <v>959.54</v>
      </c>
      <c r="D8" s="42">
        <v>8.2000000000000007E-3</v>
      </c>
      <c r="E8" s="8" t="str">
        <f t="shared" si="0"/>
        <v>872.566.739-49</v>
      </c>
    </row>
    <row r="9" spans="1:7" x14ac:dyDescent="0.35">
      <c r="A9" s="39">
        <v>45688</v>
      </c>
      <c r="B9" s="40">
        <v>14554897940</v>
      </c>
      <c r="C9" s="41">
        <v>523.04999999999995</v>
      </c>
      <c r="D9" s="42">
        <v>4.4999999999999997E-3</v>
      </c>
      <c r="E9" s="8" t="str">
        <f t="shared" si="0"/>
        <v>145.548.979-40</v>
      </c>
    </row>
    <row r="10" spans="1:7" x14ac:dyDescent="0.35">
      <c r="A10" s="55">
        <v>45688</v>
      </c>
      <c r="B10" s="56">
        <v>9136033928</v>
      </c>
      <c r="C10" s="57">
        <v>509.43</v>
      </c>
      <c r="D10" s="58">
        <v>4.4000000000000003E-3</v>
      </c>
      <c r="E10" s="59" t="str">
        <f t="shared" si="0"/>
        <v>091.360.339-28</v>
      </c>
    </row>
    <row r="11" spans="1:7" x14ac:dyDescent="0.35">
      <c r="A11" s="39">
        <v>45714</v>
      </c>
      <c r="B11" s="40">
        <v>6636857960</v>
      </c>
      <c r="C11" s="41">
        <v>62813.599999999999</v>
      </c>
      <c r="D11" s="42">
        <v>0.48449999999999999</v>
      </c>
      <c r="E11" s="8" t="str">
        <f t="shared" si="0"/>
        <v>066.368.579-60</v>
      </c>
      <c r="F11" s="3"/>
      <c r="G11" s="1"/>
    </row>
    <row r="12" spans="1:7" x14ac:dyDescent="0.35">
      <c r="A12" s="39">
        <v>45714</v>
      </c>
      <c r="B12" s="40">
        <v>36022818842</v>
      </c>
      <c r="C12" s="41">
        <v>39222.769999999997</v>
      </c>
      <c r="D12" s="42">
        <v>0.30249999999999999</v>
      </c>
      <c r="E12" s="8" t="str">
        <f t="shared" si="0"/>
        <v>360.228.188-42</v>
      </c>
    </row>
    <row r="13" spans="1:7" x14ac:dyDescent="0.35">
      <c r="A13" s="39">
        <v>45714</v>
      </c>
      <c r="B13" s="40">
        <v>89299655049</v>
      </c>
      <c r="C13" s="41">
        <v>14756.73</v>
      </c>
      <c r="D13" s="42">
        <v>0.1138</v>
      </c>
      <c r="E13" s="8" t="str">
        <f t="shared" si="0"/>
        <v>892.996.550-49</v>
      </c>
    </row>
    <row r="14" spans="1:7" x14ac:dyDescent="0.35">
      <c r="A14" s="39">
        <v>45714</v>
      </c>
      <c r="B14" s="40">
        <v>25243679836</v>
      </c>
      <c r="C14" s="41">
        <v>6052.21</v>
      </c>
      <c r="D14" s="42">
        <v>4.6699999999999998E-2</v>
      </c>
      <c r="E14" s="8" t="str">
        <f t="shared" si="0"/>
        <v>252.436.798-36</v>
      </c>
    </row>
    <row r="15" spans="1:7" x14ac:dyDescent="0.35">
      <c r="A15" s="39">
        <v>45714</v>
      </c>
      <c r="B15" s="40">
        <v>8126566957</v>
      </c>
      <c r="C15" s="41">
        <v>1003.22</v>
      </c>
      <c r="D15" s="42">
        <v>7.7000000000000002E-3</v>
      </c>
      <c r="E15" s="8" t="str">
        <f t="shared" si="0"/>
        <v>081.265.669-57</v>
      </c>
    </row>
    <row r="16" spans="1:7" x14ac:dyDescent="0.35">
      <c r="A16" s="39">
        <v>45714</v>
      </c>
      <c r="B16" s="40">
        <v>12255597900</v>
      </c>
      <c r="C16" s="41">
        <v>997.79</v>
      </c>
      <c r="D16" s="42">
        <v>7.7000000000000002E-3</v>
      </c>
      <c r="E16" s="8" t="str">
        <f t="shared" si="0"/>
        <v>122.555.979-00</v>
      </c>
    </row>
    <row r="17" spans="1:5" x14ac:dyDescent="0.35">
      <c r="A17" s="39">
        <v>45714</v>
      </c>
      <c r="B17" s="40">
        <v>9857890938</v>
      </c>
      <c r="C17" s="41">
        <v>988.88</v>
      </c>
      <c r="D17" s="42">
        <v>7.6E-3</v>
      </c>
      <c r="E17" s="8" t="str">
        <f t="shared" si="0"/>
        <v>098.578.909-38</v>
      </c>
    </row>
    <row r="18" spans="1:5" x14ac:dyDescent="0.35">
      <c r="A18" s="39">
        <v>45714</v>
      </c>
      <c r="B18" s="40">
        <v>4462471970</v>
      </c>
      <c r="C18" s="41">
        <v>982.09</v>
      </c>
      <c r="D18" s="42">
        <v>7.6E-3</v>
      </c>
      <c r="E18" s="8" t="str">
        <f t="shared" si="0"/>
        <v>044.624.719-70</v>
      </c>
    </row>
    <row r="19" spans="1:5" x14ac:dyDescent="0.35">
      <c r="A19" s="39">
        <v>45714</v>
      </c>
      <c r="B19" s="40">
        <v>87256673949</v>
      </c>
      <c r="C19" s="41">
        <v>959.28</v>
      </c>
      <c r="D19" s="42">
        <v>7.4000000000000003E-3</v>
      </c>
      <c r="E19" s="8" t="str">
        <f t="shared" si="0"/>
        <v>872.566.739-49</v>
      </c>
    </row>
    <row r="20" spans="1:5" x14ac:dyDescent="0.35">
      <c r="A20" s="39">
        <v>45714</v>
      </c>
      <c r="B20" s="40">
        <v>14554897940</v>
      </c>
      <c r="C20" s="41">
        <v>875.18</v>
      </c>
      <c r="D20" s="42">
        <v>6.7999999999999996E-3</v>
      </c>
      <c r="E20" s="8" t="str">
        <f t="shared" si="0"/>
        <v>145.548.979-40</v>
      </c>
    </row>
    <row r="21" spans="1:5" x14ac:dyDescent="0.35">
      <c r="A21" s="39">
        <v>45714</v>
      </c>
      <c r="B21" s="40">
        <v>9136033928</v>
      </c>
      <c r="C21" s="41">
        <v>509.29</v>
      </c>
      <c r="D21" s="42">
        <v>3.8999999999999998E-3</v>
      </c>
      <c r="E21" s="8" t="str">
        <f t="shared" si="0"/>
        <v>091.360.339-28</v>
      </c>
    </row>
    <row r="22" spans="1:5" x14ac:dyDescent="0.35">
      <c r="A22" s="55">
        <v>45714</v>
      </c>
      <c r="B22" s="56">
        <v>11076050913</v>
      </c>
      <c r="C22" s="57">
        <v>494.65</v>
      </c>
      <c r="D22" s="58">
        <v>3.8E-3</v>
      </c>
      <c r="E22" s="59" t="str">
        <f t="shared" si="0"/>
        <v>110.760.509-13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ED7A-067E-430E-AA1E-91607D7381E6}">
  <dimension ref="A1:M45"/>
  <sheetViews>
    <sheetView showGridLines="0" topLeftCell="A24" workbookViewId="0">
      <selection activeCell="A45" sqref="A45"/>
    </sheetView>
  </sheetViews>
  <sheetFormatPr defaultRowHeight="14.5" x14ac:dyDescent="0.35"/>
  <cols>
    <col min="1" max="1" width="10.453125" bestFit="1" customWidth="1"/>
    <col min="2" max="2" width="7.54296875" bestFit="1" customWidth="1"/>
    <col min="3" max="3" width="9.1796875" style="3"/>
    <col min="4" max="4" width="9.1796875" style="1"/>
    <col min="5" max="5" width="29.81640625" bestFit="1" customWidth="1"/>
    <col min="6" max="6" width="29.81640625" customWidth="1"/>
    <col min="7" max="7" width="10" style="3" bestFit="1" customWidth="1"/>
    <col min="9" max="9" width="10.1796875" bestFit="1" customWidth="1"/>
    <col min="10" max="10" width="10.453125" bestFit="1" customWidth="1"/>
  </cols>
  <sheetData>
    <row r="1" spans="1:13" x14ac:dyDescent="0.35">
      <c r="A1" s="9" t="s">
        <v>16</v>
      </c>
      <c r="B1" s="9" t="s">
        <v>18</v>
      </c>
      <c r="C1" s="10" t="s">
        <v>19</v>
      </c>
      <c r="D1" s="43" t="s">
        <v>61</v>
      </c>
      <c r="E1" s="9" t="s">
        <v>21</v>
      </c>
      <c r="F1" s="9" t="s">
        <v>62</v>
      </c>
      <c r="G1" s="10" t="s">
        <v>20</v>
      </c>
    </row>
    <row r="2" spans="1:13" x14ac:dyDescent="0.35">
      <c r="A2" s="11">
        <v>45688</v>
      </c>
      <c r="B2" s="12" t="s">
        <v>22</v>
      </c>
      <c r="C2" s="13">
        <v>15980.99</v>
      </c>
      <c r="D2" s="44">
        <f>C2/G2</f>
        <v>0.13675123496343031</v>
      </c>
      <c r="E2" s="12" t="str">
        <f>_xlfn.XLOOKUP(B2,Cadastro_Acoes!A:A,Cadastro_Acoes!C:C)</f>
        <v>Títulos Públicos</v>
      </c>
      <c r="F2" s="12" t="s">
        <v>23</v>
      </c>
      <c r="G2" s="13">
        <v>116861.75999999999</v>
      </c>
      <c r="J2" s="50"/>
      <c r="L2" s="1"/>
    </row>
    <row r="3" spans="1:13" x14ac:dyDescent="0.35">
      <c r="A3" s="11">
        <v>45688</v>
      </c>
      <c r="B3" s="12" t="s">
        <v>24</v>
      </c>
      <c r="C3" s="13">
        <v>13978.4</v>
      </c>
      <c r="D3" s="44">
        <f t="shared" ref="D3:D23" si="0">C3/G3</f>
        <v>0.11961483380020975</v>
      </c>
      <c r="E3" s="12" t="str">
        <f>_xlfn.XLOOKUP(B3,Cadastro_Acoes!A:A,Cadastro_Acoes!C:C)</f>
        <v>Intermediários Financeiros</v>
      </c>
      <c r="F3" s="12" t="s">
        <v>63</v>
      </c>
      <c r="G3" s="13">
        <v>116861.75999999999</v>
      </c>
      <c r="J3" s="50"/>
      <c r="L3" s="1"/>
    </row>
    <row r="4" spans="1:13" x14ac:dyDescent="0.35">
      <c r="A4" s="11">
        <v>45688</v>
      </c>
      <c r="B4" s="12" t="s">
        <v>25</v>
      </c>
      <c r="C4" s="13">
        <v>6397.64</v>
      </c>
      <c r="D4" s="44">
        <f t="shared" si="0"/>
        <v>5.4745367517997336E-2</v>
      </c>
      <c r="E4" s="12" t="str">
        <f>_xlfn.XLOOKUP(B4,Cadastro_Acoes!A:A,Cadastro_Acoes!C:C)</f>
        <v>Previdência e Seguros</v>
      </c>
      <c r="F4" s="12" t="s">
        <v>63</v>
      </c>
      <c r="G4" s="13">
        <v>116861.75999999999</v>
      </c>
      <c r="J4" s="50"/>
      <c r="L4" s="1"/>
    </row>
    <row r="5" spans="1:13" x14ac:dyDescent="0.35">
      <c r="A5" s="11">
        <v>45688</v>
      </c>
      <c r="B5" s="12" t="s">
        <v>26</v>
      </c>
      <c r="C5" s="13">
        <v>12376.6</v>
      </c>
      <c r="D5" s="44">
        <f t="shared" si="0"/>
        <v>0.10590804040603188</v>
      </c>
      <c r="E5" s="12" t="str">
        <f>_xlfn.XLOOKUP(B5,Cadastro_Acoes!A:A,Cadastro_Acoes!C:C)</f>
        <v>Intermediários Financeiros</v>
      </c>
      <c r="F5" s="12" t="s">
        <v>63</v>
      </c>
      <c r="G5" s="13">
        <v>116861.75999999999</v>
      </c>
      <c r="J5" s="50"/>
      <c r="L5" s="1"/>
    </row>
    <row r="6" spans="1:13" x14ac:dyDescent="0.35">
      <c r="A6" s="11">
        <v>45688</v>
      </c>
      <c r="B6" s="12" t="s">
        <v>27</v>
      </c>
      <c r="C6" s="13">
        <v>9200</v>
      </c>
      <c r="D6" s="44">
        <f t="shared" si="0"/>
        <v>7.8725495833709844E-2</v>
      </c>
      <c r="E6" s="12" t="str">
        <f>_xlfn.XLOOKUP(B6,Cadastro_Acoes!A:A,Cadastro_Acoes!C:C)</f>
        <v>Energia Elétrica</v>
      </c>
      <c r="F6" s="12" t="s">
        <v>63</v>
      </c>
      <c r="G6" s="13">
        <v>116861.75999999999</v>
      </c>
      <c r="J6" s="50"/>
      <c r="L6" s="1"/>
    </row>
    <row r="7" spans="1:13" x14ac:dyDescent="0.35">
      <c r="A7" s="11">
        <v>45688</v>
      </c>
      <c r="B7" s="12" t="s">
        <v>28</v>
      </c>
      <c r="C7" s="13">
        <v>11830.6</v>
      </c>
      <c r="D7" s="44">
        <f t="shared" si="0"/>
        <v>0.10123585337068346</v>
      </c>
      <c r="E7" s="12" t="str">
        <f>_xlfn.XLOOKUP(B7,Cadastro_Acoes!A:A,Cadastro_Acoes!C:C)</f>
        <v>Energia Elétrica</v>
      </c>
      <c r="F7" s="12" t="s">
        <v>63</v>
      </c>
      <c r="G7" s="13">
        <v>116861.75999999999</v>
      </c>
      <c r="J7" s="50"/>
      <c r="L7" s="1"/>
    </row>
    <row r="8" spans="1:13" x14ac:dyDescent="0.35">
      <c r="A8" s="11">
        <v>45688</v>
      </c>
      <c r="B8" s="12" t="s">
        <v>29</v>
      </c>
      <c r="C8" s="13">
        <v>8671.2999999999993</v>
      </c>
      <c r="D8" s="44">
        <f t="shared" si="0"/>
        <v>7.4201346959005238E-2</v>
      </c>
      <c r="E8" s="12" t="str">
        <f>_xlfn.XLOOKUP(B8,Cadastro_Acoes!A:A,Cadastro_Acoes!C:C)</f>
        <v>Fundos de índice</v>
      </c>
      <c r="F8" s="12" t="s">
        <v>63</v>
      </c>
      <c r="G8" s="13">
        <v>116861.75999999999</v>
      </c>
      <c r="J8" s="50"/>
      <c r="L8" s="1"/>
    </row>
    <row r="9" spans="1:13" x14ac:dyDescent="0.35">
      <c r="A9" s="11">
        <v>45688</v>
      </c>
      <c r="B9" s="12" t="s">
        <v>30</v>
      </c>
      <c r="C9" s="13">
        <v>11190.27</v>
      </c>
      <c r="D9" s="44">
        <f t="shared" si="0"/>
        <v>9.5756473289466126E-2</v>
      </c>
      <c r="E9" s="12" t="str">
        <f>_xlfn.XLOOKUP(B9,Cadastro_Acoes!A:A,Cadastro_Acoes!C:C)</f>
        <v>Petróleo, Gás e Biocombustíveis</v>
      </c>
      <c r="F9" s="12" t="s">
        <v>63</v>
      </c>
      <c r="G9" s="13">
        <v>116861.75999999999</v>
      </c>
      <c r="J9" s="50"/>
      <c r="L9" s="1"/>
    </row>
    <row r="10" spans="1:13" x14ac:dyDescent="0.35">
      <c r="A10" s="11">
        <v>45688</v>
      </c>
      <c r="B10" s="12" t="s">
        <v>31</v>
      </c>
      <c r="C10" s="13">
        <v>11347</v>
      </c>
      <c r="D10" s="44">
        <f t="shared" si="0"/>
        <v>9.7097630567946264E-2</v>
      </c>
      <c r="E10" s="12" t="str">
        <f>_xlfn.XLOOKUP(B10,Cadastro_Acoes!A:A,Cadastro_Acoes!C:C)</f>
        <v>Fundos de índice</v>
      </c>
      <c r="F10" s="12" t="s">
        <v>63</v>
      </c>
      <c r="G10" s="13">
        <v>116861.75999999999</v>
      </c>
      <c r="J10" s="50"/>
      <c r="L10" s="1"/>
    </row>
    <row r="11" spans="1:13" x14ac:dyDescent="0.35">
      <c r="A11" s="11">
        <v>45688</v>
      </c>
      <c r="B11" s="12" t="s">
        <v>32</v>
      </c>
      <c r="C11" s="13">
        <v>12079.91</v>
      </c>
      <c r="D11" s="44">
        <f t="shared" si="0"/>
        <v>0.10336922873658587</v>
      </c>
      <c r="E11" s="12" t="str">
        <f>_xlfn.XLOOKUP(B11,Cadastro_Acoes!A:A,Cadastro_Acoes!C:C)</f>
        <v>Mineração</v>
      </c>
      <c r="F11" s="12" t="s">
        <v>63</v>
      </c>
      <c r="G11" s="13">
        <v>116861.75999999999</v>
      </c>
      <c r="J11" s="50"/>
      <c r="L11" s="1"/>
    </row>
    <row r="12" spans="1:13" x14ac:dyDescent="0.35">
      <c r="A12" s="14">
        <v>45688</v>
      </c>
      <c r="B12" s="15" t="s">
        <v>33</v>
      </c>
      <c r="C12" s="16">
        <v>2784.12</v>
      </c>
      <c r="D12" s="45">
        <f t="shared" si="0"/>
        <v>2.3824046463103071E-2</v>
      </c>
      <c r="E12" s="15" t="str">
        <f>_xlfn.XLOOKUP(B12,Cadastro_Acoes!A:A,Cadastro_Acoes!C:C)</f>
        <v>Caixa</v>
      </c>
      <c r="F12" s="15" t="s">
        <v>59</v>
      </c>
      <c r="G12" s="16">
        <v>116861.75999999999</v>
      </c>
      <c r="J12" s="50"/>
      <c r="L12" s="1"/>
    </row>
    <row r="13" spans="1:13" x14ac:dyDescent="0.35">
      <c r="A13" s="11">
        <v>45716</v>
      </c>
      <c r="B13" s="12" t="s">
        <v>22</v>
      </c>
      <c r="C13" s="13">
        <v>16138.49</v>
      </c>
      <c r="D13" s="44">
        <f t="shared" si="0"/>
        <v>0.12480968415787227</v>
      </c>
      <c r="E13" s="12" t="str">
        <f>_xlfn.XLOOKUP(B13,Cadastro_Acoes!A:A,Cadastro_Acoes!C:C)</f>
        <v>Títulos Públicos</v>
      </c>
      <c r="F13" s="12" t="s">
        <v>23</v>
      </c>
      <c r="G13" s="13">
        <v>129304.79</v>
      </c>
      <c r="I13" s="3"/>
      <c r="J13" s="1"/>
      <c r="L13" s="1"/>
      <c r="M13" s="1"/>
    </row>
    <row r="14" spans="1:13" x14ac:dyDescent="0.35">
      <c r="A14" s="11">
        <v>45716</v>
      </c>
      <c r="B14" s="12" t="s">
        <v>24</v>
      </c>
      <c r="C14" s="13">
        <v>13900.79</v>
      </c>
      <c r="D14" s="44">
        <f t="shared" si="0"/>
        <v>0.10750406075443919</v>
      </c>
      <c r="E14" s="12" t="str">
        <f>_xlfn.XLOOKUP(B14,Cadastro_Acoes!A:A,Cadastro_Acoes!C:C)</f>
        <v>Intermediários Financeiros</v>
      </c>
      <c r="F14" s="12" t="s">
        <v>63</v>
      </c>
      <c r="G14" s="13">
        <v>129304.79</v>
      </c>
      <c r="J14" s="50"/>
      <c r="L14" s="1"/>
      <c r="M14" s="1"/>
    </row>
    <row r="15" spans="1:13" x14ac:dyDescent="0.35">
      <c r="A15" s="11">
        <v>45716</v>
      </c>
      <c r="B15" s="12" t="s">
        <v>25</v>
      </c>
      <c r="C15" s="13">
        <v>6735.52</v>
      </c>
      <c r="D15" s="44">
        <f t="shared" si="0"/>
        <v>5.2090258991952278E-2</v>
      </c>
      <c r="E15" s="12" t="str">
        <f>_xlfn.XLOOKUP(B15,Cadastro_Acoes!A:A,Cadastro_Acoes!C:C)</f>
        <v>Previdência e Seguros</v>
      </c>
      <c r="F15" s="12" t="s">
        <v>63</v>
      </c>
      <c r="G15" s="13">
        <v>129304.79</v>
      </c>
      <c r="J15" s="50"/>
      <c r="L15" s="1"/>
      <c r="M15" s="1"/>
    </row>
    <row r="16" spans="1:13" x14ac:dyDescent="0.35">
      <c r="A16" s="11">
        <v>45716</v>
      </c>
      <c r="B16" s="12" t="s">
        <v>26</v>
      </c>
      <c r="C16" s="13">
        <v>13516.24</v>
      </c>
      <c r="D16" s="44">
        <f t="shared" si="0"/>
        <v>0.10453007966680894</v>
      </c>
      <c r="E16" s="12" t="str">
        <f>_xlfn.XLOOKUP(B16,Cadastro_Acoes!A:A,Cadastro_Acoes!C:C)</f>
        <v>Intermediários Financeiros</v>
      </c>
      <c r="F16" s="12" t="s">
        <v>63</v>
      </c>
      <c r="G16" s="13">
        <v>129304.79</v>
      </c>
      <c r="J16" s="50"/>
      <c r="L16" s="1"/>
      <c r="M16" s="1"/>
    </row>
    <row r="17" spans="1:13" x14ac:dyDescent="0.35">
      <c r="A17" s="11">
        <v>45716</v>
      </c>
      <c r="B17" s="12" t="s">
        <v>27</v>
      </c>
      <c r="C17" s="13">
        <v>10704.96</v>
      </c>
      <c r="D17" s="44">
        <f t="shared" si="0"/>
        <v>8.2788580376643425E-2</v>
      </c>
      <c r="E17" s="12" t="str">
        <f>_xlfn.XLOOKUP(B17,Cadastro_Acoes!A:A,Cadastro_Acoes!C:C)</f>
        <v>Energia Elétrica</v>
      </c>
      <c r="F17" s="12" t="s">
        <v>63</v>
      </c>
      <c r="G17" s="13">
        <v>129304.79</v>
      </c>
      <c r="J17" s="50"/>
      <c r="L17" s="1"/>
      <c r="M17" s="1"/>
    </row>
    <row r="18" spans="1:13" x14ac:dyDescent="0.35">
      <c r="A18" s="11">
        <v>45716</v>
      </c>
      <c r="B18" s="12" t="s">
        <v>28</v>
      </c>
      <c r="C18" s="13">
        <v>14395.71</v>
      </c>
      <c r="D18" s="44">
        <f t="shared" si="0"/>
        <v>0.11133160650893134</v>
      </c>
      <c r="E18" s="12" t="str">
        <f>_xlfn.XLOOKUP(B18,Cadastro_Acoes!A:A,Cadastro_Acoes!C:C)</f>
        <v>Energia Elétrica</v>
      </c>
      <c r="F18" s="12" t="s">
        <v>63</v>
      </c>
      <c r="G18" s="13">
        <v>129304.79</v>
      </c>
      <c r="J18" s="50"/>
      <c r="L18" s="1"/>
      <c r="M18" s="1"/>
    </row>
    <row r="19" spans="1:13" x14ac:dyDescent="0.35">
      <c r="A19" s="11">
        <v>45716</v>
      </c>
      <c r="B19" s="12" t="s">
        <v>29</v>
      </c>
      <c r="C19" s="13">
        <v>10210.200000000001</v>
      </c>
      <c r="D19" s="44">
        <f t="shared" si="0"/>
        <v>7.8962272008639436E-2</v>
      </c>
      <c r="E19" s="12" t="str">
        <f>_xlfn.XLOOKUP(B19,Cadastro_Acoes!A:A,Cadastro_Acoes!C:C)</f>
        <v>Fundos de índice</v>
      </c>
      <c r="F19" s="12" t="s">
        <v>63</v>
      </c>
      <c r="G19" s="13">
        <v>129304.79</v>
      </c>
      <c r="J19" s="50"/>
      <c r="L19" s="1"/>
      <c r="M19" s="1"/>
    </row>
    <row r="20" spans="1:13" x14ac:dyDescent="0.35">
      <c r="A20" s="11">
        <v>45716</v>
      </c>
      <c r="B20" s="12" t="s">
        <v>30</v>
      </c>
      <c r="C20" s="13">
        <v>12290.74</v>
      </c>
      <c r="D20" s="44">
        <f t="shared" si="0"/>
        <v>9.505247253408014E-2</v>
      </c>
      <c r="E20" s="12" t="str">
        <f>_xlfn.XLOOKUP(B20,Cadastro_Acoes!A:A,Cadastro_Acoes!C:C)</f>
        <v>Petróleo, Gás e Biocombustíveis</v>
      </c>
      <c r="F20" s="12" t="s">
        <v>63</v>
      </c>
      <c r="G20" s="13">
        <v>129304.79</v>
      </c>
      <c r="J20" s="50"/>
      <c r="L20" s="1"/>
      <c r="M20" s="1"/>
    </row>
    <row r="21" spans="1:13" x14ac:dyDescent="0.35">
      <c r="A21" s="11">
        <v>45716</v>
      </c>
      <c r="B21" s="12" t="s">
        <v>31</v>
      </c>
      <c r="C21" s="13">
        <v>11123</v>
      </c>
      <c r="D21" s="44">
        <f t="shared" si="0"/>
        <v>8.6021561923576073E-2</v>
      </c>
      <c r="E21" s="12" t="str">
        <f>_xlfn.XLOOKUP(B21,Cadastro_Acoes!A:A,Cadastro_Acoes!C:C)</f>
        <v>Fundos de índice</v>
      </c>
      <c r="F21" s="12" t="s">
        <v>63</v>
      </c>
      <c r="G21" s="13">
        <v>129304.79</v>
      </c>
      <c r="J21" s="50"/>
      <c r="L21" s="1"/>
      <c r="M21" s="1"/>
    </row>
    <row r="22" spans="1:13" x14ac:dyDescent="0.35">
      <c r="A22" s="11">
        <v>45716</v>
      </c>
      <c r="B22" s="12" t="s">
        <v>32</v>
      </c>
      <c r="C22" s="13">
        <v>14063.25</v>
      </c>
      <c r="D22" s="44">
        <f t="shared" si="0"/>
        <v>0.10876047205985177</v>
      </c>
      <c r="E22" s="12" t="str">
        <f>_xlfn.XLOOKUP(B22,Cadastro_Acoes!A:A,Cadastro_Acoes!C:C)</f>
        <v>Mineração</v>
      </c>
      <c r="F22" s="12" t="s">
        <v>63</v>
      </c>
      <c r="G22" s="13">
        <v>129304.79</v>
      </c>
      <c r="J22" s="50"/>
      <c r="L22" s="1"/>
      <c r="M22" s="1"/>
    </row>
    <row r="23" spans="1:13" x14ac:dyDescent="0.35">
      <c r="A23" s="14">
        <v>45716</v>
      </c>
      <c r="B23" s="15" t="s">
        <v>33</v>
      </c>
      <c r="C23" s="16">
        <v>5106.51</v>
      </c>
      <c r="D23" s="45">
        <f t="shared" si="0"/>
        <v>3.9492040472746605E-2</v>
      </c>
      <c r="E23" s="15" t="str">
        <f>_xlfn.XLOOKUP(B23,Cadastro_Acoes!A:A,Cadastro_Acoes!C:C)</f>
        <v>Caixa</v>
      </c>
      <c r="F23" s="15" t="s">
        <v>59</v>
      </c>
      <c r="G23" s="16">
        <v>129304.79</v>
      </c>
      <c r="J23" s="50"/>
      <c r="L23" s="1"/>
      <c r="M23" s="1"/>
    </row>
    <row r="24" spans="1:13" x14ac:dyDescent="0.35">
      <c r="A24" s="11">
        <v>45723</v>
      </c>
      <c r="B24" s="12" t="s">
        <v>22</v>
      </c>
      <c r="C24" s="13">
        <v>16162.2</v>
      </c>
      <c r="D24" s="44">
        <f>C24/G24</f>
        <v>0.12439457297869595</v>
      </c>
      <c r="E24" s="12" t="str">
        <f>_xlfn.XLOOKUP(B24,Cadastro_Acoes!A:A,Cadastro_Acoes!C:C)</f>
        <v>Títulos Públicos</v>
      </c>
      <c r="F24" s="12" t="s">
        <v>23</v>
      </c>
      <c r="G24" s="13">
        <v>129926.89</v>
      </c>
      <c r="I24" s="3"/>
      <c r="J24" s="3"/>
    </row>
    <row r="25" spans="1:13" x14ac:dyDescent="0.35">
      <c r="A25" s="11">
        <v>45723</v>
      </c>
      <c r="B25" s="12" t="s">
        <v>24</v>
      </c>
      <c r="C25" s="13">
        <v>14282.54</v>
      </c>
      <c r="D25" s="44">
        <f t="shared" ref="D25:D34" si="1">C25/G25</f>
        <v>0.10992751385028919</v>
      </c>
      <c r="E25" s="12" t="str">
        <f>_xlfn.XLOOKUP(B25,Cadastro_Acoes!A:A,Cadastro_Acoes!C:C)</f>
        <v>Intermediários Financeiros</v>
      </c>
      <c r="F25" s="12" t="s">
        <v>63</v>
      </c>
      <c r="G25" s="13">
        <v>129926.89</v>
      </c>
      <c r="I25" s="1"/>
    </row>
    <row r="26" spans="1:13" x14ac:dyDescent="0.35">
      <c r="A26" s="11">
        <v>45723</v>
      </c>
      <c r="B26" s="12" t="s">
        <v>25</v>
      </c>
      <c r="C26" s="13">
        <v>6945.56</v>
      </c>
      <c r="D26" s="44">
        <f t="shared" si="1"/>
        <v>5.3457448261864812E-2</v>
      </c>
      <c r="E26" s="12" t="str">
        <f>_xlfn.XLOOKUP(B26,Cadastro_Acoes!A:A,Cadastro_Acoes!C:C)</f>
        <v>Previdência e Seguros</v>
      </c>
      <c r="F26" s="12" t="s">
        <v>63</v>
      </c>
      <c r="G26" s="13">
        <v>129926.89</v>
      </c>
      <c r="I26" s="1"/>
    </row>
    <row r="27" spans="1:13" x14ac:dyDescent="0.35">
      <c r="A27" s="11">
        <v>45723</v>
      </c>
      <c r="B27" s="12" t="s">
        <v>26</v>
      </c>
      <c r="C27" s="13">
        <v>13730.24</v>
      </c>
      <c r="D27" s="44">
        <f t="shared" si="1"/>
        <v>0.10567666169797492</v>
      </c>
      <c r="E27" s="12" t="str">
        <f>_xlfn.XLOOKUP(B27,Cadastro_Acoes!A:A,Cadastro_Acoes!C:C)</f>
        <v>Intermediários Financeiros</v>
      </c>
      <c r="F27" s="12" t="s">
        <v>63</v>
      </c>
      <c r="G27" s="13">
        <v>129926.89</v>
      </c>
      <c r="I27" s="1"/>
    </row>
    <row r="28" spans="1:13" x14ac:dyDescent="0.35">
      <c r="A28" s="11">
        <v>45723</v>
      </c>
      <c r="B28" s="12" t="s">
        <v>27</v>
      </c>
      <c r="C28" s="13">
        <v>10877.76</v>
      </c>
      <c r="D28" s="44">
        <f t="shared" si="1"/>
        <v>8.3722160978377924E-2</v>
      </c>
      <c r="E28" s="12" t="str">
        <f>_xlfn.XLOOKUP(B28,Cadastro_Acoes!A:A,Cadastro_Acoes!C:C)</f>
        <v>Energia Elétrica</v>
      </c>
      <c r="F28" s="12" t="s">
        <v>63</v>
      </c>
      <c r="G28" s="13">
        <v>129926.89</v>
      </c>
      <c r="I28" s="1"/>
    </row>
    <row r="29" spans="1:13" x14ac:dyDescent="0.35">
      <c r="A29" s="11">
        <v>45723</v>
      </c>
      <c r="B29" s="12" t="s">
        <v>28</v>
      </c>
      <c r="C29" s="13">
        <v>14639.24</v>
      </c>
      <c r="D29" s="44">
        <f t="shared" si="1"/>
        <v>0.1126729039693015</v>
      </c>
      <c r="E29" s="12" t="str">
        <f>_xlfn.XLOOKUP(B29,Cadastro_Acoes!A:A,Cadastro_Acoes!C:C)</f>
        <v>Energia Elétrica</v>
      </c>
      <c r="F29" s="12" t="s">
        <v>63</v>
      </c>
      <c r="G29" s="13">
        <v>129926.89</v>
      </c>
      <c r="I29" s="1"/>
    </row>
    <row r="30" spans="1:13" x14ac:dyDescent="0.35">
      <c r="A30" s="11">
        <v>45723</v>
      </c>
      <c r="B30" s="12" t="s">
        <v>29</v>
      </c>
      <c r="C30" s="13">
        <v>9721.4</v>
      </c>
      <c r="D30" s="44">
        <f t="shared" si="1"/>
        <v>7.4822078786000334E-2</v>
      </c>
      <c r="E30" s="12" t="str">
        <f>_xlfn.XLOOKUP(B30,Cadastro_Acoes!A:A,Cadastro_Acoes!C:C)</f>
        <v>Fundos de índice</v>
      </c>
      <c r="F30" s="12" t="s">
        <v>63</v>
      </c>
      <c r="G30" s="13">
        <v>129926.89</v>
      </c>
      <c r="I30" s="1"/>
    </row>
    <row r="31" spans="1:13" x14ac:dyDescent="0.35">
      <c r="A31" s="11">
        <v>45723</v>
      </c>
      <c r="B31" s="12" t="s">
        <v>30</v>
      </c>
      <c r="C31" s="13">
        <v>12339.04</v>
      </c>
      <c r="D31" s="44">
        <f t="shared" si="1"/>
        <v>9.4969101469295547E-2</v>
      </c>
      <c r="E31" s="12" t="str">
        <f>_xlfn.XLOOKUP(B31,Cadastro_Acoes!A:A,Cadastro_Acoes!C:C)</f>
        <v>Petróleo, Gás e Biocombustíveis</v>
      </c>
      <c r="F31" s="12" t="s">
        <v>63</v>
      </c>
      <c r="G31" s="13">
        <v>129926.89</v>
      </c>
      <c r="I31" s="1"/>
    </row>
    <row r="32" spans="1:13" x14ac:dyDescent="0.35">
      <c r="A32" s="11">
        <v>45723</v>
      </c>
      <c r="B32" s="12" t="s">
        <v>31</v>
      </c>
      <c r="C32" s="13">
        <v>10493</v>
      </c>
      <c r="D32" s="44">
        <f t="shared" si="1"/>
        <v>8.0760803248657767E-2</v>
      </c>
      <c r="E32" s="12" t="str">
        <f>_xlfn.XLOOKUP(B32,Cadastro_Acoes!A:A,Cadastro_Acoes!C:C)</f>
        <v>Fundos de índice</v>
      </c>
      <c r="F32" s="12" t="s">
        <v>63</v>
      </c>
      <c r="G32" s="13">
        <v>129926.89</v>
      </c>
      <c r="I32" s="1"/>
    </row>
    <row r="33" spans="1:9" x14ac:dyDescent="0.35">
      <c r="A33" s="11">
        <v>45723</v>
      </c>
      <c r="B33" s="12" t="s">
        <v>32</v>
      </c>
      <c r="C33" s="13">
        <v>14540.1</v>
      </c>
      <c r="D33" s="44">
        <f t="shared" si="1"/>
        <v>0.11190985946019334</v>
      </c>
      <c r="E33" s="12" t="str">
        <f>_xlfn.XLOOKUP(B33,Cadastro_Acoes!A:A,Cadastro_Acoes!C:C)</f>
        <v>Mineração</v>
      </c>
      <c r="F33" s="12" t="s">
        <v>63</v>
      </c>
      <c r="G33" s="13">
        <v>129926.89</v>
      </c>
      <c r="I33" s="1"/>
    </row>
    <row r="34" spans="1:9" x14ac:dyDescent="0.35">
      <c r="A34" s="14">
        <v>45723</v>
      </c>
      <c r="B34" s="15" t="s">
        <v>33</v>
      </c>
      <c r="C34" s="16">
        <v>5320.45</v>
      </c>
      <c r="D34" s="45">
        <f t="shared" si="1"/>
        <v>4.0949567868514364E-2</v>
      </c>
      <c r="E34" s="15" t="str">
        <f>_xlfn.XLOOKUP(B34,Cadastro_Acoes!A:A,Cadastro_Acoes!C:C)</f>
        <v>Caixa</v>
      </c>
      <c r="F34" s="15" t="s">
        <v>59</v>
      </c>
      <c r="G34" s="16">
        <v>129926.89</v>
      </c>
      <c r="I34" s="1"/>
    </row>
    <row r="35" spans="1:9" x14ac:dyDescent="0.35">
      <c r="A35" s="11">
        <v>45729</v>
      </c>
      <c r="B35" s="12" t="s">
        <v>22</v>
      </c>
      <c r="C35" s="13">
        <v>16193.79</v>
      </c>
      <c r="D35" s="44">
        <f>C35/G35</f>
        <v>0.12534601413237745</v>
      </c>
      <c r="E35" s="12" t="str">
        <f>_xlfn.XLOOKUP(B35,Cadastro_Acoes!A:A,Cadastro_Acoes!C:C)</f>
        <v>Títulos Públicos</v>
      </c>
      <c r="F35" s="12" t="s">
        <v>23</v>
      </c>
      <c r="G35" s="13">
        <f>_xlfn.XLOOKUP(A35,Historico_Cota!A:A,Historico_Cota!C:C)</f>
        <v>129192.7</v>
      </c>
    </row>
    <row r="36" spans="1:9" x14ac:dyDescent="0.35">
      <c r="A36" s="11">
        <v>45729</v>
      </c>
      <c r="B36" s="12" t="s">
        <v>24</v>
      </c>
      <c r="C36" s="13">
        <v>13992.41</v>
      </c>
      <c r="D36" s="44">
        <f t="shared" ref="D36:D45" si="2">C36/G36</f>
        <v>0.10830650648217741</v>
      </c>
      <c r="E36" s="12" t="str">
        <f>_xlfn.XLOOKUP(B36,Cadastro_Acoes!A:A,Cadastro_Acoes!C:C)</f>
        <v>Intermediários Financeiros</v>
      </c>
      <c r="F36" s="12" t="s">
        <v>63</v>
      </c>
      <c r="G36" s="13">
        <f>_xlfn.XLOOKUP(A36,Historico_Cota!A:A,Historico_Cota!C:C)</f>
        <v>129192.7</v>
      </c>
    </row>
    <row r="37" spans="1:9" x14ac:dyDescent="0.35">
      <c r="A37" s="11">
        <v>45729</v>
      </c>
      <c r="B37" s="12" t="s">
        <v>25</v>
      </c>
      <c r="C37" s="13">
        <v>6970.48</v>
      </c>
      <c r="D37" s="44">
        <f t="shared" si="2"/>
        <v>5.3954132083314302E-2</v>
      </c>
      <c r="E37" s="12" t="str">
        <f>_xlfn.XLOOKUP(B37,Cadastro_Acoes!A:A,Cadastro_Acoes!C:C)</f>
        <v>Previdência e Seguros</v>
      </c>
      <c r="F37" s="12" t="s">
        <v>63</v>
      </c>
      <c r="G37" s="13">
        <f>_xlfn.XLOOKUP(A37,Historico_Cota!A:A,Historico_Cota!C:C)</f>
        <v>129192.7</v>
      </c>
    </row>
    <row r="38" spans="1:9" x14ac:dyDescent="0.35">
      <c r="A38" s="11">
        <v>45729</v>
      </c>
      <c r="B38" s="12" t="s">
        <v>26</v>
      </c>
      <c r="C38" s="13">
        <v>14286.64</v>
      </c>
      <c r="D38" s="44">
        <f t="shared" si="2"/>
        <v>0.11058395714308936</v>
      </c>
      <c r="E38" s="12" t="str">
        <f>_xlfn.XLOOKUP(B38,Cadastro_Acoes!A:A,Cadastro_Acoes!C:C)</f>
        <v>Intermediários Financeiros</v>
      </c>
      <c r="F38" s="12" t="s">
        <v>63</v>
      </c>
      <c r="G38" s="13">
        <f>_xlfn.XLOOKUP(A38,Historico_Cota!A:A,Historico_Cota!C:C)</f>
        <v>129192.7</v>
      </c>
    </row>
    <row r="39" spans="1:9" x14ac:dyDescent="0.35">
      <c r="A39" s="11">
        <v>45729</v>
      </c>
      <c r="B39" s="12" t="s">
        <v>27</v>
      </c>
      <c r="C39" s="13">
        <v>10751.04</v>
      </c>
      <c r="D39" s="44">
        <f t="shared" si="2"/>
        <v>8.3217085795095236E-2</v>
      </c>
      <c r="E39" s="12" t="str">
        <f>_xlfn.XLOOKUP(B39,Cadastro_Acoes!A:A,Cadastro_Acoes!C:C)</f>
        <v>Energia Elétrica</v>
      </c>
      <c r="F39" s="12" t="s">
        <v>63</v>
      </c>
      <c r="G39" s="13">
        <f>_xlfn.XLOOKUP(A39,Historico_Cota!A:A,Historico_Cota!C:C)</f>
        <v>129192.7</v>
      </c>
    </row>
    <row r="40" spans="1:9" x14ac:dyDescent="0.35">
      <c r="A40" s="11">
        <v>45729</v>
      </c>
      <c r="B40" s="12" t="s">
        <v>28</v>
      </c>
      <c r="C40" s="13">
        <v>15019.97</v>
      </c>
      <c r="D40" s="44">
        <f t="shared" si="2"/>
        <v>0.11626020665254307</v>
      </c>
      <c r="E40" s="12" t="str">
        <f>_xlfn.XLOOKUP(B40,Cadastro_Acoes!A:A,Cadastro_Acoes!C:C)</f>
        <v>Energia Elétrica</v>
      </c>
      <c r="F40" s="12" t="s">
        <v>63</v>
      </c>
      <c r="G40" s="13">
        <f>_xlfn.XLOOKUP(A40,Historico_Cota!A:A,Historico_Cota!C:C)</f>
        <v>129192.7</v>
      </c>
    </row>
    <row r="41" spans="1:9" x14ac:dyDescent="0.35">
      <c r="A41" s="11">
        <v>45729</v>
      </c>
      <c r="B41" s="12" t="s">
        <v>29</v>
      </c>
      <c r="C41" s="13">
        <v>9328.7999999999993</v>
      </c>
      <c r="D41" s="44">
        <f t="shared" si="2"/>
        <v>7.2208414252508069E-2</v>
      </c>
      <c r="E41" s="12" t="str">
        <f>_xlfn.XLOOKUP(B41,Cadastro_Acoes!A:A,Cadastro_Acoes!C:C)</f>
        <v>Fundos de índice</v>
      </c>
      <c r="F41" s="12" t="s">
        <v>63</v>
      </c>
      <c r="G41" s="13">
        <f>_xlfn.XLOOKUP(A41,Historico_Cota!A:A,Historico_Cota!C:C)</f>
        <v>129192.7</v>
      </c>
    </row>
    <row r="42" spans="1:9" x14ac:dyDescent="0.35">
      <c r="A42" s="11">
        <v>45729</v>
      </c>
      <c r="B42" s="12" t="s">
        <v>30</v>
      </c>
      <c r="C42" s="13">
        <v>11753</v>
      </c>
      <c r="D42" s="44">
        <f>C42/G42</f>
        <v>9.0972632354614461E-2</v>
      </c>
      <c r="E42" s="12" t="str">
        <f>_xlfn.XLOOKUP(B42,Cadastro_Acoes!A:A,Cadastro_Acoes!C:C)</f>
        <v>Petróleo, Gás e Biocombustíveis</v>
      </c>
      <c r="F42" s="12" t="s">
        <v>63</v>
      </c>
      <c r="G42" s="13">
        <f>_xlfn.XLOOKUP(A42,Historico_Cota!A:A,Historico_Cota!C:C)</f>
        <v>129192.7</v>
      </c>
    </row>
    <row r="43" spans="1:9" x14ac:dyDescent="0.35">
      <c r="A43" s="11">
        <v>45729</v>
      </c>
      <c r="B43" s="12" t="s">
        <v>31</v>
      </c>
      <c r="C43" s="13">
        <v>9975</v>
      </c>
      <c r="D43" s="44">
        <f t="shared" si="2"/>
        <v>7.7210244851295781E-2</v>
      </c>
      <c r="E43" s="12" t="str">
        <f>_xlfn.XLOOKUP(B43,Cadastro_Acoes!A:A,Cadastro_Acoes!C:C)</f>
        <v>Fundos de índice</v>
      </c>
      <c r="F43" s="12" t="s">
        <v>63</v>
      </c>
      <c r="G43" s="13">
        <f>_xlfn.XLOOKUP(A43,Historico_Cota!A:A,Historico_Cota!C:C)</f>
        <v>129192.7</v>
      </c>
    </row>
    <row r="44" spans="1:9" x14ac:dyDescent="0.35">
      <c r="A44" s="11">
        <v>45729</v>
      </c>
      <c r="B44" s="12" t="s">
        <v>32</v>
      </c>
      <c r="C44" s="13">
        <v>13897.5</v>
      </c>
      <c r="D44" s="44">
        <f t="shared" si="2"/>
        <v>0.10757186745071509</v>
      </c>
      <c r="E44" s="12" t="str">
        <f>_xlfn.XLOOKUP(B44,Cadastro_Acoes!A:A,Cadastro_Acoes!C:C)</f>
        <v>Mineração</v>
      </c>
      <c r="F44" s="12" t="s">
        <v>63</v>
      </c>
      <c r="G44" s="13">
        <f>_xlfn.XLOOKUP(A44,Historico_Cota!A:A,Historico_Cota!C:C)</f>
        <v>129192.7</v>
      </c>
    </row>
    <row r="45" spans="1:9" x14ac:dyDescent="0.35">
      <c r="A45" s="14">
        <v>45729</v>
      </c>
      <c r="B45" s="15" t="s">
        <v>33</v>
      </c>
      <c r="C45" s="16">
        <v>5320.45</v>
      </c>
      <c r="D45" s="45">
        <f t="shared" si="2"/>
        <v>4.1182280422965074E-2</v>
      </c>
      <c r="E45" s="15" t="str">
        <f>_xlfn.XLOOKUP(B45,Cadastro_Acoes!A:A,Cadastro_Acoes!C:C)</f>
        <v>Caixa</v>
      </c>
      <c r="F45" s="15" t="s">
        <v>59</v>
      </c>
      <c r="G45" s="16">
        <f>_xlfn.XLOOKUP(A45,Historico_Cota!A:A,Historico_Cota!C:C)</f>
        <v>129192.7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629D-6DE0-46FD-B578-14B10353174E}">
  <dimension ref="A1:O14"/>
  <sheetViews>
    <sheetView showGridLines="0" tabSelected="1" topLeftCell="A7" workbookViewId="0">
      <selection activeCell="D8" sqref="D8"/>
    </sheetView>
  </sheetViews>
  <sheetFormatPr defaultRowHeight="14.5" x14ac:dyDescent="0.35"/>
  <cols>
    <col min="1" max="1" width="12.26953125" bestFit="1" customWidth="1"/>
    <col min="2" max="13" width="10.453125" bestFit="1" customWidth="1"/>
    <col min="14" max="15" width="8.1796875" bestFit="1" customWidth="1"/>
  </cols>
  <sheetData>
    <row r="1" spans="1:15" hidden="1" x14ac:dyDescent="0.35"/>
    <row r="2" spans="1:15" hidden="1" x14ac:dyDescent="0.35">
      <c r="B2" s="50">
        <v>45292</v>
      </c>
      <c r="C2" s="50">
        <f>EOMONTH(B2,0+1)</f>
        <v>45351</v>
      </c>
      <c r="D2" s="50">
        <f t="shared" ref="D2" si="0">EOMONTH(C2,0+1)</f>
        <v>45382</v>
      </c>
      <c r="E2" s="50">
        <f t="shared" ref="E2" si="1">EOMONTH(D2,0+1)</f>
        <v>45412</v>
      </c>
      <c r="F2" s="50">
        <f t="shared" ref="F2" si="2">EOMONTH(E2,0+1)</f>
        <v>45443</v>
      </c>
      <c r="G2" s="50">
        <f t="shared" ref="G2" si="3">EOMONTH(F2,0+1)</f>
        <v>45473</v>
      </c>
      <c r="H2" s="50">
        <f t="shared" ref="H2" si="4">EOMONTH(G2,0+1)</f>
        <v>45504</v>
      </c>
      <c r="I2" s="50">
        <f t="shared" ref="I2" si="5">EOMONTH(H2,0+1)</f>
        <v>45535</v>
      </c>
      <c r="J2" s="50">
        <f t="shared" ref="J2" si="6">EOMONTH(I2,0+1)</f>
        <v>45565</v>
      </c>
      <c r="K2" s="50">
        <f t="shared" ref="K2" si="7">EOMONTH(J2,0+1)</f>
        <v>45596</v>
      </c>
      <c r="L2" s="50">
        <f t="shared" ref="L2" si="8">EOMONTH(K2,0+1)</f>
        <v>45626</v>
      </c>
      <c r="M2" s="50">
        <f t="shared" ref="M2" si="9">EOMONTH(L2,0+1)</f>
        <v>45657</v>
      </c>
      <c r="N2" s="50"/>
      <c r="O2" s="50"/>
    </row>
    <row r="3" spans="1:15" hidden="1" x14ac:dyDescent="0.35">
      <c r="B3" s="50" t="str">
        <f>TEXT(B2,"mmaaaa")</f>
        <v>012024</v>
      </c>
      <c r="C3" s="50" t="str">
        <f t="shared" ref="C3:M3" si="10">TEXT(C2,"mmaaaa")</f>
        <v>022024</v>
      </c>
      <c r="D3" s="50" t="str">
        <f t="shared" si="10"/>
        <v>032024</v>
      </c>
      <c r="E3" s="50" t="str">
        <f t="shared" si="10"/>
        <v>042024</v>
      </c>
      <c r="F3" s="50" t="str">
        <f t="shared" si="10"/>
        <v>052024</v>
      </c>
      <c r="G3" s="50" t="str">
        <f t="shared" si="10"/>
        <v>062024</v>
      </c>
      <c r="H3" s="50" t="str">
        <f t="shared" si="10"/>
        <v>072024</v>
      </c>
      <c r="I3" s="50" t="str">
        <f t="shared" si="10"/>
        <v>082024</v>
      </c>
      <c r="J3" s="50" t="str">
        <f t="shared" si="10"/>
        <v>092024</v>
      </c>
      <c r="K3" s="50" t="str">
        <f t="shared" si="10"/>
        <v>102024</v>
      </c>
      <c r="L3" s="50" t="str">
        <f t="shared" si="10"/>
        <v>112024</v>
      </c>
      <c r="M3" s="50" t="str">
        <f t="shared" si="10"/>
        <v>122024</v>
      </c>
      <c r="N3" s="50"/>
      <c r="O3" s="50"/>
    </row>
    <row r="4" spans="1:15" hidden="1" x14ac:dyDescent="0.35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hidden="1" x14ac:dyDescent="0.35">
      <c r="B5" s="50">
        <v>45658</v>
      </c>
      <c r="C5" s="50">
        <f>EOMONTH(B5,0+1)</f>
        <v>45716</v>
      </c>
      <c r="D5" s="50">
        <f t="shared" ref="D5:M5" si="11">EOMONTH(C5,0+1)</f>
        <v>45747</v>
      </c>
      <c r="E5" s="50">
        <f t="shared" si="11"/>
        <v>45777</v>
      </c>
      <c r="F5" s="50">
        <f t="shared" si="11"/>
        <v>45808</v>
      </c>
      <c r="G5" s="50">
        <f t="shared" si="11"/>
        <v>45838</v>
      </c>
      <c r="H5" s="50">
        <f t="shared" si="11"/>
        <v>45869</v>
      </c>
      <c r="I5" s="50">
        <f t="shared" si="11"/>
        <v>45900</v>
      </c>
      <c r="J5" s="50">
        <f t="shared" si="11"/>
        <v>45930</v>
      </c>
      <c r="K5" s="50">
        <f t="shared" si="11"/>
        <v>45961</v>
      </c>
      <c r="L5" s="50">
        <f t="shared" si="11"/>
        <v>45991</v>
      </c>
      <c r="M5" s="50">
        <f t="shared" si="11"/>
        <v>46022</v>
      </c>
      <c r="N5" s="50"/>
      <c r="O5" s="50"/>
    </row>
    <row r="6" spans="1:15" hidden="1" x14ac:dyDescent="0.35">
      <c r="B6" s="50" t="str">
        <f>TEXT(B5,"mmaaaa")</f>
        <v>012025</v>
      </c>
      <c r="C6" s="50" t="str">
        <f t="shared" ref="C6:M6" si="12">TEXT(C5,"mmaaaa")</f>
        <v>022025</v>
      </c>
      <c r="D6" s="50" t="str">
        <f t="shared" si="12"/>
        <v>032025</v>
      </c>
      <c r="E6" s="50" t="str">
        <f t="shared" si="12"/>
        <v>042025</v>
      </c>
      <c r="F6" s="50" t="str">
        <f t="shared" si="12"/>
        <v>052025</v>
      </c>
      <c r="G6" s="50" t="str">
        <f>TEXT(G5,"mmaaaa")</f>
        <v>062025</v>
      </c>
      <c r="H6" s="50" t="str">
        <f t="shared" si="12"/>
        <v>072025</v>
      </c>
      <c r="I6" s="50" t="str">
        <f t="shared" si="12"/>
        <v>082025</v>
      </c>
      <c r="J6" s="50" t="str">
        <f t="shared" si="12"/>
        <v>092025</v>
      </c>
      <c r="K6" s="50" t="str">
        <f t="shared" si="12"/>
        <v>102025</v>
      </c>
      <c r="L6" s="50" t="str">
        <f t="shared" si="12"/>
        <v>112025</v>
      </c>
      <c r="M6" s="50" t="str">
        <f t="shared" si="12"/>
        <v>122025</v>
      </c>
      <c r="N6" s="50"/>
      <c r="O6" s="50"/>
    </row>
    <row r="7" spans="1:15" ht="15" thickBot="1" x14ac:dyDescent="0.4">
      <c r="A7" s="53" t="s">
        <v>64</v>
      </c>
      <c r="B7" s="54" t="str">
        <f>PROPER(TEXT(B5,"mmm"))</f>
        <v>Jan</v>
      </c>
      <c r="C7" s="54" t="str">
        <f t="shared" ref="C7:M7" si="13">PROPER(TEXT(C5,"mmm"))</f>
        <v>Fev</v>
      </c>
      <c r="D7" s="54" t="str">
        <f t="shared" si="13"/>
        <v>Mar</v>
      </c>
      <c r="E7" s="54" t="str">
        <f t="shared" si="13"/>
        <v>Abr</v>
      </c>
      <c r="F7" s="54" t="str">
        <f t="shared" si="13"/>
        <v>Mai</v>
      </c>
      <c r="G7" s="54" t="str">
        <f t="shared" si="13"/>
        <v>Jun</v>
      </c>
      <c r="H7" s="54" t="str">
        <f t="shared" si="13"/>
        <v>Jul</v>
      </c>
      <c r="I7" s="54" t="str">
        <f t="shared" si="13"/>
        <v>Ago</v>
      </c>
      <c r="J7" s="54" t="str">
        <f t="shared" si="13"/>
        <v>Set</v>
      </c>
      <c r="K7" s="54" t="str">
        <f t="shared" si="13"/>
        <v>Out</v>
      </c>
      <c r="L7" s="54" t="str">
        <f t="shared" si="13"/>
        <v>Nov</v>
      </c>
      <c r="M7" s="54" t="str">
        <f t="shared" si="13"/>
        <v>Dez</v>
      </c>
      <c r="N7" s="54" t="s">
        <v>68</v>
      </c>
      <c r="O7" s="51"/>
    </row>
    <row r="8" spans="1:15" x14ac:dyDescent="0.35">
      <c r="A8" t="s">
        <v>65</v>
      </c>
      <c r="B8" s="52">
        <f>_xlfn.XLOOKUP(B6,Historico_Cota!$I:$I,Historico_Cota!$J:$J,"-",,-1)</f>
        <v>3.5139949788214997E-2</v>
      </c>
      <c r="C8" s="52">
        <f>_xlfn.XLOOKUP(C6,Historico_Cota!$I:$I,Historico_Cota!$J:$J,"-",,-1)</f>
        <v>-2.978585226422914E-3</v>
      </c>
      <c r="D8" s="52">
        <f>_xlfn.XLOOKUP(D6,Historico_Cota!$I:$I,Historico_Cota!$J:$J,"-",,-1)</f>
        <v>-8.6677810135959987E-4</v>
      </c>
      <c r="E8" s="52" t="str">
        <f>_xlfn.XLOOKUP(E6,Historico_Cota!$I:$I,Historico_Cota!$J:$J,"-",,-1)</f>
        <v>-</v>
      </c>
      <c r="F8" s="52" t="str">
        <f>_xlfn.XLOOKUP(F6,Historico_Cota!$I:$I,Historico_Cota!$J:$J,"-",,-1)</f>
        <v>-</v>
      </c>
      <c r="G8" s="52" t="str">
        <f>_xlfn.XLOOKUP(G6,Historico_Cota!$I:$I,Historico_Cota!$J:$J,"-",,-1)</f>
        <v>-</v>
      </c>
      <c r="H8" s="52" t="str">
        <f>_xlfn.XLOOKUP(H6,Historico_Cota!$I:$I,Historico_Cota!$J:$J,"-",,-1)</f>
        <v>-</v>
      </c>
      <c r="I8" s="52" t="str">
        <f>_xlfn.XLOOKUP(I6,Historico_Cota!$I:$I,Historico_Cota!$J:$J,"-",,-1)</f>
        <v>-</v>
      </c>
      <c r="J8" s="52" t="str">
        <f>_xlfn.XLOOKUP(J6,Historico_Cota!$I:$I,Historico_Cota!$J:$J,"-",,-1)</f>
        <v>-</v>
      </c>
      <c r="K8" s="52" t="str">
        <f>_xlfn.XLOOKUP(K6,Historico_Cota!$I:$I,Historico_Cota!$J:$J,"-",,-1)</f>
        <v>-</v>
      </c>
      <c r="L8" s="52" t="str">
        <f>_xlfn.XLOOKUP(L6,Historico_Cota!$I:$I,Historico_Cota!$J:$J,"-",,-1)</f>
        <v>-</v>
      </c>
      <c r="M8" s="52" t="str">
        <f>_xlfn.XLOOKUP(M6,Historico_Cota!$I:$I,Historico_Cota!$J:$J,"-",,-1)</f>
        <v>-</v>
      </c>
      <c r="N8" s="52" cm="1">
        <f t="array" ref="N8">EXP(SUM(LN(1+_xlfn._xlws.FILTER(B8:M8,B8:M8&lt;&gt;"-"))))-1</f>
        <v>3.1162133081978238E-2</v>
      </c>
      <c r="O8" s="1"/>
    </row>
    <row r="9" spans="1:15" x14ac:dyDescent="0.35">
      <c r="A9" t="s">
        <v>66</v>
      </c>
      <c r="B9" s="52">
        <f>_xlfn.XLOOKUP(B6,Historico_Cota!$I:$I,Historico_Cota!$K:$K,"-",,-1)</f>
        <v>4.8651929200302479E-2</v>
      </c>
      <c r="C9" s="52">
        <f>_xlfn.XLOOKUP(C6,Historico_Cota!$I:$I,Historico_Cota!$K:$K,"-",,-1)</f>
        <v>-2.6447853490308093E-2</v>
      </c>
      <c r="D9" s="52">
        <f>_xlfn.XLOOKUP(D6,Historico_Cota!$I:$I,Historico_Cota!$K:$K,"-",,-1)</f>
        <v>2.3110937385483865E-2</v>
      </c>
      <c r="E9" s="52" t="str">
        <f>_xlfn.XLOOKUP(E6,Historico_Cota!$I:$I,Historico_Cota!$K:$K,"-",,-1)</f>
        <v>-</v>
      </c>
      <c r="F9" s="52" t="str">
        <f>_xlfn.XLOOKUP(F6,Historico_Cota!$I:$I,Historico_Cota!$K:$K,"-",,-1)</f>
        <v>-</v>
      </c>
      <c r="G9" s="52" t="str">
        <f>_xlfn.XLOOKUP(G6,Historico_Cota!$I:$I,Historico_Cota!$K:$K,"-",,-1)</f>
        <v>-</v>
      </c>
      <c r="H9" s="52" t="str">
        <f>_xlfn.XLOOKUP(H6,Historico_Cota!$I:$I,Historico_Cota!$K:$K,"-",,-1)</f>
        <v>-</v>
      </c>
      <c r="I9" s="52" t="str">
        <f>_xlfn.XLOOKUP(I6,Historico_Cota!$I:$I,Historico_Cota!$K:$K,"-",,-1)</f>
        <v>-</v>
      </c>
      <c r="J9" s="52" t="str">
        <f>_xlfn.XLOOKUP(J6,Historico_Cota!$I:$I,Historico_Cota!$K:$K,"-",,-1)</f>
        <v>-</v>
      </c>
      <c r="K9" s="52" t="str">
        <f>_xlfn.XLOOKUP(K6,Historico_Cota!$I:$I,Historico_Cota!$K:$K,"-",,-1)</f>
        <v>-</v>
      </c>
      <c r="L9" s="52" t="str">
        <f>_xlfn.XLOOKUP(L6,Historico_Cota!$I:$I,Historico_Cota!$K:$K,"-",,-1)</f>
        <v>-</v>
      </c>
      <c r="M9" s="52" t="str">
        <f>_xlfn.XLOOKUP(M6,Historico_Cota!$I:$I,Historico_Cota!$K:$K,"-",,-1)</f>
        <v>-</v>
      </c>
      <c r="N9" s="52" cm="1">
        <f t="array" ref="N9">EXP(SUM(LN(1+_xlfn._xlws.FILTER(B9:M9,B9:M9&lt;&gt;"-"))))-1</f>
        <v>4.4511693256736207E-2</v>
      </c>
      <c r="O9" s="1"/>
    </row>
    <row r="10" spans="1:15" x14ac:dyDescent="0.35">
      <c r="A10" t="s">
        <v>67</v>
      </c>
      <c r="B10" s="52">
        <f t="shared" ref="B10:N10" si="14">IFERROR((1+B8)/(1+B9),"-")</f>
        <v>0.98711490530285706</v>
      </c>
      <c r="C10" s="52">
        <f t="shared" si="14"/>
        <v>1.0241068425025053</v>
      </c>
      <c r="D10" s="52">
        <f t="shared" si="14"/>
        <v>0.9765639144195668</v>
      </c>
      <c r="E10" s="52" t="str">
        <f t="shared" si="14"/>
        <v>-</v>
      </c>
      <c r="F10" s="52" t="str">
        <f t="shared" si="14"/>
        <v>-</v>
      </c>
      <c r="G10" s="52" t="str">
        <f t="shared" si="14"/>
        <v>-</v>
      </c>
      <c r="H10" s="52" t="str">
        <f t="shared" si="14"/>
        <v>-</v>
      </c>
      <c r="I10" s="52" t="str">
        <f t="shared" si="14"/>
        <v>-</v>
      </c>
      <c r="J10" s="52" t="str">
        <f t="shared" si="14"/>
        <v>-</v>
      </c>
      <c r="K10" s="52" t="str">
        <f t="shared" si="14"/>
        <v>-</v>
      </c>
      <c r="L10" s="52" t="str">
        <f t="shared" si="14"/>
        <v>-</v>
      </c>
      <c r="M10" s="52" t="str">
        <f t="shared" si="14"/>
        <v>-</v>
      </c>
      <c r="N10" s="52">
        <f t="shared" si="14"/>
        <v>0.98721932912676669</v>
      </c>
      <c r="O10" s="1"/>
    </row>
    <row r="11" spans="1:15" x14ac:dyDescent="0.35">
      <c r="A11" t="s">
        <v>70</v>
      </c>
      <c r="B11" s="52" t="str">
        <f>_xlfn.XLOOKUP(B3,Historico_Cota!$I:$I,Historico_Cota!$J:$J,"-",,-1)</f>
        <v>-</v>
      </c>
      <c r="C11" s="52">
        <f>_xlfn.XLOOKUP(C3,Historico_Cota!$I:$I,Historico_Cota!$J:$J,"-",,-1)</f>
        <v>1.43954607997554E-2</v>
      </c>
      <c r="D11" s="52">
        <f>_xlfn.XLOOKUP(D3,Historico_Cota!$I:$I,Historico_Cota!$J:$J,"-",,-1)</f>
        <v>-1.1765047629155645E-2</v>
      </c>
      <c r="E11" s="52">
        <f>_xlfn.XLOOKUP(E3,Historico_Cota!$I:$I,Historico_Cota!$J:$J,"-",,-1)</f>
        <v>-3.1615860607710378E-2</v>
      </c>
      <c r="F11" s="52">
        <f>_xlfn.XLOOKUP(F3,Historico_Cota!$I:$I,Historico_Cota!$J:$J,"-",,-1)</f>
        <v>-2.3466202999338437E-2</v>
      </c>
      <c r="G11" s="52">
        <f>_xlfn.XLOOKUP(G3,Historico_Cota!$I:$I,Historico_Cota!$J:$J,"-",,-1)</f>
        <v>5.9574784094842403E-3</v>
      </c>
      <c r="H11" s="52">
        <f>_xlfn.XLOOKUP(H3,Historico_Cota!$I:$I,Historico_Cota!$J:$J,"-",,-1)</f>
        <v>4.2014472859892349E-2</v>
      </c>
      <c r="I11" s="52">
        <f>_xlfn.XLOOKUP(I3,Historico_Cota!$I:$I,Historico_Cota!$J:$J,"-",,-1)</f>
        <v>4.0594101373254476E-2</v>
      </c>
      <c r="J11" s="52">
        <f>_xlfn.XLOOKUP(J3,Historico_Cota!$I:$I,Historico_Cota!$J:$J,"-",,-1)</f>
        <v>-2.7141260856679006E-2</v>
      </c>
      <c r="K11" s="52">
        <f>_xlfn.XLOOKUP(K3,Historico_Cota!$I:$I,Historico_Cota!$J:$J,"-",,-1)</f>
        <v>-2.6522576798448494E-2</v>
      </c>
      <c r="L11" s="52">
        <f>_xlfn.XLOOKUP(L3,Historico_Cota!$I:$I,Historico_Cota!$J:$J,"-",,-1)</f>
        <v>-2.4490469872900489E-2</v>
      </c>
      <c r="M11" s="52">
        <f>_xlfn.XLOOKUP(M3,Historico_Cota!$I:$I,Historico_Cota!$J:$J,"-",,-1)</f>
        <v>-1.1377039424779634E-2</v>
      </c>
      <c r="N11" s="52" cm="1">
        <f t="array" ref="N11">EXP(SUM(LN(1+_xlfn._xlws.FILTER(B11:M11,B11:M11&lt;&gt;"-"))))-1</f>
        <v>-5.5558493075244741E-2</v>
      </c>
      <c r="O11" s="1"/>
    </row>
    <row r="12" spans="1:15" x14ac:dyDescent="0.35">
      <c r="A12" t="s">
        <v>71</v>
      </c>
      <c r="B12" s="52" t="str">
        <f>_xlfn.XLOOKUP(B3,Historico_Cota!$I:$I,Historico_Cota!$K:$K,"-",,-1)</f>
        <v>-</v>
      </c>
      <c r="C12" s="52">
        <f>_xlfn.XLOOKUP(C3,Historico_Cota!$I:$I,Historico_Cota!$K:$K,"-",,-1)</f>
        <v>1.1180272598547258E-2</v>
      </c>
      <c r="D12" s="52">
        <f>_xlfn.XLOOKUP(D3,Historico_Cota!$I:$I,Historico_Cota!$K:$K,"-",,-1)</f>
        <v>-7.0835518394741781E-3</v>
      </c>
      <c r="E12" s="52">
        <f>_xlfn.XLOOKUP(E3,Historico_Cota!$I:$I,Historico_Cota!$K:$K,"-",,-1)</f>
        <v>-1.7032053899072475E-2</v>
      </c>
      <c r="F12" s="52">
        <f>_xlfn.XLOOKUP(F3,Historico_Cota!$I:$I,Historico_Cota!$K:$K,"-",,-1)</f>
        <v>-3.0384154148618947E-2</v>
      </c>
      <c r="G12" s="52">
        <f>_xlfn.XLOOKUP(G3,Historico_Cota!$I:$I,Historico_Cota!$K:$K,"-",,-1)</f>
        <v>1.4811533906877949E-2</v>
      </c>
      <c r="H12" s="52">
        <f>_xlfn.XLOOKUP(H3,Historico_Cota!$I:$I,Historico_Cota!$K:$K,"-",,-1)</f>
        <v>3.0226489237251686E-2</v>
      </c>
      <c r="I12" s="52">
        <f>_xlfn.XLOOKUP(I3,Historico_Cota!$I:$I,Historico_Cota!$K:$K,"-",,-1)</f>
        <v>6.5429546200715727E-2</v>
      </c>
      <c r="J12" s="52">
        <f>_xlfn.XLOOKUP(J3,Historico_Cota!$I:$I,Historico_Cota!$K:$K,"-",,-1)</f>
        <v>-3.0790048028730754E-2</v>
      </c>
      <c r="K12" s="52">
        <f>_xlfn.XLOOKUP(K3,Historico_Cota!$I:$I,Historico_Cota!$K:$K,"-",,-1)</f>
        <v>-1.5954838410140781E-2</v>
      </c>
      <c r="L12" s="52">
        <f>_xlfn.XLOOKUP(L3,Historico_Cota!$I:$I,Historico_Cota!$K:$K,"-",,-1)</f>
        <v>-3.1188005118672035E-2</v>
      </c>
      <c r="M12" s="52">
        <f>_xlfn.XLOOKUP(M3,Historico_Cota!$I:$I,Historico_Cota!$K:$K,"-",,-1)</f>
        <v>-4.2849709428419147E-2</v>
      </c>
      <c r="N12" s="52" cm="1">
        <f t="array" ref="N12">EXP(SUM(LN(1+_xlfn._xlws.FILTER(B12:M12,B12:M12&lt;&gt;"-"))))-1</f>
        <v>-5.7295164510351437E-2</v>
      </c>
      <c r="O12" s="1"/>
    </row>
    <row r="13" spans="1:15" x14ac:dyDescent="0.35">
      <c r="A13" t="s">
        <v>67</v>
      </c>
      <c r="B13" s="52" t="str">
        <f t="shared" ref="B13:N13" si="15">IFERROR((1+B11)/(1+B12),"-")</f>
        <v>-</v>
      </c>
      <c r="C13" s="52">
        <f t="shared" si="15"/>
        <v>1.0031796389707501</v>
      </c>
      <c r="D13" s="52">
        <f t="shared" si="15"/>
        <v>0.9952851060143536</v>
      </c>
      <c r="E13" s="52">
        <f t="shared" si="15"/>
        <v>0.98516349717558294</v>
      </c>
      <c r="F13" s="52">
        <f t="shared" si="15"/>
        <v>1.0071347340071635</v>
      </c>
      <c r="G13" s="52">
        <f t="shared" si="15"/>
        <v>0.9912751725797726</v>
      </c>
      <c r="H13" s="52">
        <f t="shared" si="15"/>
        <v>1.0114421282560577</v>
      </c>
      <c r="I13" s="52">
        <f t="shared" si="15"/>
        <v>0.9766897352189795</v>
      </c>
      <c r="J13" s="52">
        <f t="shared" si="15"/>
        <v>1.0037647025442016</v>
      </c>
      <c r="K13" s="52">
        <f t="shared" si="15"/>
        <v>0.98926092134711163</v>
      </c>
      <c r="L13" s="52">
        <f t="shared" si="15"/>
        <v>1.0069131423652449</v>
      </c>
      <c r="M13" s="52">
        <f t="shared" si="15"/>
        <v>1.0328816386660082</v>
      </c>
      <c r="N13" s="52">
        <f t="shared" si="15"/>
        <v>1.0018422218384024</v>
      </c>
      <c r="O13" s="1"/>
    </row>
    <row r="14" spans="1:15" x14ac:dyDescent="0.35">
      <c r="B14" s="1"/>
      <c r="C14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5C71-1434-4F31-9D11-DB10380ACD99}">
  <dimension ref="A1:A2"/>
  <sheetViews>
    <sheetView workbookViewId="0"/>
  </sheetViews>
  <sheetFormatPr defaultRowHeight="14.5" x14ac:dyDescent="0.35"/>
  <sheetData>
    <row r="1" spans="1:1" x14ac:dyDescent="0.35">
      <c r="A1" t="s">
        <v>69</v>
      </c>
    </row>
    <row r="2" spans="1:1" x14ac:dyDescent="0.35">
      <c r="A2" s="1">
        <v>0.13250000000000001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B42C-3F61-4C41-BD0C-574980AB3ECA}">
  <dimension ref="A1:D12"/>
  <sheetViews>
    <sheetView workbookViewId="0">
      <selection activeCell="B12" sqref="B12"/>
    </sheetView>
  </sheetViews>
  <sheetFormatPr defaultRowHeight="14.5" x14ac:dyDescent="0.35"/>
  <sheetData>
    <row r="1" spans="1:4" x14ac:dyDescent="0.35">
      <c r="A1" t="s">
        <v>34</v>
      </c>
      <c r="B1" t="s">
        <v>35</v>
      </c>
      <c r="C1" t="s">
        <v>21</v>
      </c>
      <c r="D1" t="s">
        <v>36</v>
      </c>
    </row>
    <row r="2" spans="1:4" x14ac:dyDescent="0.35">
      <c r="A2" t="s">
        <v>24</v>
      </c>
      <c r="B2" t="s">
        <v>37</v>
      </c>
      <c r="C2" t="s">
        <v>38</v>
      </c>
      <c r="D2" t="s">
        <v>39</v>
      </c>
    </row>
    <row r="3" spans="1:4" x14ac:dyDescent="0.35">
      <c r="A3" t="s">
        <v>25</v>
      </c>
      <c r="B3" t="s">
        <v>40</v>
      </c>
      <c r="C3" t="s">
        <v>41</v>
      </c>
      <c r="D3" t="s">
        <v>42</v>
      </c>
    </row>
    <row r="4" spans="1:4" x14ac:dyDescent="0.35">
      <c r="A4" t="s">
        <v>26</v>
      </c>
      <c r="B4" t="s">
        <v>43</v>
      </c>
      <c r="C4" t="s">
        <v>38</v>
      </c>
      <c r="D4" t="s">
        <v>39</v>
      </c>
    </row>
    <row r="5" spans="1:4" x14ac:dyDescent="0.35">
      <c r="A5" t="s">
        <v>27</v>
      </c>
      <c r="B5" t="s">
        <v>44</v>
      </c>
      <c r="C5" t="s">
        <v>45</v>
      </c>
      <c r="D5" t="s">
        <v>45</v>
      </c>
    </row>
    <row r="6" spans="1:4" x14ac:dyDescent="0.35">
      <c r="A6" t="s">
        <v>28</v>
      </c>
      <c r="B6" t="s">
        <v>46</v>
      </c>
      <c r="C6" t="s">
        <v>45</v>
      </c>
      <c r="D6" t="s">
        <v>45</v>
      </c>
    </row>
    <row r="7" spans="1:4" x14ac:dyDescent="0.35">
      <c r="A7" t="s">
        <v>29</v>
      </c>
      <c r="B7" t="s">
        <v>47</v>
      </c>
      <c r="C7" t="s">
        <v>48</v>
      </c>
      <c r="D7" t="s">
        <v>49</v>
      </c>
    </row>
    <row r="8" spans="1:4" x14ac:dyDescent="0.35">
      <c r="A8" t="s">
        <v>30</v>
      </c>
      <c r="B8" t="s">
        <v>50</v>
      </c>
      <c r="C8" t="s">
        <v>51</v>
      </c>
      <c r="D8" t="s">
        <v>52</v>
      </c>
    </row>
    <row r="9" spans="1:4" x14ac:dyDescent="0.35">
      <c r="A9" t="s">
        <v>31</v>
      </c>
      <c r="B9" t="s">
        <v>53</v>
      </c>
      <c r="C9" t="s">
        <v>48</v>
      </c>
      <c r="D9" t="s">
        <v>54</v>
      </c>
    </row>
    <row r="10" spans="1:4" x14ac:dyDescent="0.35">
      <c r="A10" t="s">
        <v>32</v>
      </c>
      <c r="B10" t="s">
        <v>55</v>
      </c>
      <c r="C10" t="s">
        <v>56</v>
      </c>
      <c r="D10" t="s">
        <v>57</v>
      </c>
    </row>
    <row r="11" spans="1:4" x14ac:dyDescent="0.35">
      <c r="A11" t="s">
        <v>22</v>
      </c>
      <c r="B11" t="s">
        <v>58</v>
      </c>
      <c r="C11" t="s">
        <v>23</v>
      </c>
      <c r="D11" t="s">
        <v>23</v>
      </c>
    </row>
    <row r="12" spans="1:4" x14ac:dyDescent="0.35">
      <c r="A12" t="s">
        <v>59</v>
      </c>
      <c r="B12" t="s">
        <v>60</v>
      </c>
      <c r="C12" t="s">
        <v>59</v>
      </c>
      <c r="D1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Historico_Cota</vt:lpstr>
      <vt:lpstr>Historico_Cota_old</vt:lpstr>
      <vt:lpstr>Cotistas</vt:lpstr>
      <vt:lpstr>Ativos</vt:lpstr>
      <vt:lpstr>Rent_Mensal</vt:lpstr>
      <vt:lpstr>Selic</vt:lpstr>
      <vt:lpstr>Cadastro_Acoes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Bassi</dc:creator>
  <cp:lastModifiedBy>João Pedro Bassi</cp:lastModifiedBy>
  <dcterms:created xsi:type="dcterms:W3CDTF">2025-02-27T20:51:39Z</dcterms:created>
  <dcterms:modified xsi:type="dcterms:W3CDTF">2025-03-14T23:49:13Z</dcterms:modified>
</cp:coreProperties>
</file>