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64850\Desktop\SAAS Model\"/>
    </mc:Choice>
  </mc:AlternateContent>
  <bookViews>
    <workbookView xWindow="0" yWindow="0" windowWidth="21585" windowHeight="8220" activeTab="3"/>
  </bookViews>
  <sheets>
    <sheet name="Recap" sheetId="1" r:id="rId1"/>
    <sheet name="Growth Hypotheses" sheetId="2" r:id="rId2"/>
    <sheet name="Costs Hypotheses" sheetId="3" r:id="rId3"/>
    <sheet name="Financial Model" sheetId="4" r:id="rId4"/>
  </sheets>
  <calcPr calcId="162913"/>
</workbook>
</file>

<file path=xl/calcChain.xml><?xml version="1.0" encoding="utf-8"?>
<calcChain xmlns="http://schemas.openxmlformats.org/spreadsheetml/2006/main">
  <c r="B68" i="4" l="1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Z52" i="4"/>
  <c r="Y52" i="4"/>
  <c r="X52" i="4"/>
  <c r="X80" i="4" s="1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1" i="4"/>
  <c r="Z49" i="4"/>
  <c r="Z69" i="4" s="1"/>
  <c r="Y49" i="4"/>
  <c r="Y69" i="4" s="1"/>
  <c r="X49" i="4"/>
  <c r="X69" i="4" s="1"/>
  <c r="W49" i="4"/>
  <c r="W69" i="4" s="1"/>
  <c r="V49" i="4"/>
  <c r="V69" i="4" s="1"/>
  <c r="U49" i="4"/>
  <c r="U69" i="4" s="1"/>
  <c r="T49" i="4"/>
  <c r="T69" i="4" s="1"/>
  <c r="S49" i="4"/>
  <c r="S69" i="4" s="1"/>
  <c r="R49" i="4"/>
  <c r="R69" i="4" s="1"/>
  <c r="Q49" i="4"/>
  <c r="Q69" i="4" s="1"/>
  <c r="P49" i="4"/>
  <c r="P69" i="4" s="1"/>
  <c r="O49" i="4"/>
  <c r="O69" i="4" s="1"/>
  <c r="N49" i="4"/>
  <c r="N69" i="4" s="1"/>
  <c r="M49" i="4"/>
  <c r="M69" i="4" s="1"/>
  <c r="L49" i="4"/>
  <c r="L69" i="4" s="1"/>
  <c r="K49" i="4"/>
  <c r="K69" i="4" s="1"/>
  <c r="J49" i="4"/>
  <c r="J69" i="4" s="1"/>
  <c r="I49" i="4"/>
  <c r="I69" i="4" s="1"/>
  <c r="H49" i="4"/>
  <c r="H69" i="4" s="1"/>
  <c r="G49" i="4"/>
  <c r="G69" i="4" s="1"/>
  <c r="F49" i="4"/>
  <c r="F69" i="4" s="1"/>
  <c r="E49" i="4"/>
  <c r="E69" i="4" s="1"/>
  <c r="D49" i="4"/>
  <c r="D69" i="4" s="1"/>
  <c r="C49" i="4"/>
  <c r="C69" i="4" s="1"/>
  <c r="B49" i="4"/>
  <c r="B69" i="4" s="1"/>
  <c r="B46" i="4"/>
  <c r="B45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Z25" i="4"/>
  <c r="Y25" i="4"/>
  <c r="Y42" i="4" s="1"/>
  <c r="X25" i="4"/>
  <c r="W25" i="4"/>
  <c r="V25" i="4"/>
  <c r="U25" i="4"/>
  <c r="T25" i="4"/>
  <c r="S25" i="4"/>
  <c r="R25" i="4"/>
  <c r="Q25" i="4"/>
  <c r="Q42" i="4" s="1"/>
  <c r="P25" i="4"/>
  <c r="O25" i="4"/>
  <c r="N25" i="4"/>
  <c r="M25" i="4"/>
  <c r="L25" i="4"/>
  <c r="K25" i="4"/>
  <c r="J25" i="4"/>
  <c r="I25" i="4"/>
  <c r="I42" i="4" s="1"/>
  <c r="H25" i="4"/>
  <c r="G25" i="4"/>
  <c r="F25" i="4"/>
  <c r="E25" i="4"/>
  <c r="D25" i="4"/>
  <c r="C25" i="4"/>
  <c r="B25" i="4"/>
  <c r="Z24" i="4"/>
  <c r="Z42" i="4" s="1"/>
  <c r="Y24" i="4"/>
  <c r="X24" i="4"/>
  <c r="W24" i="4"/>
  <c r="V24" i="4"/>
  <c r="V42" i="4" s="1"/>
  <c r="U24" i="4"/>
  <c r="T24" i="4"/>
  <c r="S24" i="4"/>
  <c r="R24" i="4"/>
  <c r="R42" i="4" s="1"/>
  <c r="Q24" i="4"/>
  <c r="P24" i="4"/>
  <c r="O24" i="4"/>
  <c r="N24" i="4"/>
  <c r="N42" i="4" s="1"/>
  <c r="M24" i="4"/>
  <c r="L24" i="4"/>
  <c r="K24" i="4"/>
  <c r="J24" i="4"/>
  <c r="J42" i="4" s="1"/>
  <c r="I24" i="4"/>
  <c r="H24" i="4"/>
  <c r="G24" i="4"/>
  <c r="F24" i="4"/>
  <c r="F42" i="4" s="1"/>
  <c r="E24" i="4"/>
  <c r="D24" i="4"/>
  <c r="C24" i="4"/>
  <c r="B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Z22" i="4"/>
  <c r="Y22" i="4"/>
  <c r="X22" i="4"/>
  <c r="X42" i="4" s="1"/>
  <c r="W22" i="4"/>
  <c r="V22" i="4"/>
  <c r="U22" i="4"/>
  <c r="U42" i="4" s="1"/>
  <c r="T22" i="4"/>
  <c r="T42" i="4" s="1"/>
  <c r="S22" i="4"/>
  <c r="R22" i="4"/>
  <c r="Q22" i="4"/>
  <c r="P22" i="4"/>
  <c r="P42" i="4" s="1"/>
  <c r="O22" i="4"/>
  <c r="N22" i="4"/>
  <c r="M22" i="4"/>
  <c r="M42" i="4" s="1"/>
  <c r="L22" i="4"/>
  <c r="L42" i="4" s="1"/>
  <c r="K22" i="4"/>
  <c r="J22" i="4"/>
  <c r="I22" i="4"/>
  <c r="H22" i="4"/>
  <c r="H42" i="4" s="1"/>
  <c r="G22" i="4"/>
  <c r="F22" i="4"/>
  <c r="E22" i="4"/>
  <c r="E42" i="4" s="1"/>
  <c r="D22" i="4"/>
  <c r="D42" i="4" s="1"/>
  <c r="C22" i="4"/>
  <c r="B22" i="4"/>
  <c r="C13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C12" i="4" s="1"/>
  <c r="C8" i="4"/>
  <c r="D8" i="4" s="1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S80" i="4" s="1"/>
  <c r="F5" i="3"/>
  <c r="F4" i="3"/>
  <c r="F3" i="3"/>
  <c r="C83" i="4" s="1"/>
  <c r="H6" i="1"/>
  <c r="E8" i="4" l="1"/>
  <c r="D11" i="4"/>
  <c r="C14" i="4"/>
  <c r="D80" i="4"/>
  <c r="P80" i="4"/>
  <c r="J50" i="4"/>
  <c r="R50" i="4"/>
  <c r="Z50" i="4"/>
  <c r="L80" i="4"/>
  <c r="C11" i="4"/>
  <c r="C50" i="4"/>
  <c r="K50" i="4"/>
  <c r="I80" i="4"/>
  <c r="I61" i="4"/>
  <c r="M80" i="4"/>
  <c r="M61" i="4"/>
  <c r="Q80" i="4"/>
  <c r="Q61" i="4"/>
  <c r="U80" i="4"/>
  <c r="U61" i="4"/>
  <c r="L61" i="4"/>
  <c r="K70" i="4"/>
  <c r="H80" i="4"/>
  <c r="T80" i="4"/>
  <c r="E80" i="4"/>
  <c r="E61" i="4"/>
  <c r="F50" i="4"/>
  <c r="N50" i="4"/>
  <c r="V50" i="4"/>
  <c r="P61" i="4"/>
  <c r="H61" i="4"/>
  <c r="X61" i="4"/>
  <c r="Z83" i="4"/>
  <c r="V83" i="4"/>
  <c r="R83" i="4"/>
  <c r="N83" i="4"/>
  <c r="J83" i="4"/>
  <c r="F83" i="4"/>
  <c r="Z70" i="4"/>
  <c r="V70" i="4"/>
  <c r="R70" i="4"/>
  <c r="N70" i="4"/>
  <c r="J70" i="4"/>
  <c r="F70" i="4"/>
  <c r="Y83" i="4"/>
  <c r="U83" i="4"/>
  <c r="Q83" i="4"/>
  <c r="M83" i="4"/>
  <c r="I83" i="4"/>
  <c r="E83" i="4"/>
  <c r="Y70" i="4"/>
  <c r="U70" i="4"/>
  <c r="Q70" i="4"/>
  <c r="M70" i="4"/>
  <c r="I70" i="4"/>
  <c r="E70" i="4"/>
  <c r="X83" i="4"/>
  <c r="T83" i="4"/>
  <c r="P83" i="4"/>
  <c r="L83" i="4"/>
  <c r="H83" i="4"/>
  <c r="D83" i="4"/>
  <c r="X70" i="4"/>
  <c r="T70" i="4"/>
  <c r="P70" i="4"/>
  <c r="L70" i="4"/>
  <c r="H70" i="4"/>
  <c r="D70" i="4"/>
  <c r="O83" i="4"/>
  <c r="W70" i="4"/>
  <c r="G70" i="4"/>
  <c r="K83" i="4"/>
  <c r="S70" i="4"/>
  <c r="C70" i="4"/>
  <c r="W83" i="4"/>
  <c r="G83" i="4"/>
  <c r="W80" i="4"/>
  <c r="G80" i="4"/>
  <c r="O70" i="4"/>
  <c r="S50" i="4"/>
  <c r="C42" i="4"/>
  <c r="G42" i="4"/>
  <c r="K42" i="4"/>
  <c r="O42" i="4"/>
  <c r="S42" i="4"/>
  <c r="W42" i="4"/>
  <c r="G50" i="4"/>
  <c r="O50" i="4"/>
  <c r="W50" i="4"/>
  <c r="C61" i="4"/>
  <c r="G61" i="4"/>
  <c r="K61" i="4"/>
  <c r="O80" i="4"/>
  <c r="S61" i="4"/>
  <c r="W61" i="4"/>
  <c r="D61" i="4"/>
  <c r="T61" i="4"/>
  <c r="C80" i="4"/>
  <c r="S83" i="4"/>
  <c r="Y80" i="4"/>
  <c r="Y61" i="4"/>
  <c r="D50" i="4"/>
  <c r="H50" i="4"/>
  <c r="L50" i="4"/>
  <c r="P50" i="4"/>
  <c r="T50" i="4"/>
  <c r="X50" i="4"/>
  <c r="F80" i="4"/>
  <c r="J80" i="4"/>
  <c r="N80" i="4"/>
  <c r="R80" i="4"/>
  <c r="V80" i="4"/>
  <c r="Z80" i="4"/>
  <c r="F61" i="4"/>
  <c r="J61" i="4"/>
  <c r="N61" i="4"/>
  <c r="R61" i="4"/>
  <c r="V61" i="4"/>
  <c r="Z61" i="4"/>
  <c r="K80" i="4"/>
  <c r="E50" i="4"/>
  <c r="I50" i="4"/>
  <c r="M50" i="4"/>
  <c r="Q50" i="4"/>
  <c r="U50" i="4"/>
  <c r="Y50" i="4"/>
  <c r="O61" i="4"/>
  <c r="C66" i="4" l="1"/>
  <c r="C45" i="4"/>
  <c r="C16" i="4"/>
  <c r="C68" i="4" s="1"/>
  <c r="C71" i="4" s="1"/>
  <c r="D13" i="4"/>
  <c r="C46" i="4"/>
  <c r="C81" i="4"/>
  <c r="D8" i="1"/>
  <c r="F8" i="1"/>
  <c r="F9" i="1"/>
  <c r="D9" i="1"/>
  <c r="E11" i="4"/>
  <c r="F8" i="4"/>
  <c r="G8" i="4" l="1"/>
  <c r="F11" i="4"/>
  <c r="D14" i="4"/>
  <c r="D12" i="4"/>
  <c r="C74" i="4"/>
  <c r="C84" i="4"/>
  <c r="C72" i="4"/>
  <c r="C17" i="4"/>
  <c r="C47" i="4"/>
  <c r="C77" i="4" s="1"/>
  <c r="C78" i="4" l="1"/>
  <c r="C75" i="4"/>
  <c r="C87" i="4"/>
  <c r="D16" i="4"/>
  <c r="D68" i="4" s="1"/>
  <c r="D71" i="4" s="1"/>
  <c r="D45" i="4"/>
  <c r="D47" i="4" s="1"/>
  <c r="D77" i="4" s="1"/>
  <c r="D78" i="4" s="1"/>
  <c r="D15" i="4"/>
  <c r="E13" i="4"/>
  <c r="D46" i="4"/>
  <c r="D66" i="4"/>
  <c r="H8" i="4"/>
  <c r="G11" i="4"/>
  <c r="I8" i="4" l="1"/>
  <c r="H11" i="4"/>
  <c r="D72" i="4"/>
  <c r="C88" i="4"/>
  <c r="D74" i="4"/>
  <c r="D84" i="4"/>
  <c r="D81" i="4"/>
  <c r="E14" i="4"/>
  <c r="E12" i="4"/>
  <c r="D17" i="4"/>
  <c r="E46" i="4" l="1"/>
  <c r="E66" i="4"/>
  <c r="E16" i="4"/>
  <c r="E68" i="4" s="1"/>
  <c r="E71" i="4" s="1"/>
  <c r="E45" i="4"/>
  <c r="E47" i="4" s="1"/>
  <c r="E77" i="4" s="1"/>
  <c r="E15" i="4"/>
  <c r="F13" i="4"/>
  <c r="D87" i="4"/>
  <c r="D75" i="4"/>
  <c r="I11" i="4"/>
  <c r="J8" i="4"/>
  <c r="E72" i="4" l="1"/>
  <c r="J11" i="4"/>
  <c r="K8" i="4"/>
  <c r="F12" i="4"/>
  <c r="F14" i="4"/>
  <c r="E17" i="4"/>
  <c r="E74" i="4"/>
  <c r="E84" i="4"/>
  <c r="E81" i="4"/>
  <c r="D88" i="4"/>
  <c r="E78" i="4"/>
  <c r="E87" i="4" l="1"/>
  <c r="E75" i="4"/>
  <c r="L8" i="4"/>
  <c r="K11" i="4"/>
  <c r="F46" i="4"/>
  <c r="F66" i="4"/>
  <c r="F45" i="4"/>
  <c r="F47" i="4" s="1"/>
  <c r="F77" i="4" s="1"/>
  <c r="F17" i="4"/>
  <c r="F16" i="4"/>
  <c r="F68" i="4" s="1"/>
  <c r="F71" i="4" s="1"/>
  <c r="F15" i="4"/>
  <c r="G13" i="4"/>
  <c r="G12" i="4" l="1"/>
  <c r="G14" i="4"/>
  <c r="F78" i="4"/>
  <c r="M8" i="4"/>
  <c r="L11" i="4"/>
  <c r="F74" i="4"/>
  <c r="F81" i="4"/>
  <c r="F84" i="4"/>
  <c r="F72" i="4"/>
  <c r="E88" i="4"/>
  <c r="F87" i="4" l="1"/>
  <c r="F75" i="4"/>
  <c r="G66" i="4"/>
  <c r="G45" i="4"/>
  <c r="G16" i="4"/>
  <c r="G68" i="4" s="1"/>
  <c r="G71" i="4" s="1"/>
  <c r="G15" i="4"/>
  <c r="G46" i="4"/>
  <c r="H13" i="4"/>
  <c r="M11" i="4"/>
  <c r="N8" i="4"/>
  <c r="O8" i="4" l="1"/>
  <c r="N11" i="4"/>
  <c r="G74" i="4"/>
  <c r="G81" i="4"/>
  <c r="G84" i="4"/>
  <c r="G47" i="4"/>
  <c r="G77" i="4" s="1"/>
  <c r="G72" i="4"/>
  <c r="H12" i="4"/>
  <c r="H14" i="4" s="1"/>
  <c r="G17" i="4"/>
  <c r="F88" i="4"/>
  <c r="H16" i="4" l="1"/>
  <c r="H68" i="4" s="1"/>
  <c r="H71" i="4" s="1"/>
  <c r="H46" i="4"/>
  <c r="I13" i="4"/>
  <c r="H45" i="4"/>
  <c r="H66" i="4"/>
  <c r="H15" i="4"/>
  <c r="G78" i="4"/>
  <c r="G75" i="4"/>
  <c r="G87" i="4"/>
  <c r="O11" i="4"/>
  <c r="P8" i="4"/>
  <c r="G88" i="4" l="1"/>
  <c r="I12" i="4"/>
  <c r="I14" i="4" s="1"/>
  <c r="H74" i="4"/>
  <c r="H81" i="4"/>
  <c r="H84" i="4"/>
  <c r="H72" i="4"/>
  <c r="Q8" i="4"/>
  <c r="P11" i="4"/>
  <c r="H47" i="4"/>
  <c r="H77" i="4" s="1"/>
  <c r="H78" i="4" s="1"/>
  <c r="H17" i="4"/>
  <c r="I46" i="4" l="1"/>
  <c r="I66" i="4"/>
  <c r="I15" i="4"/>
  <c r="I45" i="4"/>
  <c r="I47" i="4" s="1"/>
  <c r="I77" i="4" s="1"/>
  <c r="I78" i="4" s="1"/>
  <c r="I16" i="4"/>
  <c r="I68" i="4" s="1"/>
  <c r="I71" i="4" s="1"/>
  <c r="I72" i="4" s="1"/>
  <c r="I17" i="4"/>
  <c r="J13" i="4"/>
  <c r="Q11" i="4"/>
  <c r="R8" i="4"/>
  <c r="H87" i="4"/>
  <c r="H88" i="4" s="1"/>
  <c r="H75" i="4"/>
  <c r="I74" i="4" l="1"/>
  <c r="I81" i="4"/>
  <c r="I84" i="4"/>
  <c r="J14" i="4"/>
  <c r="J12" i="4"/>
  <c r="S8" i="4"/>
  <c r="R11" i="4"/>
  <c r="J46" i="4" l="1"/>
  <c r="J66" i="4"/>
  <c r="J45" i="4"/>
  <c r="J47" i="4" s="1"/>
  <c r="J77" i="4" s="1"/>
  <c r="J78" i="4" s="1"/>
  <c r="K13" i="4"/>
  <c r="J16" i="4"/>
  <c r="J68" i="4" s="1"/>
  <c r="J71" i="4" s="1"/>
  <c r="J72" i="4" s="1"/>
  <c r="J15" i="4"/>
  <c r="T8" i="4"/>
  <c r="S11" i="4"/>
  <c r="I87" i="4"/>
  <c r="I88" i="4" s="1"/>
  <c r="I75" i="4"/>
  <c r="K12" i="4" l="1"/>
  <c r="K14" i="4" s="1"/>
  <c r="J74" i="4"/>
  <c r="J81" i="4"/>
  <c r="J84" i="4"/>
  <c r="U8" i="4"/>
  <c r="T11" i="4"/>
  <c r="J17" i="4"/>
  <c r="K66" i="4" l="1"/>
  <c r="K45" i="4"/>
  <c r="K16" i="4"/>
  <c r="K68" i="4" s="1"/>
  <c r="K71" i="4" s="1"/>
  <c r="K72" i="4" s="1"/>
  <c r="K15" i="4"/>
  <c r="L13" i="4"/>
  <c r="K46" i="4"/>
  <c r="J87" i="4"/>
  <c r="J88" i="4" s="1"/>
  <c r="J75" i="4"/>
  <c r="U11" i="4"/>
  <c r="V8" i="4"/>
  <c r="K17" i="4" l="1"/>
  <c r="W8" i="4"/>
  <c r="V11" i="4"/>
  <c r="L14" i="4"/>
  <c r="L12" i="4"/>
  <c r="K47" i="4"/>
  <c r="K77" i="4" s="1"/>
  <c r="K78" i="4" s="1"/>
  <c r="K74" i="4"/>
  <c r="K84" i="4"/>
  <c r="K81" i="4"/>
  <c r="L16" i="4" l="1"/>
  <c r="L68" i="4" s="1"/>
  <c r="L71" i="4" s="1"/>
  <c r="L72" i="4" s="1"/>
  <c r="L66" i="4"/>
  <c r="L45" i="4"/>
  <c r="L47" i="4" s="1"/>
  <c r="L77" i="4" s="1"/>
  <c r="L78" i="4" s="1"/>
  <c r="M13" i="4"/>
  <c r="L46" i="4"/>
  <c r="L15" i="4"/>
  <c r="K87" i="4"/>
  <c r="K88" i="4" s="1"/>
  <c r="K75" i="4"/>
  <c r="X8" i="4"/>
  <c r="W11" i="4"/>
  <c r="L74" i="4" l="1"/>
  <c r="L81" i="4"/>
  <c r="L84" i="4"/>
  <c r="Y8" i="4"/>
  <c r="X11" i="4"/>
  <c r="M12" i="4"/>
  <c r="M14" i="4" s="1"/>
  <c r="L17" i="4"/>
  <c r="M46" i="4" l="1"/>
  <c r="M66" i="4"/>
  <c r="M16" i="4"/>
  <c r="M68" i="4" s="1"/>
  <c r="M71" i="4" s="1"/>
  <c r="M72" i="4" s="1"/>
  <c r="M15" i="4"/>
  <c r="N13" i="4"/>
  <c r="M45" i="4"/>
  <c r="M47" i="4" s="1"/>
  <c r="M77" i="4" s="1"/>
  <c r="M78" i="4" s="1"/>
  <c r="Y11" i="4"/>
  <c r="Z8" i="4"/>
  <c r="Z11" i="4" s="1"/>
  <c r="L87" i="4"/>
  <c r="L88" i="4" s="1"/>
  <c r="L75" i="4"/>
  <c r="M17" i="4" l="1"/>
  <c r="N12" i="4"/>
  <c r="N14" i="4" s="1"/>
  <c r="M74" i="4"/>
  <c r="M81" i="4"/>
  <c r="M84" i="4"/>
  <c r="N46" i="4" l="1"/>
  <c r="N66" i="4"/>
  <c r="N45" i="4"/>
  <c r="N47" i="4" s="1"/>
  <c r="N77" i="4" s="1"/>
  <c r="N17" i="4"/>
  <c r="N16" i="4"/>
  <c r="N68" i="4" s="1"/>
  <c r="N71" i="4" s="1"/>
  <c r="N15" i="4"/>
  <c r="O13" i="4"/>
  <c r="M87" i="4"/>
  <c r="M88" i="4" s="1"/>
  <c r="M75" i="4"/>
  <c r="N78" i="4" l="1"/>
  <c r="D7" i="1"/>
  <c r="N74" i="4"/>
  <c r="N84" i="4"/>
  <c r="N81" i="4"/>
  <c r="D3" i="1"/>
  <c r="O12" i="4"/>
  <c r="O14" i="4" s="1"/>
  <c r="N72" i="4"/>
  <c r="D6" i="1"/>
  <c r="C6" i="1" s="1"/>
  <c r="O66" i="4" l="1"/>
  <c r="O45" i="4"/>
  <c r="O47" i="4" s="1"/>
  <c r="O77" i="4" s="1"/>
  <c r="O16" i="4"/>
  <c r="O68" i="4" s="1"/>
  <c r="O71" i="4" s="1"/>
  <c r="O15" i="4"/>
  <c r="O46" i="4"/>
  <c r="P13" i="4"/>
  <c r="N87" i="4"/>
  <c r="N88" i="4" s="1"/>
  <c r="N75" i="4"/>
  <c r="D11" i="1"/>
  <c r="C9" i="1"/>
  <c r="C8" i="1"/>
  <c r="C7" i="1"/>
  <c r="O72" i="4" l="1"/>
  <c r="P12" i="4"/>
  <c r="P14" i="4" s="1"/>
  <c r="O17" i="4"/>
  <c r="O78" i="4"/>
  <c r="O74" i="4"/>
  <c r="O84" i="4"/>
  <c r="O81" i="4"/>
  <c r="P16" i="4" l="1"/>
  <c r="P68" i="4" s="1"/>
  <c r="P71" i="4" s="1"/>
  <c r="P15" i="4"/>
  <c r="P46" i="4"/>
  <c r="Q13" i="4"/>
  <c r="P66" i="4"/>
  <c r="P45" i="4"/>
  <c r="O87" i="4"/>
  <c r="O88" i="4" s="1"/>
  <c r="O75" i="4"/>
  <c r="P47" i="4" l="1"/>
  <c r="P77" i="4" s="1"/>
  <c r="P74" i="4"/>
  <c r="P81" i="4"/>
  <c r="P84" i="4"/>
  <c r="P72" i="4"/>
  <c r="Q12" i="4"/>
  <c r="Q14" i="4" s="1"/>
  <c r="P17" i="4"/>
  <c r="Q46" i="4" l="1"/>
  <c r="Q66" i="4"/>
  <c r="Q45" i="4"/>
  <c r="Q47" i="4" s="1"/>
  <c r="Q77" i="4" s="1"/>
  <c r="Q78" i="4" s="1"/>
  <c r="Q17" i="4"/>
  <c r="Q15" i="4"/>
  <c r="R13" i="4"/>
  <c r="Q16" i="4"/>
  <c r="Q68" i="4" s="1"/>
  <c r="Q71" i="4" s="1"/>
  <c r="P87" i="4"/>
  <c r="P88" i="4" s="1"/>
  <c r="P75" i="4"/>
  <c r="P78" i="4"/>
  <c r="Q72" i="4" l="1"/>
  <c r="Q74" i="4"/>
  <c r="Q81" i="4"/>
  <c r="Q84" i="4"/>
  <c r="R12" i="4"/>
  <c r="R14" i="4" s="1"/>
  <c r="R46" i="4" l="1"/>
  <c r="R66" i="4"/>
  <c r="R45" i="4"/>
  <c r="R47" i="4" s="1"/>
  <c r="R77" i="4" s="1"/>
  <c r="R15" i="4"/>
  <c r="R16" i="4"/>
  <c r="R68" i="4" s="1"/>
  <c r="R71" i="4" s="1"/>
  <c r="S13" i="4"/>
  <c r="Q87" i="4"/>
  <c r="Q88" i="4" s="1"/>
  <c r="Q75" i="4"/>
  <c r="S12" i="4" l="1"/>
  <c r="S14" i="4" s="1"/>
  <c r="R72" i="4"/>
  <c r="R78" i="4"/>
  <c r="R74" i="4"/>
  <c r="R84" i="4"/>
  <c r="R81" i="4"/>
  <c r="R17" i="4"/>
  <c r="S66" i="4" l="1"/>
  <c r="S45" i="4"/>
  <c r="S16" i="4"/>
  <c r="S68" i="4" s="1"/>
  <c r="S71" i="4" s="1"/>
  <c r="S15" i="4"/>
  <c r="T13" i="4"/>
  <c r="S46" i="4"/>
  <c r="R87" i="4"/>
  <c r="R88" i="4" s="1"/>
  <c r="R75" i="4"/>
  <c r="S72" i="4" l="1"/>
  <c r="S17" i="4"/>
  <c r="T14" i="4"/>
  <c r="T12" i="4"/>
  <c r="S47" i="4"/>
  <c r="S77" i="4" s="1"/>
  <c r="S74" i="4"/>
  <c r="S81" i="4"/>
  <c r="S84" i="4"/>
  <c r="S78" i="4" l="1"/>
  <c r="T16" i="4"/>
  <c r="T68" i="4" s="1"/>
  <c r="T71" i="4" s="1"/>
  <c r="T72" i="4" s="1"/>
  <c r="T15" i="4"/>
  <c r="T45" i="4"/>
  <c r="U13" i="4"/>
  <c r="T46" i="4"/>
  <c r="T66" i="4"/>
  <c r="S75" i="4"/>
  <c r="S87" i="4"/>
  <c r="S88" i="4" s="1"/>
  <c r="U12" i="4" l="1"/>
  <c r="U14" i="4" s="1"/>
  <c r="T47" i="4"/>
  <c r="T77" i="4" s="1"/>
  <c r="T78" i="4" s="1"/>
  <c r="T17" i="4"/>
  <c r="T74" i="4"/>
  <c r="T81" i="4"/>
  <c r="T84" i="4"/>
  <c r="U46" i="4" l="1"/>
  <c r="U66" i="4"/>
  <c r="U16" i="4"/>
  <c r="U68" i="4" s="1"/>
  <c r="U71" i="4" s="1"/>
  <c r="U72" i="4" s="1"/>
  <c r="U15" i="4"/>
  <c r="U45" i="4"/>
  <c r="U47" i="4" s="1"/>
  <c r="U77" i="4" s="1"/>
  <c r="U78" i="4" s="1"/>
  <c r="V13" i="4"/>
  <c r="T87" i="4"/>
  <c r="T88" i="4" s="1"/>
  <c r="T75" i="4"/>
  <c r="V12" i="4" l="1"/>
  <c r="V14" i="4" s="1"/>
  <c r="U17" i="4"/>
  <c r="U74" i="4"/>
  <c r="U84" i="4"/>
  <c r="U81" i="4"/>
  <c r="V46" i="4" l="1"/>
  <c r="V66" i="4"/>
  <c r="V45" i="4"/>
  <c r="V47" i="4" s="1"/>
  <c r="V77" i="4" s="1"/>
  <c r="V78" i="4" s="1"/>
  <c r="V17" i="4"/>
  <c r="V16" i="4"/>
  <c r="V68" i="4" s="1"/>
  <c r="V71" i="4" s="1"/>
  <c r="V72" i="4" s="1"/>
  <c r="V15" i="4"/>
  <c r="W13" i="4"/>
  <c r="U87" i="4"/>
  <c r="U88" i="4" s="1"/>
  <c r="U75" i="4"/>
  <c r="V74" i="4" l="1"/>
  <c r="V84" i="4"/>
  <c r="V81" i="4"/>
  <c r="W12" i="4"/>
  <c r="W14" i="4" s="1"/>
  <c r="W66" i="4" l="1"/>
  <c r="W45" i="4"/>
  <c r="W16" i="4"/>
  <c r="W68" i="4" s="1"/>
  <c r="W71" i="4" s="1"/>
  <c r="W72" i="4" s="1"/>
  <c r="W15" i="4"/>
  <c r="W46" i="4"/>
  <c r="X13" i="4"/>
  <c r="V87" i="4"/>
  <c r="V88" i="4" s="1"/>
  <c r="V75" i="4"/>
  <c r="X12" i="4" l="1"/>
  <c r="X14" i="4" s="1"/>
  <c r="W17" i="4"/>
  <c r="W47" i="4"/>
  <c r="W77" i="4" s="1"/>
  <c r="W78" i="4" s="1"/>
  <c r="W74" i="4"/>
  <c r="W84" i="4"/>
  <c r="W81" i="4"/>
  <c r="X16" i="4" l="1"/>
  <c r="X68" i="4" s="1"/>
  <c r="X71" i="4" s="1"/>
  <c r="X72" i="4" s="1"/>
  <c r="X15" i="4"/>
  <c r="X46" i="4"/>
  <c r="Y13" i="4"/>
  <c r="X66" i="4"/>
  <c r="X45" i="4"/>
  <c r="X47" i="4" s="1"/>
  <c r="X77" i="4" s="1"/>
  <c r="X78" i="4" s="1"/>
  <c r="W75" i="4"/>
  <c r="W87" i="4"/>
  <c r="W88" i="4" s="1"/>
  <c r="X74" i="4" l="1"/>
  <c r="X81" i="4"/>
  <c r="X84" i="4"/>
  <c r="Y12" i="4"/>
  <c r="Y14" i="4" s="1"/>
  <c r="X17" i="4"/>
  <c r="Y46" i="4" l="1"/>
  <c r="Y66" i="4"/>
  <c r="Y45" i="4"/>
  <c r="Y47" i="4" s="1"/>
  <c r="Y77" i="4" s="1"/>
  <c r="Y78" i="4" s="1"/>
  <c r="Y16" i="4"/>
  <c r="Y68" i="4" s="1"/>
  <c r="Y71" i="4" s="1"/>
  <c r="Y72" i="4" s="1"/>
  <c r="Z13" i="4"/>
  <c r="Y15" i="4"/>
  <c r="X87" i="4"/>
  <c r="X88" i="4" s="1"/>
  <c r="X75" i="4"/>
  <c r="Y74" i="4" l="1"/>
  <c r="Y81" i="4"/>
  <c r="Y84" i="4"/>
  <c r="Y17" i="4"/>
  <c r="Z12" i="4"/>
  <c r="Z14" i="4" s="1"/>
  <c r="Z46" i="4" l="1"/>
  <c r="Z66" i="4"/>
  <c r="Z45" i="4"/>
  <c r="Z47" i="4" s="1"/>
  <c r="Z77" i="4" s="1"/>
  <c r="Z17" i="4"/>
  <c r="Z16" i="4"/>
  <c r="Z68" i="4" s="1"/>
  <c r="Z71" i="4" s="1"/>
  <c r="Z15" i="4"/>
  <c r="Y87" i="4"/>
  <c r="Y88" i="4" s="1"/>
  <c r="Y75" i="4"/>
  <c r="Z78" i="4" l="1"/>
  <c r="F7" i="1"/>
  <c r="Z74" i="4"/>
  <c r="Z81" i="4"/>
  <c r="Z84" i="4"/>
  <c r="F3" i="1"/>
  <c r="Z72" i="4"/>
  <c r="F6" i="1"/>
  <c r="E6" i="1" s="1"/>
  <c r="Z87" i="4" l="1"/>
  <c r="Z75" i="4"/>
  <c r="E7" i="1"/>
  <c r="F11" i="1"/>
  <c r="E8" i="1"/>
  <c r="E9" i="1"/>
  <c r="Z88" i="4" l="1"/>
  <c r="F14" i="1"/>
</calcChain>
</file>

<file path=xl/sharedStrings.xml><?xml version="1.0" encoding="utf-8"?>
<sst xmlns="http://schemas.openxmlformats.org/spreadsheetml/2006/main" count="135" uniqueCount="96">
  <si>
    <t>Personnel</t>
  </si>
  <si>
    <t>Name (optional)</t>
  </si>
  <si>
    <t>Yearly Cost (tax included)</t>
  </si>
  <si>
    <t>Starting month</t>
  </si>
  <si>
    <t>Category</t>
  </si>
  <si>
    <t>CEO</t>
  </si>
  <si>
    <t>Year 1</t>
  </si>
  <si>
    <t>Founder 1</t>
  </si>
  <si>
    <t>Year 2</t>
  </si>
  <si>
    <t>Revenue</t>
  </si>
  <si>
    <t>ARR</t>
  </si>
  <si>
    <t>Hypotheses</t>
  </si>
  <si>
    <t>Q1</t>
  </si>
  <si>
    <t>Q2</t>
  </si>
  <si>
    <t>CTO</t>
  </si>
  <si>
    <t>Founder 2</t>
  </si>
  <si>
    <t>Q3</t>
  </si>
  <si>
    <t>Q4</t>
  </si>
  <si>
    <t>Engineer</t>
  </si>
  <si>
    <t>Founder 3</t>
  </si>
  <si>
    <t>Average monthly price of subscriptions</t>
  </si>
  <si>
    <t>Founder 4</t>
  </si>
  <si>
    <t>Joe</t>
  </si>
  <si>
    <t xml:space="preserve">Monthly growth rate in number of new customer </t>
  </si>
  <si>
    <t>Samantha</t>
  </si>
  <si>
    <t>Fred</t>
  </si>
  <si>
    <r>
      <rPr>
        <sz val="10"/>
        <color rgb="FFFF0000"/>
        <rFont val="Arial"/>
      </rPr>
      <t>Note:</t>
    </r>
    <r>
      <rPr>
        <sz val="10"/>
        <color rgb="FF000000"/>
        <rFont val="Arial"/>
      </rPr>
      <t xml:space="preserve"> To edit the numbers, first make a copy of this sheet (File &gt; Make a copy).</t>
    </r>
  </si>
  <si>
    <t>TBD</t>
  </si>
  <si>
    <t>Monthly revenue churn rate</t>
  </si>
  <si>
    <t>Customer success</t>
  </si>
  <si>
    <t>Mike</t>
  </si>
  <si>
    <t>Costs</t>
  </si>
  <si>
    <t>Support</t>
  </si>
  <si>
    <t>Lucie</t>
  </si>
  <si>
    <t>Sales</t>
  </si>
  <si>
    <t>Toby</t>
  </si>
  <si>
    <t>Number of new customers added last month</t>
  </si>
  <si>
    <t>Cannot be ZERO</t>
  </si>
  <si>
    <t>Starting MRR</t>
  </si>
  <si>
    <t>Made by Gary Gaspar</t>
  </si>
  <si>
    <t>Costs of Good Sold</t>
  </si>
  <si>
    <t>Marketing</t>
  </si>
  <si>
    <t>Kevin</t>
  </si>
  <si>
    <t>Marketing spending</t>
  </si>
  <si>
    <t>% of MRR</t>
  </si>
  <si>
    <t>Adwords</t>
  </si>
  <si>
    <t>Social / display ads</t>
  </si>
  <si>
    <t>Cost of good sold</t>
  </si>
  <si>
    <t>Payement Processing fees</t>
  </si>
  <si>
    <t>Hosting &amp; Bandwidth</t>
  </si>
  <si>
    <t>Miscellaneous</t>
  </si>
  <si>
    <t>Technical Contractors (designer, developers..)</t>
  </si>
  <si>
    <t>Marketing Contractors (writer, SEO agency...)</t>
  </si>
  <si>
    <t>Lawyer, accountants...</t>
  </si>
  <si>
    <t>Travel</t>
  </si>
  <si>
    <t>Office rent &amp; utilities</t>
  </si>
  <si>
    <t>Telecommunications, internet, office supplies</t>
  </si>
  <si>
    <t>Inssurance</t>
  </si>
  <si>
    <t>Extra Item 1</t>
  </si>
  <si>
    <t>Extra Item 2</t>
  </si>
  <si>
    <t>Sales &amp; Marketing</t>
  </si>
  <si>
    <t>Research &amp; Development</t>
  </si>
  <si>
    <t>General &amp; Administrative</t>
  </si>
  <si>
    <t>EBIT</t>
  </si>
  <si>
    <t>Cash needed to cover costs</t>
  </si>
  <si>
    <t>Month</t>
  </si>
  <si>
    <t>Month N</t>
  </si>
  <si>
    <t>REVENUE</t>
  </si>
  <si>
    <t>Revenue &amp; customer Growth</t>
  </si>
  <si>
    <t>Average revenue per new customer</t>
  </si>
  <si>
    <t>New customers</t>
  </si>
  <si>
    <t>Churn Rate</t>
  </si>
  <si>
    <t>Month Recurring Revenue</t>
  </si>
  <si>
    <t>New MRR</t>
  </si>
  <si>
    <t>Lost MRR</t>
  </si>
  <si>
    <t>MRR from last month</t>
  </si>
  <si>
    <t>Gross MRR</t>
  </si>
  <si>
    <t>MRR Growth rate</t>
  </si>
  <si>
    <t>Payment Processing</t>
  </si>
  <si>
    <t>Net MRR</t>
  </si>
  <si>
    <t>COSTS</t>
  </si>
  <si>
    <t>Total Payroll</t>
  </si>
  <si>
    <t>Marketing Spending</t>
  </si>
  <si>
    <t>Total Marketing Spending</t>
  </si>
  <si>
    <t>Hosting</t>
  </si>
  <si>
    <t>Total Hosting</t>
  </si>
  <si>
    <t>Total Miscellaneous</t>
  </si>
  <si>
    <t>PROFIT &amp; LOSS</t>
  </si>
  <si>
    <t>Costs of Good sold</t>
  </si>
  <si>
    <t>Total Costs of Good Sold</t>
  </si>
  <si>
    <t>Gross Profit</t>
  </si>
  <si>
    <t>Operating Expenses</t>
  </si>
  <si>
    <t>% of Revenues</t>
  </si>
  <si>
    <t>Margins</t>
  </si>
  <si>
    <t>Earning Before Interest &amp; Tax</t>
  </si>
  <si>
    <t>EBIT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</si>
</sst>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#,##0&quot;$&quot;"/>
    <numFmt numFmtId="166" formatCode="0.0%"/>
    <numFmt numFmtId="167" formatCode="&quot;$&quot;#,##0.00"/>
    <numFmt numFmtId="168" formatCode="mmm\-yyyy"/>
  </numFmts>
  <fonts count="12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4"/>
      <color rgb="FF000000"/>
      <name val="Arial"/>
    </font>
    <font>
      <i/>
      <sz val="10"/>
      <name val="Arial"/>
    </font>
    <font>
      <i/>
      <sz val="10"/>
      <color rgb="FF999999"/>
      <name val="Arial"/>
    </font>
    <font>
      <u/>
      <sz val="10"/>
      <color rgb="FF0000FF"/>
      <name val="Arial"/>
    </font>
    <font>
      <sz val="10"/>
      <color rgb="FFFFFFFF"/>
      <name val="Arial"/>
    </font>
    <font>
      <sz val="10"/>
      <color rgb="FF21DA27"/>
      <name val="Arial"/>
    </font>
    <font>
      <sz val="10"/>
      <color rgb="FFFF0000"/>
      <name val="Arial"/>
    </font>
    <font>
      <b/>
      <i/>
      <sz val="10"/>
      <name val="Arial"/>
    </font>
    <font>
      <i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164" fontId="1" fillId="2" borderId="0" xfId="0" applyNumberFormat="1" applyFont="1" applyFill="1" applyAlignment="1"/>
    <xf numFmtId="0" fontId="1" fillId="0" borderId="1" xfId="0" applyFont="1" applyBorder="1" applyAlignment="1">
      <alignment horizontal="center"/>
    </xf>
    <xf numFmtId="0" fontId="2" fillId="3" borderId="0" xfId="0" applyFont="1" applyFill="1" applyAlignment="1"/>
    <xf numFmtId="0" fontId="1" fillId="0" borderId="2" xfId="0" applyFont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0" xfId="0" applyFont="1" applyFill="1" applyAlignment="1"/>
    <xf numFmtId="0" fontId="1" fillId="3" borderId="6" xfId="0" applyFont="1" applyFill="1" applyBorder="1"/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5" fontId="1" fillId="3" borderId="7" xfId="0" applyNumberFormat="1" applyFont="1" applyFill="1" applyBorder="1"/>
    <xf numFmtId="165" fontId="1" fillId="2" borderId="2" xfId="0" applyNumberFormat="1" applyFont="1" applyFill="1" applyBorder="1" applyAlignment="1"/>
    <xf numFmtId="9" fontId="1" fillId="2" borderId="2" xfId="0" applyNumberFormat="1" applyFont="1" applyFill="1" applyBorder="1" applyAlignment="1"/>
    <xf numFmtId="9" fontId="1" fillId="2" borderId="4" xfId="0" applyNumberFormat="1" applyFont="1" applyFill="1" applyBorder="1" applyAlignment="1"/>
    <xf numFmtId="0" fontId="3" fillId="3" borderId="0" xfId="0" applyFont="1" applyFill="1" applyAlignment="1"/>
    <xf numFmtId="166" fontId="1" fillId="2" borderId="2" xfId="0" applyNumberFormat="1" applyFont="1" applyFill="1" applyBorder="1" applyAlignment="1"/>
    <xf numFmtId="166" fontId="1" fillId="2" borderId="4" xfId="0" applyNumberFormat="1" applyFont="1" applyFill="1" applyBorder="1" applyAlignment="1"/>
    <xf numFmtId="0" fontId="2" fillId="3" borderId="8" xfId="0" applyFont="1" applyFill="1" applyBorder="1" applyAlignment="1"/>
    <xf numFmtId="166" fontId="1" fillId="0" borderId="0" xfId="0" applyNumberFormat="1" applyFont="1"/>
    <xf numFmtId="0" fontId="1" fillId="3" borderId="9" xfId="0" applyFont="1" applyFill="1" applyBorder="1"/>
    <xf numFmtId="0" fontId="4" fillId="0" borderId="0" xfId="0" applyFont="1" applyAlignment="1"/>
    <xf numFmtId="0" fontId="1" fillId="3" borderId="8" xfId="0" applyFont="1" applyFill="1" applyBorder="1"/>
    <xf numFmtId="49" fontId="1" fillId="0" borderId="0" xfId="0" applyNumberFormat="1" applyFont="1"/>
    <xf numFmtId="0" fontId="1" fillId="3" borderId="0" xfId="0" applyFont="1" applyFill="1" applyAlignment="1"/>
    <xf numFmtId="0" fontId="1" fillId="3" borderId="9" xfId="0" applyFont="1" applyFill="1" applyBorder="1" applyAlignment="1"/>
    <xf numFmtId="10" fontId="5" fillId="3" borderId="8" xfId="0" applyNumberFormat="1" applyFont="1" applyFill="1" applyBorder="1"/>
    <xf numFmtId="9" fontId="1" fillId="0" borderId="0" xfId="0" applyNumberFormat="1" applyFont="1" applyAlignment="1"/>
    <xf numFmtId="9" fontId="1" fillId="2" borderId="0" xfId="0" applyNumberFormat="1" applyFont="1" applyFill="1" applyAlignment="1"/>
    <xf numFmtId="165" fontId="1" fillId="3" borderId="9" xfId="0" applyNumberFormat="1" applyFont="1" applyFill="1" applyBorder="1"/>
    <xf numFmtId="167" fontId="1" fillId="0" borderId="0" xfId="0" applyNumberFormat="1" applyFont="1" applyAlignment="1"/>
    <xf numFmtId="167" fontId="1" fillId="2" borderId="0" xfId="0" applyNumberFormat="1" applyFont="1" applyFill="1" applyAlignment="1"/>
    <xf numFmtId="164" fontId="1" fillId="0" borderId="0" xfId="0" applyNumberFormat="1" applyFont="1" applyAlignment="1"/>
    <xf numFmtId="0" fontId="6" fillId="3" borderId="0" xfId="0" applyFont="1" applyFill="1" applyAlignment="1"/>
    <xf numFmtId="167" fontId="1" fillId="3" borderId="9" xfId="0" applyNumberFormat="1" applyFont="1" applyFill="1" applyBorder="1"/>
    <xf numFmtId="164" fontId="1" fillId="3" borderId="9" xfId="0" applyNumberFormat="1" applyFont="1" applyFill="1" applyBorder="1"/>
    <xf numFmtId="0" fontId="1" fillId="3" borderId="7" xfId="0" applyFont="1" applyFill="1" applyBorder="1"/>
    <xf numFmtId="0" fontId="1" fillId="3" borderId="1" xfId="0" applyFont="1" applyFill="1" applyBorder="1"/>
    <xf numFmtId="165" fontId="2" fillId="3" borderId="4" xfId="0" applyNumberFormat="1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/>
    <xf numFmtId="167" fontId="2" fillId="3" borderId="4" xfId="0" applyNumberFormat="1" applyFont="1" applyFill="1" applyBorder="1"/>
    <xf numFmtId="168" fontId="1" fillId="0" borderId="8" xfId="0" applyNumberFormat="1" applyFont="1" applyBorder="1" applyAlignment="1"/>
    <xf numFmtId="168" fontId="1" fillId="0" borderId="0" xfId="0" applyNumberFormat="1" applyFont="1" applyAlignment="1"/>
    <xf numFmtId="168" fontId="1" fillId="0" borderId="9" xfId="0" applyNumberFormat="1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8" xfId="0" applyFont="1" applyBorder="1"/>
    <xf numFmtId="0" fontId="1" fillId="0" borderId="9" xfId="0" applyFont="1" applyBorder="1"/>
    <xf numFmtId="165" fontId="1" fillId="0" borderId="8" xfId="0" applyNumberFormat="1" applyFont="1" applyBorder="1"/>
    <xf numFmtId="165" fontId="1" fillId="0" borderId="0" xfId="0" applyNumberFormat="1" applyFont="1"/>
    <xf numFmtId="165" fontId="1" fillId="0" borderId="9" xfId="0" applyNumberFormat="1" applyFont="1" applyBorder="1"/>
    <xf numFmtId="3" fontId="1" fillId="0" borderId="0" xfId="0" applyNumberFormat="1" applyFont="1" applyAlignment="1"/>
    <xf numFmtId="3" fontId="1" fillId="0" borderId="8" xfId="0" applyNumberFormat="1" applyFont="1" applyBorder="1"/>
    <xf numFmtId="3" fontId="1" fillId="0" borderId="0" xfId="0" applyNumberFormat="1" applyFont="1"/>
    <xf numFmtId="3" fontId="1" fillId="0" borderId="9" xfId="0" applyNumberFormat="1" applyFont="1" applyBorder="1"/>
    <xf numFmtId="166" fontId="1" fillId="0" borderId="8" xfId="0" applyNumberFormat="1" applyFont="1" applyBorder="1"/>
    <xf numFmtId="166" fontId="1" fillId="0" borderId="9" xfId="0" applyNumberFormat="1" applyFont="1" applyBorder="1"/>
    <xf numFmtId="0" fontId="8" fillId="0" borderId="8" xfId="0" applyFont="1" applyBorder="1"/>
    <xf numFmtId="0" fontId="8" fillId="0" borderId="0" xfId="0" applyFont="1"/>
    <xf numFmtId="0" fontId="8" fillId="0" borderId="9" xfId="0" applyFont="1" applyBorder="1"/>
    <xf numFmtId="165" fontId="1" fillId="0" borderId="0" xfId="0" applyNumberFormat="1" applyFont="1" applyAlignment="1"/>
    <xf numFmtId="165" fontId="8" fillId="0" borderId="8" xfId="0" applyNumberFormat="1" applyFont="1" applyBorder="1"/>
    <xf numFmtId="165" fontId="8" fillId="0" borderId="0" xfId="0" applyNumberFormat="1" applyFont="1"/>
    <xf numFmtId="165" fontId="8" fillId="0" borderId="9" xfId="0" applyNumberFormat="1" applyFont="1" applyBorder="1"/>
    <xf numFmtId="165" fontId="9" fillId="0" borderId="8" xfId="0" applyNumberFormat="1" applyFont="1" applyBorder="1"/>
    <xf numFmtId="165" fontId="9" fillId="0" borderId="0" xfId="0" applyNumberFormat="1" applyFont="1"/>
    <xf numFmtId="165" fontId="9" fillId="0" borderId="9" xfId="0" applyNumberFormat="1" applyFont="1" applyBorder="1"/>
    <xf numFmtId="165" fontId="10" fillId="3" borderId="0" xfId="0" applyNumberFormat="1" applyFont="1" applyFill="1" applyAlignment="1"/>
    <xf numFmtId="165" fontId="10" fillId="3" borderId="8" xfId="0" applyNumberFormat="1" applyFont="1" applyFill="1" applyBorder="1"/>
    <xf numFmtId="165" fontId="10" fillId="3" borderId="0" xfId="0" applyNumberFormat="1" applyFont="1" applyFill="1"/>
    <xf numFmtId="165" fontId="10" fillId="3" borderId="9" xfId="0" applyNumberFormat="1" applyFont="1" applyFill="1" applyBorder="1"/>
    <xf numFmtId="166" fontId="5" fillId="0" borderId="0" xfId="0" applyNumberFormat="1" applyFont="1" applyAlignment="1"/>
    <xf numFmtId="166" fontId="5" fillId="0" borderId="8" xfId="0" applyNumberFormat="1" applyFont="1" applyBorder="1"/>
    <xf numFmtId="166" fontId="5" fillId="0" borderId="0" xfId="0" applyNumberFormat="1" applyFont="1"/>
    <xf numFmtId="166" fontId="5" fillId="0" borderId="9" xfId="0" applyNumberFormat="1" applyFont="1" applyBorder="1"/>
    <xf numFmtId="167" fontId="11" fillId="0" borderId="8" xfId="0" applyNumberFormat="1" applyFont="1" applyBorder="1"/>
    <xf numFmtId="167" fontId="11" fillId="0" borderId="0" xfId="0" applyNumberFormat="1" applyFont="1"/>
    <xf numFmtId="167" fontId="11" fillId="0" borderId="9" xfId="0" applyNumberFormat="1" applyFont="1" applyBorder="1"/>
    <xf numFmtId="165" fontId="2" fillId="5" borderId="0" xfId="0" applyNumberFormat="1" applyFont="1" applyFill="1" applyAlignment="1"/>
    <xf numFmtId="165" fontId="2" fillId="5" borderId="8" xfId="0" applyNumberFormat="1" applyFont="1" applyFill="1" applyBorder="1"/>
    <xf numFmtId="165" fontId="2" fillId="5" borderId="0" xfId="0" applyNumberFormat="1" applyFont="1" applyFill="1"/>
    <xf numFmtId="165" fontId="2" fillId="5" borderId="9" xfId="0" applyNumberFormat="1" applyFont="1" applyFill="1" applyBorder="1"/>
    <xf numFmtId="164" fontId="1" fillId="0" borderId="8" xfId="0" applyNumberFormat="1" applyFont="1" applyBorder="1"/>
    <xf numFmtId="164" fontId="1" fillId="0" borderId="0" xfId="0" applyNumberFormat="1" applyFont="1"/>
    <xf numFmtId="164" fontId="1" fillId="0" borderId="9" xfId="0" applyNumberFormat="1" applyFont="1" applyBorder="1"/>
    <xf numFmtId="167" fontId="1" fillId="0" borderId="8" xfId="0" applyNumberFormat="1" applyFont="1" applyBorder="1"/>
    <xf numFmtId="167" fontId="1" fillId="0" borderId="0" xfId="0" applyNumberFormat="1" applyFont="1"/>
    <xf numFmtId="167" fontId="1" fillId="0" borderId="9" xfId="0" applyNumberFormat="1" applyFont="1" applyBorder="1"/>
    <xf numFmtId="0" fontId="2" fillId="0" borderId="0" xfId="0" applyFont="1"/>
    <xf numFmtId="0" fontId="5" fillId="0" borderId="0" xfId="0" applyFont="1"/>
    <xf numFmtId="10" fontId="5" fillId="0" borderId="8" xfId="0" applyNumberFormat="1" applyFont="1" applyBorder="1" applyAlignment="1"/>
    <xf numFmtId="10" fontId="5" fillId="0" borderId="0" xfId="0" applyNumberFormat="1" applyFont="1" applyAlignment="1"/>
    <xf numFmtId="10" fontId="5" fillId="0" borderId="9" xfId="0" applyNumberFormat="1" applyFont="1" applyBorder="1" applyAlignment="1"/>
    <xf numFmtId="10" fontId="5" fillId="0" borderId="8" xfId="0" applyNumberFormat="1" applyFont="1" applyBorder="1"/>
    <xf numFmtId="10" fontId="5" fillId="0" borderId="0" xfId="0" applyNumberFormat="1" applyFont="1"/>
    <xf numFmtId="10" fontId="5" fillId="0" borderId="9" xfId="0" applyNumberFormat="1" applyFont="1" applyBorder="1"/>
    <xf numFmtId="0" fontId="5" fillId="0" borderId="0" xfId="0" applyFont="1" applyAlignment="1"/>
    <xf numFmtId="0" fontId="1" fillId="0" borderId="6" xfId="0" applyFont="1" applyBorder="1"/>
    <xf numFmtId="0" fontId="1" fillId="0" borderId="11" xfId="0" applyFont="1" applyBorder="1"/>
    <xf numFmtId="0" fontId="1" fillId="0" borderId="7" xfId="0" applyFont="1" applyBorder="1"/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0" borderId="3" xfId="0" applyFont="1" applyBorder="1" applyAlignment="1">
      <alignment horizontal="center"/>
    </xf>
    <xf numFmtId="0" fontId="1" fillId="0" borderId="10" xfId="0" applyFont="1" applyBorder="1"/>
    <xf numFmtId="0" fontId="1" fillId="0" borderId="5" xfId="0" applyFont="1" applyBorder="1"/>
    <xf numFmtId="0" fontId="7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4</xdr:row>
      <xdr:rowOff>180975</xdr:rowOff>
    </xdr:from>
    <xdr:ext cx="1781175" cy="1581150"/>
    <xdr:grpSp>
      <xdr:nvGrpSpPr>
        <xdr:cNvPr id="2" name="Shape 2" title="Drawing"/>
        <xdr:cNvGrpSpPr/>
      </xdr:nvGrpSpPr>
      <xdr:grpSpPr>
        <a:xfrm>
          <a:off x="8867775" y="981075"/>
          <a:ext cx="1781175" cy="1581150"/>
          <a:chOff x="1819200" y="1085850"/>
          <a:chExt cx="1762200" cy="1562100"/>
        </a:xfrm>
      </xdr:grpSpPr>
      <xdr:cxnSp macro="">
        <xdr:nvCxnSpPr>
          <xdr:cNvPr id="3" name="Shape 3"/>
          <xdr:cNvCxnSpPr/>
        </xdr:nvCxnSpPr>
        <xdr:spPr>
          <a:xfrm flipH="1">
            <a:off x="1819200" y="1085850"/>
            <a:ext cx="9600" cy="1562100"/>
          </a:xfrm>
          <a:prstGeom prst="straightConnector1">
            <a:avLst/>
          </a:prstGeom>
          <a:noFill/>
          <a:ln w="76200" cap="flat" cmpd="sng">
            <a:solidFill>
              <a:srgbClr val="FF0000"/>
            </a:solidFill>
            <a:prstDash val="solid"/>
            <a:round/>
            <a:headEnd type="none" w="med" len="med"/>
            <a:tailEnd type="stealth" w="med" len="med"/>
          </a:ln>
        </xdr:spPr>
      </xdr:cxnSp>
      <xdr:cxnSp macro="">
        <xdr:nvCxnSpPr>
          <xdr:cNvPr id="4" name="Shape 4"/>
          <xdr:cNvCxnSpPr/>
        </xdr:nvCxnSpPr>
        <xdr:spPr>
          <a:xfrm flipH="1">
            <a:off x="2695500" y="1085850"/>
            <a:ext cx="9600" cy="1562100"/>
          </a:xfrm>
          <a:prstGeom prst="straightConnector1">
            <a:avLst/>
          </a:prstGeom>
          <a:noFill/>
          <a:ln w="76200" cap="flat" cmpd="sng">
            <a:solidFill>
              <a:srgbClr val="FF0000"/>
            </a:solidFill>
            <a:prstDash val="solid"/>
            <a:round/>
            <a:headEnd type="none" w="med" len="med"/>
            <a:tailEnd type="stealth" w="med" len="med"/>
          </a:ln>
        </xdr:spPr>
      </xdr:cxnSp>
      <xdr:cxnSp macro="">
        <xdr:nvCxnSpPr>
          <xdr:cNvPr id="5" name="Shape 5"/>
          <xdr:cNvCxnSpPr/>
        </xdr:nvCxnSpPr>
        <xdr:spPr>
          <a:xfrm flipH="1">
            <a:off x="3571800" y="1085850"/>
            <a:ext cx="9600" cy="1562100"/>
          </a:xfrm>
          <a:prstGeom prst="straightConnector1">
            <a:avLst/>
          </a:prstGeom>
          <a:noFill/>
          <a:ln w="76200" cap="flat" cmpd="sng">
            <a:solidFill>
              <a:srgbClr val="FF0000"/>
            </a:solidFill>
            <a:prstDash val="solid"/>
            <a:round/>
            <a:headEnd type="none" w="med" len="med"/>
            <a:tailEnd type="stealth" w="med" len="med"/>
          </a:ln>
        </xdr:spPr>
      </xdr:cxnSp>
    </xdr:grpSp>
    <xdr:clientData fLocksWithSheet="0"/>
  </xdr:oneCellAnchor>
  <xdr:oneCellAnchor>
    <xdr:from>
      <xdr:col>7</xdr:col>
      <xdr:colOff>0</xdr:colOff>
      <xdr:row>13</xdr:row>
      <xdr:rowOff>161925</xdr:rowOff>
    </xdr:from>
    <xdr:ext cx="5391150" cy="428625"/>
    <xdr:pic>
      <xdr:nvPicPr>
        <xdr:cNvPr id="6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showGridLines="0" workbookViewId="0"/>
  </sheetViews>
  <sheetFormatPr defaultColWidth="14.42578125" defaultRowHeight="15.75" customHeight="1"/>
  <cols>
    <col min="1" max="1" width="5.85546875" customWidth="1"/>
    <col min="2" max="2" width="25.42578125" customWidth="1"/>
  </cols>
  <sheetData>
    <row r="1" spans="1:26">
      <c r="A1" s="5"/>
      <c r="B1" s="5"/>
      <c r="C1" s="108" t="s">
        <v>6</v>
      </c>
      <c r="D1" s="109"/>
      <c r="E1" s="108" t="s">
        <v>8</v>
      </c>
      <c r="F1" s="109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8" t="s">
        <v>9</v>
      </c>
      <c r="B2" s="5"/>
      <c r="C2" s="10"/>
      <c r="D2" s="11"/>
      <c r="E2" s="10"/>
      <c r="F2" s="1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2"/>
      <c r="B3" s="12" t="s">
        <v>10</v>
      </c>
      <c r="C3" s="13"/>
      <c r="D3" s="18">
        <f>SUM('Financial Model'!C66:N66)</f>
        <v>299382.67185704177</v>
      </c>
      <c r="E3" s="13"/>
      <c r="F3" s="18">
        <f>SUM('Financial Model'!O66:Z66)</f>
        <v>1456190.8586480008</v>
      </c>
      <c r="G3" s="5"/>
      <c r="H3" s="22" t="s">
        <v>26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0"/>
      <c r="B4" s="11"/>
      <c r="C4" s="10"/>
      <c r="D4" s="11"/>
      <c r="E4" s="10"/>
      <c r="F4" s="11"/>
      <c r="G4" s="5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25" t="s">
        <v>31</v>
      </c>
      <c r="B5" s="27"/>
      <c r="C5" s="29"/>
      <c r="D5" s="27"/>
      <c r="E5" s="29"/>
      <c r="F5" s="27"/>
      <c r="G5" s="5"/>
      <c r="H5" s="31" t="s">
        <v>39</v>
      </c>
      <c r="I5" s="5"/>
      <c r="J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29"/>
      <c r="B6" s="32" t="s">
        <v>40</v>
      </c>
      <c r="C6" s="33">
        <f t="shared" ref="C6:C9" si="0">D6/$D$3</f>
        <v>0.22490105969747878</v>
      </c>
      <c r="D6" s="36">
        <f>SUM('Financial Model'!C71:N71)</f>
        <v>67331.480155711251</v>
      </c>
      <c r="E6" s="33">
        <f t="shared" ref="E6:E9" si="1">F6/$F$3</f>
        <v>9.8397627555822972E-2</v>
      </c>
      <c r="F6" s="36">
        <f>SUM('Financial Model'!O71:Z71)</f>
        <v>143285.72575944004</v>
      </c>
      <c r="G6" s="5"/>
      <c r="H6" s="40" t="str">
        <f>HYPERLINK("https://marker.io?utm_source=spreadsheet&amp;utm_medium=template&amp;utm_campaign=saas-financial-model","https://marker.io")</f>
        <v>https://marker.io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9"/>
      <c r="B7" s="32" t="s">
        <v>60</v>
      </c>
      <c r="C7" s="33">
        <f t="shared" si="0"/>
        <v>0.87075269109157205</v>
      </c>
      <c r="D7" s="41">
        <f>SUM('Financial Model'!C77:N77)</f>
        <v>260688.26718570417</v>
      </c>
      <c r="E7" s="33">
        <f t="shared" si="1"/>
        <v>0.4908027096542128</v>
      </c>
      <c r="F7" s="41">
        <f>SUM('Financial Model'!O77:Z77)</f>
        <v>714702.41919813352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9"/>
      <c r="B8" s="32" t="s">
        <v>61</v>
      </c>
      <c r="C8" s="33">
        <f t="shared" si="0"/>
        <v>0.68585577134331299</v>
      </c>
      <c r="D8" s="42">
        <f>SUM('Financial Model'!C80:N80)</f>
        <v>205333.33333333334</v>
      </c>
      <c r="E8" s="33">
        <f t="shared" si="1"/>
        <v>0.26118371165058235</v>
      </c>
      <c r="F8" s="42">
        <f>SUM('Financial Model'!O80:Z80)</f>
        <v>380333.33333333337</v>
      </c>
      <c r="G8" s="5"/>
      <c r="H8" s="5"/>
      <c r="I8" s="5"/>
      <c r="J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29"/>
      <c r="B9" s="32" t="s">
        <v>62</v>
      </c>
      <c r="C9" s="33">
        <f t="shared" si="0"/>
        <v>0.61459802886608572</v>
      </c>
      <c r="D9" s="42">
        <f>SUM('Financial Model'!C83:N83)</f>
        <v>184000.00000000003</v>
      </c>
      <c r="E9" s="33">
        <f t="shared" si="1"/>
        <v>0.12635706295453242</v>
      </c>
      <c r="F9" s="42">
        <f>SUM('Financial Model'!O83:Z83)</f>
        <v>184000.00000000003</v>
      </c>
      <c r="G9" s="5"/>
      <c r="H9" s="5"/>
      <c r="I9" s="5"/>
      <c r="J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13"/>
      <c r="B10" s="43"/>
      <c r="C10" s="13"/>
      <c r="D10" s="43"/>
      <c r="E10" s="13"/>
      <c r="F10" s="43"/>
      <c r="G10" s="5"/>
      <c r="H10" s="5"/>
      <c r="I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8" t="s">
        <v>63</v>
      </c>
      <c r="B11" s="5"/>
      <c r="C11" s="44"/>
      <c r="D11" s="45">
        <f>D3-SUM(D6:D9)</f>
        <v>-417970.40881770698</v>
      </c>
      <c r="E11" s="44"/>
      <c r="F11" s="45">
        <f>F3-SUM(F6:F9)</f>
        <v>33869.380357093643</v>
      </c>
      <c r="G11" s="5"/>
      <c r="H11" s="5"/>
      <c r="I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/>
      <c r="B12" s="5"/>
      <c r="C12" s="5"/>
      <c r="D12" s="5"/>
      <c r="E12" s="5"/>
      <c r="F12" s="5"/>
      <c r="G12" s="5"/>
      <c r="H12" s="5"/>
      <c r="I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/>
      <c r="B13" s="5"/>
      <c r="C13" s="5"/>
      <c r="D13" s="5"/>
      <c r="E13" s="5"/>
      <c r="F13" s="5"/>
      <c r="G13" s="5"/>
      <c r="H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46" t="s">
        <v>64</v>
      </c>
      <c r="B14" s="47"/>
      <c r="C14" s="9"/>
      <c r="D14" s="47"/>
      <c r="E14" s="47"/>
      <c r="F14" s="48">
        <f>SUMIF('Financial Model'!C87:Z87,"&lt;0")</f>
        <v>-575172.58232704294</v>
      </c>
      <c r="G14" s="5"/>
      <c r="H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/>
      <c r="B15" s="5"/>
      <c r="C15" s="5"/>
      <c r="D15" s="5"/>
      <c r="E15" s="5"/>
      <c r="F15" s="5"/>
      <c r="G15" s="5"/>
      <c r="H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/>
      <c r="B16" s="5"/>
      <c r="C16" s="5"/>
      <c r="D16" s="5"/>
      <c r="E16" s="5"/>
      <c r="F16" s="5"/>
      <c r="G16" s="5"/>
      <c r="H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/>
      <c r="B17" s="5"/>
      <c r="C17" s="5"/>
      <c r="D17" s="5"/>
      <c r="E17" s="5"/>
      <c r="F17" s="5"/>
      <c r="G17" s="5"/>
      <c r="H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5"/>
      <c r="E18" s="5"/>
      <c r="F18" s="5"/>
      <c r="G18" s="5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/>
      <c r="B19" s="5"/>
      <c r="C19" s="5"/>
      <c r="D19" s="5"/>
      <c r="E19" s="5"/>
      <c r="F19" s="5"/>
      <c r="G19" s="5"/>
      <c r="H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/>
      <c r="B20" s="5"/>
      <c r="C20" s="5"/>
      <c r="D20" s="5"/>
      <c r="E20" s="5"/>
      <c r="F20" s="5"/>
      <c r="G20" s="5"/>
      <c r="H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/>
      <c r="B21" s="5"/>
      <c r="C21" s="5"/>
      <c r="D21" s="5"/>
      <c r="E21" s="5"/>
      <c r="F21" s="5"/>
      <c r="G21" s="5"/>
      <c r="H21" s="5"/>
      <c r="I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/>
      <c r="B22" s="5"/>
      <c r="C22" s="5"/>
      <c r="D22" s="5"/>
      <c r="E22" s="5"/>
      <c r="F22" s="5"/>
      <c r="G22" s="5"/>
      <c r="H22" s="5"/>
      <c r="I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/>
      <c r="B23" s="5"/>
      <c r="C23" s="5"/>
      <c r="D23" s="5"/>
      <c r="E23" s="5"/>
      <c r="F23" s="5"/>
      <c r="G23" s="5"/>
      <c r="H23" s="5"/>
      <c r="I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2">
    <mergeCell ref="C1:D1"/>
    <mergeCell ref="E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89"/>
  <sheetViews>
    <sheetView showGridLines="0" workbookViewId="0"/>
  </sheetViews>
  <sheetFormatPr defaultColWidth="14.42578125" defaultRowHeight="15.75" customHeight="1"/>
  <cols>
    <col min="1" max="1" width="39" customWidth="1"/>
    <col min="2" max="9" width="9.42578125" customWidth="1"/>
  </cols>
  <sheetData>
    <row r="1" spans="1:9">
      <c r="A1" s="1"/>
      <c r="B1" s="110" t="s">
        <v>6</v>
      </c>
      <c r="C1" s="111"/>
      <c r="D1" s="111"/>
      <c r="E1" s="112"/>
      <c r="F1" s="110" t="s">
        <v>8</v>
      </c>
      <c r="G1" s="111"/>
      <c r="H1" s="111"/>
      <c r="I1" s="112"/>
    </row>
    <row r="2" spans="1:9">
      <c r="A2" s="14" t="s">
        <v>11</v>
      </c>
      <c r="B2" s="7" t="s">
        <v>12</v>
      </c>
      <c r="C2" s="15" t="s">
        <v>13</v>
      </c>
      <c r="D2" s="15" t="s">
        <v>16</v>
      </c>
      <c r="E2" s="16" t="s">
        <v>17</v>
      </c>
      <c r="F2" s="7" t="s">
        <v>12</v>
      </c>
      <c r="G2" s="15" t="s">
        <v>13</v>
      </c>
      <c r="H2" s="15" t="s">
        <v>16</v>
      </c>
      <c r="I2" s="16" t="s">
        <v>17</v>
      </c>
    </row>
    <row r="3" spans="1:9">
      <c r="A3" s="17" t="s">
        <v>20</v>
      </c>
      <c r="B3" s="19">
        <v>70</v>
      </c>
      <c r="C3" s="19">
        <v>70</v>
      </c>
      <c r="D3" s="19">
        <v>70</v>
      </c>
      <c r="E3" s="19">
        <v>70</v>
      </c>
      <c r="F3" s="19">
        <v>70</v>
      </c>
      <c r="G3" s="19">
        <v>70</v>
      </c>
      <c r="H3" s="19">
        <v>70</v>
      </c>
      <c r="I3" s="19">
        <v>70</v>
      </c>
    </row>
    <row r="4" spans="1:9">
      <c r="A4" s="17" t="s">
        <v>23</v>
      </c>
      <c r="B4" s="20">
        <v>0.13</v>
      </c>
      <c r="C4" s="20">
        <v>0.12</v>
      </c>
      <c r="D4" s="20">
        <v>0.11</v>
      </c>
      <c r="E4" s="20">
        <v>0.1</v>
      </c>
      <c r="F4" s="20">
        <v>0.1</v>
      </c>
      <c r="G4" s="20">
        <v>0.09</v>
      </c>
      <c r="H4" s="20">
        <v>0.08</v>
      </c>
      <c r="I4" s="21">
        <v>7.0000000000000007E-2</v>
      </c>
    </row>
    <row r="5" spans="1:9">
      <c r="A5" s="17" t="s">
        <v>28</v>
      </c>
      <c r="B5" s="23">
        <v>0.04</v>
      </c>
      <c r="C5" s="23">
        <v>3.5000000000000003E-2</v>
      </c>
      <c r="D5" s="23">
        <v>0.03</v>
      </c>
      <c r="E5" s="23">
        <v>2.5000000000000001E-2</v>
      </c>
      <c r="F5" s="23">
        <v>0.02</v>
      </c>
      <c r="G5" s="23">
        <v>1.7500000000000002E-2</v>
      </c>
      <c r="H5" s="23">
        <v>1.4999999999999999E-2</v>
      </c>
      <c r="I5" s="24">
        <v>1.4999999999999999E-2</v>
      </c>
    </row>
    <row r="7" spans="1:9">
      <c r="B7" s="26"/>
    </row>
    <row r="8" spans="1:9">
      <c r="A8" s="1" t="s">
        <v>36</v>
      </c>
      <c r="B8" s="4">
        <v>30</v>
      </c>
      <c r="C8" s="28" t="s">
        <v>37</v>
      </c>
    </row>
    <row r="9" spans="1:9">
      <c r="A9" s="1" t="s">
        <v>38</v>
      </c>
      <c r="B9" s="6">
        <v>3000</v>
      </c>
    </row>
    <row r="10" spans="1:9">
      <c r="B10" s="26"/>
    </row>
    <row r="11" spans="1:9">
      <c r="B11" s="30"/>
    </row>
    <row r="12" spans="1:9">
      <c r="B12" s="26"/>
    </row>
    <row r="13" spans="1:9">
      <c r="B13" s="26"/>
    </row>
    <row r="14" spans="1:9">
      <c r="B14" s="26"/>
    </row>
    <row r="15" spans="1:9">
      <c r="B15" s="26"/>
    </row>
    <row r="16" spans="1:9">
      <c r="B16" s="26"/>
    </row>
    <row r="17" spans="2:2">
      <c r="B17" s="26"/>
    </row>
    <row r="18" spans="2:2">
      <c r="B18" s="26"/>
    </row>
    <row r="19" spans="2:2">
      <c r="B19" s="26"/>
    </row>
    <row r="20" spans="2:2">
      <c r="B20" s="26"/>
    </row>
    <row r="21" spans="2:2">
      <c r="B21" s="26"/>
    </row>
    <row r="22" spans="2:2">
      <c r="B22" s="26"/>
    </row>
    <row r="23" spans="2:2">
      <c r="B23" s="26"/>
    </row>
    <row r="24" spans="2:2">
      <c r="B24" s="26"/>
    </row>
    <row r="25" spans="2:2">
      <c r="B25" s="26"/>
    </row>
    <row r="26" spans="2:2">
      <c r="B26" s="26"/>
    </row>
    <row r="27" spans="2:2">
      <c r="B27" s="26"/>
    </row>
    <row r="28" spans="2:2">
      <c r="B28" s="26"/>
    </row>
    <row r="29" spans="2:2">
      <c r="B29" s="26"/>
    </row>
    <row r="30" spans="2:2">
      <c r="B30" s="26"/>
    </row>
    <row r="31" spans="2:2">
      <c r="B31" s="26"/>
    </row>
    <row r="32" spans="2:2">
      <c r="B32" s="26"/>
    </row>
    <row r="33" spans="2:2">
      <c r="B33" s="26"/>
    </row>
    <row r="34" spans="2:2">
      <c r="B34" s="26"/>
    </row>
    <row r="35" spans="2:2">
      <c r="B35" s="26"/>
    </row>
    <row r="36" spans="2:2">
      <c r="B36" s="26"/>
    </row>
    <row r="37" spans="2:2">
      <c r="B37" s="26"/>
    </row>
    <row r="38" spans="2:2">
      <c r="B38" s="26"/>
    </row>
    <row r="39" spans="2:2">
      <c r="B39" s="26"/>
    </row>
    <row r="40" spans="2:2">
      <c r="B40" s="26"/>
    </row>
    <row r="41" spans="2:2">
      <c r="B41" s="26"/>
    </row>
    <row r="42" spans="2:2">
      <c r="B42" s="26"/>
    </row>
    <row r="43" spans="2:2">
      <c r="B43" s="26"/>
    </row>
    <row r="44" spans="2:2">
      <c r="B44" s="26"/>
    </row>
    <row r="45" spans="2:2">
      <c r="B45" s="26"/>
    </row>
    <row r="46" spans="2:2">
      <c r="B46" s="26"/>
    </row>
    <row r="47" spans="2:2">
      <c r="B47" s="26"/>
    </row>
    <row r="48" spans="2:2">
      <c r="B48" s="26"/>
    </row>
    <row r="49" spans="2:2">
      <c r="B49" s="26"/>
    </row>
    <row r="50" spans="2:2">
      <c r="B50" s="26"/>
    </row>
    <row r="51" spans="2:2">
      <c r="B51" s="26"/>
    </row>
    <row r="52" spans="2:2">
      <c r="B52" s="26"/>
    </row>
    <row r="53" spans="2:2">
      <c r="B53" s="26"/>
    </row>
    <row r="54" spans="2:2">
      <c r="B54" s="26"/>
    </row>
    <row r="55" spans="2:2">
      <c r="B55" s="26"/>
    </row>
    <row r="56" spans="2:2">
      <c r="B56" s="26"/>
    </row>
    <row r="57" spans="2:2">
      <c r="B57" s="26"/>
    </row>
    <row r="58" spans="2:2">
      <c r="B58" s="26"/>
    </row>
    <row r="59" spans="2:2">
      <c r="B59" s="26"/>
    </row>
    <row r="60" spans="2:2">
      <c r="B60" s="26"/>
    </row>
    <row r="61" spans="2:2">
      <c r="B61" s="26"/>
    </row>
    <row r="62" spans="2:2">
      <c r="B62" s="26"/>
    </row>
    <row r="63" spans="2:2">
      <c r="B63" s="26"/>
    </row>
    <row r="64" spans="2:2">
      <c r="B64" s="26"/>
    </row>
    <row r="65" spans="2:2">
      <c r="B65" s="26"/>
    </row>
    <row r="66" spans="2:2">
      <c r="B66" s="26"/>
    </row>
    <row r="67" spans="2:2">
      <c r="B67" s="26"/>
    </row>
    <row r="68" spans="2:2">
      <c r="B68" s="26"/>
    </row>
    <row r="69" spans="2:2">
      <c r="B69" s="26"/>
    </row>
    <row r="70" spans="2:2">
      <c r="B70" s="26"/>
    </row>
    <row r="71" spans="2:2">
      <c r="B71" s="26"/>
    </row>
    <row r="72" spans="2:2">
      <c r="B72" s="26"/>
    </row>
    <row r="73" spans="2:2">
      <c r="B73" s="26"/>
    </row>
    <row r="74" spans="2:2">
      <c r="B74" s="26"/>
    </row>
    <row r="75" spans="2:2">
      <c r="B75" s="26"/>
    </row>
    <row r="76" spans="2:2">
      <c r="B76" s="26"/>
    </row>
    <row r="77" spans="2:2">
      <c r="B77" s="26"/>
    </row>
    <row r="78" spans="2:2">
      <c r="B78" s="26"/>
    </row>
    <row r="79" spans="2:2">
      <c r="B79" s="26"/>
    </row>
    <row r="80" spans="2:2">
      <c r="B80" s="26"/>
    </row>
    <row r="81" spans="2:2">
      <c r="B81" s="26"/>
    </row>
    <row r="82" spans="2:2">
      <c r="B82" s="26"/>
    </row>
    <row r="83" spans="2:2">
      <c r="B83" s="26"/>
    </row>
    <row r="84" spans="2:2">
      <c r="B84" s="26"/>
    </row>
    <row r="85" spans="2:2">
      <c r="B85" s="26"/>
    </row>
    <row r="86" spans="2:2">
      <c r="B86" s="26"/>
    </row>
    <row r="87" spans="2:2">
      <c r="B87" s="26"/>
    </row>
    <row r="88" spans="2:2">
      <c r="B88" s="26"/>
    </row>
    <row r="89" spans="2:2">
      <c r="B89" s="26"/>
    </row>
    <row r="90" spans="2:2">
      <c r="B90" s="26"/>
    </row>
    <row r="91" spans="2:2">
      <c r="B91" s="26"/>
    </row>
    <row r="92" spans="2:2">
      <c r="B92" s="26"/>
    </row>
    <row r="93" spans="2:2">
      <c r="B93" s="26"/>
    </row>
    <row r="94" spans="2:2">
      <c r="B94" s="26"/>
    </row>
    <row r="95" spans="2:2">
      <c r="B95" s="26"/>
    </row>
    <row r="96" spans="2:2">
      <c r="B96" s="26"/>
    </row>
    <row r="97" spans="2:2">
      <c r="B97" s="26"/>
    </row>
    <row r="98" spans="2:2">
      <c r="B98" s="26"/>
    </row>
    <row r="99" spans="2:2">
      <c r="B99" s="26"/>
    </row>
    <row r="100" spans="2:2">
      <c r="B100" s="26"/>
    </row>
    <row r="101" spans="2:2">
      <c r="B101" s="26"/>
    </row>
    <row r="102" spans="2:2">
      <c r="B102" s="26"/>
    </row>
    <row r="103" spans="2:2">
      <c r="B103" s="26"/>
    </row>
    <row r="104" spans="2:2">
      <c r="B104" s="26"/>
    </row>
    <row r="105" spans="2:2">
      <c r="B105" s="26"/>
    </row>
    <row r="106" spans="2:2">
      <c r="B106" s="26"/>
    </row>
    <row r="107" spans="2:2">
      <c r="B107" s="26"/>
    </row>
    <row r="108" spans="2:2">
      <c r="B108" s="26"/>
    </row>
    <row r="109" spans="2:2">
      <c r="B109" s="26"/>
    </row>
    <row r="110" spans="2:2">
      <c r="B110" s="26"/>
    </row>
    <row r="111" spans="2:2">
      <c r="B111" s="26"/>
    </row>
    <row r="112" spans="2:2">
      <c r="B112" s="26"/>
    </row>
    <row r="113" spans="2:2">
      <c r="B113" s="26"/>
    </row>
    <row r="114" spans="2:2">
      <c r="B114" s="26"/>
    </row>
    <row r="115" spans="2:2">
      <c r="B115" s="26"/>
    </row>
    <row r="116" spans="2:2">
      <c r="B116" s="26"/>
    </row>
    <row r="117" spans="2:2">
      <c r="B117" s="26"/>
    </row>
    <row r="118" spans="2:2">
      <c r="B118" s="26"/>
    </row>
    <row r="119" spans="2:2">
      <c r="B119" s="26"/>
    </row>
    <row r="120" spans="2:2">
      <c r="B120" s="26"/>
    </row>
    <row r="121" spans="2:2">
      <c r="B121" s="26"/>
    </row>
    <row r="122" spans="2:2">
      <c r="B122" s="26"/>
    </row>
    <row r="123" spans="2:2">
      <c r="B123" s="26"/>
    </row>
    <row r="124" spans="2:2">
      <c r="B124" s="26"/>
    </row>
    <row r="125" spans="2:2">
      <c r="B125" s="26"/>
    </row>
    <row r="126" spans="2:2">
      <c r="B126" s="26"/>
    </row>
    <row r="127" spans="2:2">
      <c r="B127" s="26"/>
    </row>
    <row r="128" spans="2:2">
      <c r="B128" s="26"/>
    </row>
    <row r="129" spans="2:2">
      <c r="B129" s="26"/>
    </row>
    <row r="130" spans="2:2">
      <c r="B130" s="26"/>
    </row>
    <row r="131" spans="2:2">
      <c r="B131" s="26"/>
    </row>
    <row r="132" spans="2:2">
      <c r="B132" s="26"/>
    </row>
    <row r="133" spans="2:2">
      <c r="B133" s="26"/>
    </row>
    <row r="134" spans="2:2">
      <c r="B134" s="26"/>
    </row>
    <row r="135" spans="2:2">
      <c r="B135" s="26"/>
    </row>
    <row r="136" spans="2:2">
      <c r="B136" s="26"/>
    </row>
    <row r="137" spans="2:2">
      <c r="B137" s="26"/>
    </row>
    <row r="138" spans="2:2">
      <c r="B138" s="26"/>
    </row>
    <row r="139" spans="2:2">
      <c r="B139" s="26"/>
    </row>
    <row r="140" spans="2:2">
      <c r="B140" s="26"/>
    </row>
    <row r="141" spans="2:2">
      <c r="B141" s="26"/>
    </row>
    <row r="142" spans="2:2">
      <c r="B142" s="26"/>
    </row>
    <row r="143" spans="2:2">
      <c r="B143" s="26"/>
    </row>
    <row r="144" spans="2:2">
      <c r="B144" s="26"/>
    </row>
    <row r="145" spans="2:2">
      <c r="B145" s="26"/>
    </row>
    <row r="146" spans="2:2">
      <c r="B146" s="26"/>
    </row>
    <row r="147" spans="2:2">
      <c r="B147" s="26"/>
    </row>
    <row r="148" spans="2:2">
      <c r="B148" s="26"/>
    </row>
    <row r="149" spans="2:2">
      <c r="B149" s="26"/>
    </row>
    <row r="150" spans="2:2">
      <c r="B150" s="26"/>
    </row>
    <row r="151" spans="2:2">
      <c r="B151" s="26"/>
    </row>
    <row r="152" spans="2:2">
      <c r="B152" s="26"/>
    </row>
    <row r="153" spans="2:2">
      <c r="B153" s="26"/>
    </row>
    <row r="154" spans="2:2">
      <c r="B154" s="26"/>
    </row>
    <row r="155" spans="2:2">
      <c r="B155" s="26"/>
    </row>
    <row r="156" spans="2:2">
      <c r="B156" s="26"/>
    </row>
    <row r="157" spans="2:2">
      <c r="B157" s="26"/>
    </row>
    <row r="158" spans="2:2">
      <c r="B158" s="26"/>
    </row>
    <row r="159" spans="2:2">
      <c r="B159" s="26"/>
    </row>
    <row r="160" spans="2:2">
      <c r="B160" s="26"/>
    </row>
    <row r="161" spans="2:2">
      <c r="B161" s="26"/>
    </row>
    <row r="162" spans="2:2">
      <c r="B162" s="26"/>
    </row>
    <row r="163" spans="2:2">
      <c r="B163" s="26"/>
    </row>
    <row r="164" spans="2:2">
      <c r="B164" s="26"/>
    </row>
    <row r="165" spans="2:2">
      <c r="B165" s="26"/>
    </row>
    <row r="166" spans="2:2">
      <c r="B166" s="26"/>
    </row>
    <row r="167" spans="2:2">
      <c r="B167" s="26"/>
    </row>
    <row r="168" spans="2:2">
      <c r="B168" s="26"/>
    </row>
    <row r="169" spans="2:2">
      <c r="B169" s="26"/>
    </row>
    <row r="170" spans="2:2">
      <c r="B170" s="26"/>
    </row>
    <row r="171" spans="2:2">
      <c r="B171" s="26"/>
    </row>
    <row r="172" spans="2:2">
      <c r="B172" s="26"/>
    </row>
    <row r="173" spans="2:2">
      <c r="B173" s="26"/>
    </row>
    <row r="174" spans="2:2">
      <c r="B174" s="26"/>
    </row>
    <row r="175" spans="2:2">
      <c r="B175" s="26"/>
    </row>
    <row r="176" spans="2:2">
      <c r="B176" s="26"/>
    </row>
    <row r="177" spans="2:2">
      <c r="B177" s="26"/>
    </row>
    <row r="178" spans="2:2">
      <c r="B178" s="26"/>
    </row>
    <row r="179" spans="2:2">
      <c r="B179" s="26"/>
    </row>
    <row r="180" spans="2:2">
      <c r="B180" s="26"/>
    </row>
    <row r="181" spans="2:2">
      <c r="B181" s="26"/>
    </row>
    <row r="182" spans="2:2">
      <c r="B182" s="26"/>
    </row>
    <row r="183" spans="2:2">
      <c r="B183" s="26"/>
    </row>
    <row r="184" spans="2:2">
      <c r="B184" s="26"/>
    </row>
    <row r="185" spans="2:2">
      <c r="B185" s="26"/>
    </row>
    <row r="186" spans="2:2">
      <c r="B186" s="26"/>
    </row>
    <row r="187" spans="2:2">
      <c r="B187" s="26"/>
    </row>
    <row r="188" spans="2:2">
      <c r="B188" s="26"/>
    </row>
    <row r="189" spans="2:2">
      <c r="B189" s="26"/>
    </row>
    <row r="190" spans="2:2">
      <c r="B190" s="26"/>
    </row>
    <row r="191" spans="2:2">
      <c r="B191" s="26"/>
    </row>
    <row r="192" spans="2:2">
      <c r="B192" s="26"/>
    </row>
    <row r="193" spans="2:2">
      <c r="B193" s="26"/>
    </row>
    <row r="194" spans="2:2">
      <c r="B194" s="26"/>
    </row>
    <row r="195" spans="2:2">
      <c r="B195" s="26"/>
    </row>
    <row r="196" spans="2:2">
      <c r="B196" s="26"/>
    </row>
    <row r="197" spans="2:2">
      <c r="B197" s="26"/>
    </row>
    <row r="198" spans="2:2">
      <c r="B198" s="26"/>
    </row>
    <row r="199" spans="2:2">
      <c r="B199" s="26"/>
    </row>
    <row r="200" spans="2:2">
      <c r="B200" s="26"/>
    </row>
    <row r="201" spans="2:2">
      <c r="B201" s="26"/>
    </row>
    <row r="202" spans="2:2">
      <c r="B202" s="26"/>
    </row>
    <row r="203" spans="2:2">
      <c r="B203" s="26"/>
    </row>
    <row r="204" spans="2:2">
      <c r="B204" s="26"/>
    </row>
    <row r="205" spans="2:2">
      <c r="B205" s="26"/>
    </row>
    <row r="206" spans="2:2">
      <c r="B206" s="26"/>
    </row>
    <row r="207" spans="2:2">
      <c r="B207" s="26"/>
    </row>
    <row r="208" spans="2:2">
      <c r="B208" s="26"/>
    </row>
    <row r="209" spans="2:2">
      <c r="B209" s="26"/>
    </row>
    <row r="210" spans="2:2">
      <c r="B210" s="26"/>
    </row>
    <row r="211" spans="2:2">
      <c r="B211" s="26"/>
    </row>
    <row r="212" spans="2:2">
      <c r="B212" s="26"/>
    </row>
    <row r="213" spans="2:2">
      <c r="B213" s="26"/>
    </row>
    <row r="214" spans="2:2">
      <c r="B214" s="26"/>
    </row>
    <row r="215" spans="2:2">
      <c r="B215" s="26"/>
    </row>
    <row r="216" spans="2:2">
      <c r="B216" s="26"/>
    </row>
    <row r="217" spans="2:2">
      <c r="B217" s="26"/>
    </row>
    <row r="218" spans="2:2">
      <c r="B218" s="26"/>
    </row>
    <row r="219" spans="2:2">
      <c r="B219" s="26"/>
    </row>
    <row r="220" spans="2:2">
      <c r="B220" s="26"/>
    </row>
    <row r="221" spans="2:2">
      <c r="B221" s="26"/>
    </row>
    <row r="222" spans="2:2">
      <c r="B222" s="26"/>
    </row>
    <row r="223" spans="2:2">
      <c r="B223" s="26"/>
    </row>
    <row r="224" spans="2:2">
      <c r="B224" s="26"/>
    </row>
    <row r="225" spans="2:2">
      <c r="B225" s="26"/>
    </row>
    <row r="226" spans="2:2">
      <c r="B226" s="26"/>
    </row>
    <row r="227" spans="2:2">
      <c r="B227" s="26"/>
    </row>
    <row r="228" spans="2:2">
      <c r="B228" s="26"/>
    </row>
    <row r="229" spans="2:2">
      <c r="B229" s="26"/>
    </row>
    <row r="230" spans="2:2">
      <c r="B230" s="26"/>
    </row>
    <row r="231" spans="2:2">
      <c r="B231" s="26"/>
    </row>
    <row r="232" spans="2:2">
      <c r="B232" s="26"/>
    </row>
    <row r="233" spans="2:2">
      <c r="B233" s="26"/>
    </row>
    <row r="234" spans="2:2">
      <c r="B234" s="26"/>
    </row>
    <row r="235" spans="2:2">
      <c r="B235" s="26"/>
    </row>
    <row r="236" spans="2:2">
      <c r="B236" s="26"/>
    </row>
    <row r="237" spans="2:2">
      <c r="B237" s="26"/>
    </row>
    <row r="238" spans="2:2">
      <c r="B238" s="26"/>
    </row>
    <row r="239" spans="2:2">
      <c r="B239" s="26"/>
    </row>
    <row r="240" spans="2:2">
      <c r="B240" s="26"/>
    </row>
    <row r="241" spans="2:2">
      <c r="B241" s="26"/>
    </row>
    <row r="242" spans="2:2">
      <c r="B242" s="26"/>
    </row>
    <row r="243" spans="2:2">
      <c r="B243" s="26"/>
    </row>
    <row r="244" spans="2:2">
      <c r="B244" s="26"/>
    </row>
    <row r="245" spans="2:2">
      <c r="B245" s="26"/>
    </row>
    <row r="246" spans="2:2">
      <c r="B246" s="26"/>
    </row>
    <row r="247" spans="2:2">
      <c r="B247" s="26"/>
    </row>
    <row r="248" spans="2:2">
      <c r="B248" s="26"/>
    </row>
    <row r="249" spans="2:2">
      <c r="B249" s="26"/>
    </row>
    <row r="250" spans="2:2">
      <c r="B250" s="26"/>
    </row>
    <row r="251" spans="2:2">
      <c r="B251" s="26"/>
    </row>
    <row r="252" spans="2:2">
      <c r="B252" s="26"/>
    </row>
    <row r="253" spans="2:2">
      <c r="B253" s="26"/>
    </row>
    <row r="254" spans="2:2">
      <c r="B254" s="26"/>
    </row>
    <row r="255" spans="2:2">
      <c r="B255" s="26"/>
    </row>
    <row r="256" spans="2:2">
      <c r="B256" s="26"/>
    </row>
    <row r="257" spans="2:2">
      <c r="B257" s="26"/>
    </row>
    <row r="258" spans="2:2">
      <c r="B258" s="26"/>
    </row>
    <row r="259" spans="2:2">
      <c r="B259" s="26"/>
    </row>
    <row r="260" spans="2:2">
      <c r="B260" s="26"/>
    </row>
    <row r="261" spans="2:2">
      <c r="B261" s="26"/>
    </row>
    <row r="262" spans="2:2">
      <c r="B262" s="26"/>
    </row>
    <row r="263" spans="2:2">
      <c r="B263" s="26"/>
    </row>
    <row r="264" spans="2:2">
      <c r="B264" s="26"/>
    </row>
    <row r="265" spans="2:2">
      <c r="B265" s="26"/>
    </row>
    <row r="266" spans="2:2">
      <c r="B266" s="26"/>
    </row>
    <row r="267" spans="2:2">
      <c r="B267" s="26"/>
    </row>
    <row r="268" spans="2:2">
      <c r="B268" s="26"/>
    </row>
    <row r="269" spans="2:2">
      <c r="B269" s="26"/>
    </row>
    <row r="270" spans="2:2">
      <c r="B270" s="26"/>
    </row>
    <row r="271" spans="2:2">
      <c r="B271" s="26"/>
    </row>
    <row r="272" spans="2:2">
      <c r="B272" s="26"/>
    </row>
    <row r="273" spans="2:2">
      <c r="B273" s="26"/>
    </row>
    <row r="274" spans="2:2">
      <c r="B274" s="26"/>
    </row>
    <row r="275" spans="2:2">
      <c r="B275" s="26"/>
    </row>
    <row r="276" spans="2:2">
      <c r="B276" s="26"/>
    </row>
    <row r="277" spans="2:2">
      <c r="B277" s="26"/>
    </row>
    <row r="278" spans="2:2">
      <c r="B278" s="26"/>
    </row>
    <row r="279" spans="2:2">
      <c r="B279" s="26"/>
    </row>
    <row r="280" spans="2:2">
      <c r="B280" s="26"/>
    </row>
    <row r="281" spans="2:2">
      <c r="B281" s="26"/>
    </row>
    <row r="282" spans="2:2">
      <c r="B282" s="26"/>
    </row>
    <row r="283" spans="2:2">
      <c r="B283" s="26"/>
    </row>
    <row r="284" spans="2:2">
      <c r="B284" s="26"/>
    </row>
    <row r="285" spans="2:2">
      <c r="B285" s="26"/>
    </row>
    <row r="286" spans="2:2">
      <c r="B286" s="26"/>
    </row>
    <row r="287" spans="2:2">
      <c r="B287" s="26"/>
    </row>
    <row r="288" spans="2:2">
      <c r="B288" s="26"/>
    </row>
    <row r="289" spans="2:2">
      <c r="B289" s="26"/>
    </row>
    <row r="290" spans="2:2">
      <c r="B290" s="26"/>
    </row>
    <row r="291" spans="2:2">
      <c r="B291" s="26"/>
    </row>
    <row r="292" spans="2:2">
      <c r="B292" s="26"/>
    </row>
    <row r="293" spans="2:2">
      <c r="B293" s="26"/>
    </row>
    <row r="294" spans="2:2">
      <c r="B294" s="26"/>
    </row>
    <row r="295" spans="2:2">
      <c r="B295" s="26"/>
    </row>
    <row r="296" spans="2:2">
      <c r="B296" s="26"/>
    </row>
    <row r="297" spans="2:2">
      <c r="B297" s="26"/>
    </row>
    <row r="298" spans="2:2">
      <c r="B298" s="26"/>
    </row>
    <row r="299" spans="2:2">
      <c r="B299" s="26"/>
    </row>
    <row r="300" spans="2:2">
      <c r="B300" s="26"/>
    </row>
    <row r="301" spans="2:2">
      <c r="B301" s="26"/>
    </row>
    <row r="302" spans="2:2">
      <c r="B302" s="26"/>
    </row>
    <row r="303" spans="2:2">
      <c r="B303" s="26"/>
    </row>
    <row r="304" spans="2:2">
      <c r="B304" s="26"/>
    </row>
    <row r="305" spans="2:2">
      <c r="B305" s="26"/>
    </row>
    <row r="306" spans="2:2">
      <c r="B306" s="26"/>
    </row>
    <row r="307" spans="2:2">
      <c r="B307" s="26"/>
    </row>
    <row r="308" spans="2:2">
      <c r="B308" s="26"/>
    </row>
    <row r="309" spans="2:2">
      <c r="B309" s="26"/>
    </row>
    <row r="310" spans="2:2">
      <c r="B310" s="26"/>
    </row>
    <row r="311" spans="2:2">
      <c r="B311" s="26"/>
    </row>
    <row r="312" spans="2:2">
      <c r="B312" s="26"/>
    </row>
    <row r="313" spans="2:2">
      <c r="B313" s="26"/>
    </row>
    <row r="314" spans="2:2">
      <c r="B314" s="26"/>
    </row>
    <row r="315" spans="2:2">
      <c r="B315" s="26"/>
    </row>
    <row r="316" spans="2:2">
      <c r="B316" s="26"/>
    </row>
    <row r="317" spans="2:2">
      <c r="B317" s="26"/>
    </row>
    <row r="318" spans="2:2">
      <c r="B318" s="26"/>
    </row>
    <row r="319" spans="2:2">
      <c r="B319" s="26"/>
    </row>
    <row r="320" spans="2:2">
      <c r="B320" s="26"/>
    </row>
    <row r="321" spans="2:2">
      <c r="B321" s="26"/>
    </row>
    <row r="322" spans="2:2">
      <c r="B322" s="26"/>
    </row>
    <row r="323" spans="2:2">
      <c r="B323" s="26"/>
    </row>
    <row r="324" spans="2:2">
      <c r="B324" s="26"/>
    </row>
    <row r="325" spans="2:2">
      <c r="B325" s="26"/>
    </row>
    <row r="326" spans="2:2">
      <c r="B326" s="26"/>
    </row>
    <row r="327" spans="2:2">
      <c r="B327" s="26"/>
    </row>
    <row r="328" spans="2:2">
      <c r="B328" s="26"/>
    </row>
    <row r="329" spans="2:2">
      <c r="B329" s="26"/>
    </row>
    <row r="330" spans="2:2">
      <c r="B330" s="26"/>
    </row>
    <row r="331" spans="2:2">
      <c r="B331" s="26"/>
    </row>
    <row r="332" spans="2:2">
      <c r="B332" s="26"/>
    </row>
    <row r="333" spans="2:2">
      <c r="B333" s="26"/>
    </row>
    <row r="334" spans="2:2">
      <c r="B334" s="26"/>
    </row>
    <row r="335" spans="2:2">
      <c r="B335" s="26"/>
    </row>
    <row r="336" spans="2:2">
      <c r="B336" s="26"/>
    </row>
    <row r="337" spans="2:2">
      <c r="B337" s="26"/>
    </row>
    <row r="338" spans="2:2">
      <c r="B338" s="26"/>
    </row>
    <row r="339" spans="2:2">
      <c r="B339" s="26"/>
    </row>
    <row r="340" spans="2:2">
      <c r="B340" s="26"/>
    </row>
    <row r="341" spans="2:2">
      <c r="B341" s="26"/>
    </row>
    <row r="342" spans="2:2">
      <c r="B342" s="26"/>
    </row>
    <row r="343" spans="2:2">
      <c r="B343" s="26"/>
    </row>
    <row r="344" spans="2:2">
      <c r="B344" s="26"/>
    </row>
    <row r="345" spans="2:2">
      <c r="B345" s="26"/>
    </row>
    <row r="346" spans="2:2">
      <c r="B346" s="26"/>
    </row>
    <row r="347" spans="2:2">
      <c r="B347" s="26"/>
    </row>
    <row r="348" spans="2:2">
      <c r="B348" s="26"/>
    </row>
    <row r="349" spans="2:2">
      <c r="B349" s="26"/>
    </row>
    <row r="350" spans="2:2">
      <c r="B350" s="26"/>
    </row>
    <row r="351" spans="2:2">
      <c r="B351" s="26"/>
    </row>
    <row r="352" spans="2:2">
      <c r="B352" s="26"/>
    </row>
    <row r="353" spans="2:2">
      <c r="B353" s="26"/>
    </row>
    <row r="354" spans="2:2">
      <c r="B354" s="26"/>
    </row>
    <row r="355" spans="2:2">
      <c r="B355" s="26"/>
    </row>
    <row r="356" spans="2:2">
      <c r="B356" s="26"/>
    </row>
    <row r="357" spans="2:2">
      <c r="B357" s="26"/>
    </row>
    <row r="358" spans="2:2">
      <c r="B358" s="26"/>
    </row>
    <row r="359" spans="2:2">
      <c r="B359" s="26"/>
    </row>
    <row r="360" spans="2:2">
      <c r="B360" s="26"/>
    </row>
    <row r="361" spans="2:2">
      <c r="B361" s="26"/>
    </row>
    <row r="362" spans="2:2">
      <c r="B362" s="26"/>
    </row>
    <row r="363" spans="2:2">
      <c r="B363" s="26"/>
    </row>
    <row r="364" spans="2:2">
      <c r="B364" s="26"/>
    </row>
    <row r="365" spans="2:2">
      <c r="B365" s="26"/>
    </row>
    <row r="366" spans="2:2">
      <c r="B366" s="26"/>
    </row>
    <row r="367" spans="2:2">
      <c r="B367" s="26"/>
    </row>
    <row r="368" spans="2:2">
      <c r="B368" s="26"/>
    </row>
    <row r="369" spans="2:2">
      <c r="B369" s="26"/>
    </row>
    <row r="370" spans="2:2">
      <c r="B370" s="26"/>
    </row>
    <row r="371" spans="2:2">
      <c r="B371" s="26"/>
    </row>
    <row r="372" spans="2:2">
      <c r="B372" s="26"/>
    </row>
    <row r="373" spans="2:2">
      <c r="B373" s="26"/>
    </row>
    <row r="374" spans="2:2">
      <c r="B374" s="26"/>
    </row>
    <row r="375" spans="2:2">
      <c r="B375" s="26"/>
    </row>
    <row r="376" spans="2:2">
      <c r="B376" s="26"/>
    </row>
    <row r="377" spans="2:2">
      <c r="B377" s="26"/>
    </row>
    <row r="378" spans="2:2">
      <c r="B378" s="26"/>
    </row>
    <row r="379" spans="2:2">
      <c r="B379" s="26"/>
    </row>
    <row r="380" spans="2:2">
      <c r="B380" s="26"/>
    </row>
    <row r="381" spans="2:2">
      <c r="B381" s="26"/>
    </row>
    <row r="382" spans="2:2">
      <c r="B382" s="26"/>
    </row>
    <row r="383" spans="2:2">
      <c r="B383" s="26"/>
    </row>
    <row r="384" spans="2:2">
      <c r="B384" s="26"/>
    </row>
    <row r="385" spans="2:2">
      <c r="B385" s="26"/>
    </row>
    <row r="386" spans="2:2">
      <c r="B386" s="26"/>
    </row>
    <row r="387" spans="2:2">
      <c r="B387" s="26"/>
    </row>
    <row r="388" spans="2:2">
      <c r="B388" s="26"/>
    </row>
    <row r="389" spans="2:2">
      <c r="B389" s="26"/>
    </row>
    <row r="390" spans="2:2">
      <c r="B390" s="26"/>
    </row>
    <row r="391" spans="2:2">
      <c r="B391" s="26"/>
    </row>
    <row r="392" spans="2:2">
      <c r="B392" s="26"/>
    </row>
    <row r="393" spans="2:2">
      <c r="B393" s="26"/>
    </row>
    <row r="394" spans="2:2">
      <c r="B394" s="26"/>
    </row>
    <row r="395" spans="2:2">
      <c r="B395" s="26"/>
    </row>
    <row r="396" spans="2:2">
      <c r="B396" s="26"/>
    </row>
    <row r="397" spans="2:2">
      <c r="B397" s="26"/>
    </row>
    <row r="398" spans="2:2">
      <c r="B398" s="26"/>
    </row>
    <row r="399" spans="2:2">
      <c r="B399" s="26"/>
    </row>
    <row r="400" spans="2:2">
      <c r="B400" s="26"/>
    </row>
    <row r="401" spans="2:2">
      <c r="B401" s="26"/>
    </row>
    <row r="402" spans="2:2">
      <c r="B402" s="26"/>
    </row>
    <row r="403" spans="2:2">
      <c r="B403" s="26"/>
    </row>
    <row r="404" spans="2:2">
      <c r="B404" s="26"/>
    </row>
    <row r="405" spans="2:2">
      <c r="B405" s="26"/>
    </row>
    <row r="406" spans="2:2">
      <c r="B406" s="26"/>
    </row>
    <row r="407" spans="2:2">
      <c r="B407" s="26"/>
    </row>
    <row r="408" spans="2:2">
      <c r="B408" s="26"/>
    </row>
    <row r="409" spans="2:2">
      <c r="B409" s="26"/>
    </row>
    <row r="410" spans="2:2">
      <c r="B410" s="26"/>
    </row>
    <row r="411" spans="2:2">
      <c r="B411" s="26"/>
    </row>
    <row r="412" spans="2:2">
      <c r="B412" s="26"/>
    </row>
    <row r="413" spans="2:2">
      <c r="B413" s="26"/>
    </row>
    <row r="414" spans="2:2">
      <c r="B414" s="26"/>
    </row>
    <row r="415" spans="2:2">
      <c r="B415" s="26"/>
    </row>
    <row r="416" spans="2:2">
      <c r="B416" s="26"/>
    </row>
    <row r="417" spans="2:2">
      <c r="B417" s="26"/>
    </row>
    <row r="418" spans="2:2">
      <c r="B418" s="26"/>
    </row>
    <row r="419" spans="2:2">
      <c r="B419" s="26"/>
    </row>
    <row r="420" spans="2:2">
      <c r="B420" s="26"/>
    </row>
    <row r="421" spans="2:2">
      <c r="B421" s="26"/>
    </row>
    <row r="422" spans="2:2">
      <c r="B422" s="26"/>
    </row>
    <row r="423" spans="2:2">
      <c r="B423" s="26"/>
    </row>
    <row r="424" spans="2:2">
      <c r="B424" s="26"/>
    </row>
    <row r="425" spans="2:2">
      <c r="B425" s="26"/>
    </row>
    <row r="426" spans="2:2">
      <c r="B426" s="26"/>
    </row>
    <row r="427" spans="2:2">
      <c r="B427" s="26"/>
    </row>
    <row r="428" spans="2:2">
      <c r="B428" s="26"/>
    </row>
    <row r="429" spans="2:2">
      <c r="B429" s="26"/>
    </row>
    <row r="430" spans="2:2">
      <c r="B430" s="26"/>
    </row>
    <row r="431" spans="2:2">
      <c r="B431" s="26"/>
    </row>
    <row r="432" spans="2:2">
      <c r="B432" s="26"/>
    </row>
    <row r="433" spans="2:2">
      <c r="B433" s="26"/>
    </row>
    <row r="434" spans="2:2">
      <c r="B434" s="26"/>
    </row>
    <row r="435" spans="2:2">
      <c r="B435" s="26"/>
    </row>
    <row r="436" spans="2:2">
      <c r="B436" s="26"/>
    </row>
    <row r="437" spans="2:2">
      <c r="B437" s="26"/>
    </row>
    <row r="438" spans="2:2">
      <c r="B438" s="26"/>
    </row>
    <row r="439" spans="2:2">
      <c r="B439" s="26"/>
    </row>
    <row r="440" spans="2:2">
      <c r="B440" s="26"/>
    </row>
    <row r="441" spans="2:2">
      <c r="B441" s="26"/>
    </row>
    <row r="442" spans="2:2">
      <c r="B442" s="26"/>
    </row>
    <row r="443" spans="2:2">
      <c r="B443" s="26"/>
    </row>
    <row r="444" spans="2:2">
      <c r="B444" s="26"/>
    </row>
    <row r="445" spans="2:2">
      <c r="B445" s="26"/>
    </row>
    <row r="446" spans="2:2">
      <c r="B446" s="26"/>
    </row>
    <row r="447" spans="2:2">
      <c r="B447" s="26"/>
    </row>
    <row r="448" spans="2:2">
      <c r="B448" s="26"/>
    </row>
    <row r="449" spans="2:2">
      <c r="B449" s="26"/>
    </row>
    <row r="450" spans="2:2">
      <c r="B450" s="26"/>
    </row>
    <row r="451" spans="2:2">
      <c r="B451" s="26"/>
    </row>
    <row r="452" spans="2:2">
      <c r="B452" s="26"/>
    </row>
    <row r="453" spans="2:2">
      <c r="B453" s="26"/>
    </row>
    <row r="454" spans="2:2">
      <c r="B454" s="26"/>
    </row>
    <row r="455" spans="2:2">
      <c r="B455" s="26"/>
    </row>
    <row r="456" spans="2:2">
      <c r="B456" s="26"/>
    </row>
    <row r="457" spans="2:2">
      <c r="B457" s="26"/>
    </row>
    <row r="458" spans="2:2">
      <c r="B458" s="26"/>
    </row>
    <row r="459" spans="2:2">
      <c r="B459" s="26"/>
    </row>
    <row r="460" spans="2:2">
      <c r="B460" s="26"/>
    </row>
    <row r="461" spans="2:2">
      <c r="B461" s="26"/>
    </row>
    <row r="462" spans="2:2">
      <c r="B462" s="26"/>
    </row>
    <row r="463" spans="2:2">
      <c r="B463" s="26"/>
    </row>
    <row r="464" spans="2:2">
      <c r="B464" s="26"/>
    </row>
    <row r="465" spans="2:2">
      <c r="B465" s="26"/>
    </row>
    <row r="466" spans="2:2">
      <c r="B466" s="26"/>
    </row>
    <row r="467" spans="2:2">
      <c r="B467" s="26"/>
    </row>
    <row r="468" spans="2:2">
      <c r="B468" s="26"/>
    </row>
    <row r="469" spans="2:2">
      <c r="B469" s="26"/>
    </row>
    <row r="470" spans="2:2">
      <c r="B470" s="26"/>
    </row>
    <row r="471" spans="2:2">
      <c r="B471" s="26"/>
    </row>
    <row r="472" spans="2:2">
      <c r="B472" s="26"/>
    </row>
    <row r="473" spans="2:2">
      <c r="B473" s="26"/>
    </row>
    <row r="474" spans="2:2">
      <c r="B474" s="26"/>
    </row>
    <row r="475" spans="2:2">
      <c r="B475" s="26"/>
    </row>
    <row r="476" spans="2:2">
      <c r="B476" s="26"/>
    </row>
    <row r="477" spans="2:2">
      <c r="B477" s="26"/>
    </row>
    <row r="478" spans="2:2">
      <c r="B478" s="26"/>
    </row>
    <row r="479" spans="2:2">
      <c r="B479" s="26"/>
    </row>
    <row r="480" spans="2:2">
      <c r="B480" s="26"/>
    </row>
    <row r="481" spans="2:2">
      <c r="B481" s="26"/>
    </row>
    <row r="482" spans="2:2">
      <c r="B482" s="26"/>
    </row>
    <row r="483" spans="2:2">
      <c r="B483" s="26"/>
    </row>
    <row r="484" spans="2:2">
      <c r="B484" s="26"/>
    </row>
    <row r="485" spans="2:2">
      <c r="B485" s="26"/>
    </row>
    <row r="486" spans="2:2">
      <c r="B486" s="26"/>
    </row>
    <row r="487" spans="2:2">
      <c r="B487" s="26"/>
    </row>
    <row r="488" spans="2:2">
      <c r="B488" s="26"/>
    </row>
    <row r="489" spans="2:2">
      <c r="B489" s="26"/>
    </row>
    <row r="490" spans="2:2">
      <c r="B490" s="26"/>
    </row>
    <row r="491" spans="2:2">
      <c r="B491" s="26"/>
    </row>
    <row r="492" spans="2:2">
      <c r="B492" s="26"/>
    </row>
    <row r="493" spans="2:2">
      <c r="B493" s="26"/>
    </row>
    <row r="494" spans="2:2">
      <c r="B494" s="26"/>
    </row>
    <row r="495" spans="2:2">
      <c r="B495" s="26"/>
    </row>
    <row r="496" spans="2:2">
      <c r="B496" s="26"/>
    </row>
    <row r="497" spans="2:2">
      <c r="B497" s="26"/>
    </row>
    <row r="498" spans="2:2">
      <c r="B498" s="26"/>
    </row>
    <row r="499" spans="2:2">
      <c r="B499" s="26"/>
    </row>
    <row r="500" spans="2:2">
      <c r="B500" s="26"/>
    </row>
    <row r="501" spans="2:2">
      <c r="B501" s="26"/>
    </row>
    <row r="502" spans="2:2">
      <c r="B502" s="26"/>
    </row>
    <row r="503" spans="2:2">
      <c r="B503" s="26"/>
    </row>
    <row r="504" spans="2:2">
      <c r="B504" s="26"/>
    </row>
    <row r="505" spans="2:2">
      <c r="B505" s="26"/>
    </row>
    <row r="506" spans="2:2">
      <c r="B506" s="26"/>
    </row>
    <row r="507" spans="2:2">
      <c r="B507" s="26"/>
    </row>
    <row r="508" spans="2:2">
      <c r="B508" s="26"/>
    </row>
    <row r="509" spans="2:2">
      <c r="B509" s="26"/>
    </row>
    <row r="510" spans="2:2">
      <c r="B510" s="26"/>
    </row>
    <row r="511" spans="2:2">
      <c r="B511" s="26"/>
    </row>
    <row r="512" spans="2:2">
      <c r="B512" s="26"/>
    </row>
    <row r="513" spans="2:2">
      <c r="B513" s="26"/>
    </row>
    <row r="514" spans="2:2">
      <c r="B514" s="26"/>
    </row>
    <row r="515" spans="2:2">
      <c r="B515" s="26"/>
    </row>
    <row r="516" spans="2:2">
      <c r="B516" s="26"/>
    </row>
    <row r="517" spans="2:2">
      <c r="B517" s="26"/>
    </row>
    <row r="518" spans="2:2">
      <c r="B518" s="26"/>
    </row>
    <row r="519" spans="2:2">
      <c r="B519" s="26"/>
    </row>
    <row r="520" spans="2:2">
      <c r="B520" s="26"/>
    </row>
    <row r="521" spans="2:2">
      <c r="B521" s="26"/>
    </row>
    <row r="522" spans="2:2">
      <c r="B522" s="26"/>
    </row>
    <row r="523" spans="2:2">
      <c r="B523" s="26"/>
    </row>
    <row r="524" spans="2:2">
      <c r="B524" s="26"/>
    </row>
    <row r="525" spans="2:2">
      <c r="B525" s="26"/>
    </row>
    <row r="526" spans="2:2">
      <c r="B526" s="26"/>
    </row>
    <row r="527" spans="2:2">
      <c r="B527" s="26"/>
    </row>
    <row r="528" spans="2:2">
      <c r="B528" s="26"/>
    </row>
    <row r="529" spans="2:2">
      <c r="B529" s="26"/>
    </row>
    <row r="530" spans="2:2">
      <c r="B530" s="26"/>
    </row>
    <row r="531" spans="2:2">
      <c r="B531" s="26"/>
    </row>
    <row r="532" spans="2:2">
      <c r="B532" s="26"/>
    </row>
    <row r="533" spans="2:2">
      <c r="B533" s="26"/>
    </row>
    <row r="534" spans="2:2">
      <c r="B534" s="26"/>
    </row>
    <row r="535" spans="2:2">
      <c r="B535" s="26"/>
    </row>
    <row r="536" spans="2:2">
      <c r="B536" s="26"/>
    </row>
    <row r="537" spans="2:2">
      <c r="B537" s="26"/>
    </row>
    <row r="538" spans="2:2">
      <c r="B538" s="26"/>
    </row>
    <row r="539" spans="2:2">
      <c r="B539" s="26"/>
    </row>
    <row r="540" spans="2:2">
      <c r="B540" s="26"/>
    </row>
    <row r="541" spans="2:2">
      <c r="B541" s="26"/>
    </row>
    <row r="542" spans="2:2">
      <c r="B542" s="26"/>
    </row>
    <row r="543" spans="2:2">
      <c r="B543" s="26"/>
    </row>
    <row r="544" spans="2:2">
      <c r="B544" s="26"/>
    </row>
    <row r="545" spans="2:2">
      <c r="B545" s="26"/>
    </row>
    <row r="546" spans="2:2">
      <c r="B546" s="26"/>
    </row>
    <row r="547" spans="2:2">
      <c r="B547" s="26"/>
    </row>
    <row r="548" spans="2:2">
      <c r="B548" s="26"/>
    </row>
    <row r="549" spans="2:2">
      <c r="B549" s="26"/>
    </row>
    <row r="550" spans="2:2">
      <c r="B550" s="26"/>
    </row>
    <row r="551" spans="2:2">
      <c r="B551" s="26"/>
    </row>
    <row r="552" spans="2:2">
      <c r="B552" s="26"/>
    </row>
    <row r="553" spans="2:2">
      <c r="B553" s="26"/>
    </row>
    <row r="554" spans="2:2">
      <c r="B554" s="26"/>
    </row>
    <row r="555" spans="2:2">
      <c r="B555" s="26"/>
    </row>
    <row r="556" spans="2:2">
      <c r="B556" s="26"/>
    </row>
    <row r="557" spans="2:2">
      <c r="B557" s="26"/>
    </row>
    <row r="558" spans="2:2">
      <c r="B558" s="26"/>
    </row>
    <row r="559" spans="2:2">
      <c r="B559" s="26"/>
    </row>
    <row r="560" spans="2:2">
      <c r="B560" s="26"/>
    </row>
    <row r="561" spans="2:2">
      <c r="B561" s="26"/>
    </row>
    <row r="562" spans="2:2">
      <c r="B562" s="26"/>
    </row>
    <row r="563" spans="2:2">
      <c r="B563" s="26"/>
    </row>
    <row r="564" spans="2:2">
      <c r="B564" s="26"/>
    </row>
    <row r="565" spans="2:2">
      <c r="B565" s="26"/>
    </row>
    <row r="566" spans="2:2">
      <c r="B566" s="26"/>
    </row>
    <row r="567" spans="2:2">
      <c r="B567" s="26"/>
    </row>
    <row r="568" spans="2:2">
      <c r="B568" s="26"/>
    </row>
    <row r="569" spans="2:2">
      <c r="B569" s="26"/>
    </row>
    <row r="570" spans="2:2">
      <c r="B570" s="26"/>
    </row>
    <row r="571" spans="2:2">
      <c r="B571" s="26"/>
    </row>
    <row r="572" spans="2:2">
      <c r="B572" s="26"/>
    </row>
    <row r="573" spans="2:2">
      <c r="B573" s="26"/>
    </row>
    <row r="574" spans="2:2">
      <c r="B574" s="26"/>
    </row>
    <row r="575" spans="2:2">
      <c r="B575" s="26"/>
    </row>
    <row r="576" spans="2:2">
      <c r="B576" s="26"/>
    </row>
    <row r="577" spans="2:2">
      <c r="B577" s="26"/>
    </row>
    <row r="578" spans="2:2">
      <c r="B578" s="26"/>
    </row>
    <row r="579" spans="2:2">
      <c r="B579" s="26"/>
    </row>
    <row r="580" spans="2:2">
      <c r="B580" s="26"/>
    </row>
    <row r="581" spans="2:2">
      <c r="B581" s="26"/>
    </row>
    <row r="582" spans="2:2">
      <c r="B582" s="26"/>
    </row>
    <row r="583" spans="2:2">
      <c r="B583" s="26"/>
    </row>
    <row r="584" spans="2:2">
      <c r="B584" s="26"/>
    </row>
    <row r="585" spans="2:2">
      <c r="B585" s="26"/>
    </row>
    <row r="586" spans="2:2">
      <c r="B586" s="26"/>
    </row>
    <row r="587" spans="2:2">
      <c r="B587" s="26"/>
    </row>
    <row r="588" spans="2:2">
      <c r="B588" s="26"/>
    </row>
    <row r="589" spans="2:2">
      <c r="B589" s="26"/>
    </row>
    <row r="590" spans="2:2">
      <c r="B590" s="26"/>
    </row>
    <row r="591" spans="2:2">
      <c r="B591" s="26"/>
    </row>
    <row r="592" spans="2:2">
      <c r="B592" s="26"/>
    </row>
    <row r="593" spans="2:2">
      <c r="B593" s="26"/>
    </row>
    <row r="594" spans="2:2">
      <c r="B594" s="26"/>
    </row>
    <row r="595" spans="2:2">
      <c r="B595" s="26"/>
    </row>
    <row r="596" spans="2:2">
      <c r="B596" s="26"/>
    </row>
    <row r="597" spans="2:2">
      <c r="B597" s="26"/>
    </row>
    <row r="598" spans="2:2">
      <c r="B598" s="26"/>
    </row>
    <row r="599" spans="2:2">
      <c r="B599" s="26"/>
    </row>
    <row r="600" spans="2:2">
      <c r="B600" s="26"/>
    </row>
    <row r="601" spans="2:2">
      <c r="B601" s="26"/>
    </row>
    <row r="602" spans="2:2">
      <c r="B602" s="26"/>
    </row>
    <row r="603" spans="2:2">
      <c r="B603" s="26"/>
    </row>
    <row r="604" spans="2:2">
      <c r="B604" s="26"/>
    </row>
    <row r="605" spans="2:2">
      <c r="B605" s="26"/>
    </row>
    <row r="606" spans="2:2">
      <c r="B606" s="26"/>
    </row>
    <row r="607" spans="2:2">
      <c r="B607" s="26"/>
    </row>
    <row r="608" spans="2:2">
      <c r="B608" s="26"/>
    </row>
    <row r="609" spans="2:2">
      <c r="B609" s="26"/>
    </row>
    <row r="610" spans="2:2">
      <c r="B610" s="26"/>
    </row>
    <row r="611" spans="2:2">
      <c r="B611" s="26"/>
    </row>
    <row r="612" spans="2:2">
      <c r="B612" s="26"/>
    </row>
    <row r="613" spans="2:2">
      <c r="B613" s="26"/>
    </row>
    <row r="614" spans="2:2">
      <c r="B614" s="26"/>
    </row>
    <row r="615" spans="2:2">
      <c r="B615" s="26"/>
    </row>
    <row r="616" spans="2:2">
      <c r="B616" s="26"/>
    </row>
    <row r="617" spans="2:2">
      <c r="B617" s="26"/>
    </row>
    <row r="618" spans="2:2">
      <c r="B618" s="26"/>
    </row>
    <row r="619" spans="2:2">
      <c r="B619" s="26"/>
    </row>
    <row r="620" spans="2:2">
      <c r="B620" s="26"/>
    </row>
    <row r="621" spans="2:2">
      <c r="B621" s="26"/>
    </row>
    <row r="622" spans="2:2">
      <c r="B622" s="26"/>
    </row>
    <row r="623" spans="2:2">
      <c r="B623" s="26"/>
    </row>
    <row r="624" spans="2:2">
      <c r="B624" s="26"/>
    </row>
    <row r="625" spans="2:2">
      <c r="B625" s="26"/>
    </row>
    <row r="626" spans="2:2">
      <c r="B626" s="26"/>
    </row>
    <row r="627" spans="2:2">
      <c r="B627" s="26"/>
    </row>
    <row r="628" spans="2:2">
      <c r="B628" s="26"/>
    </row>
    <row r="629" spans="2:2">
      <c r="B629" s="26"/>
    </row>
    <row r="630" spans="2:2">
      <c r="B630" s="26"/>
    </row>
    <row r="631" spans="2:2">
      <c r="B631" s="26"/>
    </row>
    <row r="632" spans="2:2">
      <c r="B632" s="26"/>
    </row>
    <row r="633" spans="2:2">
      <c r="B633" s="26"/>
    </row>
    <row r="634" spans="2:2">
      <c r="B634" s="26"/>
    </row>
    <row r="635" spans="2:2">
      <c r="B635" s="26"/>
    </row>
    <row r="636" spans="2:2">
      <c r="B636" s="26"/>
    </row>
    <row r="637" spans="2:2">
      <c r="B637" s="26"/>
    </row>
    <row r="638" spans="2:2">
      <c r="B638" s="26"/>
    </row>
    <row r="639" spans="2:2">
      <c r="B639" s="26"/>
    </row>
    <row r="640" spans="2:2">
      <c r="B640" s="26"/>
    </row>
    <row r="641" spans="2:2">
      <c r="B641" s="26"/>
    </row>
    <row r="642" spans="2:2">
      <c r="B642" s="26"/>
    </row>
    <row r="643" spans="2:2">
      <c r="B643" s="26"/>
    </row>
    <row r="644" spans="2:2">
      <c r="B644" s="26"/>
    </row>
    <row r="645" spans="2:2">
      <c r="B645" s="26"/>
    </row>
    <row r="646" spans="2:2">
      <c r="B646" s="26"/>
    </row>
    <row r="647" spans="2:2">
      <c r="B647" s="26"/>
    </row>
    <row r="648" spans="2:2">
      <c r="B648" s="26"/>
    </row>
    <row r="649" spans="2:2">
      <c r="B649" s="26"/>
    </row>
    <row r="650" spans="2:2">
      <c r="B650" s="26"/>
    </row>
    <row r="651" spans="2:2">
      <c r="B651" s="26"/>
    </row>
    <row r="652" spans="2:2">
      <c r="B652" s="26"/>
    </row>
    <row r="653" spans="2:2">
      <c r="B653" s="26"/>
    </row>
    <row r="654" spans="2:2">
      <c r="B654" s="26"/>
    </row>
    <row r="655" spans="2:2">
      <c r="B655" s="26"/>
    </row>
    <row r="656" spans="2:2">
      <c r="B656" s="26"/>
    </row>
    <row r="657" spans="2:2">
      <c r="B657" s="26"/>
    </row>
    <row r="658" spans="2:2">
      <c r="B658" s="26"/>
    </row>
    <row r="659" spans="2:2">
      <c r="B659" s="26"/>
    </row>
    <row r="660" spans="2:2">
      <c r="B660" s="26"/>
    </row>
    <row r="661" spans="2:2">
      <c r="B661" s="26"/>
    </row>
    <row r="662" spans="2:2">
      <c r="B662" s="26"/>
    </row>
    <row r="663" spans="2:2">
      <c r="B663" s="26"/>
    </row>
    <row r="664" spans="2:2">
      <c r="B664" s="26"/>
    </row>
    <row r="665" spans="2:2">
      <c r="B665" s="26"/>
    </row>
    <row r="666" spans="2:2">
      <c r="B666" s="26"/>
    </row>
    <row r="667" spans="2:2">
      <c r="B667" s="26"/>
    </row>
    <row r="668" spans="2:2">
      <c r="B668" s="26"/>
    </row>
    <row r="669" spans="2:2">
      <c r="B669" s="26"/>
    </row>
    <row r="670" spans="2:2">
      <c r="B670" s="26"/>
    </row>
    <row r="671" spans="2:2">
      <c r="B671" s="26"/>
    </row>
    <row r="672" spans="2:2">
      <c r="B672" s="26"/>
    </row>
    <row r="673" spans="2:2">
      <c r="B673" s="26"/>
    </row>
    <row r="674" spans="2:2">
      <c r="B674" s="26"/>
    </row>
    <row r="675" spans="2:2">
      <c r="B675" s="26"/>
    </row>
    <row r="676" spans="2:2">
      <c r="B676" s="26"/>
    </row>
    <row r="677" spans="2:2">
      <c r="B677" s="26"/>
    </row>
    <row r="678" spans="2:2">
      <c r="B678" s="26"/>
    </row>
    <row r="679" spans="2:2">
      <c r="B679" s="26"/>
    </row>
    <row r="680" spans="2:2">
      <c r="B680" s="26"/>
    </row>
    <row r="681" spans="2:2">
      <c r="B681" s="26"/>
    </row>
    <row r="682" spans="2:2">
      <c r="B682" s="26"/>
    </row>
    <row r="683" spans="2:2">
      <c r="B683" s="26"/>
    </row>
    <row r="684" spans="2:2">
      <c r="B684" s="26"/>
    </row>
    <row r="685" spans="2:2">
      <c r="B685" s="26"/>
    </row>
    <row r="686" spans="2:2">
      <c r="B686" s="26"/>
    </row>
    <row r="687" spans="2:2">
      <c r="B687" s="26"/>
    </row>
    <row r="688" spans="2:2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  <row r="728" spans="2:2">
      <c r="B728" s="26"/>
    </row>
    <row r="729" spans="2:2">
      <c r="B729" s="26"/>
    </row>
    <row r="730" spans="2:2">
      <c r="B730" s="26"/>
    </row>
    <row r="731" spans="2:2">
      <c r="B731" s="26"/>
    </row>
    <row r="732" spans="2:2">
      <c r="B732" s="26"/>
    </row>
    <row r="733" spans="2:2">
      <c r="B733" s="26"/>
    </row>
    <row r="734" spans="2:2">
      <c r="B734" s="26"/>
    </row>
    <row r="735" spans="2:2">
      <c r="B735" s="26"/>
    </row>
    <row r="736" spans="2:2">
      <c r="B736" s="26"/>
    </row>
    <row r="737" spans="2:2">
      <c r="B737" s="26"/>
    </row>
    <row r="738" spans="2:2">
      <c r="B738" s="26"/>
    </row>
    <row r="739" spans="2:2">
      <c r="B739" s="26"/>
    </row>
    <row r="740" spans="2:2">
      <c r="B740" s="26"/>
    </row>
    <row r="741" spans="2:2">
      <c r="B741" s="26"/>
    </row>
    <row r="742" spans="2:2">
      <c r="B742" s="26"/>
    </row>
    <row r="743" spans="2:2">
      <c r="B743" s="26"/>
    </row>
    <row r="744" spans="2:2">
      <c r="B744" s="26"/>
    </row>
    <row r="745" spans="2:2">
      <c r="B745" s="26"/>
    </row>
    <row r="746" spans="2:2">
      <c r="B746" s="26"/>
    </row>
    <row r="747" spans="2:2">
      <c r="B747" s="26"/>
    </row>
    <row r="748" spans="2:2">
      <c r="B748" s="26"/>
    </row>
    <row r="749" spans="2:2">
      <c r="B749" s="26"/>
    </row>
    <row r="750" spans="2:2">
      <c r="B750" s="26"/>
    </row>
    <row r="751" spans="2:2">
      <c r="B751" s="26"/>
    </row>
    <row r="752" spans="2:2">
      <c r="B752" s="26"/>
    </row>
    <row r="753" spans="2:2">
      <c r="B753" s="26"/>
    </row>
    <row r="754" spans="2:2">
      <c r="B754" s="26"/>
    </row>
    <row r="755" spans="2:2">
      <c r="B755" s="26"/>
    </row>
    <row r="756" spans="2:2">
      <c r="B756" s="26"/>
    </row>
    <row r="757" spans="2:2">
      <c r="B757" s="26"/>
    </row>
    <row r="758" spans="2:2">
      <c r="B758" s="26"/>
    </row>
    <row r="759" spans="2:2">
      <c r="B759" s="26"/>
    </row>
    <row r="760" spans="2:2">
      <c r="B760" s="26"/>
    </row>
    <row r="761" spans="2:2">
      <c r="B761" s="26"/>
    </row>
    <row r="762" spans="2:2">
      <c r="B762" s="26"/>
    </row>
    <row r="763" spans="2:2">
      <c r="B763" s="26"/>
    </row>
    <row r="764" spans="2:2">
      <c r="B764" s="26"/>
    </row>
    <row r="765" spans="2:2">
      <c r="B765" s="26"/>
    </row>
    <row r="766" spans="2:2">
      <c r="B766" s="26"/>
    </row>
    <row r="767" spans="2:2">
      <c r="B767" s="26"/>
    </row>
    <row r="768" spans="2:2">
      <c r="B768" s="26"/>
    </row>
    <row r="769" spans="2:2">
      <c r="B769" s="26"/>
    </row>
    <row r="770" spans="2:2">
      <c r="B770" s="26"/>
    </row>
    <row r="771" spans="2:2">
      <c r="B771" s="26"/>
    </row>
    <row r="772" spans="2:2">
      <c r="B772" s="26"/>
    </row>
    <row r="773" spans="2:2">
      <c r="B773" s="26"/>
    </row>
    <row r="774" spans="2:2">
      <c r="B774" s="26"/>
    </row>
    <row r="775" spans="2:2">
      <c r="B775" s="26"/>
    </row>
    <row r="776" spans="2:2">
      <c r="B776" s="26"/>
    </row>
    <row r="777" spans="2:2">
      <c r="B777" s="26"/>
    </row>
    <row r="778" spans="2:2">
      <c r="B778" s="26"/>
    </row>
    <row r="779" spans="2:2">
      <c r="B779" s="26"/>
    </row>
    <row r="780" spans="2:2">
      <c r="B780" s="26"/>
    </row>
    <row r="781" spans="2:2">
      <c r="B781" s="26"/>
    </row>
    <row r="782" spans="2:2">
      <c r="B782" s="26"/>
    </row>
    <row r="783" spans="2:2">
      <c r="B783" s="26"/>
    </row>
    <row r="784" spans="2:2">
      <c r="B784" s="26"/>
    </row>
    <row r="785" spans="2:2">
      <c r="B785" s="26"/>
    </row>
    <row r="786" spans="2:2">
      <c r="B786" s="26"/>
    </row>
    <row r="787" spans="2:2">
      <c r="B787" s="26"/>
    </row>
    <row r="788" spans="2:2">
      <c r="B788" s="26"/>
    </row>
    <row r="789" spans="2:2">
      <c r="B789" s="26"/>
    </row>
    <row r="790" spans="2:2">
      <c r="B790" s="26"/>
    </row>
    <row r="791" spans="2:2">
      <c r="B791" s="26"/>
    </row>
    <row r="792" spans="2:2">
      <c r="B792" s="26"/>
    </row>
    <row r="793" spans="2:2">
      <c r="B793" s="26"/>
    </row>
    <row r="794" spans="2:2">
      <c r="B794" s="26"/>
    </row>
    <row r="795" spans="2:2">
      <c r="B795" s="26"/>
    </row>
    <row r="796" spans="2:2">
      <c r="B796" s="26"/>
    </row>
    <row r="797" spans="2:2">
      <c r="B797" s="26"/>
    </row>
    <row r="798" spans="2:2">
      <c r="B798" s="26"/>
    </row>
    <row r="799" spans="2:2">
      <c r="B799" s="26"/>
    </row>
    <row r="800" spans="2:2">
      <c r="B800" s="26"/>
    </row>
    <row r="801" spans="2:2">
      <c r="B801" s="26"/>
    </row>
    <row r="802" spans="2:2">
      <c r="B802" s="26"/>
    </row>
    <row r="803" spans="2:2">
      <c r="B803" s="26"/>
    </row>
    <row r="804" spans="2:2">
      <c r="B804" s="26"/>
    </row>
    <row r="805" spans="2:2">
      <c r="B805" s="26"/>
    </row>
    <row r="806" spans="2:2">
      <c r="B806" s="26"/>
    </row>
    <row r="807" spans="2:2">
      <c r="B807" s="26"/>
    </row>
    <row r="808" spans="2:2">
      <c r="B808" s="26"/>
    </row>
    <row r="809" spans="2:2">
      <c r="B809" s="26"/>
    </row>
    <row r="810" spans="2:2">
      <c r="B810" s="26"/>
    </row>
    <row r="811" spans="2:2">
      <c r="B811" s="26"/>
    </row>
    <row r="812" spans="2:2">
      <c r="B812" s="26"/>
    </row>
    <row r="813" spans="2:2">
      <c r="B813" s="26"/>
    </row>
    <row r="814" spans="2:2">
      <c r="B814" s="26"/>
    </row>
    <row r="815" spans="2:2">
      <c r="B815" s="26"/>
    </row>
    <row r="816" spans="2:2">
      <c r="B816" s="26"/>
    </row>
    <row r="817" spans="2:2">
      <c r="B817" s="26"/>
    </row>
    <row r="818" spans="2:2">
      <c r="B818" s="26"/>
    </row>
    <row r="819" spans="2:2">
      <c r="B819" s="26"/>
    </row>
    <row r="820" spans="2:2">
      <c r="B820" s="26"/>
    </row>
    <row r="821" spans="2:2">
      <c r="B821" s="26"/>
    </row>
    <row r="822" spans="2:2">
      <c r="B822" s="26"/>
    </row>
    <row r="823" spans="2:2">
      <c r="B823" s="26"/>
    </row>
    <row r="824" spans="2:2">
      <c r="B824" s="26"/>
    </row>
    <row r="825" spans="2:2">
      <c r="B825" s="26"/>
    </row>
    <row r="826" spans="2:2">
      <c r="B826" s="26"/>
    </row>
    <row r="827" spans="2:2">
      <c r="B827" s="26"/>
    </row>
    <row r="828" spans="2:2">
      <c r="B828" s="26"/>
    </row>
    <row r="829" spans="2:2">
      <c r="B829" s="26"/>
    </row>
    <row r="830" spans="2:2">
      <c r="B830" s="26"/>
    </row>
    <row r="831" spans="2:2">
      <c r="B831" s="26"/>
    </row>
    <row r="832" spans="2:2">
      <c r="B832" s="26"/>
    </row>
    <row r="833" spans="2:2">
      <c r="B833" s="26"/>
    </row>
    <row r="834" spans="2:2">
      <c r="B834" s="26"/>
    </row>
    <row r="835" spans="2:2">
      <c r="B835" s="26"/>
    </row>
    <row r="836" spans="2:2">
      <c r="B836" s="26"/>
    </row>
    <row r="837" spans="2:2">
      <c r="B837" s="26"/>
    </row>
    <row r="838" spans="2:2">
      <c r="B838" s="26"/>
    </row>
    <row r="839" spans="2:2">
      <c r="B839" s="26"/>
    </row>
    <row r="840" spans="2:2">
      <c r="B840" s="26"/>
    </row>
    <row r="841" spans="2:2">
      <c r="B841" s="26"/>
    </row>
    <row r="842" spans="2:2">
      <c r="B842" s="26"/>
    </row>
    <row r="843" spans="2:2">
      <c r="B843" s="26"/>
    </row>
    <row r="844" spans="2:2">
      <c r="B844" s="26"/>
    </row>
    <row r="845" spans="2:2">
      <c r="B845" s="26"/>
    </row>
    <row r="846" spans="2:2">
      <c r="B846" s="26"/>
    </row>
    <row r="847" spans="2:2">
      <c r="B847" s="26"/>
    </row>
    <row r="848" spans="2:2">
      <c r="B848" s="26"/>
    </row>
    <row r="849" spans="2:2">
      <c r="B849" s="26"/>
    </row>
    <row r="850" spans="2:2">
      <c r="B850" s="26"/>
    </row>
    <row r="851" spans="2:2">
      <c r="B851" s="26"/>
    </row>
    <row r="852" spans="2:2">
      <c r="B852" s="26"/>
    </row>
    <row r="853" spans="2:2">
      <c r="B853" s="26"/>
    </row>
    <row r="854" spans="2:2">
      <c r="B854" s="26"/>
    </row>
    <row r="855" spans="2:2">
      <c r="B855" s="26"/>
    </row>
    <row r="856" spans="2:2">
      <c r="B856" s="26"/>
    </row>
    <row r="857" spans="2:2">
      <c r="B857" s="26"/>
    </row>
    <row r="858" spans="2:2">
      <c r="B858" s="26"/>
    </row>
    <row r="859" spans="2:2">
      <c r="B859" s="26"/>
    </row>
    <row r="860" spans="2:2">
      <c r="B860" s="26"/>
    </row>
    <row r="861" spans="2:2">
      <c r="B861" s="26"/>
    </row>
    <row r="862" spans="2:2">
      <c r="B862" s="26"/>
    </row>
    <row r="863" spans="2:2">
      <c r="B863" s="26"/>
    </row>
    <row r="864" spans="2:2">
      <c r="B864" s="26"/>
    </row>
    <row r="865" spans="2:2">
      <c r="B865" s="26"/>
    </row>
    <row r="866" spans="2:2">
      <c r="B866" s="26"/>
    </row>
    <row r="867" spans="2:2">
      <c r="B867" s="26"/>
    </row>
    <row r="868" spans="2:2">
      <c r="B868" s="26"/>
    </row>
    <row r="869" spans="2:2">
      <c r="B869" s="26"/>
    </row>
    <row r="870" spans="2:2">
      <c r="B870" s="26"/>
    </row>
    <row r="871" spans="2:2">
      <c r="B871" s="26"/>
    </row>
    <row r="872" spans="2:2">
      <c r="B872" s="26"/>
    </row>
    <row r="873" spans="2:2">
      <c r="B873" s="26"/>
    </row>
    <row r="874" spans="2:2">
      <c r="B874" s="26"/>
    </row>
    <row r="875" spans="2:2">
      <c r="B875" s="26"/>
    </row>
    <row r="876" spans="2:2">
      <c r="B876" s="26"/>
    </row>
    <row r="877" spans="2:2">
      <c r="B877" s="26"/>
    </row>
    <row r="878" spans="2:2">
      <c r="B878" s="26"/>
    </row>
    <row r="879" spans="2:2">
      <c r="B879" s="26"/>
    </row>
    <row r="880" spans="2:2">
      <c r="B880" s="26"/>
    </row>
    <row r="881" spans="2:2">
      <c r="B881" s="26"/>
    </row>
    <row r="882" spans="2:2">
      <c r="B882" s="26"/>
    </row>
    <row r="883" spans="2:2">
      <c r="B883" s="26"/>
    </row>
    <row r="884" spans="2:2">
      <c r="B884" s="26"/>
    </row>
    <row r="885" spans="2:2">
      <c r="B885" s="26"/>
    </row>
    <row r="886" spans="2:2">
      <c r="B886" s="26"/>
    </row>
    <row r="887" spans="2:2">
      <c r="B887" s="26"/>
    </row>
    <row r="888" spans="2:2">
      <c r="B888" s="26"/>
    </row>
    <row r="889" spans="2:2">
      <c r="B889" s="26"/>
    </row>
    <row r="890" spans="2:2">
      <c r="B890" s="26"/>
    </row>
    <row r="891" spans="2:2">
      <c r="B891" s="26"/>
    </row>
    <row r="892" spans="2:2">
      <c r="B892" s="26"/>
    </row>
    <row r="893" spans="2:2">
      <c r="B893" s="26"/>
    </row>
    <row r="894" spans="2:2">
      <c r="B894" s="26"/>
    </row>
    <row r="895" spans="2:2">
      <c r="B895" s="26"/>
    </row>
    <row r="896" spans="2:2">
      <c r="B896" s="26"/>
    </row>
    <row r="897" spans="2:2">
      <c r="B897" s="26"/>
    </row>
    <row r="898" spans="2:2">
      <c r="B898" s="26"/>
    </row>
    <row r="899" spans="2:2">
      <c r="B899" s="26"/>
    </row>
    <row r="900" spans="2:2">
      <c r="B900" s="26"/>
    </row>
    <row r="901" spans="2:2">
      <c r="B901" s="26"/>
    </row>
    <row r="902" spans="2:2">
      <c r="B902" s="26"/>
    </row>
    <row r="903" spans="2:2">
      <c r="B903" s="26"/>
    </row>
    <row r="904" spans="2:2">
      <c r="B904" s="26"/>
    </row>
    <row r="905" spans="2:2">
      <c r="B905" s="26"/>
    </row>
    <row r="906" spans="2:2">
      <c r="B906" s="26"/>
    </row>
    <row r="907" spans="2:2">
      <c r="B907" s="26"/>
    </row>
    <row r="908" spans="2:2">
      <c r="B908" s="26"/>
    </row>
    <row r="909" spans="2:2">
      <c r="B909" s="26"/>
    </row>
    <row r="910" spans="2:2">
      <c r="B910" s="26"/>
    </row>
    <row r="911" spans="2:2">
      <c r="B911" s="26"/>
    </row>
    <row r="912" spans="2:2">
      <c r="B912" s="26"/>
    </row>
    <row r="913" spans="2:2">
      <c r="B913" s="26"/>
    </row>
    <row r="914" spans="2:2">
      <c r="B914" s="26"/>
    </row>
    <row r="915" spans="2:2">
      <c r="B915" s="26"/>
    </row>
    <row r="916" spans="2:2">
      <c r="B916" s="26"/>
    </row>
    <row r="917" spans="2:2">
      <c r="B917" s="26"/>
    </row>
    <row r="918" spans="2:2">
      <c r="B918" s="26"/>
    </row>
    <row r="919" spans="2:2">
      <c r="B919" s="26"/>
    </row>
    <row r="920" spans="2:2">
      <c r="B920" s="26"/>
    </row>
    <row r="921" spans="2:2">
      <c r="B921" s="26"/>
    </row>
    <row r="922" spans="2:2">
      <c r="B922" s="26"/>
    </row>
    <row r="923" spans="2:2">
      <c r="B923" s="26"/>
    </row>
    <row r="924" spans="2:2">
      <c r="B924" s="26"/>
    </row>
    <row r="925" spans="2:2">
      <c r="B925" s="26"/>
    </row>
    <row r="926" spans="2:2">
      <c r="B926" s="26"/>
    </row>
    <row r="927" spans="2:2">
      <c r="B927" s="26"/>
    </row>
    <row r="928" spans="2:2">
      <c r="B928" s="26"/>
    </row>
    <row r="929" spans="2:2">
      <c r="B929" s="26"/>
    </row>
    <row r="930" spans="2:2">
      <c r="B930" s="26"/>
    </row>
    <row r="931" spans="2:2">
      <c r="B931" s="26"/>
    </row>
    <row r="932" spans="2:2">
      <c r="B932" s="26"/>
    </row>
    <row r="933" spans="2:2">
      <c r="B933" s="26"/>
    </row>
    <row r="934" spans="2:2">
      <c r="B934" s="26"/>
    </row>
    <row r="935" spans="2:2">
      <c r="B935" s="26"/>
    </row>
    <row r="936" spans="2:2">
      <c r="B936" s="26"/>
    </row>
    <row r="937" spans="2:2">
      <c r="B937" s="26"/>
    </row>
    <row r="938" spans="2:2">
      <c r="B938" s="26"/>
    </row>
    <row r="939" spans="2:2">
      <c r="B939" s="26"/>
    </row>
    <row r="940" spans="2:2">
      <c r="B940" s="26"/>
    </row>
    <row r="941" spans="2:2">
      <c r="B941" s="26"/>
    </row>
    <row r="942" spans="2:2">
      <c r="B942" s="26"/>
    </row>
    <row r="943" spans="2:2">
      <c r="B943" s="26"/>
    </row>
    <row r="944" spans="2:2">
      <c r="B944" s="26"/>
    </row>
    <row r="945" spans="2:2">
      <c r="B945" s="26"/>
    </row>
    <row r="946" spans="2:2">
      <c r="B946" s="26"/>
    </row>
    <row r="947" spans="2:2">
      <c r="B947" s="26"/>
    </row>
    <row r="948" spans="2:2">
      <c r="B948" s="26"/>
    </row>
    <row r="949" spans="2:2">
      <c r="B949" s="26"/>
    </row>
    <row r="950" spans="2:2">
      <c r="B950" s="26"/>
    </row>
    <row r="951" spans="2:2">
      <c r="B951" s="26"/>
    </row>
    <row r="952" spans="2:2">
      <c r="B952" s="26"/>
    </row>
    <row r="953" spans="2:2">
      <c r="B953" s="26"/>
    </row>
    <row r="954" spans="2:2">
      <c r="B954" s="26"/>
    </row>
    <row r="955" spans="2:2">
      <c r="B955" s="26"/>
    </row>
    <row r="956" spans="2:2">
      <c r="B956" s="26"/>
    </row>
    <row r="957" spans="2:2">
      <c r="B957" s="26"/>
    </row>
    <row r="958" spans="2:2">
      <c r="B958" s="26"/>
    </row>
    <row r="959" spans="2:2">
      <c r="B959" s="26"/>
    </row>
    <row r="960" spans="2:2">
      <c r="B960" s="26"/>
    </row>
    <row r="961" spans="2:2">
      <c r="B961" s="26"/>
    </row>
    <row r="962" spans="2:2">
      <c r="B962" s="26"/>
    </row>
    <row r="963" spans="2:2">
      <c r="B963" s="26"/>
    </row>
    <row r="964" spans="2:2">
      <c r="B964" s="26"/>
    </row>
    <row r="965" spans="2:2">
      <c r="B965" s="26"/>
    </row>
    <row r="966" spans="2:2">
      <c r="B966" s="26"/>
    </row>
    <row r="967" spans="2:2">
      <c r="B967" s="26"/>
    </row>
    <row r="968" spans="2:2">
      <c r="B968" s="26"/>
    </row>
    <row r="969" spans="2:2">
      <c r="B969" s="26"/>
    </row>
    <row r="970" spans="2:2">
      <c r="B970" s="26"/>
    </row>
    <row r="971" spans="2:2">
      <c r="B971" s="26"/>
    </row>
    <row r="972" spans="2:2">
      <c r="B972" s="26"/>
    </row>
    <row r="973" spans="2:2">
      <c r="B973" s="26"/>
    </row>
    <row r="974" spans="2:2">
      <c r="B974" s="26"/>
    </row>
    <row r="975" spans="2:2">
      <c r="B975" s="26"/>
    </row>
    <row r="976" spans="2:2">
      <c r="B976" s="26"/>
    </row>
    <row r="977" spans="2:2">
      <c r="B977" s="26"/>
    </row>
    <row r="978" spans="2:2">
      <c r="B978" s="26"/>
    </row>
    <row r="979" spans="2:2">
      <c r="B979" s="26"/>
    </row>
    <row r="980" spans="2:2">
      <c r="B980" s="26"/>
    </row>
    <row r="981" spans="2:2">
      <c r="B981" s="26"/>
    </row>
    <row r="982" spans="2:2">
      <c r="B982" s="26"/>
    </row>
    <row r="983" spans="2:2">
      <c r="B983" s="26"/>
    </row>
    <row r="984" spans="2:2">
      <c r="B984" s="26"/>
    </row>
    <row r="985" spans="2:2">
      <c r="B985" s="26"/>
    </row>
    <row r="986" spans="2:2">
      <c r="B986" s="26"/>
    </row>
    <row r="987" spans="2:2">
      <c r="B987" s="26"/>
    </row>
    <row r="988" spans="2:2">
      <c r="B988" s="26"/>
    </row>
    <row r="989" spans="2:2">
      <c r="B989" s="26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2"/>
  <sheetViews>
    <sheetView showGridLines="0" workbookViewId="0"/>
  </sheetViews>
  <sheetFormatPr defaultColWidth="14.42578125" defaultRowHeight="15.75" customHeight="1"/>
  <cols>
    <col min="1" max="1" width="4.85546875" customWidth="1"/>
    <col min="2" max="2" width="23.85546875" customWidth="1"/>
    <col min="3" max="3" width="15.7109375" customWidth="1"/>
    <col min="6" max="6" width="22" hidden="1" customWidth="1"/>
  </cols>
  <sheetData>
    <row r="1" spans="1:6">
      <c r="A1" s="2" t="s">
        <v>0</v>
      </c>
      <c r="B1" s="2"/>
      <c r="C1" s="1"/>
      <c r="D1" s="1"/>
      <c r="E1" s="3"/>
    </row>
    <row r="2" spans="1:6">
      <c r="C2" s="1" t="s">
        <v>1</v>
      </c>
      <c r="D2" s="1" t="s">
        <v>2</v>
      </c>
      <c r="E2" s="3" t="s">
        <v>3</v>
      </c>
      <c r="F2" s="3" t="s">
        <v>4</v>
      </c>
    </row>
    <row r="3" spans="1:6">
      <c r="A3" s="3"/>
      <c r="B3" s="4" t="s">
        <v>5</v>
      </c>
      <c r="C3" s="6" t="s">
        <v>7</v>
      </c>
      <c r="D3" s="6">
        <v>50000</v>
      </c>
      <c r="E3" s="4">
        <v>1</v>
      </c>
      <c r="F3" t="str">
        <f t="shared" ref="F3:F22" si="0">IF(OR(B3="CEO",B3="CTO"),"General &amp; Administrative",IF(B3="Engineer","Research &amp; Development",IF(OR(B3="Customer Success",B3="Sales",B3="Marketing"),"Sales &amp; Marketing",IF(B3="Support","Support","N/A"))))</f>
        <v>General &amp; Administrative</v>
      </c>
    </row>
    <row r="4" spans="1:6">
      <c r="A4" s="3"/>
      <c r="B4" s="4" t="s">
        <v>14</v>
      </c>
      <c r="C4" s="6" t="s">
        <v>15</v>
      </c>
      <c r="D4" s="6">
        <v>50000</v>
      </c>
      <c r="E4" s="4">
        <v>1</v>
      </c>
      <c r="F4" t="str">
        <f t="shared" si="0"/>
        <v>General &amp; Administrative</v>
      </c>
    </row>
    <row r="5" spans="1:6">
      <c r="A5" s="3"/>
      <c r="B5" s="4" t="s">
        <v>18</v>
      </c>
      <c r="C5" s="6" t="s">
        <v>19</v>
      </c>
      <c r="D5" s="6">
        <v>50000</v>
      </c>
      <c r="E5" s="4">
        <v>1</v>
      </c>
      <c r="F5" t="str">
        <f t="shared" si="0"/>
        <v>Research &amp; Development</v>
      </c>
    </row>
    <row r="6" spans="1:6">
      <c r="A6" s="3"/>
      <c r="B6" s="4" t="s">
        <v>18</v>
      </c>
      <c r="C6" s="6" t="s">
        <v>21</v>
      </c>
      <c r="D6" s="6">
        <v>50000</v>
      </c>
      <c r="E6" s="4">
        <v>1</v>
      </c>
      <c r="F6" t="str">
        <f t="shared" si="0"/>
        <v>Research &amp; Development</v>
      </c>
    </row>
    <row r="7" spans="1:6">
      <c r="A7" s="3"/>
      <c r="B7" s="4" t="s">
        <v>18</v>
      </c>
      <c r="C7" s="6" t="s">
        <v>22</v>
      </c>
      <c r="D7" s="6">
        <v>70000</v>
      </c>
      <c r="E7" s="4">
        <v>5</v>
      </c>
      <c r="F7" t="str">
        <f t="shared" si="0"/>
        <v>Research &amp; Development</v>
      </c>
    </row>
    <row r="8" spans="1:6">
      <c r="A8" s="3"/>
      <c r="B8" s="4" t="s">
        <v>18</v>
      </c>
      <c r="C8" s="6" t="s">
        <v>24</v>
      </c>
      <c r="D8" s="6">
        <v>70000</v>
      </c>
      <c r="E8" s="4">
        <v>5</v>
      </c>
      <c r="F8" t="str">
        <f t="shared" si="0"/>
        <v>Research &amp; Development</v>
      </c>
    </row>
    <row r="9" spans="1:6">
      <c r="A9" s="3"/>
      <c r="B9" s="4" t="s">
        <v>18</v>
      </c>
      <c r="C9" s="6" t="s">
        <v>25</v>
      </c>
      <c r="D9" s="6">
        <v>70000</v>
      </c>
      <c r="E9" s="4">
        <v>13</v>
      </c>
      <c r="F9" t="str">
        <f t="shared" si="0"/>
        <v>Research &amp; Development</v>
      </c>
    </row>
    <row r="10" spans="1:6">
      <c r="A10" s="3"/>
      <c r="B10" s="4" t="s">
        <v>18</v>
      </c>
      <c r="C10" s="6" t="s">
        <v>27</v>
      </c>
      <c r="D10" s="6">
        <v>70000</v>
      </c>
      <c r="E10" s="4">
        <v>15</v>
      </c>
      <c r="F10" t="str">
        <f t="shared" si="0"/>
        <v>Research &amp; Development</v>
      </c>
    </row>
    <row r="11" spans="1:6">
      <c r="A11" s="3"/>
      <c r="B11" s="4" t="s">
        <v>29</v>
      </c>
      <c r="C11" s="6" t="s">
        <v>30</v>
      </c>
      <c r="D11" s="6">
        <v>55000</v>
      </c>
      <c r="E11" s="4">
        <v>3</v>
      </c>
      <c r="F11" t="str">
        <f t="shared" si="0"/>
        <v>Sales &amp; Marketing</v>
      </c>
    </row>
    <row r="12" spans="1:6">
      <c r="A12" s="3"/>
      <c r="B12" s="4" t="s">
        <v>29</v>
      </c>
      <c r="C12" s="6" t="s">
        <v>27</v>
      </c>
      <c r="D12" s="6">
        <v>55000</v>
      </c>
      <c r="E12" s="4">
        <v>7</v>
      </c>
      <c r="F12" t="str">
        <f t="shared" si="0"/>
        <v>Sales &amp; Marketing</v>
      </c>
    </row>
    <row r="13" spans="1:6">
      <c r="A13" s="3"/>
      <c r="B13" s="4" t="s">
        <v>32</v>
      </c>
      <c r="C13" s="6" t="s">
        <v>33</v>
      </c>
      <c r="D13" s="6">
        <v>45000</v>
      </c>
      <c r="E13" s="4">
        <v>8</v>
      </c>
      <c r="F13" t="str">
        <f t="shared" si="0"/>
        <v>Support</v>
      </c>
    </row>
    <row r="14" spans="1:6">
      <c r="A14" s="3"/>
      <c r="B14" s="4" t="s">
        <v>32</v>
      </c>
      <c r="C14" s="6" t="s">
        <v>27</v>
      </c>
      <c r="D14" s="6">
        <v>45000</v>
      </c>
      <c r="E14" s="4">
        <v>5</v>
      </c>
      <c r="F14" t="str">
        <f t="shared" si="0"/>
        <v>Support</v>
      </c>
    </row>
    <row r="15" spans="1:6">
      <c r="A15" s="3"/>
      <c r="B15" s="4" t="s">
        <v>34</v>
      </c>
      <c r="C15" s="6" t="s">
        <v>35</v>
      </c>
      <c r="D15" s="6">
        <v>65000</v>
      </c>
      <c r="E15" s="4">
        <v>5</v>
      </c>
      <c r="F15" t="str">
        <f t="shared" si="0"/>
        <v>Sales &amp; Marketing</v>
      </c>
    </row>
    <row r="16" spans="1:6">
      <c r="A16" s="3"/>
      <c r="B16" s="4" t="s">
        <v>34</v>
      </c>
      <c r="C16" s="6" t="s">
        <v>27</v>
      </c>
      <c r="D16" s="6">
        <v>65000</v>
      </c>
      <c r="E16" s="4">
        <v>10</v>
      </c>
      <c r="F16" t="str">
        <f t="shared" si="0"/>
        <v>Sales &amp; Marketing</v>
      </c>
    </row>
    <row r="17" spans="1:6">
      <c r="A17" s="3"/>
      <c r="B17" s="4" t="s">
        <v>34</v>
      </c>
      <c r="C17" s="6" t="s">
        <v>27</v>
      </c>
      <c r="D17" s="6">
        <v>65000</v>
      </c>
      <c r="E17" s="4">
        <v>15</v>
      </c>
      <c r="F17" t="str">
        <f t="shared" si="0"/>
        <v>Sales &amp; Marketing</v>
      </c>
    </row>
    <row r="18" spans="1:6">
      <c r="A18" s="3"/>
      <c r="B18" s="4" t="s">
        <v>34</v>
      </c>
      <c r="C18" s="6" t="s">
        <v>27</v>
      </c>
      <c r="D18" s="6">
        <v>65000</v>
      </c>
      <c r="E18" s="4">
        <v>3</v>
      </c>
      <c r="F18" t="str">
        <f t="shared" si="0"/>
        <v>Sales &amp; Marketing</v>
      </c>
    </row>
    <row r="19" spans="1:6">
      <c r="A19" s="3"/>
      <c r="B19" s="4" t="s">
        <v>34</v>
      </c>
      <c r="C19" s="6" t="s">
        <v>27</v>
      </c>
      <c r="D19" s="6">
        <v>65000</v>
      </c>
      <c r="E19" s="4">
        <v>8</v>
      </c>
      <c r="F19" t="str">
        <f t="shared" si="0"/>
        <v>Sales &amp; Marketing</v>
      </c>
    </row>
    <row r="20" spans="1:6">
      <c r="A20" s="3"/>
      <c r="B20" s="4" t="s">
        <v>41</v>
      </c>
      <c r="C20" s="6" t="s">
        <v>42</v>
      </c>
      <c r="D20" s="6">
        <v>55000</v>
      </c>
      <c r="E20" s="4">
        <v>12</v>
      </c>
      <c r="F20" t="str">
        <f t="shared" si="0"/>
        <v>Sales &amp; Marketing</v>
      </c>
    </row>
    <row r="21" spans="1:6">
      <c r="A21" s="3"/>
      <c r="B21" s="4" t="s">
        <v>41</v>
      </c>
      <c r="C21" s="6" t="s">
        <v>27</v>
      </c>
      <c r="D21" s="6">
        <v>55000</v>
      </c>
      <c r="E21" s="4">
        <v>15</v>
      </c>
      <c r="F21" t="str">
        <f t="shared" si="0"/>
        <v>Sales &amp; Marketing</v>
      </c>
    </row>
    <row r="22" spans="1:6">
      <c r="A22" s="3"/>
      <c r="B22" s="4" t="s">
        <v>41</v>
      </c>
      <c r="C22" s="6" t="s">
        <v>27</v>
      </c>
      <c r="D22" s="6">
        <v>55000</v>
      </c>
      <c r="E22" s="4">
        <v>18</v>
      </c>
      <c r="F22" t="str">
        <f t="shared" si="0"/>
        <v>Sales &amp; Marketing</v>
      </c>
    </row>
    <row r="24" spans="1:6">
      <c r="A24" s="2" t="s">
        <v>43</v>
      </c>
    </row>
    <row r="25" spans="1:6">
      <c r="B25" s="3"/>
      <c r="C25" s="3"/>
      <c r="D25" s="3" t="s">
        <v>44</v>
      </c>
    </row>
    <row r="26" spans="1:6">
      <c r="B26" s="3" t="s">
        <v>45</v>
      </c>
      <c r="C26" s="34"/>
      <c r="D26" s="35">
        <v>0.05</v>
      </c>
    </row>
    <row r="27" spans="1:6">
      <c r="B27" s="3" t="s">
        <v>46</v>
      </c>
      <c r="C27" s="34"/>
      <c r="D27" s="35">
        <v>0.05</v>
      </c>
    </row>
    <row r="29" spans="1:6">
      <c r="A29" s="2" t="s">
        <v>47</v>
      </c>
    </row>
    <row r="30" spans="1:6">
      <c r="B30" s="3" t="s">
        <v>48</v>
      </c>
      <c r="C30" s="34"/>
      <c r="D30" s="35">
        <v>0.03</v>
      </c>
    </row>
    <row r="31" spans="1:6">
      <c r="B31" s="3" t="s">
        <v>49</v>
      </c>
      <c r="C31" s="37"/>
      <c r="D31" s="38">
        <v>800</v>
      </c>
    </row>
    <row r="33" spans="1:4">
      <c r="A33" s="2" t="s">
        <v>50</v>
      </c>
    </row>
    <row r="34" spans="1:4">
      <c r="B34" s="3" t="s">
        <v>51</v>
      </c>
      <c r="C34" s="39"/>
      <c r="D34" s="6">
        <v>1000</v>
      </c>
    </row>
    <row r="35" spans="1:4">
      <c r="B35" s="3" t="s">
        <v>52</v>
      </c>
      <c r="C35" s="39"/>
      <c r="D35" s="6">
        <v>1000</v>
      </c>
    </row>
    <row r="36" spans="1:4">
      <c r="B36" s="3" t="s">
        <v>53</v>
      </c>
      <c r="C36" s="39"/>
      <c r="D36" s="6">
        <v>1000</v>
      </c>
    </row>
    <row r="37" spans="1:4">
      <c r="B37" s="3" t="s">
        <v>54</v>
      </c>
      <c r="C37" s="39"/>
      <c r="D37" s="6">
        <v>1000</v>
      </c>
    </row>
    <row r="38" spans="1:4">
      <c r="B38" s="3" t="s">
        <v>55</v>
      </c>
      <c r="C38" s="39"/>
      <c r="D38" s="6">
        <v>1000</v>
      </c>
    </row>
    <row r="39" spans="1:4">
      <c r="B39" s="3" t="s">
        <v>56</v>
      </c>
      <c r="C39" s="39"/>
      <c r="D39" s="6">
        <v>1000</v>
      </c>
    </row>
    <row r="40" spans="1:4">
      <c r="B40" s="3" t="s">
        <v>57</v>
      </c>
      <c r="C40" s="39"/>
      <c r="D40" s="6">
        <v>1000</v>
      </c>
    </row>
    <row r="41" spans="1:4">
      <c r="B41" s="3" t="s">
        <v>58</v>
      </c>
      <c r="C41" s="39"/>
      <c r="D41" s="6">
        <v>1000</v>
      </c>
    </row>
    <row r="42" spans="1:4">
      <c r="B42" s="3" t="s">
        <v>59</v>
      </c>
      <c r="C42" s="39"/>
      <c r="D42" s="6">
        <v>1000</v>
      </c>
    </row>
  </sheetData>
  <dataValidations count="1">
    <dataValidation type="list" allowBlank="1" sqref="B3:B22">
      <formula1>"CEO,CTO,Engineer,Support,Customer success,Sales,Marketing,Not Applicable"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3"/>
  <sheetViews>
    <sheetView tabSelected="1" workbookViewId="0">
      <selection activeCell="C9" sqref="C9"/>
    </sheetView>
  </sheetViews>
  <sheetFormatPr defaultColWidth="14.42578125" defaultRowHeight="15.75" customHeight="1"/>
  <cols>
    <col min="1" max="1" width="8.140625" customWidth="1"/>
    <col min="2" max="2" width="38.42578125" customWidth="1"/>
    <col min="3" max="14" width="12.42578125" customWidth="1"/>
  </cols>
  <sheetData>
    <row r="1" spans="1:26" ht="12.75">
      <c r="A1" s="3"/>
      <c r="B1" s="3"/>
      <c r="C1" s="113" t="s">
        <v>6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8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</row>
    <row r="2" spans="1:26" ht="12.75">
      <c r="A2" s="3" t="s">
        <v>65</v>
      </c>
      <c r="B2" s="3"/>
      <c r="C2" s="49">
        <v>42736</v>
      </c>
      <c r="D2" s="50">
        <v>42767</v>
      </c>
      <c r="E2" s="50">
        <v>42795</v>
      </c>
      <c r="F2" s="50">
        <v>42826</v>
      </c>
      <c r="G2" s="50">
        <v>42856</v>
      </c>
      <c r="H2" s="50">
        <v>42887</v>
      </c>
      <c r="I2" s="50">
        <v>42917</v>
      </c>
      <c r="J2" s="50">
        <v>42948</v>
      </c>
      <c r="K2" s="50">
        <v>42979</v>
      </c>
      <c r="L2" s="50">
        <v>43009</v>
      </c>
      <c r="M2" s="50">
        <v>43040</v>
      </c>
      <c r="N2" s="51">
        <v>43070</v>
      </c>
      <c r="O2" s="49">
        <v>43101</v>
      </c>
      <c r="P2" s="50">
        <v>43132</v>
      </c>
      <c r="Q2" s="50">
        <v>43160</v>
      </c>
      <c r="R2" s="50">
        <v>43191</v>
      </c>
      <c r="S2" s="50">
        <v>43221</v>
      </c>
      <c r="T2" s="50">
        <v>43252</v>
      </c>
      <c r="U2" s="50">
        <v>43282</v>
      </c>
      <c r="V2" s="50">
        <v>43313</v>
      </c>
      <c r="W2" s="50">
        <v>43344</v>
      </c>
      <c r="X2" s="50">
        <v>43374</v>
      </c>
      <c r="Y2" s="50">
        <v>43405</v>
      </c>
      <c r="Z2" s="51">
        <v>43435</v>
      </c>
    </row>
    <row r="3" spans="1:26" ht="12.75">
      <c r="A3" s="3" t="s">
        <v>66</v>
      </c>
      <c r="B3" s="3"/>
      <c r="C3" s="52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53">
        <v>12</v>
      </c>
      <c r="O3" s="52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53">
        <v>24</v>
      </c>
    </row>
    <row r="4" spans="1:26" ht="12.75">
      <c r="A4" s="116" t="s">
        <v>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9" customHeight="1">
      <c r="A5" s="2"/>
      <c r="B5" s="2"/>
      <c r="C5" s="54"/>
      <c r="N5" s="55"/>
      <c r="O5" s="54"/>
      <c r="Z5" s="55"/>
    </row>
    <row r="6" spans="1:26" ht="12.75">
      <c r="A6" s="2" t="s">
        <v>68</v>
      </c>
      <c r="B6" s="2"/>
      <c r="C6" s="54"/>
      <c r="N6" s="55"/>
      <c r="O6" s="54"/>
      <c r="Z6" s="55"/>
    </row>
    <row r="7" spans="1:26" ht="12.75">
      <c r="A7" s="3"/>
      <c r="B7" s="3" t="s">
        <v>69</v>
      </c>
      <c r="C7" s="56">
        <f>'Growth Hypotheses'!B3</f>
        <v>70</v>
      </c>
      <c r="D7" s="57">
        <f>'Growth Hypotheses'!B3</f>
        <v>70</v>
      </c>
      <c r="E7" s="57">
        <f>'Growth Hypotheses'!B3</f>
        <v>70</v>
      </c>
      <c r="F7" s="57">
        <f>'Growth Hypotheses'!C3</f>
        <v>70</v>
      </c>
      <c r="G7" s="57">
        <f>'Growth Hypotheses'!C3</f>
        <v>70</v>
      </c>
      <c r="H7" s="57">
        <f>'Growth Hypotheses'!C3</f>
        <v>70</v>
      </c>
      <c r="I7" s="57">
        <f>'Growth Hypotheses'!D3</f>
        <v>70</v>
      </c>
      <c r="J7" s="57">
        <f>'Growth Hypotheses'!D3</f>
        <v>70</v>
      </c>
      <c r="K7" s="57">
        <f>'Growth Hypotheses'!D3</f>
        <v>70</v>
      </c>
      <c r="L7" s="57">
        <f>'Growth Hypotheses'!E3</f>
        <v>70</v>
      </c>
      <c r="M7" s="57">
        <f>'Growth Hypotheses'!E3</f>
        <v>70</v>
      </c>
      <c r="N7" s="58">
        <f>'Growth Hypotheses'!E3</f>
        <v>70</v>
      </c>
      <c r="O7" s="56">
        <f>'Growth Hypotheses'!F3</f>
        <v>70</v>
      </c>
      <c r="P7" s="57">
        <f>'Growth Hypotheses'!F3</f>
        <v>70</v>
      </c>
      <c r="Q7" s="57">
        <f>'Growth Hypotheses'!F3</f>
        <v>70</v>
      </c>
      <c r="R7" s="57">
        <f>'Growth Hypotheses'!G3</f>
        <v>70</v>
      </c>
      <c r="S7" s="57">
        <f>'Growth Hypotheses'!G3</f>
        <v>70</v>
      </c>
      <c r="T7" s="57">
        <f>'Growth Hypotheses'!G3</f>
        <v>70</v>
      </c>
      <c r="U7" s="57">
        <f>'Growth Hypotheses'!H3</f>
        <v>70</v>
      </c>
      <c r="V7" s="57">
        <f>'Growth Hypotheses'!H3</f>
        <v>70</v>
      </c>
      <c r="W7" s="57">
        <f>'Growth Hypotheses'!H3</f>
        <v>70</v>
      </c>
      <c r="X7" s="57">
        <f>'Growth Hypotheses'!I3</f>
        <v>70</v>
      </c>
      <c r="Y7" s="57">
        <f>'Growth Hypotheses'!I3</f>
        <v>70</v>
      </c>
      <c r="Z7" s="58">
        <f>'Growth Hypotheses'!I3</f>
        <v>70</v>
      </c>
    </row>
    <row r="8" spans="1:26" ht="12.75">
      <c r="A8" s="59"/>
      <c r="B8" s="59" t="s">
        <v>70</v>
      </c>
      <c r="C8" s="60">
        <f>'Growth Hypotheses'!B8+('Growth Hypotheses'!B8*'Growth Hypotheses'!B4)</f>
        <v>33.9</v>
      </c>
      <c r="D8" s="61">
        <f>C8+(C8*'Growth Hypotheses'!B4)</f>
        <v>38.307000000000002</v>
      </c>
      <c r="E8" s="61">
        <f>D8+(D8*'Growth Hypotheses'!B4)</f>
        <v>43.286910000000006</v>
      </c>
      <c r="F8" s="61">
        <f>E8+(E8*'Growth Hypotheses'!C4)</f>
        <v>48.481339200000008</v>
      </c>
      <c r="G8" s="61">
        <f>F8+(F8*'Growth Hypotheses'!C4)</f>
        <v>54.299099904000009</v>
      </c>
      <c r="H8" s="61">
        <f>G8+(G8*'Growth Hypotheses'!C4)</f>
        <v>60.814991892480009</v>
      </c>
      <c r="I8" s="61">
        <f>H8+(H8*'Growth Hypotheses'!D4)</f>
        <v>67.504641000652811</v>
      </c>
      <c r="J8" s="61">
        <f>I8+(I8*'Growth Hypotheses'!D4)</f>
        <v>74.930151510724613</v>
      </c>
      <c r="K8" s="61">
        <f>J8+(J8*'Growth Hypotheses'!D4)</f>
        <v>83.172468176904317</v>
      </c>
      <c r="L8" s="61">
        <f>K8+(K8*'Growth Hypotheses'!E4)</f>
        <v>91.489714994594749</v>
      </c>
      <c r="M8" s="61">
        <f>L8+(L8*'Growth Hypotheses'!E4)</f>
        <v>100.63868649405423</v>
      </c>
      <c r="N8" s="62">
        <f>M8+(M8*'Growth Hypotheses'!E4)</f>
        <v>110.70255514345965</v>
      </c>
      <c r="O8" s="60">
        <f>N8+(N8*'Growth Hypotheses'!F4)</f>
        <v>121.77281065780562</v>
      </c>
      <c r="P8" s="61">
        <f>O8+(O8*'Growth Hypotheses'!F4)</f>
        <v>133.95009172358618</v>
      </c>
      <c r="Q8" s="61">
        <f>P8+(P8*'Growth Hypotheses'!F4)</f>
        <v>147.3451008959448</v>
      </c>
      <c r="R8" s="61">
        <f>Q8+(Q8*'Growth Hypotheses'!G4)</f>
        <v>160.60615997657982</v>
      </c>
      <c r="S8" s="61">
        <f>R8+(R8*'Growth Hypotheses'!G4)</f>
        <v>175.06071437447201</v>
      </c>
      <c r="T8" s="61">
        <f>S8+(S8*'Growth Hypotheses'!G4)</f>
        <v>190.8161786681745</v>
      </c>
      <c r="U8" s="61">
        <f>T8+(T8*'Growth Hypotheses'!H4)</f>
        <v>206.08147296162846</v>
      </c>
      <c r="V8" s="61">
        <f>U8+(U8*'Growth Hypotheses'!H4)</f>
        <v>222.56799079855875</v>
      </c>
      <c r="W8" s="61">
        <f>V8+(V8*'Growth Hypotheses'!H4)</f>
        <v>240.37343006244345</v>
      </c>
      <c r="X8" s="61">
        <f>W8+(W8*'Growth Hypotheses'!I4)</f>
        <v>257.19957016681451</v>
      </c>
      <c r="Y8" s="61">
        <f>X8+(X8*'Growth Hypotheses'!I4)</f>
        <v>275.20354007849153</v>
      </c>
      <c r="Z8" s="62">
        <f>Y8+(Y8*'Growth Hypotheses'!I4)</f>
        <v>294.46778788398592</v>
      </c>
    </row>
    <row r="9" spans="1:26" ht="12.75">
      <c r="A9" s="3"/>
      <c r="B9" s="3" t="s">
        <v>71</v>
      </c>
      <c r="C9" s="63">
        <f>'Growth Hypotheses'!B5</f>
        <v>0.04</v>
      </c>
      <c r="D9" s="26">
        <f>'Growth Hypotheses'!B5</f>
        <v>0.04</v>
      </c>
      <c r="E9" s="26">
        <f>'Growth Hypotheses'!B5</f>
        <v>0.04</v>
      </c>
      <c r="F9" s="26">
        <f>'Growth Hypotheses'!C5</f>
        <v>3.5000000000000003E-2</v>
      </c>
      <c r="G9" s="26">
        <f>'Growth Hypotheses'!C5</f>
        <v>3.5000000000000003E-2</v>
      </c>
      <c r="H9" s="26">
        <f>'Growth Hypotheses'!C5</f>
        <v>3.5000000000000003E-2</v>
      </c>
      <c r="I9" s="26">
        <f>'Growth Hypotheses'!D5</f>
        <v>0.03</v>
      </c>
      <c r="J9" s="26">
        <f>'Growth Hypotheses'!D5</f>
        <v>0.03</v>
      </c>
      <c r="K9" s="26">
        <f>'Growth Hypotheses'!D5</f>
        <v>0.03</v>
      </c>
      <c r="L9" s="26">
        <f>'Growth Hypotheses'!E5</f>
        <v>2.5000000000000001E-2</v>
      </c>
      <c r="M9" s="26">
        <f>'Growth Hypotheses'!E5</f>
        <v>2.5000000000000001E-2</v>
      </c>
      <c r="N9" s="64">
        <f>'Growth Hypotheses'!E5</f>
        <v>2.5000000000000001E-2</v>
      </c>
      <c r="O9" s="63">
        <f>'Growth Hypotheses'!F5</f>
        <v>0.02</v>
      </c>
      <c r="P9" s="26">
        <f>'Growth Hypotheses'!F5</f>
        <v>0.02</v>
      </c>
      <c r="Q9" s="26">
        <f>'Growth Hypotheses'!F5</f>
        <v>0.02</v>
      </c>
      <c r="R9" s="26">
        <f>'Growth Hypotheses'!G5</f>
        <v>1.7500000000000002E-2</v>
      </c>
      <c r="S9" s="26">
        <f>'Growth Hypotheses'!G5</f>
        <v>1.7500000000000002E-2</v>
      </c>
      <c r="T9" s="26">
        <f>'Growth Hypotheses'!G5</f>
        <v>1.7500000000000002E-2</v>
      </c>
      <c r="U9" s="26">
        <f>'Growth Hypotheses'!H5</f>
        <v>1.4999999999999999E-2</v>
      </c>
      <c r="V9" s="26">
        <f>'Growth Hypotheses'!H5</f>
        <v>1.4999999999999999E-2</v>
      </c>
      <c r="W9" s="26">
        <f>'Growth Hypotheses'!H5</f>
        <v>1.4999999999999999E-2</v>
      </c>
      <c r="X9" s="26">
        <f>'Growth Hypotheses'!I5</f>
        <v>1.4999999999999999E-2</v>
      </c>
      <c r="Y9" s="26">
        <f>'Growth Hypotheses'!I5</f>
        <v>1.4999999999999999E-2</v>
      </c>
      <c r="Z9" s="64">
        <f>'Growth Hypotheses'!I5</f>
        <v>1.4999999999999999E-2</v>
      </c>
    </row>
    <row r="10" spans="1:26" ht="12.75">
      <c r="A10" s="2" t="s">
        <v>72</v>
      </c>
      <c r="B10" s="3"/>
      <c r="C10" s="65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5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</row>
    <row r="11" spans="1:26" ht="12.75">
      <c r="A11" s="68"/>
      <c r="B11" s="68" t="s">
        <v>73</v>
      </c>
      <c r="C11" s="69">
        <f t="shared" ref="C11:Z11" si="0">C8*C7</f>
        <v>2373</v>
      </c>
      <c r="D11" s="70">
        <f t="shared" si="0"/>
        <v>2681.4900000000002</v>
      </c>
      <c r="E11" s="70">
        <f t="shared" si="0"/>
        <v>3030.0837000000006</v>
      </c>
      <c r="F11" s="70">
        <f t="shared" si="0"/>
        <v>3393.6937440000006</v>
      </c>
      <c r="G11" s="70">
        <f t="shared" si="0"/>
        <v>3800.9369932800005</v>
      </c>
      <c r="H11" s="70">
        <f t="shared" si="0"/>
        <v>4257.049432473601</v>
      </c>
      <c r="I11" s="70">
        <f t="shared" si="0"/>
        <v>4725.324870045697</v>
      </c>
      <c r="J11" s="70">
        <f t="shared" si="0"/>
        <v>5245.1106057507232</v>
      </c>
      <c r="K11" s="70">
        <f t="shared" si="0"/>
        <v>5822.0727723833024</v>
      </c>
      <c r="L11" s="70">
        <f t="shared" si="0"/>
        <v>6404.2800496216323</v>
      </c>
      <c r="M11" s="70">
        <f t="shared" si="0"/>
        <v>7044.7080545837962</v>
      </c>
      <c r="N11" s="71">
        <f t="shared" si="0"/>
        <v>7749.1788600421751</v>
      </c>
      <c r="O11" s="69">
        <f t="shared" si="0"/>
        <v>8524.0967460463944</v>
      </c>
      <c r="P11" s="70">
        <f t="shared" si="0"/>
        <v>9376.5064206510324</v>
      </c>
      <c r="Q11" s="70">
        <f t="shared" si="0"/>
        <v>10314.157062716136</v>
      </c>
      <c r="R11" s="70">
        <f t="shared" si="0"/>
        <v>11242.431198360588</v>
      </c>
      <c r="S11" s="70">
        <f t="shared" si="0"/>
        <v>12254.25000621304</v>
      </c>
      <c r="T11" s="70">
        <f t="shared" si="0"/>
        <v>13357.132506772215</v>
      </c>
      <c r="U11" s="70">
        <f t="shared" si="0"/>
        <v>14425.703107313993</v>
      </c>
      <c r="V11" s="70">
        <f t="shared" si="0"/>
        <v>15579.759355899112</v>
      </c>
      <c r="W11" s="70">
        <f t="shared" si="0"/>
        <v>16826.140104371043</v>
      </c>
      <c r="X11" s="70">
        <f t="shared" si="0"/>
        <v>18003.969911677017</v>
      </c>
      <c r="Y11" s="70">
        <f t="shared" si="0"/>
        <v>19264.247805494408</v>
      </c>
      <c r="Z11" s="71">
        <f t="shared" si="0"/>
        <v>20612.745151879015</v>
      </c>
    </row>
    <row r="12" spans="1:26" ht="12.75">
      <c r="A12" s="68"/>
      <c r="B12" s="68" t="s">
        <v>74</v>
      </c>
      <c r="C12" s="72">
        <f t="shared" ref="C12:Z12" si="1">C13*C9</f>
        <v>120</v>
      </c>
      <c r="D12" s="73">
        <f t="shared" si="1"/>
        <v>210.12</v>
      </c>
      <c r="E12" s="73">
        <f t="shared" si="1"/>
        <v>308.97480000000002</v>
      </c>
      <c r="F12" s="73">
        <f t="shared" si="1"/>
        <v>365.59176150000002</v>
      </c>
      <c r="G12" s="73">
        <f t="shared" si="1"/>
        <v>471.57533088750006</v>
      </c>
      <c r="H12" s="73">
        <f t="shared" si="1"/>
        <v>588.10298907123763</v>
      </c>
      <c r="I12" s="73">
        <f t="shared" si="1"/>
        <v>614.15666964884588</v>
      </c>
      <c r="J12" s="73">
        <f t="shared" si="1"/>
        <v>737.49171566075142</v>
      </c>
      <c r="K12" s="73">
        <f t="shared" si="1"/>
        <v>872.72028236345068</v>
      </c>
      <c r="L12" s="73">
        <f t="shared" si="1"/>
        <v>851.00071422003862</v>
      </c>
      <c r="M12" s="73">
        <f t="shared" si="1"/>
        <v>989.83269760507835</v>
      </c>
      <c r="N12" s="74">
        <f t="shared" si="1"/>
        <v>1141.2045815295462</v>
      </c>
      <c r="O12" s="72">
        <f t="shared" si="1"/>
        <v>1045.1231507938896</v>
      </c>
      <c r="P12" s="73">
        <f t="shared" si="1"/>
        <v>1194.7026226989396</v>
      </c>
      <c r="Q12" s="73">
        <f t="shared" si="1"/>
        <v>1358.3386986579817</v>
      </c>
      <c r="R12" s="73">
        <f t="shared" si="1"/>
        <v>1345.2731826967517</v>
      </c>
      <c r="S12" s="73">
        <f t="shared" si="1"/>
        <v>1518.4734479708688</v>
      </c>
      <c r="T12" s="73">
        <f t="shared" si="1"/>
        <v>1706.3495377401068</v>
      </c>
      <c r="U12" s="73">
        <f t="shared" si="1"/>
        <v>1637.3470625984303</v>
      </c>
      <c r="V12" s="73">
        <f t="shared" si="1"/>
        <v>1829.1724032691636</v>
      </c>
      <c r="W12" s="73">
        <f t="shared" si="1"/>
        <v>2035.4312075586129</v>
      </c>
      <c r="X12" s="73">
        <f t="shared" si="1"/>
        <v>2257.2918410107991</v>
      </c>
      <c r="Y12" s="73">
        <f t="shared" si="1"/>
        <v>2493.4920120707925</v>
      </c>
      <c r="Z12" s="74">
        <f t="shared" si="1"/>
        <v>2745.053348972147</v>
      </c>
    </row>
    <row r="13" spans="1:26" ht="12.75">
      <c r="A13" s="68"/>
      <c r="B13" s="68" t="s">
        <v>75</v>
      </c>
      <c r="C13" s="56">
        <f>'Growth Hypotheses'!B9</f>
        <v>3000</v>
      </c>
      <c r="D13" s="57">
        <f t="shared" ref="D13:Z13" si="2">C14</f>
        <v>5253</v>
      </c>
      <c r="E13" s="57">
        <f t="shared" si="2"/>
        <v>7724.37</v>
      </c>
      <c r="F13" s="57">
        <f t="shared" si="2"/>
        <v>10445.4789</v>
      </c>
      <c r="G13" s="57">
        <f t="shared" si="2"/>
        <v>13473.5808825</v>
      </c>
      <c r="H13" s="57">
        <f t="shared" si="2"/>
        <v>16802.942544892503</v>
      </c>
      <c r="I13" s="57">
        <f t="shared" si="2"/>
        <v>20471.888988294864</v>
      </c>
      <c r="J13" s="57">
        <f t="shared" si="2"/>
        <v>24583.057188691717</v>
      </c>
      <c r="K13" s="57">
        <f t="shared" si="2"/>
        <v>29090.676078781689</v>
      </c>
      <c r="L13" s="57">
        <f t="shared" si="2"/>
        <v>34040.028568801543</v>
      </c>
      <c r="M13" s="57">
        <f t="shared" si="2"/>
        <v>39593.307904203131</v>
      </c>
      <c r="N13" s="58">
        <f t="shared" si="2"/>
        <v>45648.183261181846</v>
      </c>
      <c r="O13" s="56">
        <f t="shared" si="2"/>
        <v>52256.157539694475</v>
      </c>
      <c r="P13" s="57">
        <f t="shared" si="2"/>
        <v>59735.131134946983</v>
      </c>
      <c r="Q13" s="57">
        <f t="shared" si="2"/>
        <v>67916.934932899079</v>
      </c>
      <c r="R13" s="57">
        <f t="shared" si="2"/>
        <v>76872.753296957235</v>
      </c>
      <c r="S13" s="57">
        <f t="shared" si="2"/>
        <v>86769.911312621072</v>
      </c>
      <c r="T13" s="57">
        <f t="shared" si="2"/>
        <v>97505.687870863243</v>
      </c>
      <c r="U13" s="57">
        <f t="shared" si="2"/>
        <v>109156.47083989535</v>
      </c>
      <c r="V13" s="57">
        <f t="shared" si="2"/>
        <v>121944.82688461091</v>
      </c>
      <c r="W13" s="57">
        <f t="shared" si="2"/>
        <v>135695.41383724086</v>
      </c>
      <c r="X13" s="57">
        <f t="shared" si="2"/>
        <v>150486.12273405329</v>
      </c>
      <c r="Y13" s="57">
        <f t="shared" si="2"/>
        <v>166232.8008047195</v>
      </c>
      <c r="Z13" s="58">
        <f t="shared" si="2"/>
        <v>183003.55659814313</v>
      </c>
    </row>
    <row r="14" spans="1:26" ht="12.75">
      <c r="A14" s="75"/>
      <c r="B14" s="75" t="s">
        <v>76</v>
      </c>
      <c r="C14" s="76">
        <f t="shared" ref="C14:Z14" si="3">C13+C11-C12</f>
        <v>5253</v>
      </c>
      <c r="D14" s="77">
        <f t="shared" si="3"/>
        <v>7724.37</v>
      </c>
      <c r="E14" s="77">
        <f t="shared" si="3"/>
        <v>10445.4789</v>
      </c>
      <c r="F14" s="77">
        <f t="shared" si="3"/>
        <v>13473.5808825</v>
      </c>
      <c r="G14" s="77">
        <f t="shared" si="3"/>
        <v>16802.942544892503</v>
      </c>
      <c r="H14" s="77">
        <f t="shared" si="3"/>
        <v>20471.888988294864</v>
      </c>
      <c r="I14" s="77">
        <f t="shared" si="3"/>
        <v>24583.057188691717</v>
      </c>
      <c r="J14" s="77">
        <f t="shared" si="3"/>
        <v>29090.676078781689</v>
      </c>
      <c r="K14" s="77">
        <f t="shared" si="3"/>
        <v>34040.028568801543</v>
      </c>
      <c r="L14" s="77">
        <f t="shared" si="3"/>
        <v>39593.307904203131</v>
      </c>
      <c r="M14" s="77">
        <f t="shared" si="3"/>
        <v>45648.183261181846</v>
      </c>
      <c r="N14" s="78">
        <f t="shared" si="3"/>
        <v>52256.157539694475</v>
      </c>
      <c r="O14" s="76">
        <f t="shared" si="3"/>
        <v>59735.131134946983</v>
      </c>
      <c r="P14" s="77">
        <f t="shared" si="3"/>
        <v>67916.934932899079</v>
      </c>
      <c r="Q14" s="77">
        <f t="shared" si="3"/>
        <v>76872.753296957235</v>
      </c>
      <c r="R14" s="77">
        <f t="shared" si="3"/>
        <v>86769.911312621072</v>
      </c>
      <c r="S14" s="77">
        <f t="shared" si="3"/>
        <v>97505.687870863243</v>
      </c>
      <c r="T14" s="77">
        <f t="shared" si="3"/>
        <v>109156.47083989535</v>
      </c>
      <c r="U14" s="77">
        <f t="shared" si="3"/>
        <v>121944.82688461091</v>
      </c>
      <c r="V14" s="77">
        <f t="shared" si="3"/>
        <v>135695.41383724086</v>
      </c>
      <c r="W14" s="77">
        <f t="shared" si="3"/>
        <v>150486.12273405329</v>
      </c>
      <c r="X14" s="77">
        <f t="shared" si="3"/>
        <v>166232.8008047195</v>
      </c>
      <c r="Y14" s="77">
        <f t="shared" si="3"/>
        <v>183003.55659814313</v>
      </c>
      <c r="Z14" s="78">
        <f t="shared" si="3"/>
        <v>200871.24840104999</v>
      </c>
    </row>
    <row r="15" spans="1:26" ht="12.75">
      <c r="A15" s="79"/>
      <c r="B15" s="79" t="s">
        <v>77</v>
      </c>
      <c r="C15" s="80"/>
      <c r="D15" s="81">
        <f t="shared" ref="D15:Z15" si="4">(D14-C14)/C14</f>
        <v>0.47046830382638488</v>
      </c>
      <c r="E15" s="81">
        <f t="shared" si="4"/>
        <v>0.35227583608760327</v>
      </c>
      <c r="F15" s="81">
        <f t="shared" si="4"/>
        <v>0.28989594555592851</v>
      </c>
      <c r="G15" s="81">
        <f t="shared" si="4"/>
        <v>0.24710295588285697</v>
      </c>
      <c r="H15" s="81">
        <f t="shared" si="4"/>
        <v>0.21835142467457822</v>
      </c>
      <c r="I15" s="81">
        <f t="shared" si="4"/>
        <v>0.20082016870780611</v>
      </c>
      <c r="J15" s="81">
        <f t="shared" si="4"/>
        <v>0.18336282812552263</v>
      </c>
      <c r="K15" s="81">
        <f t="shared" si="4"/>
        <v>0.17013535459321411</v>
      </c>
      <c r="L15" s="81">
        <f t="shared" si="4"/>
        <v>0.16313967904513732</v>
      </c>
      <c r="M15" s="81">
        <f t="shared" si="4"/>
        <v>0.15292673629666451</v>
      </c>
      <c r="N15" s="81">
        <f t="shared" si="4"/>
        <v>0.14475875722598355</v>
      </c>
      <c r="O15" s="80">
        <f t="shared" si="4"/>
        <v>0.14312138410810973</v>
      </c>
      <c r="P15" s="81">
        <f t="shared" si="4"/>
        <v>0.13696803945183736</v>
      </c>
      <c r="Q15" s="81">
        <f t="shared" si="4"/>
        <v>0.13186428941333073</v>
      </c>
      <c r="R15" s="81">
        <f t="shared" si="4"/>
        <v>0.1287472815944474</v>
      </c>
      <c r="S15" s="81">
        <f t="shared" si="4"/>
        <v>0.12372695091922496</v>
      </c>
      <c r="T15" s="81">
        <f t="shared" si="4"/>
        <v>0.11948823933699573</v>
      </c>
      <c r="U15" s="81">
        <f t="shared" si="4"/>
        <v>0.11715618823434491</v>
      </c>
      <c r="V15" s="81">
        <f t="shared" si="4"/>
        <v>0.11276072387753937</v>
      </c>
      <c r="W15" s="81">
        <f t="shared" si="4"/>
        <v>0.10899932782218466</v>
      </c>
      <c r="X15" s="81">
        <f t="shared" si="4"/>
        <v>0.10463873867289769</v>
      </c>
      <c r="Y15" s="81">
        <f t="shared" si="4"/>
        <v>0.10088716373806948</v>
      </c>
      <c r="Z15" s="82">
        <f t="shared" si="4"/>
        <v>9.763576257778675E-2</v>
      </c>
    </row>
    <row r="16" spans="1:26" ht="12.75">
      <c r="A16" s="79"/>
      <c r="B16" s="68" t="s">
        <v>78</v>
      </c>
      <c r="C16" s="83">
        <f>C14*'Costs Hypotheses'!$D$30</f>
        <v>157.59</v>
      </c>
      <c r="D16" s="84">
        <f>D14*'Costs Hypotheses'!$D$30</f>
        <v>231.7311</v>
      </c>
      <c r="E16" s="84">
        <f>E14*'Costs Hypotheses'!$D$30</f>
        <v>313.36436700000002</v>
      </c>
      <c r="F16" s="84">
        <f>F14*'Costs Hypotheses'!$D$30</f>
        <v>404.20742647499998</v>
      </c>
      <c r="G16" s="84">
        <f>G14*'Costs Hypotheses'!$D$30</f>
        <v>504.08827634677505</v>
      </c>
      <c r="H16" s="84">
        <f>H14*'Costs Hypotheses'!$D$30</f>
        <v>614.15666964884588</v>
      </c>
      <c r="I16" s="84">
        <f>I14*'Costs Hypotheses'!$D$30</f>
        <v>737.49171566075142</v>
      </c>
      <c r="J16" s="84">
        <f>J14*'Costs Hypotheses'!$D$30</f>
        <v>872.72028236345068</v>
      </c>
      <c r="K16" s="84">
        <f>K14*'Costs Hypotheses'!$D$30</f>
        <v>1021.2008570640462</v>
      </c>
      <c r="L16" s="84">
        <f>L14*'Costs Hypotheses'!$D$30</f>
        <v>1187.7992371260939</v>
      </c>
      <c r="M16" s="84">
        <f>M14*'Costs Hypotheses'!$D$30</f>
        <v>1369.4454978354554</v>
      </c>
      <c r="N16" s="84">
        <f>N14*'Costs Hypotheses'!$D$30</f>
        <v>1567.6847261908342</v>
      </c>
      <c r="O16" s="83">
        <f>O14*'Costs Hypotheses'!$D$30</f>
        <v>1792.0539340484095</v>
      </c>
      <c r="P16" s="84">
        <f>P14*'Costs Hypotheses'!$D$30</f>
        <v>2037.5080479869723</v>
      </c>
      <c r="Q16" s="84">
        <f>Q14*'Costs Hypotheses'!$D$30</f>
        <v>2306.182598908717</v>
      </c>
      <c r="R16" s="84">
        <f>R14*'Costs Hypotheses'!$D$30</f>
        <v>2603.0973393786321</v>
      </c>
      <c r="S16" s="84">
        <f>S14*'Costs Hypotheses'!$D$30</f>
        <v>2925.1706361258971</v>
      </c>
      <c r="T16" s="84">
        <f>T14*'Costs Hypotheses'!$D$30</f>
        <v>3274.6941251968606</v>
      </c>
      <c r="U16" s="84">
        <f>U14*'Costs Hypotheses'!$D$30</f>
        <v>3658.3448065383272</v>
      </c>
      <c r="V16" s="84">
        <f>V14*'Costs Hypotheses'!$D$30</f>
        <v>4070.8624151172257</v>
      </c>
      <c r="W16" s="84">
        <f>W14*'Costs Hypotheses'!$D$30</f>
        <v>4514.5836820215982</v>
      </c>
      <c r="X16" s="84">
        <f>X14*'Costs Hypotheses'!$D$30</f>
        <v>4986.984024141585</v>
      </c>
      <c r="Y16" s="84">
        <f>Y14*'Costs Hypotheses'!$D$30</f>
        <v>5490.106697944294</v>
      </c>
      <c r="Z16" s="85">
        <f>Z14*'Costs Hypotheses'!$D$30</f>
        <v>6026.1374520314994</v>
      </c>
    </row>
    <row r="17" spans="1:26" ht="12.75">
      <c r="A17" s="86"/>
      <c r="B17" s="86" t="s">
        <v>79</v>
      </c>
      <c r="C17" s="87">
        <f t="shared" ref="C17:Z17" si="5">C14-C16</f>
        <v>5095.41</v>
      </c>
      <c r="D17" s="88">
        <f t="shared" si="5"/>
        <v>7492.6388999999999</v>
      </c>
      <c r="E17" s="88">
        <f t="shared" si="5"/>
        <v>10132.114533</v>
      </c>
      <c r="F17" s="88">
        <f t="shared" si="5"/>
        <v>13069.373456025</v>
      </c>
      <c r="G17" s="88">
        <f t="shared" si="5"/>
        <v>16298.854268545729</v>
      </c>
      <c r="H17" s="88">
        <f t="shared" si="5"/>
        <v>19857.73231864602</v>
      </c>
      <c r="I17" s="88">
        <f t="shared" si="5"/>
        <v>23845.565473030965</v>
      </c>
      <c r="J17" s="88">
        <f t="shared" si="5"/>
        <v>28217.955796418239</v>
      </c>
      <c r="K17" s="88">
        <f t="shared" si="5"/>
        <v>33018.827711737496</v>
      </c>
      <c r="L17" s="88">
        <f t="shared" si="5"/>
        <v>38405.50866707704</v>
      </c>
      <c r="M17" s="88">
        <f t="shared" si="5"/>
        <v>44278.737763346391</v>
      </c>
      <c r="N17" s="88">
        <f t="shared" si="5"/>
        <v>50688.472813503642</v>
      </c>
      <c r="O17" s="87">
        <f t="shared" si="5"/>
        <v>57943.077200898573</v>
      </c>
      <c r="P17" s="88">
        <f t="shared" si="5"/>
        <v>65879.4268849121</v>
      </c>
      <c r="Q17" s="88">
        <f t="shared" si="5"/>
        <v>74566.570698048512</v>
      </c>
      <c r="R17" s="88">
        <f t="shared" si="5"/>
        <v>84166.813973242446</v>
      </c>
      <c r="S17" s="88">
        <f t="shared" si="5"/>
        <v>94580.517234737345</v>
      </c>
      <c r="T17" s="88">
        <f t="shared" si="5"/>
        <v>105881.77671469848</v>
      </c>
      <c r="U17" s="88">
        <f t="shared" si="5"/>
        <v>118286.48207807259</v>
      </c>
      <c r="V17" s="88">
        <f t="shared" si="5"/>
        <v>131624.55142212365</v>
      </c>
      <c r="W17" s="88">
        <f t="shared" si="5"/>
        <v>145971.5390520317</v>
      </c>
      <c r="X17" s="88">
        <f t="shared" si="5"/>
        <v>161245.81678057791</v>
      </c>
      <c r="Y17" s="88">
        <f t="shared" si="5"/>
        <v>177513.44990019884</v>
      </c>
      <c r="Z17" s="89">
        <f t="shared" si="5"/>
        <v>194845.1109490185</v>
      </c>
    </row>
    <row r="18" spans="1:26" ht="12.75">
      <c r="C18" s="54"/>
      <c r="N18" s="55"/>
      <c r="O18" s="54"/>
      <c r="Z18" s="55"/>
    </row>
    <row r="19" spans="1:26" ht="12.75">
      <c r="A19" s="116" t="s">
        <v>80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9.75" customHeight="1">
      <c r="C20" s="54"/>
      <c r="N20" s="55"/>
      <c r="O20" s="54"/>
      <c r="Z20" s="55"/>
    </row>
    <row r="21" spans="1:26" ht="12.75">
      <c r="A21" s="2" t="s">
        <v>0</v>
      </c>
      <c r="C21" s="54"/>
      <c r="N21" s="55"/>
      <c r="O21" s="54"/>
      <c r="Z21" s="55"/>
    </row>
    <row r="22" spans="1:26" ht="12.75">
      <c r="B22" t="str">
        <f>+CONCATENATE('Costs Hypotheses'!B3," - ",'Costs Hypotheses'!C3)</f>
        <v>CEO - Founder 1</v>
      </c>
      <c r="C22" s="90">
        <f>IF('Costs Hypotheses'!$E3&lt;=C$3,('Costs Hypotheses'!$D3/12),0)</f>
        <v>4166.666666666667</v>
      </c>
      <c r="D22" s="91">
        <f>IF('Costs Hypotheses'!$E3&lt;=D$3,('Costs Hypotheses'!$D3/12),0)</f>
        <v>4166.666666666667</v>
      </c>
      <c r="E22" s="91">
        <f>IF('Costs Hypotheses'!$E3&lt;=E$3,('Costs Hypotheses'!$D3/12),0)</f>
        <v>4166.666666666667</v>
      </c>
      <c r="F22" s="91">
        <f>IF('Costs Hypotheses'!$E3&lt;=F$3,('Costs Hypotheses'!$D3/12),0)</f>
        <v>4166.666666666667</v>
      </c>
      <c r="G22" s="91">
        <f>IF('Costs Hypotheses'!$E3&lt;=G$3,('Costs Hypotheses'!$D3/12),0)</f>
        <v>4166.666666666667</v>
      </c>
      <c r="H22" s="91">
        <f>IF('Costs Hypotheses'!$E3&lt;=H$3,('Costs Hypotheses'!$D3/12),0)</f>
        <v>4166.666666666667</v>
      </c>
      <c r="I22" s="91">
        <f>IF('Costs Hypotheses'!$E3&lt;=I$3,('Costs Hypotheses'!$D3/12),0)</f>
        <v>4166.666666666667</v>
      </c>
      <c r="J22" s="91">
        <f>IF('Costs Hypotheses'!$E3&lt;=J$3,('Costs Hypotheses'!$D3/12),0)</f>
        <v>4166.666666666667</v>
      </c>
      <c r="K22" s="91">
        <f>IF('Costs Hypotheses'!$E3&lt;=K$3,('Costs Hypotheses'!$D3/12),0)</f>
        <v>4166.666666666667</v>
      </c>
      <c r="L22" s="91">
        <f>IF('Costs Hypotheses'!$E3&lt;=L$3,('Costs Hypotheses'!$D3/12),0)</f>
        <v>4166.666666666667</v>
      </c>
      <c r="M22" s="91">
        <f>IF('Costs Hypotheses'!$E3&lt;=M$3,('Costs Hypotheses'!$D3/12),0)</f>
        <v>4166.666666666667</v>
      </c>
      <c r="N22" s="91">
        <f>IF('Costs Hypotheses'!$E3&lt;=N$3,('Costs Hypotheses'!$D3/12),0)</f>
        <v>4166.666666666667</v>
      </c>
      <c r="O22" s="90">
        <f>IF('Costs Hypotheses'!$E3&lt;=O$3,('Costs Hypotheses'!$D3/12),0)</f>
        <v>4166.666666666667</v>
      </c>
      <c r="P22" s="91">
        <f>IF('Costs Hypotheses'!$E3&lt;=P$3,('Costs Hypotheses'!$D3/12),0)</f>
        <v>4166.666666666667</v>
      </c>
      <c r="Q22" s="91">
        <f>IF('Costs Hypotheses'!$E3&lt;=Q$3,('Costs Hypotheses'!$D3/12),0)</f>
        <v>4166.666666666667</v>
      </c>
      <c r="R22" s="91">
        <f>IF('Costs Hypotheses'!$E3&lt;=R$3,('Costs Hypotheses'!$D3/12),0)</f>
        <v>4166.666666666667</v>
      </c>
      <c r="S22" s="91">
        <f>IF('Costs Hypotheses'!$E3&lt;=S$3,('Costs Hypotheses'!$D3/12),0)</f>
        <v>4166.666666666667</v>
      </c>
      <c r="T22" s="91">
        <f>IF('Costs Hypotheses'!$E3&lt;=T$3,('Costs Hypotheses'!$D3/12),0)</f>
        <v>4166.666666666667</v>
      </c>
      <c r="U22" s="91">
        <f>IF('Costs Hypotheses'!$E3&lt;=U$3,('Costs Hypotheses'!$D3/12),0)</f>
        <v>4166.666666666667</v>
      </c>
      <c r="V22" s="91">
        <f>IF('Costs Hypotheses'!$E3&lt;=V$3,('Costs Hypotheses'!$D3/12),0)</f>
        <v>4166.666666666667</v>
      </c>
      <c r="W22" s="91">
        <f>IF('Costs Hypotheses'!$E3&lt;=W$3,('Costs Hypotheses'!$D3/12),0)</f>
        <v>4166.666666666667</v>
      </c>
      <c r="X22" s="91">
        <f>IF('Costs Hypotheses'!$E3&lt;=X$3,('Costs Hypotheses'!$D3/12),0)</f>
        <v>4166.666666666667</v>
      </c>
      <c r="Y22" s="91">
        <f>IF('Costs Hypotheses'!$E3&lt;=Y$3,('Costs Hypotheses'!$D3/12),0)</f>
        <v>4166.666666666667</v>
      </c>
      <c r="Z22" s="92">
        <f>IF('Costs Hypotheses'!$E3&lt;=Z$3,('Costs Hypotheses'!$D3/12),0)</f>
        <v>4166.666666666667</v>
      </c>
    </row>
    <row r="23" spans="1:26" ht="12.75">
      <c r="B23" t="str">
        <f>+CONCATENATE('Costs Hypotheses'!B4," - ",'Costs Hypotheses'!C4)</f>
        <v>CTO - Founder 2</v>
      </c>
      <c r="C23" s="90">
        <f>IF('Costs Hypotheses'!$E4&lt;=C$3,('Costs Hypotheses'!$D4/12),0)</f>
        <v>4166.666666666667</v>
      </c>
      <c r="D23" s="91">
        <f>IF('Costs Hypotheses'!$E4&lt;=D$3,('Costs Hypotheses'!$D4/12),0)</f>
        <v>4166.666666666667</v>
      </c>
      <c r="E23" s="91">
        <f>IF('Costs Hypotheses'!$E4&lt;=E$3,('Costs Hypotheses'!$D4/12),0)</f>
        <v>4166.666666666667</v>
      </c>
      <c r="F23" s="91">
        <f>IF('Costs Hypotheses'!$E4&lt;=F$3,('Costs Hypotheses'!$D4/12),0)</f>
        <v>4166.666666666667</v>
      </c>
      <c r="G23" s="91">
        <f>IF('Costs Hypotheses'!$E4&lt;=G$3,('Costs Hypotheses'!$D4/12),0)</f>
        <v>4166.666666666667</v>
      </c>
      <c r="H23" s="91">
        <f>IF('Costs Hypotheses'!$E4&lt;=H$3,('Costs Hypotheses'!$D4/12),0)</f>
        <v>4166.666666666667</v>
      </c>
      <c r="I23" s="91">
        <f>IF('Costs Hypotheses'!$E4&lt;=I$3,('Costs Hypotheses'!$D4/12),0)</f>
        <v>4166.666666666667</v>
      </c>
      <c r="J23" s="91">
        <f>IF('Costs Hypotheses'!$E4&lt;=J$3,('Costs Hypotheses'!$D4/12),0)</f>
        <v>4166.666666666667</v>
      </c>
      <c r="K23" s="91">
        <f>IF('Costs Hypotheses'!$E4&lt;=K$3,('Costs Hypotheses'!$D4/12),0)</f>
        <v>4166.666666666667</v>
      </c>
      <c r="L23" s="91">
        <f>IF('Costs Hypotheses'!$E4&lt;=L$3,('Costs Hypotheses'!$D4/12),0)</f>
        <v>4166.666666666667</v>
      </c>
      <c r="M23" s="91">
        <f>IF('Costs Hypotheses'!$E4&lt;=M$3,('Costs Hypotheses'!$D4/12),0)</f>
        <v>4166.666666666667</v>
      </c>
      <c r="N23" s="91">
        <f>IF('Costs Hypotheses'!$E4&lt;=N$3,('Costs Hypotheses'!$D4/12),0)</f>
        <v>4166.666666666667</v>
      </c>
      <c r="O23" s="90">
        <f>IF('Costs Hypotheses'!$E4&lt;=O$3,('Costs Hypotheses'!$D4/12),0)</f>
        <v>4166.666666666667</v>
      </c>
      <c r="P23" s="91">
        <f>IF('Costs Hypotheses'!$E4&lt;=P$3,('Costs Hypotheses'!$D4/12),0)</f>
        <v>4166.666666666667</v>
      </c>
      <c r="Q23" s="91">
        <f>IF('Costs Hypotheses'!$E4&lt;=Q$3,('Costs Hypotheses'!$D4/12),0)</f>
        <v>4166.666666666667</v>
      </c>
      <c r="R23" s="91">
        <f>IF('Costs Hypotheses'!$E4&lt;=R$3,('Costs Hypotheses'!$D4/12),0)</f>
        <v>4166.666666666667</v>
      </c>
      <c r="S23" s="91">
        <f>IF('Costs Hypotheses'!$E4&lt;=S$3,('Costs Hypotheses'!$D4/12),0)</f>
        <v>4166.666666666667</v>
      </c>
      <c r="T23" s="91">
        <f>IF('Costs Hypotheses'!$E4&lt;=T$3,('Costs Hypotheses'!$D4/12),0)</f>
        <v>4166.666666666667</v>
      </c>
      <c r="U23" s="91">
        <f>IF('Costs Hypotheses'!$E4&lt;=U$3,('Costs Hypotheses'!$D4/12),0)</f>
        <v>4166.666666666667</v>
      </c>
      <c r="V23" s="91">
        <f>IF('Costs Hypotheses'!$E4&lt;=V$3,('Costs Hypotheses'!$D4/12),0)</f>
        <v>4166.666666666667</v>
      </c>
      <c r="W23" s="91">
        <f>IF('Costs Hypotheses'!$E4&lt;=W$3,('Costs Hypotheses'!$D4/12),0)</f>
        <v>4166.666666666667</v>
      </c>
      <c r="X23" s="91">
        <f>IF('Costs Hypotheses'!$E4&lt;=X$3,('Costs Hypotheses'!$D4/12),0)</f>
        <v>4166.666666666667</v>
      </c>
      <c r="Y23" s="91">
        <f>IF('Costs Hypotheses'!$E4&lt;=Y$3,('Costs Hypotheses'!$D4/12),0)</f>
        <v>4166.666666666667</v>
      </c>
      <c r="Z23" s="92">
        <f>IF('Costs Hypotheses'!$E4&lt;=Z$3,('Costs Hypotheses'!$D4/12),0)</f>
        <v>4166.666666666667</v>
      </c>
    </row>
    <row r="24" spans="1:26" ht="12.75">
      <c r="B24" t="str">
        <f>+CONCATENATE('Costs Hypotheses'!B5," - ",'Costs Hypotheses'!C5)</f>
        <v>Engineer - Founder 3</v>
      </c>
      <c r="C24" s="90">
        <f>IF('Costs Hypotheses'!$E5&lt;=C$3,('Costs Hypotheses'!$D5/12),0)</f>
        <v>4166.666666666667</v>
      </c>
      <c r="D24" s="91">
        <f>IF('Costs Hypotheses'!$E5&lt;=D$3,('Costs Hypotheses'!$D5/12),0)</f>
        <v>4166.666666666667</v>
      </c>
      <c r="E24" s="91">
        <f>IF('Costs Hypotheses'!$E5&lt;=E$3,('Costs Hypotheses'!$D5/12),0)</f>
        <v>4166.666666666667</v>
      </c>
      <c r="F24" s="91">
        <f>IF('Costs Hypotheses'!$E5&lt;=F$3,('Costs Hypotheses'!$D5/12),0)</f>
        <v>4166.666666666667</v>
      </c>
      <c r="G24" s="91">
        <f>IF('Costs Hypotheses'!$E5&lt;=G$3,('Costs Hypotheses'!$D5/12),0)</f>
        <v>4166.666666666667</v>
      </c>
      <c r="H24" s="91">
        <f>IF('Costs Hypotheses'!$E5&lt;=H$3,('Costs Hypotheses'!$D5/12),0)</f>
        <v>4166.666666666667</v>
      </c>
      <c r="I24" s="91">
        <f>IF('Costs Hypotheses'!$E5&lt;=I$3,('Costs Hypotheses'!$D5/12),0)</f>
        <v>4166.666666666667</v>
      </c>
      <c r="J24" s="91">
        <f>IF('Costs Hypotheses'!$E5&lt;=J$3,('Costs Hypotheses'!$D5/12),0)</f>
        <v>4166.666666666667</v>
      </c>
      <c r="K24" s="91">
        <f>IF('Costs Hypotheses'!$E5&lt;=K$3,('Costs Hypotheses'!$D5/12),0)</f>
        <v>4166.666666666667</v>
      </c>
      <c r="L24" s="91">
        <f>IF('Costs Hypotheses'!$E5&lt;=L$3,('Costs Hypotheses'!$D5/12),0)</f>
        <v>4166.666666666667</v>
      </c>
      <c r="M24" s="91">
        <f>IF('Costs Hypotheses'!$E5&lt;=M$3,('Costs Hypotheses'!$D5/12),0)</f>
        <v>4166.666666666667</v>
      </c>
      <c r="N24" s="91">
        <f>IF('Costs Hypotheses'!$E5&lt;=N$3,('Costs Hypotheses'!$D5/12),0)</f>
        <v>4166.666666666667</v>
      </c>
      <c r="O24" s="90">
        <f>IF('Costs Hypotheses'!$E5&lt;=O$3,('Costs Hypotheses'!$D5/12),0)</f>
        <v>4166.666666666667</v>
      </c>
      <c r="P24" s="91">
        <f>IF('Costs Hypotheses'!$E5&lt;=P$3,('Costs Hypotheses'!$D5/12),0)</f>
        <v>4166.666666666667</v>
      </c>
      <c r="Q24" s="91">
        <f>IF('Costs Hypotheses'!$E5&lt;=Q$3,('Costs Hypotheses'!$D5/12),0)</f>
        <v>4166.666666666667</v>
      </c>
      <c r="R24" s="91">
        <f>IF('Costs Hypotheses'!$E5&lt;=R$3,('Costs Hypotheses'!$D5/12),0)</f>
        <v>4166.666666666667</v>
      </c>
      <c r="S24" s="91">
        <f>IF('Costs Hypotheses'!$E5&lt;=S$3,('Costs Hypotheses'!$D5/12),0)</f>
        <v>4166.666666666667</v>
      </c>
      <c r="T24" s="91">
        <f>IF('Costs Hypotheses'!$E5&lt;=T$3,('Costs Hypotheses'!$D5/12),0)</f>
        <v>4166.666666666667</v>
      </c>
      <c r="U24" s="91">
        <f>IF('Costs Hypotheses'!$E5&lt;=U$3,('Costs Hypotheses'!$D5/12),0)</f>
        <v>4166.666666666667</v>
      </c>
      <c r="V24" s="91">
        <f>IF('Costs Hypotheses'!$E5&lt;=V$3,('Costs Hypotheses'!$D5/12),0)</f>
        <v>4166.666666666667</v>
      </c>
      <c r="W24" s="91">
        <f>IF('Costs Hypotheses'!$E5&lt;=W$3,('Costs Hypotheses'!$D5/12),0)</f>
        <v>4166.666666666667</v>
      </c>
      <c r="X24" s="91">
        <f>IF('Costs Hypotheses'!$E5&lt;=X$3,('Costs Hypotheses'!$D5/12),0)</f>
        <v>4166.666666666667</v>
      </c>
      <c r="Y24" s="91">
        <f>IF('Costs Hypotheses'!$E5&lt;=Y$3,('Costs Hypotheses'!$D5/12),0)</f>
        <v>4166.666666666667</v>
      </c>
      <c r="Z24" s="92">
        <f>IF('Costs Hypotheses'!$E5&lt;=Z$3,('Costs Hypotheses'!$D5/12),0)</f>
        <v>4166.666666666667</v>
      </c>
    </row>
    <row r="25" spans="1:26" ht="12.75">
      <c r="B25" t="str">
        <f>+CONCATENATE('Costs Hypotheses'!B6," - ",'Costs Hypotheses'!C6)</f>
        <v>Engineer - Founder 4</v>
      </c>
      <c r="C25" s="90">
        <f>IF('Costs Hypotheses'!$E6&lt;=C$3,('Costs Hypotheses'!$D6/12),0)</f>
        <v>4166.666666666667</v>
      </c>
      <c r="D25" s="91">
        <f>IF('Costs Hypotheses'!$E6&lt;=D$3,('Costs Hypotheses'!$D6/12),0)</f>
        <v>4166.666666666667</v>
      </c>
      <c r="E25" s="91">
        <f>IF('Costs Hypotheses'!$E6&lt;=E$3,('Costs Hypotheses'!$D6/12),0)</f>
        <v>4166.666666666667</v>
      </c>
      <c r="F25" s="91">
        <f>IF('Costs Hypotheses'!$E6&lt;=F$3,('Costs Hypotheses'!$D6/12),0)</f>
        <v>4166.666666666667</v>
      </c>
      <c r="G25" s="91">
        <f>IF('Costs Hypotheses'!$E6&lt;=G$3,('Costs Hypotheses'!$D6/12),0)</f>
        <v>4166.666666666667</v>
      </c>
      <c r="H25" s="91">
        <f>IF('Costs Hypotheses'!$E6&lt;=H$3,('Costs Hypotheses'!$D6/12),0)</f>
        <v>4166.666666666667</v>
      </c>
      <c r="I25" s="91">
        <f>IF('Costs Hypotheses'!$E6&lt;=I$3,('Costs Hypotheses'!$D6/12),0)</f>
        <v>4166.666666666667</v>
      </c>
      <c r="J25" s="91">
        <f>IF('Costs Hypotheses'!$E6&lt;=J$3,('Costs Hypotheses'!$D6/12),0)</f>
        <v>4166.666666666667</v>
      </c>
      <c r="K25" s="91">
        <f>IF('Costs Hypotheses'!$E6&lt;=K$3,('Costs Hypotheses'!$D6/12),0)</f>
        <v>4166.666666666667</v>
      </c>
      <c r="L25" s="91">
        <f>IF('Costs Hypotheses'!$E6&lt;=L$3,('Costs Hypotheses'!$D6/12),0)</f>
        <v>4166.666666666667</v>
      </c>
      <c r="M25" s="91">
        <f>IF('Costs Hypotheses'!$E6&lt;=M$3,('Costs Hypotheses'!$D6/12),0)</f>
        <v>4166.666666666667</v>
      </c>
      <c r="N25" s="91">
        <f>IF('Costs Hypotheses'!$E6&lt;=N$3,('Costs Hypotheses'!$D6/12),0)</f>
        <v>4166.666666666667</v>
      </c>
      <c r="O25" s="90">
        <f>IF('Costs Hypotheses'!$E6&lt;=O$3,('Costs Hypotheses'!$D6/12),0)</f>
        <v>4166.666666666667</v>
      </c>
      <c r="P25" s="91">
        <f>IF('Costs Hypotheses'!$E6&lt;=P$3,('Costs Hypotheses'!$D6/12),0)</f>
        <v>4166.666666666667</v>
      </c>
      <c r="Q25" s="91">
        <f>IF('Costs Hypotheses'!$E6&lt;=Q$3,('Costs Hypotheses'!$D6/12),0)</f>
        <v>4166.666666666667</v>
      </c>
      <c r="R25" s="91">
        <f>IF('Costs Hypotheses'!$E6&lt;=R$3,('Costs Hypotheses'!$D6/12),0)</f>
        <v>4166.666666666667</v>
      </c>
      <c r="S25" s="91">
        <f>IF('Costs Hypotheses'!$E6&lt;=S$3,('Costs Hypotheses'!$D6/12),0)</f>
        <v>4166.666666666667</v>
      </c>
      <c r="T25" s="91">
        <f>IF('Costs Hypotheses'!$E6&lt;=T$3,('Costs Hypotheses'!$D6/12),0)</f>
        <v>4166.666666666667</v>
      </c>
      <c r="U25" s="91">
        <f>IF('Costs Hypotheses'!$E6&lt;=U$3,('Costs Hypotheses'!$D6/12),0)</f>
        <v>4166.666666666667</v>
      </c>
      <c r="V25" s="91">
        <f>IF('Costs Hypotheses'!$E6&lt;=V$3,('Costs Hypotheses'!$D6/12),0)</f>
        <v>4166.666666666667</v>
      </c>
      <c r="W25" s="91">
        <f>IF('Costs Hypotheses'!$E6&lt;=W$3,('Costs Hypotheses'!$D6/12),0)</f>
        <v>4166.666666666667</v>
      </c>
      <c r="X25" s="91">
        <f>IF('Costs Hypotheses'!$E6&lt;=X$3,('Costs Hypotheses'!$D6/12),0)</f>
        <v>4166.666666666667</v>
      </c>
      <c r="Y25" s="91">
        <f>IF('Costs Hypotheses'!$E6&lt;=Y$3,('Costs Hypotheses'!$D6/12),0)</f>
        <v>4166.666666666667</v>
      </c>
      <c r="Z25" s="92">
        <f>IF('Costs Hypotheses'!$E6&lt;=Z$3,('Costs Hypotheses'!$D6/12),0)</f>
        <v>4166.666666666667</v>
      </c>
    </row>
    <row r="26" spans="1:26" ht="12.75">
      <c r="B26" t="str">
        <f>+CONCATENATE('Costs Hypotheses'!B7," - ",'Costs Hypotheses'!C7)</f>
        <v>Engineer - Joe</v>
      </c>
      <c r="C26" s="54">
        <f>IF('Costs Hypotheses'!$E7&lt;=C$3,('Costs Hypotheses'!$D7/12),0)</f>
        <v>0</v>
      </c>
      <c r="D26">
        <f>IF('Costs Hypotheses'!$E7&lt;=D$3,('Costs Hypotheses'!$D7/12),0)</f>
        <v>0</v>
      </c>
      <c r="E26">
        <f>IF('Costs Hypotheses'!$E7&lt;=E$3,('Costs Hypotheses'!$D7/12),0)</f>
        <v>0</v>
      </c>
      <c r="F26">
        <f>IF('Costs Hypotheses'!$E7&lt;=F$3,('Costs Hypotheses'!$D7/12),0)</f>
        <v>0</v>
      </c>
      <c r="G26" s="91">
        <f>IF('Costs Hypotheses'!$E7&lt;=G$3,('Costs Hypotheses'!$D7/12),0)</f>
        <v>5833.333333333333</v>
      </c>
      <c r="H26" s="91">
        <f>IF('Costs Hypotheses'!$E7&lt;=H$3,('Costs Hypotheses'!$D7/12),0)</f>
        <v>5833.333333333333</v>
      </c>
      <c r="I26" s="91">
        <f>IF('Costs Hypotheses'!$E7&lt;=I$3,('Costs Hypotheses'!$D7/12),0)</f>
        <v>5833.333333333333</v>
      </c>
      <c r="J26" s="91">
        <f>IF('Costs Hypotheses'!$E7&lt;=J$3,('Costs Hypotheses'!$D7/12),0)</f>
        <v>5833.333333333333</v>
      </c>
      <c r="K26" s="91">
        <f>IF('Costs Hypotheses'!$E7&lt;=K$3,('Costs Hypotheses'!$D7/12),0)</f>
        <v>5833.333333333333</v>
      </c>
      <c r="L26" s="91">
        <f>IF('Costs Hypotheses'!$E7&lt;=L$3,('Costs Hypotheses'!$D7/12),0)</f>
        <v>5833.333333333333</v>
      </c>
      <c r="M26" s="91">
        <f>IF('Costs Hypotheses'!$E7&lt;=M$3,('Costs Hypotheses'!$D7/12),0)</f>
        <v>5833.333333333333</v>
      </c>
      <c r="N26" s="91">
        <f>IF('Costs Hypotheses'!$E7&lt;=N$3,('Costs Hypotheses'!$D7/12),0)</f>
        <v>5833.333333333333</v>
      </c>
      <c r="O26" s="90">
        <f>IF('Costs Hypotheses'!$E7&lt;=O$3,('Costs Hypotheses'!$D7/12),0)</f>
        <v>5833.333333333333</v>
      </c>
      <c r="P26" s="91">
        <f>IF('Costs Hypotheses'!$E7&lt;=P$3,('Costs Hypotheses'!$D7/12),0)</f>
        <v>5833.333333333333</v>
      </c>
      <c r="Q26" s="91">
        <f>IF('Costs Hypotheses'!$E7&lt;=Q$3,('Costs Hypotheses'!$D7/12),0)</f>
        <v>5833.333333333333</v>
      </c>
      <c r="R26" s="91">
        <f>IF('Costs Hypotheses'!$E7&lt;=R$3,('Costs Hypotheses'!$D7/12),0)</f>
        <v>5833.333333333333</v>
      </c>
      <c r="S26" s="91">
        <f>IF('Costs Hypotheses'!$E7&lt;=S$3,('Costs Hypotheses'!$D7/12),0)</f>
        <v>5833.333333333333</v>
      </c>
      <c r="T26" s="91">
        <f>IF('Costs Hypotheses'!$E7&lt;=T$3,('Costs Hypotheses'!$D7/12),0)</f>
        <v>5833.333333333333</v>
      </c>
      <c r="U26" s="91">
        <f>IF('Costs Hypotheses'!$E7&lt;=U$3,('Costs Hypotheses'!$D7/12),0)</f>
        <v>5833.333333333333</v>
      </c>
      <c r="V26" s="91">
        <f>IF('Costs Hypotheses'!$E7&lt;=V$3,('Costs Hypotheses'!$D7/12),0)</f>
        <v>5833.333333333333</v>
      </c>
      <c r="W26" s="91">
        <f>IF('Costs Hypotheses'!$E7&lt;=W$3,('Costs Hypotheses'!$D7/12),0)</f>
        <v>5833.333333333333</v>
      </c>
      <c r="X26" s="91">
        <f>IF('Costs Hypotheses'!$E7&lt;=X$3,('Costs Hypotheses'!$D7/12),0)</f>
        <v>5833.333333333333</v>
      </c>
      <c r="Y26" s="91">
        <f>IF('Costs Hypotheses'!$E7&lt;=Y$3,('Costs Hypotheses'!$D7/12),0)</f>
        <v>5833.333333333333</v>
      </c>
      <c r="Z26" s="92">
        <f>IF('Costs Hypotheses'!$E7&lt;=Z$3,('Costs Hypotheses'!$D7/12),0)</f>
        <v>5833.333333333333</v>
      </c>
    </row>
    <row r="27" spans="1:26" ht="12.75">
      <c r="B27" t="str">
        <f>+CONCATENATE('Costs Hypotheses'!B8," - ",'Costs Hypotheses'!C8)</f>
        <v>Engineer - Samantha</v>
      </c>
      <c r="C27" s="54">
        <f>IF('Costs Hypotheses'!$E8&lt;=C$3,('Costs Hypotheses'!$D8/12),0)</f>
        <v>0</v>
      </c>
      <c r="D27">
        <f>IF('Costs Hypotheses'!$E8&lt;=D$3,('Costs Hypotheses'!$D8/12),0)</f>
        <v>0</v>
      </c>
      <c r="E27">
        <f>IF('Costs Hypotheses'!$E8&lt;=E$3,('Costs Hypotheses'!$D8/12),0)</f>
        <v>0</v>
      </c>
      <c r="F27">
        <f>IF('Costs Hypotheses'!$E8&lt;=F$3,('Costs Hypotheses'!$D8/12),0)</f>
        <v>0</v>
      </c>
      <c r="G27" s="91">
        <f>IF('Costs Hypotheses'!$E8&lt;=G$3,('Costs Hypotheses'!$D8/12),0)</f>
        <v>5833.333333333333</v>
      </c>
      <c r="H27" s="91">
        <f>IF('Costs Hypotheses'!$E8&lt;=H$3,('Costs Hypotheses'!$D8/12),0)</f>
        <v>5833.333333333333</v>
      </c>
      <c r="I27" s="91">
        <f>IF('Costs Hypotheses'!$E8&lt;=I$3,('Costs Hypotheses'!$D8/12),0)</f>
        <v>5833.333333333333</v>
      </c>
      <c r="J27" s="91">
        <f>IF('Costs Hypotheses'!$E8&lt;=J$3,('Costs Hypotheses'!$D8/12),0)</f>
        <v>5833.333333333333</v>
      </c>
      <c r="K27" s="91">
        <f>IF('Costs Hypotheses'!$E8&lt;=K$3,('Costs Hypotheses'!$D8/12),0)</f>
        <v>5833.333333333333</v>
      </c>
      <c r="L27" s="91">
        <f>IF('Costs Hypotheses'!$E8&lt;=L$3,('Costs Hypotheses'!$D8/12),0)</f>
        <v>5833.333333333333</v>
      </c>
      <c r="M27" s="91">
        <f>IF('Costs Hypotheses'!$E8&lt;=M$3,('Costs Hypotheses'!$D8/12),0)</f>
        <v>5833.333333333333</v>
      </c>
      <c r="N27" s="91">
        <f>IF('Costs Hypotheses'!$E8&lt;=N$3,('Costs Hypotheses'!$D8/12),0)</f>
        <v>5833.333333333333</v>
      </c>
      <c r="O27" s="90">
        <f>IF('Costs Hypotheses'!$E8&lt;=O$3,('Costs Hypotheses'!$D8/12),0)</f>
        <v>5833.333333333333</v>
      </c>
      <c r="P27" s="91">
        <f>IF('Costs Hypotheses'!$E8&lt;=P$3,('Costs Hypotheses'!$D8/12),0)</f>
        <v>5833.333333333333</v>
      </c>
      <c r="Q27" s="91">
        <f>IF('Costs Hypotheses'!$E8&lt;=Q$3,('Costs Hypotheses'!$D8/12),0)</f>
        <v>5833.333333333333</v>
      </c>
      <c r="R27" s="91">
        <f>IF('Costs Hypotheses'!$E8&lt;=R$3,('Costs Hypotheses'!$D8/12),0)</f>
        <v>5833.333333333333</v>
      </c>
      <c r="S27" s="91">
        <f>IF('Costs Hypotheses'!$E8&lt;=S$3,('Costs Hypotheses'!$D8/12),0)</f>
        <v>5833.333333333333</v>
      </c>
      <c r="T27" s="91">
        <f>IF('Costs Hypotheses'!$E8&lt;=T$3,('Costs Hypotheses'!$D8/12),0)</f>
        <v>5833.333333333333</v>
      </c>
      <c r="U27" s="91">
        <f>IF('Costs Hypotheses'!$E8&lt;=U$3,('Costs Hypotheses'!$D8/12),0)</f>
        <v>5833.333333333333</v>
      </c>
      <c r="V27" s="91">
        <f>IF('Costs Hypotheses'!$E8&lt;=V$3,('Costs Hypotheses'!$D8/12),0)</f>
        <v>5833.333333333333</v>
      </c>
      <c r="W27" s="91">
        <f>IF('Costs Hypotheses'!$E8&lt;=W$3,('Costs Hypotheses'!$D8/12),0)</f>
        <v>5833.333333333333</v>
      </c>
      <c r="X27" s="91">
        <f>IF('Costs Hypotheses'!$E8&lt;=X$3,('Costs Hypotheses'!$D8/12),0)</f>
        <v>5833.333333333333</v>
      </c>
      <c r="Y27" s="91">
        <f>IF('Costs Hypotheses'!$E8&lt;=Y$3,('Costs Hypotheses'!$D8/12),0)</f>
        <v>5833.333333333333</v>
      </c>
      <c r="Z27" s="92">
        <f>IF('Costs Hypotheses'!$E8&lt;=Z$3,('Costs Hypotheses'!$D8/12),0)</f>
        <v>5833.333333333333</v>
      </c>
    </row>
    <row r="28" spans="1:26" ht="12.75">
      <c r="B28" t="str">
        <f>+CONCATENATE('Costs Hypotheses'!B9," - ",'Costs Hypotheses'!C9)</f>
        <v>Engineer - Fred</v>
      </c>
      <c r="C28" s="54">
        <f>IF('Costs Hypotheses'!$E9&lt;=C$3,('Costs Hypotheses'!$D9/12),0)</f>
        <v>0</v>
      </c>
      <c r="D28">
        <f>IF('Costs Hypotheses'!$E9&lt;=D$3,('Costs Hypotheses'!$D9/12),0)</f>
        <v>0</v>
      </c>
      <c r="E28">
        <f>IF('Costs Hypotheses'!$E9&lt;=E$3,('Costs Hypotheses'!$D9/12),0)</f>
        <v>0</v>
      </c>
      <c r="F28">
        <f>IF('Costs Hypotheses'!$E9&lt;=F$3,('Costs Hypotheses'!$D9/12),0)</f>
        <v>0</v>
      </c>
      <c r="G28">
        <f>IF('Costs Hypotheses'!$E9&lt;=G$3,('Costs Hypotheses'!$D9/12),0)</f>
        <v>0</v>
      </c>
      <c r="H28">
        <f>IF('Costs Hypotheses'!$E9&lt;=H$3,('Costs Hypotheses'!$D9/12),0)</f>
        <v>0</v>
      </c>
      <c r="I28">
        <f>IF('Costs Hypotheses'!$E9&lt;=I$3,('Costs Hypotheses'!$D9/12),0)</f>
        <v>0</v>
      </c>
      <c r="J28">
        <f>IF('Costs Hypotheses'!$E9&lt;=J$3,('Costs Hypotheses'!$D9/12),0)</f>
        <v>0</v>
      </c>
      <c r="K28">
        <f>IF('Costs Hypotheses'!$E9&lt;=K$3,('Costs Hypotheses'!$D9/12),0)</f>
        <v>0</v>
      </c>
      <c r="L28">
        <f>IF('Costs Hypotheses'!$E9&lt;=L$3,('Costs Hypotheses'!$D9/12),0)</f>
        <v>0</v>
      </c>
      <c r="M28">
        <f>IF('Costs Hypotheses'!$E9&lt;=M$3,('Costs Hypotheses'!$D9/12),0)</f>
        <v>0</v>
      </c>
      <c r="N28">
        <f>IF('Costs Hypotheses'!$E9&lt;=N$3,('Costs Hypotheses'!$D9/12),0)</f>
        <v>0</v>
      </c>
      <c r="O28" s="90">
        <f>IF('Costs Hypotheses'!$E9&lt;=O$3,('Costs Hypotheses'!$D9/12),0)</f>
        <v>5833.333333333333</v>
      </c>
      <c r="P28" s="91">
        <f>IF('Costs Hypotheses'!$E9&lt;=P$3,('Costs Hypotheses'!$D9/12),0)</f>
        <v>5833.333333333333</v>
      </c>
      <c r="Q28" s="91">
        <f>IF('Costs Hypotheses'!$E9&lt;=Q$3,('Costs Hypotheses'!$D9/12),0)</f>
        <v>5833.333333333333</v>
      </c>
      <c r="R28" s="91">
        <f>IF('Costs Hypotheses'!$E9&lt;=R$3,('Costs Hypotheses'!$D9/12),0)</f>
        <v>5833.333333333333</v>
      </c>
      <c r="S28" s="91">
        <f>IF('Costs Hypotheses'!$E9&lt;=S$3,('Costs Hypotheses'!$D9/12),0)</f>
        <v>5833.333333333333</v>
      </c>
      <c r="T28" s="91">
        <f>IF('Costs Hypotheses'!$E9&lt;=T$3,('Costs Hypotheses'!$D9/12),0)</f>
        <v>5833.333333333333</v>
      </c>
      <c r="U28" s="91">
        <f>IF('Costs Hypotheses'!$E9&lt;=U$3,('Costs Hypotheses'!$D9/12),0)</f>
        <v>5833.333333333333</v>
      </c>
      <c r="V28" s="91">
        <f>IF('Costs Hypotheses'!$E9&lt;=V$3,('Costs Hypotheses'!$D9/12),0)</f>
        <v>5833.333333333333</v>
      </c>
      <c r="W28" s="91">
        <f>IF('Costs Hypotheses'!$E9&lt;=W$3,('Costs Hypotheses'!$D9/12),0)</f>
        <v>5833.333333333333</v>
      </c>
      <c r="X28" s="91">
        <f>IF('Costs Hypotheses'!$E9&lt;=X$3,('Costs Hypotheses'!$D9/12),0)</f>
        <v>5833.333333333333</v>
      </c>
      <c r="Y28" s="91">
        <f>IF('Costs Hypotheses'!$E9&lt;=Y$3,('Costs Hypotheses'!$D9/12),0)</f>
        <v>5833.333333333333</v>
      </c>
      <c r="Z28" s="92">
        <f>IF('Costs Hypotheses'!$E9&lt;=Z$3,('Costs Hypotheses'!$D9/12),0)</f>
        <v>5833.333333333333</v>
      </c>
    </row>
    <row r="29" spans="1:26" ht="12.75">
      <c r="B29" t="str">
        <f>+CONCATENATE('Costs Hypotheses'!B10," - ",'Costs Hypotheses'!C10)</f>
        <v>Engineer - TBD</v>
      </c>
      <c r="C29" s="54">
        <f>IF('Costs Hypotheses'!$E10&lt;=C$3,('Costs Hypotheses'!$D10/12),0)</f>
        <v>0</v>
      </c>
      <c r="D29">
        <f>IF('Costs Hypotheses'!$E10&lt;=D$3,('Costs Hypotheses'!$D10/12),0)</f>
        <v>0</v>
      </c>
      <c r="E29">
        <f>IF('Costs Hypotheses'!$E10&lt;=E$3,('Costs Hypotheses'!$D10/12),0)</f>
        <v>0</v>
      </c>
      <c r="F29">
        <f>IF('Costs Hypotheses'!$E10&lt;=F$3,('Costs Hypotheses'!$D10/12),0)</f>
        <v>0</v>
      </c>
      <c r="G29">
        <f>IF('Costs Hypotheses'!$E10&lt;=G$3,('Costs Hypotheses'!$D10/12),0)</f>
        <v>0</v>
      </c>
      <c r="H29">
        <f>IF('Costs Hypotheses'!$E10&lt;=H$3,('Costs Hypotheses'!$D10/12),0)</f>
        <v>0</v>
      </c>
      <c r="I29">
        <f>IF('Costs Hypotheses'!$E10&lt;=I$3,('Costs Hypotheses'!$D10/12),0)</f>
        <v>0</v>
      </c>
      <c r="J29">
        <f>IF('Costs Hypotheses'!$E10&lt;=J$3,('Costs Hypotheses'!$D10/12),0)</f>
        <v>0</v>
      </c>
      <c r="K29">
        <f>IF('Costs Hypotheses'!$E10&lt;=K$3,('Costs Hypotheses'!$D10/12),0)</f>
        <v>0</v>
      </c>
      <c r="L29">
        <f>IF('Costs Hypotheses'!$E10&lt;=L$3,('Costs Hypotheses'!$D10/12),0)</f>
        <v>0</v>
      </c>
      <c r="M29">
        <f>IF('Costs Hypotheses'!$E10&lt;=M$3,('Costs Hypotheses'!$D10/12),0)</f>
        <v>0</v>
      </c>
      <c r="N29">
        <f>IF('Costs Hypotheses'!$E10&lt;=N$3,('Costs Hypotheses'!$D10/12),0)</f>
        <v>0</v>
      </c>
      <c r="O29" s="54">
        <f>IF('Costs Hypotheses'!$E10&lt;=O$3,('Costs Hypotheses'!$D10/12),0)</f>
        <v>0</v>
      </c>
      <c r="P29">
        <f>IF('Costs Hypotheses'!$E10&lt;=P$3,('Costs Hypotheses'!$D10/12),0)</f>
        <v>0</v>
      </c>
      <c r="Q29" s="91">
        <f>IF('Costs Hypotheses'!$E10&lt;=Q$3,('Costs Hypotheses'!$D10/12),0)</f>
        <v>5833.333333333333</v>
      </c>
      <c r="R29" s="91">
        <f>IF('Costs Hypotheses'!$E10&lt;=R$3,('Costs Hypotheses'!$D10/12),0)</f>
        <v>5833.333333333333</v>
      </c>
      <c r="S29" s="91">
        <f>IF('Costs Hypotheses'!$E10&lt;=S$3,('Costs Hypotheses'!$D10/12),0)</f>
        <v>5833.333333333333</v>
      </c>
      <c r="T29" s="91">
        <f>IF('Costs Hypotheses'!$E10&lt;=T$3,('Costs Hypotheses'!$D10/12),0)</f>
        <v>5833.333333333333</v>
      </c>
      <c r="U29" s="91">
        <f>IF('Costs Hypotheses'!$E10&lt;=U$3,('Costs Hypotheses'!$D10/12),0)</f>
        <v>5833.333333333333</v>
      </c>
      <c r="V29" s="91">
        <f>IF('Costs Hypotheses'!$E10&lt;=V$3,('Costs Hypotheses'!$D10/12),0)</f>
        <v>5833.333333333333</v>
      </c>
      <c r="W29" s="91">
        <f>IF('Costs Hypotheses'!$E10&lt;=W$3,('Costs Hypotheses'!$D10/12),0)</f>
        <v>5833.333333333333</v>
      </c>
      <c r="X29" s="91">
        <f>IF('Costs Hypotheses'!$E10&lt;=X$3,('Costs Hypotheses'!$D10/12),0)</f>
        <v>5833.333333333333</v>
      </c>
      <c r="Y29" s="91">
        <f>IF('Costs Hypotheses'!$E10&lt;=Y$3,('Costs Hypotheses'!$D10/12),0)</f>
        <v>5833.333333333333</v>
      </c>
      <c r="Z29" s="92">
        <f>IF('Costs Hypotheses'!$E10&lt;=Z$3,('Costs Hypotheses'!$D10/12),0)</f>
        <v>5833.333333333333</v>
      </c>
    </row>
    <row r="30" spans="1:26" ht="12.75">
      <c r="B30" t="str">
        <f>+CONCATENATE('Costs Hypotheses'!B11," - ",'Costs Hypotheses'!C11)</f>
        <v>Customer success - Mike</v>
      </c>
      <c r="C30" s="54">
        <f>IF('Costs Hypotheses'!$E11&lt;=C$3,('Costs Hypotheses'!$D11/12),0)</f>
        <v>0</v>
      </c>
      <c r="D30">
        <f>IF('Costs Hypotheses'!$E11&lt;=D$3,('Costs Hypotheses'!$D11/12),0)</f>
        <v>0</v>
      </c>
      <c r="E30" s="91">
        <f>IF('Costs Hypotheses'!$E11&lt;=E$3,('Costs Hypotheses'!$D11/12),0)</f>
        <v>4583.333333333333</v>
      </c>
      <c r="F30" s="91">
        <f>IF('Costs Hypotheses'!$E11&lt;=F$3,('Costs Hypotheses'!$D11/12),0)</f>
        <v>4583.333333333333</v>
      </c>
      <c r="G30" s="91">
        <f>IF('Costs Hypotheses'!$E11&lt;=G$3,('Costs Hypotheses'!$D11/12),0)</f>
        <v>4583.333333333333</v>
      </c>
      <c r="H30" s="91">
        <f>IF('Costs Hypotheses'!$E11&lt;=H$3,('Costs Hypotheses'!$D11/12),0)</f>
        <v>4583.333333333333</v>
      </c>
      <c r="I30" s="91">
        <f>IF('Costs Hypotheses'!$E11&lt;=I$3,('Costs Hypotheses'!$D11/12),0)</f>
        <v>4583.333333333333</v>
      </c>
      <c r="J30" s="91">
        <f>IF('Costs Hypotheses'!$E11&lt;=J$3,('Costs Hypotheses'!$D11/12),0)</f>
        <v>4583.333333333333</v>
      </c>
      <c r="K30" s="91">
        <f>IF('Costs Hypotheses'!$E11&lt;=K$3,('Costs Hypotheses'!$D11/12),0)</f>
        <v>4583.333333333333</v>
      </c>
      <c r="L30" s="91">
        <f>IF('Costs Hypotheses'!$E11&lt;=L$3,('Costs Hypotheses'!$D11/12),0)</f>
        <v>4583.333333333333</v>
      </c>
      <c r="M30" s="91">
        <f>IF('Costs Hypotheses'!$E11&lt;=M$3,('Costs Hypotheses'!$D11/12),0)</f>
        <v>4583.333333333333</v>
      </c>
      <c r="N30" s="91">
        <f>IF('Costs Hypotheses'!$E11&lt;=N$3,('Costs Hypotheses'!$D11/12),0)</f>
        <v>4583.333333333333</v>
      </c>
      <c r="O30" s="90">
        <f>IF('Costs Hypotheses'!$E11&lt;=O$3,('Costs Hypotheses'!$D11/12),0)</f>
        <v>4583.333333333333</v>
      </c>
      <c r="P30" s="91">
        <f>IF('Costs Hypotheses'!$E11&lt;=P$3,('Costs Hypotheses'!$D11/12),0)</f>
        <v>4583.333333333333</v>
      </c>
      <c r="Q30" s="91">
        <f>IF('Costs Hypotheses'!$E11&lt;=Q$3,('Costs Hypotheses'!$D11/12),0)</f>
        <v>4583.333333333333</v>
      </c>
      <c r="R30" s="91">
        <f>IF('Costs Hypotheses'!$E11&lt;=R$3,('Costs Hypotheses'!$D11/12),0)</f>
        <v>4583.333333333333</v>
      </c>
      <c r="S30" s="91">
        <f>IF('Costs Hypotheses'!$E11&lt;=S$3,('Costs Hypotheses'!$D11/12),0)</f>
        <v>4583.333333333333</v>
      </c>
      <c r="T30" s="91">
        <f>IF('Costs Hypotheses'!$E11&lt;=T$3,('Costs Hypotheses'!$D11/12),0)</f>
        <v>4583.333333333333</v>
      </c>
      <c r="U30" s="91">
        <f>IF('Costs Hypotheses'!$E11&lt;=U$3,('Costs Hypotheses'!$D11/12),0)</f>
        <v>4583.333333333333</v>
      </c>
      <c r="V30" s="91">
        <f>IF('Costs Hypotheses'!$E11&lt;=V$3,('Costs Hypotheses'!$D11/12),0)</f>
        <v>4583.333333333333</v>
      </c>
      <c r="W30" s="91">
        <f>IF('Costs Hypotheses'!$E11&lt;=W$3,('Costs Hypotheses'!$D11/12),0)</f>
        <v>4583.333333333333</v>
      </c>
      <c r="X30" s="91">
        <f>IF('Costs Hypotheses'!$E11&lt;=X$3,('Costs Hypotheses'!$D11/12),0)</f>
        <v>4583.333333333333</v>
      </c>
      <c r="Y30" s="91">
        <f>IF('Costs Hypotheses'!$E11&lt;=Y$3,('Costs Hypotheses'!$D11/12),0)</f>
        <v>4583.333333333333</v>
      </c>
      <c r="Z30" s="92">
        <f>IF('Costs Hypotheses'!$E11&lt;=Z$3,('Costs Hypotheses'!$D11/12),0)</f>
        <v>4583.333333333333</v>
      </c>
    </row>
    <row r="31" spans="1:26" ht="12.75">
      <c r="B31" t="str">
        <f>+CONCATENATE('Costs Hypotheses'!B12," - ",'Costs Hypotheses'!C12)</f>
        <v>Customer success - TBD</v>
      </c>
      <c r="C31" s="54">
        <f>IF('Costs Hypotheses'!$E12&lt;=C$3,('Costs Hypotheses'!$D12/12),0)</f>
        <v>0</v>
      </c>
      <c r="D31">
        <f>IF('Costs Hypotheses'!$E12&lt;=D$3,('Costs Hypotheses'!$D12/12),0)</f>
        <v>0</v>
      </c>
      <c r="E31">
        <f>IF('Costs Hypotheses'!$E12&lt;=E$3,('Costs Hypotheses'!$D12/12),0)</f>
        <v>0</v>
      </c>
      <c r="F31">
        <f>IF('Costs Hypotheses'!$E12&lt;=F$3,('Costs Hypotheses'!$D12/12),0)</f>
        <v>0</v>
      </c>
      <c r="G31">
        <f>IF('Costs Hypotheses'!$E12&lt;=G$3,('Costs Hypotheses'!$D12/12),0)</f>
        <v>0</v>
      </c>
      <c r="H31">
        <f>IF('Costs Hypotheses'!$E12&lt;=H$3,('Costs Hypotheses'!$D12/12),0)</f>
        <v>0</v>
      </c>
      <c r="I31" s="91">
        <f>IF('Costs Hypotheses'!$E12&lt;=I$3,('Costs Hypotheses'!$D12/12),0)</f>
        <v>4583.333333333333</v>
      </c>
      <c r="J31" s="91">
        <f>IF('Costs Hypotheses'!$E12&lt;=J$3,('Costs Hypotheses'!$D12/12),0)</f>
        <v>4583.333333333333</v>
      </c>
      <c r="K31" s="91">
        <f>IF('Costs Hypotheses'!$E12&lt;=K$3,('Costs Hypotheses'!$D12/12),0)</f>
        <v>4583.333333333333</v>
      </c>
      <c r="L31" s="91">
        <f>IF('Costs Hypotheses'!$E12&lt;=L$3,('Costs Hypotheses'!$D12/12),0)</f>
        <v>4583.333333333333</v>
      </c>
      <c r="M31" s="91">
        <f>IF('Costs Hypotheses'!$E12&lt;=M$3,('Costs Hypotheses'!$D12/12),0)</f>
        <v>4583.333333333333</v>
      </c>
      <c r="N31" s="91">
        <f>IF('Costs Hypotheses'!$E12&lt;=N$3,('Costs Hypotheses'!$D12/12),0)</f>
        <v>4583.333333333333</v>
      </c>
      <c r="O31" s="90">
        <f>IF('Costs Hypotheses'!$E12&lt;=O$3,('Costs Hypotheses'!$D12/12),0)</f>
        <v>4583.333333333333</v>
      </c>
      <c r="P31" s="91">
        <f>IF('Costs Hypotheses'!$E12&lt;=P$3,('Costs Hypotheses'!$D12/12),0)</f>
        <v>4583.333333333333</v>
      </c>
      <c r="Q31" s="91">
        <f>IF('Costs Hypotheses'!$E12&lt;=Q$3,('Costs Hypotheses'!$D12/12),0)</f>
        <v>4583.333333333333</v>
      </c>
      <c r="R31" s="91">
        <f>IF('Costs Hypotheses'!$E12&lt;=R$3,('Costs Hypotheses'!$D12/12),0)</f>
        <v>4583.333333333333</v>
      </c>
      <c r="S31" s="91">
        <f>IF('Costs Hypotheses'!$E12&lt;=S$3,('Costs Hypotheses'!$D12/12),0)</f>
        <v>4583.333333333333</v>
      </c>
      <c r="T31" s="91">
        <f>IF('Costs Hypotheses'!$E12&lt;=T$3,('Costs Hypotheses'!$D12/12),0)</f>
        <v>4583.333333333333</v>
      </c>
      <c r="U31" s="91">
        <f>IF('Costs Hypotheses'!$E12&lt;=U$3,('Costs Hypotheses'!$D12/12),0)</f>
        <v>4583.333333333333</v>
      </c>
      <c r="V31" s="91">
        <f>IF('Costs Hypotheses'!$E12&lt;=V$3,('Costs Hypotheses'!$D12/12),0)</f>
        <v>4583.333333333333</v>
      </c>
      <c r="W31" s="91">
        <f>IF('Costs Hypotheses'!$E12&lt;=W$3,('Costs Hypotheses'!$D12/12),0)</f>
        <v>4583.333333333333</v>
      </c>
      <c r="X31" s="91">
        <f>IF('Costs Hypotheses'!$E12&lt;=X$3,('Costs Hypotheses'!$D12/12),0)</f>
        <v>4583.333333333333</v>
      </c>
      <c r="Y31" s="91">
        <f>IF('Costs Hypotheses'!$E12&lt;=Y$3,('Costs Hypotheses'!$D12/12),0)</f>
        <v>4583.333333333333</v>
      </c>
      <c r="Z31" s="92">
        <f>IF('Costs Hypotheses'!$E12&lt;=Z$3,('Costs Hypotheses'!$D12/12),0)</f>
        <v>4583.333333333333</v>
      </c>
    </row>
    <row r="32" spans="1:26" ht="12.75">
      <c r="B32" t="str">
        <f>+CONCATENATE('Costs Hypotheses'!B13," - ",'Costs Hypotheses'!C13)</f>
        <v>Support - Lucie</v>
      </c>
      <c r="C32" s="54">
        <f>IF('Costs Hypotheses'!$E13&lt;=C$3,('Costs Hypotheses'!$D13/12),0)</f>
        <v>0</v>
      </c>
      <c r="D32">
        <f>IF('Costs Hypotheses'!$E13&lt;=D$3,('Costs Hypotheses'!$D13/12),0)</f>
        <v>0</v>
      </c>
      <c r="E32">
        <f>IF('Costs Hypotheses'!$E13&lt;=E$3,('Costs Hypotheses'!$D13/12),0)</f>
        <v>0</v>
      </c>
      <c r="F32">
        <f>IF('Costs Hypotheses'!$E13&lt;=F$3,('Costs Hypotheses'!$D13/12),0)</f>
        <v>0</v>
      </c>
      <c r="G32">
        <f>IF('Costs Hypotheses'!$E13&lt;=G$3,('Costs Hypotheses'!$D13/12),0)</f>
        <v>0</v>
      </c>
      <c r="H32">
        <f>IF('Costs Hypotheses'!$E13&lt;=H$3,('Costs Hypotheses'!$D13/12),0)</f>
        <v>0</v>
      </c>
      <c r="I32">
        <f>IF('Costs Hypotheses'!$E13&lt;=I$3,('Costs Hypotheses'!$D13/12),0)</f>
        <v>0</v>
      </c>
      <c r="J32" s="91">
        <f>IF('Costs Hypotheses'!$E13&lt;=J$3,('Costs Hypotheses'!$D13/12),0)</f>
        <v>3750</v>
      </c>
      <c r="K32" s="91">
        <f>IF('Costs Hypotheses'!$E13&lt;=K$3,('Costs Hypotheses'!$D13/12),0)</f>
        <v>3750</v>
      </c>
      <c r="L32" s="91">
        <f>IF('Costs Hypotheses'!$E13&lt;=L$3,('Costs Hypotheses'!$D13/12),0)</f>
        <v>3750</v>
      </c>
      <c r="M32" s="91">
        <f>IF('Costs Hypotheses'!$E13&lt;=M$3,('Costs Hypotheses'!$D13/12),0)</f>
        <v>3750</v>
      </c>
      <c r="N32" s="91">
        <f>IF('Costs Hypotheses'!$E13&lt;=N$3,('Costs Hypotheses'!$D13/12),0)</f>
        <v>3750</v>
      </c>
      <c r="O32" s="90">
        <f>IF('Costs Hypotheses'!$E13&lt;=O$3,('Costs Hypotheses'!$D13/12),0)</f>
        <v>3750</v>
      </c>
      <c r="P32" s="91">
        <f>IF('Costs Hypotheses'!$E13&lt;=P$3,('Costs Hypotheses'!$D13/12),0)</f>
        <v>3750</v>
      </c>
      <c r="Q32" s="91">
        <f>IF('Costs Hypotheses'!$E13&lt;=Q$3,('Costs Hypotheses'!$D13/12),0)</f>
        <v>3750</v>
      </c>
      <c r="R32" s="91">
        <f>IF('Costs Hypotheses'!$E13&lt;=R$3,('Costs Hypotheses'!$D13/12),0)</f>
        <v>3750</v>
      </c>
      <c r="S32" s="91">
        <f>IF('Costs Hypotheses'!$E13&lt;=S$3,('Costs Hypotheses'!$D13/12),0)</f>
        <v>3750</v>
      </c>
      <c r="T32" s="91">
        <f>IF('Costs Hypotheses'!$E13&lt;=T$3,('Costs Hypotheses'!$D13/12),0)</f>
        <v>3750</v>
      </c>
      <c r="U32" s="91">
        <f>IF('Costs Hypotheses'!$E13&lt;=U$3,('Costs Hypotheses'!$D13/12),0)</f>
        <v>3750</v>
      </c>
      <c r="V32" s="91">
        <f>IF('Costs Hypotheses'!$E13&lt;=V$3,('Costs Hypotheses'!$D13/12),0)</f>
        <v>3750</v>
      </c>
      <c r="W32" s="91">
        <f>IF('Costs Hypotheses'!$E13&lt;=W$3,('Costs Hypotheses'!$D13/12),0)</f>
        <v>3750</v>
      </c>
      <c r="X32" s="91">
        <f>IF('Costs Hypotheses'!$E13&lt;=X$3,('Costs Hypotheses'!$D13/12),0)</f>
        <v>3750</v>
      </c>
      <c r="Y32" s="91">
        <f>IF('Costs Hypotheses'!$E13&lt;=Y$3,('Costs Hypotheses'!$D13/12),0)</f>
        <v>3750</v>
      </c>
      <c r="Z32" s="92">
        <f>IF('Costs Hypotheses'!$E13&lt;=Z$3,('Costs Hypotheses'!$D13/12),0)</f>
        <v>3750</v>
      </c>
    </row>
    <row r="33" spans="1:26" ht="12.75">
      <c r="B33" t="str">
        <f>+CONCATENATE('Costs Hypotheses'!B14," - ",'Costs Hypotheses'!C14)</f>
        <v>Support - TBD</v>
      </c>
      <c r="C33" s="54">
        <f>IF('Costs Hypotheses'!$E14&lt;=C$3,('Costs Hypotheses'!$D14/12),0)</f>
        <v>0</v>
      </c>
      <c r="D33">
        <f>IF('Costs Hypotheses'!$E14&lt;=D$3,('Costs Hypotheses'!$D14/12),0)</f>
        <v>0</v>
      </c>
      <c r="E33">
        <f>IF('Costs Hypotheses'!$E14&lt;=E$3,('Costs Hypotheses'!$D14/12),0)</f>
        <v>0</v>
      </c>
      <c r="F33">
        <f>IF('Costs Hypotheses'!$E14&lt;=F$3,('Costs Hypotheses'!$D14/12),0)</f>
        <v>0</v>
      </c>
      <c r="G33" s="91">
        <f>IF('Costs Hypotheses'!$E14&lt;=G$3,('Costs Hypotheses'!$D14/12),0)</f>
        <v>3750</v>
      </c>
      <c r="H33" s="91">
        <f>IF('Costs Hypotheses'!$E14&lt;=H$3,('Costs Hypotheses'!$D14/12),0)</f>
        <v>3750</v>
      </c>
      <c r="I33" s="91">
        <f>IF('Costs Hypotheses'!$E14&lt;=I$3,('Costs Hypotheses'!$D14/12),0)</f>
        <v>3750</v>
      </c>
      <c r="J33" s="91">
        <f>IF('Costs Hypotheses'!$E14&lt;=J$3,('Costs Hypotheses'!$D14/12),0)</f>
        <v>3750</v>
      </c>
      <c r="K33" s="91">
        <f>IF('Costs Hypotheses'!$E14&lt;=K$3,('Costs Hypotheses'!$D14/12),0)</f>
        <v>3750</v>
      </c>
      <c r="L33" s="91">
        <f>IF('Costs Hypotheses'!$E14&lt;=L$3,('Costs Hypotheses'!$D14/12),0)</f>
        <v>3750</v>
      </c>
      <c r="M33" s="91">
        <f>IF('Costs Hypotheses'!$E14&lt;=M$3,('Costs Hypotheses'!$D14/12),0)</f>
        <v>3750</v>
      </c>
      <c r="N33" s="91">
        <f>IF('Costs Hypotheses'!$E14&lt;=N$3,('Costs Hypotheses'!$D14/12),0)</f>
        <v>3750</v>
      </c>
      <c r="O33" s="90">
        <f>IF('Costs Hypotheses'!$E14&lt;=O$3,('Costs Hypotheses'!$D14/12),0)</f>
        <v>3750</v>
      </c>
      <c r="P33" s="91">
        <f>IF('Costs Hypotheses'!$E14&lt;=P$3,('Costs Hypotheses'!$D14/12),0)</f>
        <v>3750</v>
      </c>
      <c r="Q33" s="91">
        <f>IF('Costs Hypotheses'!$E14&lt;=Q$3,('Costs Hypotheses'!$D14/12),0)</f>
        <v>3750</v>
      </c>
      <c r="R33" s="91">
        <f>IF('Costs Hypotheses'!$E14&lt;=R$3,('Costs Hypotheses'!$D14/12),0)</f>
        <v>3750</v>
      </c>
      <c r="S33" s="91">
        <f>IF('Costs Hypotheses'!$E14&lt;=S$3,('Costs Hypotheses'!$D14/12),0)</f>
        <v>3750</v>
      </c>
      <c r="T33" s="91">
        <f>IF('Costs Hypotheses'!$E14&lt;=T$3,('Costs Hypotheses'!$D14/12),0)</f>
        <v>3750</v>
      </c>
      <c r="U33" s="91">
        <f>IF('Costs Hypotheses'!$E14&lt;=U$3,('Costs Hypotheses'!$D14/12),0)</f>
        <v>3750</v>
      </c>
      <c r="V33" s="91">
        <f>IF('Costs Hypotheses'!$E14&lt;=V$3,('Costs Hypotheses'!$D14/12),0)</f>
        <v>3750</v>
      </c>
      <c r="W33" s="91">
        <f>IF('Costs Hypotheses'!$E14&lt;=W$3,('Costs Hypotheses'!$D14/12),0)</f>
        <v>3750</v>
      </c>
      <c r="X33" s="91">
        <f>IF('Costs Hypotheses'!$E14&lt;=X$3,('Costs Hypotheses'!$D14/12),0)</f>
        <v>3750</v>
      </c>
      <c r="Y33" s="91">
        <f>IF('Costs Hypotheses'!$E14&lt;=Y$3,('Costs Hypotheses'!$D14/12),0)</f>
        <v>3750</v>
      </c>
      <c r="Z33" s="92">
        <f>IF('Costs Hypotheses'!$E14&lt;=Z$3,('Costs Hypotheses'!$D14/12),0)</f>
        <v>3750</v>
      </c>
    </row>
    <row r="34" spans="1:26" ht="12.75">
      <c r="B34" t="str">
        <f>+CONCATENATE('Costs Hypotheses'!B15," - ",'Costs Hypotheses'!C15)</f>
        <v>Sales - Toby</v>
      </c>
      <c r="C34" s="54">
        <f>IF('Costs Hypotheses'!$E15&lt;=C$3,('Costs Hypotheses'!$D15/12),0)</f>
        <v>0</v>
      </c>
      <c r="D34">
        <f>IF('Costs Hypotheses'!$E15&lt;=D$3,('Costs Hypotheses'!$D15/12),0)</f>
        <v>0</v>
      </c>
      <c r="E34">
        <f>IF('Costs Hypotheses'!$E15&lt;=E$3,('Costs Hypotheses'!$D15/12),0)</f>
        <v>0</v>
      </c>
      <c r="F34">
        <f>IF('Costs Hypotheses'!$E15&lt;=F$3,('Costs Hypotheses'!$D15/12),0)</f>
        <v>0</v>
      </c>
      <c r="G34" s="91">
        <f>IF('Costs Hypotheses'!$E15&lt;=G$3,('Costs Hypotheses'!$D15/12),0)</f>
        <v>5416.666666666667</v>
      </c>
      <c r="H34" s="91">
        <f>IF('Costs Hypotheses'!$E15&lt;=H$3,('Costs Hypotheses'!$D15/12),0)</f>
        <v>5416.666666666667</v>
      </c>
      <c r="I34" s="91">
        <f>IF('Costs Hypotheses'!$E15&lt;=I$3,('Costs Hypotheses'!$D15/12),0)</f>
        <v>5416.666666666667</v>
      </c>
      <c r="J34" s="91">
        <f>IF('Costs Hypotheses'!$E15&lt;=J$3,('Costs Hypotheses'!$D15/12),0)</f>
        <v>5416.666666666667</v>
      </c>
      <c r="K34" s="91">
        <f>IF('Costs Hypotheses'!$E15&lt;=K$3,('Costs Hypotheses'!$D15/12),0)</f>
        <v>5416.666666666667</v>
      </c>
      <c r="L34" s="91">
        <f>IF('Costs Hypotheses'!$E15&lt;=L$3,('Costs Hypotheses'!$D15/12),0)</f>
        <v>5416.666666666667</v>
      </c>
      <c r="M34" s="91">
        <f>IF('Costs Hypotheses'!$E15&lt;=M$3,('Costs Hypotheses'!$D15/12),0)</f>
        <v>5416.666666666667</v>
      </c>
      <c r="N34" s="91">
        <f>IF('Costs Hypotheses'!$E15&lt;=N$3,('Costs Hypotheses'!$D15/12),0)</f>
        <v>5416.666666666667</v>
      </c>
      <c r="O34" s="90">
        <f>IF('Costs Hypotheses'!$E15&lt;=O$3,('Costs Hypotheses'!$D15/12),0)</f>
        <v>5416.666666666667</v>
      </c>
      <c r="P34" s="91">
        <f>IF('Costs Hypotheses'!$E15&lt;=P$3,('Costs Hypotheses'!$D15/12),0)</f>
        <v>5416.666666666667</v>
      </c>
      <c r="Q34" s="91">
        <f>IF('Costs Hypotheses'!$E15&lt;=Q$3,('Costs Hypotheses'!$D15/12),0)</f>
        <v>5416.666666666667</v>
      </c>
      <c r="R34" s="91">
        <f>IF('Costs Hypotheses'!$E15&lt;=R$3,('Costs Hypotheses'!$D15/12),0)</f>
        <v>5416.666666666667</v>
      </c>
      <c r="S34" s="91">
        <f>IF('Costs Hypotheses'!$E15&lt;=S$3,('Costs Hypotheses'!$D15/12),0)</f>
        <v>5416.666666666667</v>
      </c>
      <c r="T34" s="91">
        <f>IF('Costs Hypotheses'!$E15&lt;=T$3,('Costs Hypotheses'!$D15/12),0)</f>
        <v>5416.666666666667</v>
      </c>
      <c r="U34" s="91">
        <f>IF('Costs Hypotheses'!$E15&lt;=U$3,('Costs Hypotheses'!$D15/12),0)</f>
        <v>5416.666666666667</v>
      </c>
      <c r="V34" s="91">
        <f>IF('Costs Hypotheses'!$E15&lt;=V$3,('Costs Hypotheses'!$D15/12),0)</f>
        <v>5416.666666666667</v>
      </c>
      <c r="W34" s="91">
        <f>IF('Costs Hypotheses'!$E15&lt;=W$3,('Costs Hypotheses'!$D15/12),0)</f>
        <v>5416.666666666667</v>
      </c>
      <c r="X34" s="91">
        <f>IF('Costs Hypotheses'!$E15&lt;=X$3,('Costs Hypotheses'!$D15/12),0)</f>
        <v>5416.666666666667</v>
      </c>
      <c r="Y34" s="91">
        <f>IF('Costs Hypotheses'!$E15&lt;=Y$3,('Costs Hypotheses'!$D15/12),0)</f>
        <v>5416.666666666667</v>
      </c>
      <c r="Z34" s="92">
        <f>IF('Costs Hypotheses'!$E15&lt;=Z$3,('Costs Hypotheses'!$D15/12),0)</f>
        <v>5416.666666666667</v>
      </c>
    </row>
    <row r="35" spans="1:26" ht="12.75">
      <c r="B35" t="str">
        <f>+CONCATENATE('Costs Hypotheses'!B16," - ",'Costs Hypotheses'!C16)</f>
        <v>Sales - TBD</v>
      </c>
      <c r="C35" s="54">
        <f>IF('Costs Hypotheses'!$E16&lt;=C$3,('Costs Hypotheses'!$D16/12),0)</f>
        <v>0</v>
      </c>
      <c r="D35">
        <f>IF('Costs Hypotheses'!$E16&lt;=D$3,('Costs Hypotheses'!$D16/12),0)</f>
        <v>0</v>
      </c>
      <c r="E35">
        <f>IF('Costs Hypotheses'!$E16&lt;=E$3,('Costs Hypotheses'!$D16/12),0)</f>
        <v>0</v>
      </c>
      <c r="F35">
        <f>IF('Costs Hypotheses'!$E16&lt;=F$3,('Costs Hypotheses'!$D16/12),0)</f>
        <v>0</v>
      </c>
      <c r="G35">
        <f>IF('Costs Hypotheses'!$E16&lt;=G$3,('Costs Hypotheses'!$D16/12),0)</f>
        <v>0</v>
      </c>
      <c r="H35">
        <f>IF('Costs Hypotheses'!$E16&lt;=H$3,('Costs Hypotheses'!$D16/12),0)</f>
        <v>0</v>
      </c>
      <c r="I35">
        <f>IF('Costs Hypotheses'!$E16&lt;=I$3,('Costs Hypotheses'!$D16/12),0)</f>
        <v>0</v>
      </c>
      <c r="J35">
        <f>IF('Costs Hypotheses'!$E16&lt;=J$3,('Costs Hypotheses'!$D16/12),0)</f>
        <v>0</v>
      </c>
      <c r="K35">
        <f>IF('Costs Hypotheses'!$E16&lt;=K$3,('Costs Hypotheses'!$D16/12),0)</f>
        <v>0</v>
      </c>
      <c r="L35" s="91">
        <f>IF('Costs Hypotheses'!$E16&lt;=L$3,('Costs Hypotheses'!$D16/12),0)</f>
        <v>5416.666666666667</v>
      </c>
      <c r="M35" s="91">
        <f>IF('Costs Hypotheses'!$E16&lt;=M$3,('Costs Hypotheses'!$D16/12),0)</f>
        <v>5416.666666666667</v>
      </c>
      <c r="N35" s="91">
        <f>IF('Costs Hypotheses'!$E16&lt;=N$3,('Costs Hypotheses'!$D16/12),0)</f>
        <v>5416.666666666667</v>
      </c>
      <c r="O35" s="90">
        <f>IF('Costs Hypotheses'!$E16&lt;=O$3,('Costs Hypotheses'!$D16/12),0)</f>
        <v>5416.666666666667</v>
      </c>
      <c r="P35" s="91">
        <f>IF('Costs Hypotheses'!$E16&lt;=P$3,('Costs Hypotheses'!$D16/12),0)</f>
        <v>5416.666666666667</v>
      </c>
      <c r="Q35" s="91">
        <f>IF('Costs Hypotheses'!$E16&lt;=Q$3,('Costs Hypotheses'!$D16/12),0)</f>
        <v>5416.666666666667</v>
      </c>
      <c r="R35" s="91">
        <f>IF('Costs Hypotheses'!$E16&lt;=R$3,('Costs Hypotheses'!$D16/12),0)</f>
        <v>5416.666666666667</v>
      </c>
      <c r="S35" s="91">
        <f>IF('Costs Hypotheses'!$E16&lt;=S$3,('Costs Hypotheses'!$D16/12),0)</f>
        <v>5416.666666666667</v>
      </c>
      <c r="T35" s="91">
        <f>IF('Costs Hypotheses'!$E16&lt;=T$3,('Costs Hypotheses'!$D16/12),0)</f>
        <v>5416.666666666667</v>
      </c>
      <c r="U35" s="91">
        <f>IF('Costs Hypotheses'!$E16&lt;=U$3,('Costs Hypotheses'!$D16/12),0)</f>
        <v>5416.666666666667</v>
      </c>
      <c r="V35" s="91">
        <f>IF('Costs Hypotheses'!$E16&lt;=V$3,('Costs Hypotheses'!$D16/12),0)</f>
        <v>5416.666666666667</v>
      </c>
      <c r="W35" s="91">
        <f>IF('Costs Hypotheses'!$E16&lt;=W$3,('Costs Hypotheses'!$D16/12),0)</f>
        <v>5416.666666666667</v>
      </c>
      <c r="X35" s="91">
        <f>IF('Costs Hypotheses'!$E16&lt;=X$3,('Costs Hypotheses'!$D16/12),0)</f>
        <v>5416.666666666667</v>
      </c>
      <c r="Y35" s="91">
        <f>IF('Costs Hypotheses'!$E16&lt;=Y$3,('Costs Hypotheses'!$D16/12),0)</f>
        <v>5416.666666666667</v>
      </c>
      <c r="Z35" s="92">
        <f>IF('Costs Hypotheses'!$E16&lt;=Z$3,('Costs Hypotheses'!$D16/12),0)</f>
        <v>5416.666666666667</v>
      </c>
    </row>
    <row r="36" spans="1:26" ht="12.75">
      <c r="B36" t="str">
        <f>+CONCATENATE('Costs Hypotheses'!B17," - ",'Costs Hypotheses'!C17)</f>
        <v>Sales - TBD</v>
      </c>
      <c r="C36" s="54">
        <f>IF('Costs Hypotheses'!$E17&lt;=C$3,('Costs Hypotheses'!$D17/12),0)</f>
        <v>0</v>
      </c>
      <c r="D36">
        <f>IF('Costs Hypotheses'!$E17&lt;=D$3,('Costs Hypotheses'!$D17/12),0)</f>
        <v>0</v>
      </c>
      <c r="E36">
        <f>IF('Costs Hypotheses'!$E17&lt;=E$3,('Costs Hypotheses'!$D17/12),0)</f>
        <v>0</v>
      </c>
      <c r="F36">
        <f>IF('Costs Hypotheses'!$E17&lt;=F$3,('Costs Hypotheses'!$D17/12),0)</f>
        <v>0</v>
      </c>
      <c r="G36">
        <f>IF('Costs Hypotheses'!$E17&lt;=G$3,('Costs Hypotheses'!$D17/12),0)</f>
        <v>0</v>
      </c>
      <c r="H36">
        <f>IF('Costs Hypotheses'!$E17&lt;=H$3,('Costs Hypotheses'!$D17/12),0)</f>
        <v>0</v>
      </c>
      <c r="I36">
        <f>IF('Costs Hypotheses'!$E17&lt;=I$3,('Costs Hypotheses'!$D17/12),0)</f>
        <v>0</v>
      </c>
      <c r="J36">
        <f>IF('Costs Hypotheses'!$E17&lt;=J$3,('Costs Hypotheses'!$D17/12),0)</f>
        <v>0</v>
      </c>
      <c r="K36">
        <f>IF('Costs Hypotheses'!$E17&lt;=K$3,('Costs Hypotheses'!$D17/12),0)</f>
        <v>0</v>
      </c>
      <c r="L36">
        <f>IF('Costs Hypotheses'!$E17&lt;=L$3,('Costs Hypotheses'!$D17/12),0)</f>
        <v>0</v>
      </c>
      <c r="M36">
        <f>IF('Costs Hypotheses'!$E17&lt;=M$3,('Costs Hypotheses'!$D17/12),0)</f>
        <v>0</v>
      </c>
      <c r="N36">
        <f>IF('Costs Hypotheses'!$E17&lt;=N$3,('Costs Hypotheses'!$D17/12),0)</f>
        <v>0</v>
      </c>
      <c r="O36" s="54">
        <f>IF('Costs Hypotheses'!$E17&lt;=O$3,('Costs Hypotheses'!$D17/12),0)</f>
        <v>0</v>
      </c>
      <c r="P36">
        <f>IF('Costs Hypotheses'!$E17&lt;=P$3,('Costs Hypotheses'!$D17/12),0)</f>
        <v>0</v>
      </c>
      <c r="Q36" s="91">
        <f>IF('Costs Hypotheses'!$E17&lt;=Q$3,('Costs Hypotheses'!$D17/12),0)</f>
        <v>5416.666666666667</v>
      </c>
      <c r="R36" s="91">
        <f>IF('Costs Hypotheses'!$E17&lt;=R$3,('Costs Hypotheses'!$D17/12),0)</f>
        <v>5416.666666666667</v>
      </c>
      <c r="S36" s="91">
        <f>IF('Costs Hypotheses'!$E17&lt;=S$3,('Costs Hypotheses'!$D17/12),0)</f>
        <v>5416.666666666667</v>
      </c>
      <c r="T36" s="91">
        <f>IF('Costs Hypotheses'!$E17&lt;=T$3,('Costs Hypotheses'!$D17/12),0)</f>
        <v>5416.666666666667</v>
      </c>
      <c r="U36" s="91">
        <f>IF('Costs Hypotheses'!$E17&lt;=U$3,('Costs Hypotheses'!$D17/12),0)</f>
        <v>5416.666666666667</v>
      </c>
      <c r="V36" s="91">
        <f>IF('Costs Hypotheses'!$E17&lt;=V$3,('Costs Hypotheses'!$D17/12),0)</f>
        <v>5416.666666666667</v>
      </c>
      <c r="W36" s="91">
        <f>IF('Costs Hypotheses'!$E17&lt;=W$3,('Costs Hypotheses'!$D17/12),0)</f>
        <v>5416.666666666667</v>
      </c>
      <c r="X36" s="91">
        <f>IF('Costs Hypotheses'!$E17&lt;=X$3,('Costs Hypotheses'!$D17/12),0)</f>
        <v>5416.666666666667</v>
      </c>
      <c r="Y36" s="91">
        <f>IF('Costs Hypotheses'!$E17&lt;=Y$3,('Costs Hypotheses'!$D17/12),0)</f>
        <v>5416.666666666667</v>
      </c>
      <c r="Z36" s="92">
        <f>IF('Costs Hypotheses'!$E17&lt;=Z$3,('Costs Hypotheses'!$D17/12),0)</f>
        <v>5416.666666666667</v>
      </c>
    </row>
    <row r="37" spans="1:26" ht="12.75">
      <c r="B37" t="str">
        <f>+CONCATENATE('Costs Hypotheses'!B18," - ",'Costs Hypotheses'!C18)</f>
        <v>Sales - TBD</v>
      </c>
      <c r="C37" s="54">
        <f>IF('Costs Hypotheses'!$E18&lt;=C$3,('Costs Hypotheses'!$D18/12),0)</f>
        <v>0</v>
      </c>
      <c r="D37">
        <f>IF('Costs Hypotheses'!$E18&lt;=D$3,('Costs Hypotheses'!$D18/12),0)</f>
        <v>0</v>
      </c>
      <c r="E37" s="91">
        <f>IF('Costs Hypotheses'!$E18&lt;=E$3,('Costs Hypotheses'!$D18/12),0)</f>
        <v>5416.666666666667</v>
      </c>
      <c r="F37" s="91">
        <f>IF('Costs Hypotheses'!$E18&lt;=F$3,('Costs Hypotheses'!$D18/12),0)</f>
        <v>5416.666666666667</v>
      </c>
      <c r="G37" s="91">
        <f>IF('Costs Hypotheses'!$E18&lt;=G$3,('Costs Hypotheses'!$D18/12),0)</f>
        <v>5416.666666666667</v>
      </c>
      <c r="H37" s="91">
        <f>IF('Costs Hypotheses'!$E18&lt;=H$3,('Costs Hypotheses'!$D18/12),0)</f>
        <v>5416.666666666667</v>
      </c>
      <c r="I37" s="91">
        <f>IF('Costs Hypotheses'!$E18&lt;=I$3,('Costs Hypotheses'!$D18/12),0)</f>
        <v>5416.666666666667</v>
      </c>
      <c r="J37" s="91">
        <f>IF('Costs Hypotheses'!$E18&lt;=J$3,('Costs Hypotheses'!$D18/12),0)</f>
        <v>5416.666666666667</v>
      </c>
      <c r="K37" s="91">
        <f>IF('Costs Hypotheses'!$E18&lt;=K$3,('Costs Hypotheses'!$D18/12),0)</f>
        <v>5416.666666666667</v>
      </c>
      <c r="L37" s="91">
        <f>IF('Costs Hypotheses'!$E18&lt;=L$3,('Costs Hypotheses'!$D18/12),0)</f>
        <v>5416.666666666667</v>
      </c>
      <c r="M37" s="91">
        <f>IF('Costs Hypotheses'!$E18&lt;=M$3,('Costs Hypotheses'!$D18/12),0)</f>
        <v>5416.666666666667</v>
      </c>
      <c r="N37" s="91">
        <f>IF('Costs Hypotheses'!$E18&lt;=N$3,('Costs Hypotheses'!$D18/12),0)</f>
        <v>5416.666666666667</v>
      </c>
      <c r="O37" s="90">
        <f>IF('Costs Hypotheses'!$E18&lt;=O$3,('Costs Hypotheses'!$D18/12),0)</f>
        <v>5416.666666666667</v>
      </c>
      <c r="P37" s="91">
        <f>IF('Costs Hypotheses'!$E18&lt;=P$3,('Costs Hypotheses'!$D18/12),0)</f>
        <v>5416.666666666667</v>
      </c>
      <c r="Q37" s="91">
        <f>IF('Costs Hypotheses'!$E18&lt;=Q$3,('Costs Hypotheses'!$D18/12),0)</f>
        <v>5416.666666666667</v>
      </c>
      <c r="R37" s="91">
        <f>IF('Costs Hypotheses'!$E18&lt;=R$3,('Costs Hypotheses'!$D18/12),0)</f>
        <v>5416.666666666667</v>
      </c>
      <c r="S37" s="91">
        <f>IF('Costs Hypotheses'!$E18&lt;=S$3,('Costs Hypotheses'!$D18/12),0)</f>
        <v>5416.666666666667</v>
      </c>
      <c r="T37" s="91">
        <f>IF('Costs Hypotheses'!$E18&lt;=T$3,('Costs Hypotheses'!$D18/12),0)</f>
        <v>5416.666666666667</v>
      </c>
      <c r="U37" s="91">
        <f>IF('Costs Hypotheses'!$E18&lt;=U$3,('Costs Hypotheses'!$D18/12),0)</f>
        <v>5416.666666666667</v>
      </c>
      <c r="V37" s="91">
        <f>IF('Costs Hypotheses'!$E18&lt;=V$3,('Costs Hypotheses'!$D18/12),0)</f>
        <v>5416.666666666667</v>
      </c>
      <c r="W37" s="91">
        <f>IF('Costs Hypotheses'!$E18&lt;=W$3,('Costs Hypotheses'!$D18/12),0)</f>
        <v>5416.666666666667</v>
      </c>
      <c r="X37" s="91">
        <f>IF('Costs Hypotheses'!$E18&lt;=X$3,('Costs Hypotheses'!$D18/12),0)</f>
        <v>5416.666666666667</v>
      </c>
      <c r="Y37" s="91">
        <f>IF('Costs Hypotheses'!$E18&lt;=Y$3,('Costs Hypotheses'!$D18/12),0)</f>
        <v>5416.666666666667</v>
      </c>
      <c r="Z37" s="92">
        <f>IF('Costs Hypotheses'!$E18&lt;=Z$3,('Costs Hypotheses'!$D18/12),0)</f>
        <v>5416.666666666667</v>
      </c>
    </row>
    <row r="38" spans="1:26" ht="12.75">
      <c r="B38" t="str">
        <f>+CONCATENATE('Costs Hypotheses'!B19," - ",'Costs Hypotheses'!C19)</f>
        <v>Sales - TBD</v>
      </c>
      <c r="C38" s="54">
        <f>IF('Costs Hypotheses'!$E19&lt;=C$3,('Costs Hypotheses'!$D19/12),0)</f>
        <v>0</v>
      </c>
      <c r="D38">
        <f>IF('Costs Hypotheses'!$E19&lt;=D$3,('Costs Hypotheses'!$D19/12),0)</f>
        <v>0</v>
      </c>
      <c r="E38">
        <f>IF('Costs Hypotheses'!$E19&lt;=E$3,('Costs Hypotheses'!$D19/12),0)</f>
        <v>0</v>
      </c>
      <c r="F38">
        <f>IF('Costs Hypotheses'!$E19&lt;=F$3,('Costs Hypotheses'!$D19/12),0)</f>
        <v>0</v>
      </c>
      <c r="G38">
        <f>IF('Costs Hypotheses'!$E19&lt;=G$3,('Costs Hypotheses'!$D19/12),0)</f>
        <v>0</v>
      </c>
      <c r="H38">
        <f>IF('Costs Hypotheses'!$E19&lt;=H$3,('Costs Hypotheses'!$D19/12),0)</f>
        <v>0</v>
      </c>
      <c r="I38">
        <f>IF('Costs Hypotheses'!$E19&lt;=I$3,('Costs Hypotheses'!$D19/12),0)</f>
        <v>0</v>
      </c>
      <c r="J38" s="91">
        <f>IF('Costs Hypotheses'!$E19&lt;=J$3,('Costs Hypotheses'!$D19/12),0)</f>
        <v>5416.666666666667</v>
      </c>
      <c r="K38" s="91">
        <f>IF('Costs Hypotheses'!$E19&lt;=K$3,('Costs Hypotheses'!$D19/12),0)</f>
        <v>5416.666666666667</v>
      </c>
      <c r="L38" s="91">
        <f>IF('Costs Hypotheses'!$E19&lt;=L$3,('Costs Hypotheses'!$D19/12),0)</f>
        <v>5416.666666666667</v>
      </c>
      <c r="M38" s="91">
        <f>IF('Costs Hypotheses'!$E19&lt;=M$3,('Costs Hypotheses'!$D19/12),0)</f>
        <v>5416.666666666667</v>
      </c>
      <c r="N38" s="91">
        <f>IF('Costs Hypotheses'!$E19&lt;=N$3,('Costs Hypotheses'!$D19/12),0)</f>
        <v>5416.666666666667</v>
      </c>
      <c r="O38" s="90">
        <f>IF('Costs Hypotheses'!$E19&lt;=O$3,('Costs Hypotheses'!$D19/12),0)</f>
        <v>5416.666666666667</v>
      </c>
      <c r="P38" s="91">
        <f>IF('Costs Hypotheses'!$E19&lt;=P$3,('Costs Hypotheses'!$D19/12),0)</f>
        <v>5416.666666666667</v>
      </c>
      <c r="Q38" s="91">
        <f>IF('Costs Hypotheses'!$E19&lt;=Q$3,('Costs Hypotheses'!$D19/12),0)</f>
        <v>5416.666666666667</v>
      </c>
      <c r="R38" s="91">
        <f>IF('Costs Hypotheses'!$E19&lt;=R$3,('Costs Hypotheses'!$D19/12),0)</f>
        <v>5416.666666666667</v>
      </c>
      <c r="S38" s="91">
        <f>IF('Costs Hypotheses'!$E19&lt;=S$3,('Costs Hypotheses'!$D19/12),0)</f>
        <v>5416.666666666667</v>
      </c>
      <c r="T38" s="91">
        <f>IF('Costs Hypotheses'!$E19&lt;=T$3,('Costs Hypotheses'!$D19/12),0)</f>
        <v>5416.666666666667</v>
      </c>
      <c r="U38" s="91">
        <f>IF('Costs Hypotheses'!$E19&lt;=U$3,('Costs Hypotheses'!$D19/12),0)</f>
        <v>5416.666666666667</v>
      </c>
      <c r="V38" s="91">
        <f>IF('Costs Hypotheses'!$E19&lt;=V$3,('Costs Hypotheses'!$D19/12),0)</f>
        <v>5416.666666666667</v>
      </c>
      <c r="W38" s="91">
        <f>IF('Costs Hypotheses'!$E19&lt;=W$3,('Costs Hypotheses'!$D19/12),0)</f>
        <v>5416.666666666667</v>
      </c>
      <c r="X38" s="91">
        <f>IF('Costs Hypotheses'!$E19&lt;=X$3,('Costs Hypotheses'!$D19/12),0)</f>
        <v>5416.666666666667</v>
      </c>
      <c r="Y38" s="91">
        <f>IF('Costs Hypotheses'!$E19&lt;=Y$3,('Costs Hypotheses'!$D19/12),0)</f>
        <v>5416.666666666667</v>
      </c>
      <c r="Z38" s="92">
        <f>IF('Costs Hypotheses'!$E19&lt;=Z$3,('Costs Hypotheses'!$D19/12),0)</f>
        <v>5416.666666666667</v>
      </c>
    </row>
    <row r="39" spans="1:26" ht="12.75">
      <c r="B39" t="str">
        <f>+CONCATENATE('Costs Hypotheses'!B20," - ",'Costs Hypotheses'!C20)</f>
        <v>Marketing - Kevin</v>
      </c>
      <c r="C39" s="54">
        <f>IF('Costs Hypotheses'!$E20&lt;=C$3,('Costs Hypotheses'!$D20/12),0)</f>
        <v>0</v>
      </c>
      <c r="D39">
        <f>IF('Costs Hypotheses'!$E20&lt;=D$3,('Costs Hypotheses'!$D20/12),0)</f>
        <v>0</v>
      </c>
      <c r="E39">
        <f>IF('Costs Hypotheses'!$E20&lt;=E$3,('Costs Hypotheses'!$D20/12),0)</f>
        <v>0</v>
      </c>
      <c r="F39">
        <f>IF('Costs Hypotheses'!$E20&lt;=F$3,('Costs Hypotheses'!$D20/12),0)</f>
        <v>0</v>
      </c>
      <c r="G39">
        <f>IF('Costs Hypotheses'!$E20&lt;=G$3,('Costs Hypotheses'!$D20/12),0)</f>
        <v>0</v>
      </c>
      <c r="H39">
        <f>IF('Costs Hypotheses'!$E20&lt;=H$3,('Costs Hypotheses'!$D20/12),0)</f>
        <v>0</v>
      </c>
      <c r="I39">
        <f>IF('Costs Hypotheses'!$E20&lt;=I$3,('Costs Hypotheses'!$D20/12),0)</f>
        <v>0</v>
      </c>
      <c r="J39">
        <f>IF('Costs Hypotheses'!$E20&lt;=J$3,('Costs Hypotheses'!$D20/12),0)</f>
        <v>0</v>
      </c>
      <c r="K39">
        <f>IF('Costs Hypotheses'!$E20&lt;=K$3,('Costs Hypotheses'!$D20/12),0)</f>
        <v>0</v>
      </c>
      <c r="L39">
        <f>IF('Costs Hypotheses'!$E20&lt;=L$3,('Costs Hypotheses'!$D20/12),0)</f>
        <v>0</v>
      </c>
      <c r="M39">
        <f>IF('Costs Hypotheses'!$E20&lt;=M$3,('Costs Hypotheses'!$D20/12),0)</f>
        <v>0</v>
      </c>
      <c r="N39" s="91">
        <f>IF('Costs Hypotheses'!$E20&lt;=N$3,('Costs Hypotheses'!$D20/12),0)</f>
        <v>4583.333333333333</v>
      </c>
      <c r="O39" s="90">
        <f>IF('Costs Hypotheses'!$E20&lt;=O$3,('Costs Hypotheses'!$D20/12),0)</f>
        <v>4583.333333333333</v>
      </c>
      <c r="P39" s="91">
        <f>IF('Costs Hypotheses'!$E20&lt;=P$3,('Costs Hypotheses'!$D20/12),0)</f>
        <v>4583.333333333333</v>
      </c>
      <c r="Q39" s="91">
        <f>IF('Costs Hypotheses'!$E20&lt;=Q$3,('Costs Hypotheses'!$D20/12),0)</f>
        <v>4583.333333333333</v>
      </c>
      <c r="R39" s="91">
        <f>IF('Costs Hypotheses'!$E20&lt;=R$3,('Costs Hypotheses'!$D20/12),0)</f>
        <v>4583.333333333333</v>
      </c>
      <c r="S39" s="91">
        <f>IF('Costs Hypotheses'!$E20&lt;=S$3,('Costs Hypotheses'!$D20/12),0)</f>
        <v>4583.333333333333</v>
      </c>
      <c r="T39" s="91">
        <f>IF('Costs Hypotheses'!$E20&lt;=T$3,('Costs Hypotheses'!$D20/12),0)</f>
        <v>4583.333333333333</v>
      </c>
      <c r="U39" s="91">
        <f>IF('Costs Hypotheses'!$E20&lt;=U$3,('Costs Hypotheses'!$D20/12),0)</f>
        <v>4583.333333333333</v>
      </c>
      <c r="V39" s="91">
        <f>IF('Costs Hypotheses'!$E20&lt;=V$3,('Costs Hypotheses'!$D20/12),0)</f>
        <v>4583.333333333333</v>
      </c>
      <c r="W39" s="91">
        <f>IF('Costs Hypotheses'!$E20&lt;=W$3,('Costs Hypotheses'!$D20/12),0)</f>
        <v>4583.333333333333</v>
      </c>
      <c r="X39" s="91">
        <f>IF('Costs Hypotheses'!$E20&lt;=X$3,('Costs Hypotheses'!$D20/12),0)</f>
        <v>4583.333333333333</v>
      </c>
      <c r="Y39" s="91">
        <f>IF('Costs Hypotheses'!$E20&lt;=Y$3,('Costs Hypotheses'!$D20/12),0)</f>
        <v>4583.333333333333</v>
      </c>
      <c r="Z39" s="92">
        <f>IF('Costs Hypotheses'!$E20&lt;=Z$3,('Costs Hypotheses'!$D20/12),0)</f>
        <v>4583.333333333333</v>
      </c>
    </row>
    <row r="40" spans="1:26" ht="12.75">
      <c r="B40" t="str">
        <f>+CONCATENATE('Costs Hypotheses'!B21," - ",'Costs Hypotheses'!C21)</f>
        <v>Marketing - TBD</v>
      </c>
      <c r="C40" s="54">
        <f>IF('Costs Hypotheses'!$E21&lt;=C$3,('Costs Hypotheses'!$D21/12),0)</f>
        <v>0</v>
      </c>
      <c r="D40">
        <f>IF('Costs Hypotheses'!$E21&lt;=D$3,('Costs Hypotheses'!$D21/12),0)</f>
        <v>0</v>
      </c>
      <c r="E40">
        <f>IF('Costs Hypotheses'!$E21&lt;=E$3,('Costs Hypotheses'!$D21/12),0)</f>
        <v>0</v>
      </c>
      <c r="F40">
        <f>IF('Costs Hypotheses'!$E21&lt;=F$3,('Costs Hypotheses'!$D21/12),0)</f>
        <v>0</v>
      </c>
      <c r="G40">
        <f>IF('Costs Hypotheses'!$E21&lt;=G$3,('Costs Hypotheses'!$D21/12),0)</f>
        <v>0</v>
      </c>
      <c r="H40">
        <f>IF('Costs Hypotheses'!$E21&lt;=H$3,('Costs Hypotheses'!$D21/12),0)</f>
        <v>0</v>
      </c>
      <c r="I40">
        <f>IF('Costs Hypotheses'!$E21&lt;=I$3,('Costs Hypotheses'!$D21/12),0)</f>
        <v>0</v>
      </c>
      <c r="J40">
        <f>IF('Costs Hypotheses'!$E21&lt;=J$3,('Costs Hypotheses'!$D21/12),0)</f>
        <v>0</v>
      </c>
      <c r="K40">
        <f>IF('Costs Hypotheses'!$E21&lt;=K$3,('Costs Hypotheses'!$D21/12),0)</f>
        <v>0</v>
      </c>
      <c r="L40">
        <f>IF('Costs Hypotheses'!$E21&lt;=L$3,('Costs Hypotheses'!$D21/12),0)</f>
        <v>0</v>
      </c>
      <c r="M40">
        <f>IF('Costs Hypotheses'!$E21&lt;=M$3,('Costs Hypotheses'!$D21/12),0)</f>
        <v>0</v>
      </c>
      <c r="N40">
        <f>IF('Costs Hypotheses'!$E21&lt;=N$3,('Costs Hypotheses'!$D21/12),0)</f>
        <v>0</v>
      </c>
      <c r="O40" s="54">
        <f>IF('Costs Hypotheses'!$E21&lt;=O$3,('Costs Hypotheses'!$D21/12),0)</f>
        <v>0</v>
      </c>
      <c r="P40">
        <f>IF('Costs Hypotheses'!$E21&lt;=P$3,('Costs Hypotheses'!$D21/12),0)</f>
        <v>0</v>
      </c>
      <c r="Q40" s="91">
        <f>IF('Costs Hypotheses'!$E21&lt;=Q$3,('Costs Hypotheses'!$D21/12),0)</f>
        <v>4583.333333333333</v>
      </c>
      <c r="R40" s="91">
        <f>IF('Costs Hypotheses'!$E21&lt;=R$3,('Costs Hypotheses'!$D21/12),0)</f>
        <v>4583.333333333333</v>
      </c>
      <c r="S40" s="91">
        <f>IF('Costs Hypotheses'!$E21&lt;=S$3,('Costs Hypotheses'!$D21/12),0)</f>
        <v>4583.333333333333</v>
      </c>
      <c r="T40" s="91">
        <f>IF('Costs Hypotheses'!$E21&lt;=T$3,('Costs Hypotheses'!$D21/12),0)</f>
        <v>4583.333333333333</v>
      </c>
      <c r="U40" s="91">
        <f>IF('Costs Hypotheses'!$E21&lt;=U$3,('Costs Hypotheses'!$D21/12),0)</f>
        <v>4583.333333333333</v>
      </c>
      <c r="V40" s="91">
        <f>IF('Costs Hypotheses'!$E21&lt;=V$3,('Costs Hypotheses'!$D21/12),0)</f>
        <v>4583.333333333333</v>
      </c>
      <c r="W40" s="91">
        <f>IF('Costs Hypotheses'!$E21&lt;=W$3,('Costs Hypotheses'!$D21/12),0)</f>
        <v>4583.333333333333</v>
      </c>
      <c r="X40" s="91">
        <f>IF('Costs Hypotheses'!$E21&lt;=X$3,('Costs Hypotheses'!$D21/12),0)</f>
        <v>4583.333333333333</v>
      </c>
      <c r="Y40" s="91">
        <f>IF('Costs Hypotheses'!$E21&lt;=Y$3,('Costs Hypotheses'!$D21/12),0)</f>
        <v>4583.333333333333</v>
      </c>
      <c r="Z40" s="92">
        <f>IF('Costs Hypotheses'!$E21&lt;=Z$3,('Costs Hypotheses'!$D21/12),0)</f>
        <v>4583.333333333333</v>
      </c>
    </row>
    <row r="41" spans="1:26" ht="12.75">
      <c r="B41" t="str">
        <f>+CONCATENATE('Costs Hypotheses'!B22," - ",'Costs Hypotheses'!C22)</f>
        <v>Marketing - TBD</v>
      </c>
      <c r="C41" s="54">
        <f>IF('Costs Hypotheses'!$E22&lt;=C$3,('Costs Hypotheses'!$D22/12),0)</f>
        <v>0</v>
      </c>
      <c r="D41">
        <f>IF('Costs Hypotheses'!$E22&lt;=D$3,('Costs Hypotheses'!$D22/12),0)</f>
        <v>0</v>
      </c>
      <c r="E41">
        <f>IF('Costs Hypotheses'!$E22&lt;=E$3,('Costs Hypotheses'!$D22/12),0)</f>
        <v>0</v>
      </c>
      <c r="F41">
        <f>IF('Costs Hypotheses'!$E22&lt;=F$3,('Costs Hypotheses'!$D22/12),0)</f>
        <v>0</v>
      </c>
      <c r="G41">
        <f>IF('Costs Hypotheses'!$E22&lt;=G$3,('Costs Hypotheses'!$D22/12),0)</f>
        <v>0</v>
      </c>
      <c r="H41">
        <f>IF('Costs Hypotheses'!$E22&lt;=H$3,('Costs Hypotheses'!$D22/12),0)</f>
        <v>0</v>
      </c>
      <c r="I41">
        <f>IF('Costs Hypotheses'!$E22&lt;=I$3,('Costs Hypotheses'!$D22/12),0)</f>
        <v>0</v>
      </c>
      <c r="J41">
        <f>IF('Costs Hypotheses'!$E22&lt;=J$3,('Costs Hypotheses'!$D22/12),0)</f>
        <v>0</v>
      </c>
      <c r="K41">
        <f>IF('Costs Hypotheses'!$E22&lt;=K$3,('Costs Hypotheses'!$D22/12),0)</f>
        <v>0</v>
      </c>
      <c r="L41">
        <f>IF('Costs Hypotheses'!$E22&lt;=L$3,('Costs Hypotheses'!$D22/12),0)</f>
        <v>0</v>
      </c>
      <c r="M41">
        <f>IF('Costs Hypotheses'!$E22&lt;=M$3,('Costs Hypotheses'!$D22/12),0)</f>
        <v>0</v>
      </c>
      <c r="N41">
        <f>IF('Costs Hypotheses'!$E22&lt;=N$3,('Costs Hypotheses'!$D22/12),0)</f>
        <v>0</v>
      </c>
      <c r="O41" s="54">
        <f>IF('Costs Hypotheses'!$E22&lt;=O$3,('Costs Hypotheses'!$D22/12),0)</f>
        <v>0</v>
      </c>
      <c r="P41">
        <f>IF('Costs Hypotheses'!$E22&lt;=P$3,('Costs Hypotheses'!$D22/12),0)</f>
        <v>0</v>
      </c>
      <c r="Q41">
        <f>IF('Costs Hypotheses'!$E22&lt;=Q$3,('Costs Hypotheses'!$D22/12),0)</f>
        <v>0</v>
      </c>
      <c r="R41">
        <f>IF('Costs Hypotheses'!$E22&lt;=R$3,('Costs Hypotheses'!$D22/12),0)</f>
        <v>0</v>
      </c>
      <c r="S41">
        <f>IF('Costs Hypotheses'!$E22&lt;=S$3,('Costs Hypotheses'!$D22/12),0)</f>
        <v>0</v>
      </c>
      <c r="T41" s="91">
        <f>IF('Costs Hypotheses'!$E22&lt;=T$3,('Costs Hypotheses'!$D22/12),0)</f>
        <v>4583.333333333333</v>
      </c>
      <c r="U41" s="91">
        <f>IF('Costs Hypotheses'!$E22&lt;=U$3,('Costs Hypotheses'!$D22/12),0)</f>
        <v>4583.333333333333</v>
      </c>
      <c r="V41" s="91">
        <f>IF('Costs Hypotheses'!$E22&lt;=V$3,('Costs Hypotheses'!$D22/12),0)</f>
        <v>4583.333333333333</v>
      </c>
      <c r="W41" s="91">
        <f>IF('Costs Hypotheses'!$E22&lt;=W$3,('Costs Hypotheses'!$D22/12),0)</f>
        <v>4583.333333333333</v>
      </c>
      <c r="X41" s="91">
        <f>IF('Costs Hypotheses'!$E22&lt;=X$3,('Costs Hypotheses'!$D22/12),0)</f>
        <v>4583.333333333333</v>
      </c>
      <c r="Y41" s="91">
        <f>IF('Costs Hypotheses'!$E22&lt;=Y$3,('Costs Hypotheses'!$D22/12),0)</f>
        <v>4583.333333333333</v>
      </c>
      <c r="Z41" s="92">
        <f>IF('Costs Hypotheses'!$E22&lt;=Z$3,('Costs Hypotheses'!$D22/12),0)</f>
        <v>4583.333333333333</v>
      </c>
    </row>
    <row r="42" spans="1:26" ht="12.75">
      <c r="A42" s="86"/>
      <c r="B42" s="86" t="s">
        <v>81</v>
      </c>
      <c r="C42" s="87">
        <f t="shared" ref="C42:Z42" si="6">SUM(C22:C41)</f>
        <v>16666.666666666668</v>
      </c>
      <c r="D42" s="88">
        <f t="shared" si="6"/>
        <v>16666.666666666668</v>
      </c>
      <c r="E42" s="88">
        <f t="shared" si="6"/>
        <v>26666.666666666668</v>
      </c>
      <c r="F42" s="88">
        <f t="shared" si="6"/>
        <v>26666.666666666668</v>
      </c>
      <c r="G42" s="88">
        <f t="shared" si="6"/>
        <v>47499.999999999993</v>
      </c>
      <c r="H42" s="88">
        <f t="shared" si="6"/>
        <v>47499.999999999993</v>
      </c>
      <c r="I42" s="88">
        <f t="shared" si="6"/>
        <v>52083.333333333328</v>
      </c>
      <c r="J42" s="88">
        <f t="shared" si="6"/>
        <v>61249.999999999993</v>
      </c>
      <c r="K42" s="88">
        <f t="shared" si="6"/>
        <v>61249.999999999993</v>
      </c>
      <c r="L42" s="88">
        <f t="shared" si="6"/>
        <v>66666.666666666657</v>
      </c>
      <c r="M42" s="88">
        <f t="shared" si="6"/>
        <v>66666.666666666657</v>
      </c>
      <c r="N42" s="88">
        <f t="shared" si="6"/>
        <v>71249.999999999985</v>
      </c>
      <c r="O42" s="87">
        <f t="shared" si="6"/>
        <v>77083.333333333328</v>
      </c>
      <c r="P42" s="88">
        <f t="shared" si="6"/>
        <v>77083.333333333328</v>
      </c>
      <c r="Q42" s="88">
        <f t="shared" si="6"/>
        <v>92916.666666666672</v>
      </c>
      <c r="R42" s="88">
        <f t="shared" si="6"/>
        <v>92916.666666666672</v>
      </c>
      <c r="S42" s="88">
        <f t="shared" si="6"/>
        <v>92916.666666666672</v>
      </c>
      <c r="T42" s="88">
        <f t="shared" si="6"/>
        <v>97500</v>
      </c>
      <c r="U42" s="88">
        <f t="shared" si="6"/>
        <v>97500</v>
      </c>
      <c r="V42" s="88">
        <f t="shared" si="6"/>
        <v>97500</v>
      </c>
      <c r="W42" s="88">
        <f t="shared" si="6"/>
        <v>97500</v>
      </c>
      <c r="X42" s="88">
        <f t="shared" si="6"/>
        <v>97500</v>
      </c>
      <c r="Y42" s="88">
        <f t="shared" si="6"/>
        <v>97500</v>
      </c>
      <c r="Z42" s="89">
        <f t="shared" si="6"/>
        <v>97500</v>
      </c>
    </row>
    <row r="43" spans="1:26" ht="12.75">
      <c r="A43" s="3"/>
      <c r="C43" s="54"/>
      <c r="O43" s="54"/>
      <c r="Z43" s="55"/>
    </row>
    <row r="44" spans="1:26" ht="12.75">
      <c r="A44" s="2" t="s">
        <v>82</v>
      </c>
      <c r="C44" s="54"/>
      <c r="O44" s="54"/>
      <c r="Z44" s="55"/>
    </row>
    <row r="45" spans="1:26" ht="12.75">
      <c r="B45" t="str">
        <f>'Costs Hypotheses'!B26</f>
        <v>Adwords</v>
      </c>
      <c r="C45" s="56">
        <f>'Costs Hypotheses'!$D26*C14</f>
        <v>262.65000000000003</v>
      </c>
      <c r="D45" s="57">
        <f>'Costs Hypotheses'!$D26*D14</f>
        <v>386.21850000000001</v>
      </c>
      <c r="E45" s="57">
        <f>'Costs Hypotheses'!$D26*E14</f>
        <v>522.27394500000003</v>
      </c>
      <c r="F45" s="57">
        <f>'Costs Hypotheses'!$D26*F14</f>
        <v>673.67904412500002</v>
      </c>
      <c r="G45" s="57">
        <f>'Costs Hypotheses'!$D26*G14</f>
        <v>840.14712724462515</v>
      </c>
      <c r="H45" s="57">
        <f>'Costs Hypotheses'!$D26*H14</f>
        <v>1023.5944494147433</v>
      </c>
      <c r="I45" s="57">
        <f>'Costs Hypotheses'!$D26*I14</f>
        <v>1229.1528594345859</v>
      </c>
      <c r="J45" s="57">
        <f>'Costs Hypotheses'!$D26*J14</f>
        <v>1454.5338039390845</v>
      </c>
      <c r="K45" s="57">
        <f>'Costs Hypotheses'!$D26*K14</f>
        <v>1702.0014284400772</v>
      </c>
      <c r="L45" s="57">
        <f>'Costs Hypotheses'!$D26*L14</f>
        <v>1979.6653952101567</v>
      </c>
      <c r="M45" s="57">
        <f>'Costs Hypotheses'!$D26*M14</f>
        <v>2282.4091630590924</v>
      </c>
      <c r="N45" s="57">
        <f>'Costs Hypotheses'!$D26*N14</f>
        <v>2612.8078769847239</v>
      </c>
      <c r="O45" s="56">
        <f>'Costs Hypotheses'!$D26*O14</f>
        <v>2986.7565567473494</v>
      </c>
      <c r="P45" s="57">
        <f>'Costs Hypotheses'!$D26*P14</f>
        <v>3395.8467466449542</v>
      </c>
      <c r="Q45" s="57">
        <f>'Costs Hypotheses'!$D26*Q14</f>
        <v>3843.6376648478617</v>
      </c>
      <c r="R45" s="57">
        <f>'Costs Hypotheses'!$D26*R14</f>
        <v>4338.495565631054</v>
      </c>
      <c r="S45" s="57">
        <f>'Costs Hypotheses'!$D26*S14</f>
        <v>4875.284393543162</v>
      </c>
      <c r="T45" s="57">
        <f>'Costs Hypotheses'!$D26*T14</f>
        <v>5457.8235419947678</v>
      </c>
      <c r="U45" s="57">
        <f>'Costs Hypotheses'!$D26*U14</f>
        <v>6097.241344230546</v>
      </c>
      <c r="V45" s="57">
        <f>'Costs Hypotheses'!$D26*V14</f>
        <v>6784.7706918620433</v>
      </c>
      <c r="W45" s="57">
        <f>'Costs Hypotheses'!$D26*W14</f>
        <v>7524.3061367026648</v>
      </c>
      <c r="X45" s="57">
        <f>'Costs Hypotheses'!$D26*X14</f>
        <v>8311.6400402359759</v>
      </c>
      <c r="Y45" s="57">
        <f>'Costs Hypotheses'!$D26*Y14</f>
        <v>9150.1778299071575</v>
      </c>
      <c r="Z45" s="58">
        <f>'Costs Hypotheses'!$D26*Z14</f>
        <v>10043.5624200525</v>
      </c>
    </row>
    <row r="46" spans="1:26" ht="12.75">
      <c r="B46" t="str">
        <f>'Costs Hypotheses'!B27</f>
        <v>Social / display ads</v>
      </c>
      <c r="C46" s="56">
        <f>'Costs Hypotheses'!$D27*C14</f>
        <v>262.65000000000003</v>
      </c>
      <c r="D46" s="57">
        <f>'Costs Hypotheses'!$D27*D14</f>
        <v>386.21850000000001</v>
      </c>
      <c r="E46" s="57">
        <f>'Costs Hypotheses'!$D27*E14</f>
        <v>522.27394500000003</v>
      </c>
      <c r="F46" s="57">
        <f>'Costs Hypotheses'!$D27*F14</f>
        <v>673.67904412500002</v>
      </c>
      <c r="G46" s="57">
        <f>'Costs Hypotheses'!$D27*G14</f>
        <v>840.14712724462515</v>
      </c>
      <c r="H46" s="57">
        <f>'Costs Hypotheses'!$D27*H14</f>
        <v>1023.5944494147433</v>
      </c>
      <c r="I46" s="57">
        <f>'Costs Hypotheses'!$D27*I14</f>
        <v>1229.1528594345859</v>
      </c>
      <c r="J46" s="57">
        <f>'Costs Hypotheses'!$D27*J14</f>
        <v>1454.5338039390845</v>
      </c>
      <c r="K46" s="57">
        <f>'Costs Hypotheses'!$D27*K14</f>
        <v>1702.0014284400772</v>
      </c>
      <c r="L46" s="57">
        <f>'Costs Hypotheses'!$D27*L14</f>
        <v>1979.6653952101567</v>
      </c>
      <c r="M46" s="57">
        <f>'Costs Hypotheses'!$D27*M14</f>
        <v>2282.4091630590924</v>
      </c>
      <c r="N46" s="57">
        <f>'Costs Hypotheses'!$D27*N14</f>
        <v>2612.8078769847239</v>
      </c>
      <c r="O46" s="56">
        <f>'Costs Hypotheses'!$D27*O14</f>
        <v>2986.7565567473494</v>
      </c>
      <c r="P46" s="57">
        <f>'Costs Hypotheses'!$D27*P14</f>
        <v>3395.8467466449542</v>
      </c>
      <c r="Q46" s="57">
        <f>'Costs Hypotheses'!$D27*Q14</f>
        <v>3843.6376648478617</v>
      </c>
      <c r="R46" s="57">
        <f>'Costs Hypotheses'!$D27*R14</f>
        <v>4338.495565631054</v>
      </c>
      <c r="S46" s="57">
        <f>'Costs Hypotheses'!$D27*S14</f>
        <v>4875.284393543162</v>
      </c>
      <c r="T46" s="57">
        <f>'Costs Hypotheses'!$D27*T14</f>
        <v>5457.8235419947678</v>
      </c>
      <c r="U46" s="57">
        <f>'Costs Hypotheses'!$D27*U14</f>
        <v>6097.241344230546</v>
      </c>
      <c r="V46" s="57">
        <f>'Costs Hypotheses'!$D27*V14</f>
        <v>6784.7706918620433</v>
      </c>
      <c r="W46" s="57">
        <f>'Costs Hypotheses'!$D27*W14</f>
        <v>7524.3061367026648</v>
      </c>
      <c r="X46" s="57">
        <f>'Costs Hypotheses'!$D27*X14</f>
        <v>8311.6400402359759</v>
      </c>
      <c r="Y46" s="57">
        <f>'Costs Hypotheses'!$D27*Y14</f>
        <v>9150.1778299071575</v>
      </c>
      <c r="Z46" s="58">
        <f>'Costs Hypotheses'!$D27*Z14</f>
        <v>10043.5624200525</v>
      </c>
    </row>
    <row r="47" spans="1:26" ht="12.75">
      <c r="A47" s="86"/>
      <c r="B47" s="86" t="s">
        <v>83</v>
      </c>
      <c r="C47" s="87">
        <f t="shared" ref="C47:Z47" si="7">SUM(C45:C46)</f>
        <v>525.30000000000007</v>
      </c>
      <c r="D47" s="88">
        <f t="shared" si="7"/>
        <v>772.43700000000001</v>
      </c>
      <c r="E47" s="88">
        <f t="shared" si="7"/>
        <v>1044.5478900000001</v>
      </c>
      <c r="F47" s="88">
        <f t="shared" si="7"/>
        <v>1347.35808825</v>
      </c>
      <c r="G47" s="88">
        <f t="shared" si="7"/>
        <v>1680.2942544892503</v>
      </c>
      <c r="H47" s="88">
        <f t="shared" si="7"/>
        <v>2047.1888988294866</v>
      </c>
      <c r="I47" s="88">
        <f t="shared" si="7"/>
        <v>2458.3057188691719</v>
      </c>
      <c r="J47" s="88">
        <f t="shared" si="7"/>
        <v>2909.0676078781689</v>
      </c>
      <c r="K47" s="88">
        <f t="shared" si="7"/>
        <v>3404.0028568801545</v>
      </c>
      <c r="L47" s="88">
        <f t="shared" si="7"/>
        <v>3959.3307904203134</v>
      </c>
      <c r="M47" s="88">
        <f t="shared" si="7"/>
        <v>4564.8183261181848</v>
      </c>
      <c r="N47" s="88">
        <f t="shared" si="7"/>
        <v>5225.6157539694477</v>
      </c>
      <c r="O47" s="88">
        <f t="shared" si="7"/>
        <v>5973.5131134946987</v>
      </c>
      <c r="P47" s="88">
        <f t="shared" si="7"/>
        <v>6791.6934932899085</v>
      </c>
      <c r="Q47" s="88">
        <f t="shared" si="7"/>
        <v>7687.2753296957235</v>
      </c>
      <c r="R47" s="88">
        <f t="shared" si="7"/>
        <v>8676.991131262108</v>
      </c>
      <c r="S47" s="88">
        <f t="shared" si="7"/>
        <v>9750.5687870863239</v>
      </c>
      <c r="T47" s="88">
        <f t="shared" si="7"/>
        <v>10915.647083989536</v>
      </c>
      <c r="U47" s="88">
        <f t="shared" si="7"/>
        <v>12194.482688461092</v>
      </c>
      <c r="V47" s="88">
        <f t="shared" si="7"/>
        <v>13569.541383724087</v>
      </c>
      <c r="W47" s="88">
        <f t="shared" si="7"/>
        <v>15048.61227340533</v>
      </c>
      <c r="X47" s="88">
        <f t="shared" si="7"/>
        <v>16623.280080471952</v>
      </c>
      <c r="Y47" s="88">
        <f t="shared" si="7"/>
        <v>18300.355659814315</v>
      </c>
      <c r="Z47" s="88">
        <f t="shared" si="7"/>
        <v>20087.124840105</v>
      </c>
    </row>
    <row r="48" spans="1:26" ht="12.75">
      <c r="A48" s="2" t="s">
        <v>84</v>
      </c>
      <c r="C48" s="54"/>
      <c r="O48" s="54"/>
      <c r="Z48" s="55"/>
    </row>
    <row r="49" spans="1:26" ht="12.75">
      <c r="B49" t="str">
        <f>'Costs Hypotheses'!B31</f>
        <v>Hosting &amp; Bandwidth</v>
      </c>
      <c r="C49" s="93">
        <f>'Costs Hypotheses'!$D31</f>
        <v>800</v>
      </c>
      <c r="D49" s="94">
        <f>'Costs Hypotheses'!$D31</f>
        <v>800</v>
      </c>
      <c r="E49" s="94">
        <f>'Costs Hypotheses'!$D31</f>
        <v>800</v>
      </c>
      <c r="F49" s="94">
        <f>'Costs Hypotheses'!$D31</f>
        <v>800</v>
      </c>
      <c r="G49" s="94">
        <f>'Costs Hypotheses'!$D31</f>
        <v>800</v>
      </c>
      <c r="H49" s="94">
        <f>'Costs Hypotheses'!$D31</f>
        <v>800</v>
      </c>
      <c r="I49" s="94">
        <f>'Costs Hypotheses'!$D31</f>
        <v>800</v>
      </c>
      <c r="J49" s="94">
        <f>'Costs Hypotheses'!$D31</f>
        <v>800</v>
      </c>
      <c r="K49" s="94">
        <f>'Costs Hypotheses'!$D31</f>
        <v>800</v>
      </c>
      <c r="L49" s="94">
        <f>'Costs Hypotheses'!$D31</f>
        <v>800</v>
      </c>
      <c r="M49" s="94">
        <f>'Costs Hypotheses'!$D31</f>
        <v>800</v>
      </c>
      <c r="N49" s="94">
        <f>'Costs Hypotheses'!$D31</f>
        <v>800</v>
      </c>
      <c r="O49" s="93">
        <f>'Costs Hypotheses'!$D31</f>
        <v>800</v>
      </c>
      <c r="P49" s="94">
        <f>'Costs Hypotheses'!$D31</f>
        <v>800</v>
      </c>
      <c r="Q49" s="94">
        <f>'Costs Hypotheses'!$D31</f>
        <v>800</v>
      </c>
      <c r="R49" s="94">
        <f>'Costs Hypotheses'!$D31</f>
        <v>800</v>
      </c>
      <c r="S49" s="94">
        <f>'Costs Hypotheses'!$D31</f>
        <v>800</v>
      </c>
      <c r="T49" s="94">
        <f>'Costs Hypotheses'!$D31</f>
        <v>800</v>
      </c>
      <c r="U49" s="94">
        <f>'Costs Hypotheses'!$D31</f>
        <v>800</v>
      </c>
      <c r="V49" s="94">
        <f>'Costs Hypotheses'!$D31</f>
        <v>800</v>
      </c>
      <c r="W49" s="94">
        <f>'Costs Hypotheses'!$D31</f>
        <v>800</v>
      </c>
      <c r="X49" s="94">
        <f>'Costs Hypotheses'!$D31</f>
        <v>800</v>
      </c>
      <c r="Y49" s="94">
        <f>'Costs Hypotheses'!$D31</f>
        <v>800</v>
      </c>
      <c r="Z49" s="95">
        <f>'Costs Hypotheses'!$D31</f>
        <v>800</v>
      </c>
    </row>
    <row r="50" spans="1:26" ht="12.75">
      <c r="A50" s="86"/>
      <c r="B50" s="86" t="s">
        <v>85</v>
      </c>
      <c r="C50" s="87">
        <f t="shared" ref="C50:Z50" si="8">C49</f>
        <v>800</v>
      </c>
      <c r="D50" s="88">
        <f t="shared" si="8"/>
        <v>800</v>
      </c>
      <c r="E50" s="88">
        <f t="shared" si="8"/>
        <v>800</v>
      </c>
      <c r="F50" s="88">
        <f t="shared" si="8"/>
        <v>800</v>
      </c>
      <c r="G50" s="88">
        <f t="shared" si="8"/>
        <v>800</v>
      </c>
      <c r="H50" s="88">
        <f t="shared" si="8"/>
        <v>800</v>
      </c>
      <c r="I50" s="88">
        <f t="shared" si="8"/>
        <v>800</v>
      </c>
      <c r="J50" s="88">
        <f t="shared" si="8"/>
        <v>800</v>
      </c>
      <c r="K50" s="88">
        <f t="shared" si="8"/>
        <v>800</v>
      </c>
      <c r="L50" s="88">
        <f t="shared" si="8"/>
        <v>800</v>
      </c>
      <c r="M50" s="88">
        <f t="shared" si="8"/>
        <v>800</v>
      </c>
      <c r="N50" s="88">
        <f t="shared" si="8"/>
        <v>800</v>
      </c>
      <c r="O50" s="88">
        <f t="shared" si="8"/>
        <v>800</v>
      </c>
      <c r="P50" s="88">
        <f t="shared" si="8"/>
        <v>800</v>
      </c>
      <c r="Q50" s="88">
        <f t="shared" si="8"/>
        <v>800</v>
      </c>
      <c r="R50" s="88">
        <f t="shared" si="8"/>
        <v>800</v>
      </c>
      <c r="S50" s="88">
        <f t="shared" si="8"/>
        <v>800</v>
      </c>
      <c r="T50" s="88">
        <f t="shared" si="8"/>
        <v>800</v>
      </c>
      <c r="U50" s="88">
        <f t="shared" si="8"/>
        <v>800</v>
      </c>
      <c r="V50" s="88">
        <f t="shared" si="8"/>
        <v>800</v>
      </c>
      <c r="W50" s="88">
        <f t="shared" si="8"/>
        <v>800</v>
      </c>
      <c r="X50" s="88">
        <f t="shared" si="8"/>
        <v>800</v>
      </c>
      <c r="Y50" s="88">
        <f t="shared" si="8"/>
        <v>800</v>
      </c>
      <c r="Z50" s="88">
        <f t="shared" si="8"/>
        <v>800</v>
      </c>
    </row>
    <row r="51" spans="1:26" ht="12.75">
      <c r="A51" s="96" t="str">
        <f>'Costs Hypotheses'!A33</f>
        <v>Miscellaneous</v>
      </c>
      <c r="C51" s="54"/>
      <c r="O51" s="54"/>
      <c r="Z51" s="55"/>
    </row>
    <row r="52" spans="1:26" ht="12.75">
      <c r="B52" t="str">
        <f>'Costs Hypotheses'!B34</f>
        <v>Technical Contractors (designer, developers..)</v>
      </c>
      <c r="C52" s="90">
        <f>'Costs Hypotheses'!$D34</f>
        <v>1000</v>
      </c>
      <c r="D52" s="91">
        <f>'Costs Hypotheses'!$D34</f>
        <v>1000</v>
      </c>
      <c r="E52" s="91">
        <f>'Costs Hypotheses'!$D34</f>
        <v>1000</v>
      </c>
      <c r="F52" s="91">
        <f>'Costs Hypotheses'!$D34</f>
        <v>1000</v>
      </c>
      <c r="G52" s="91">
        <f>'Costs Hypotheses'!$D34</f>
        <v>1000</v>
      </c>
      <c r="H52" s="91">
        <f>'Costs Hypotheses'!$D34</f>
        <v>1000</v>
      </c>
      <c r="I52" s="91">
        <f>'Costs Hypotheses'!$D34</f>
        <v>1000</v>
      </c>
      <c r="J52" s="91">
        <f>'Costs Hypotheses'!$D34</f>
        <v>1000</v>
      </c>
      <c r="K52" s="91">
        <f>'Costs Hypotheses'!$D34</f>
        <v>1000</v>
      </c>
      <c r="L52" s="91">
        <f>'Costs Hypotheses'!$D34</f>
        <v>1000</v>
      </c>
      <c r="M52" s="91">
        <f>'Costs Hypotheses'!$D34</f>
        <v>1000</v>
      </c>
      <c r="N52" s="91">
        <f>'Costs Hypotheses'!$D34</f>
        <v>1000</v>
      </c>
      <c r="O52" s="90">
        <f>'Costs Hypotheses'!$D34</f>
        <v>1000</v>
      </c>
      <c r="P52" s="91">
        <f>'Costs Hypotheses'!$D34</f>
        <v>1000</v>
      </c>
      <c r="Q52" s="91">
        <f>'Costs Hypotheses'!$D34</f>
        <v>1000</v>
      </c>
      <c r="R52" s="91">
        <f>'Costs Hypotheses'!$D34</f>
        <v>1000</v>
      </c>
      <c r="S52" s="91">
        <f>'Costs Hypotheses'!$D34</f>
        <v>1000</v>
      </c>
      <c r="T52" s="91">
        <f>'Costs Hypotheses'!$D34</f>
        <v>1000</v>
      </c>
      <c r="U52" s="91">
        <f>'Costs Hypotheses'!$D34</f>
        <v>1000</v>
      </c>
      <c r="V52" s="91">
        <f>'Costs Hypotheses'!$D34</f>
        <v>1000</v>
      </c>
      <c r="W52" s="91">
        <f>'Costs Hypotheses'!$D34</f>
        <v>1000</v>
      </c>
      <c r="X52" s="91">
        <f>'Costs Hypotheses'!$D34</f>
        <v>1000</v>
      </c>
      <c r="Y52" s="91">
        <f>'Costs Hypotheses'!$D34</f>
        <v>1000</v>
      </c>
      <c r="Z52" s="92">
        <f>'Costs Hypotheses'!$D34</f>
        <v>1000</v>
      </c>
    </row>
    <row r="53" spans="1:26" ht="12.75">
      <c r="B53" t="str">
        <f>'Costs Hypotheses'!B35</f>
        <v>Marketing Contractors (writer, SEO agency...)</v>
      </c>
      <c r="C53" s="90">
        <f>'Costs Hypotheses'!$D35</f>
        <v>1000</v>
      </c>
      <c r="D53" s="91">
        <f>'Costs Hypotheses'!$D35</f>
        <v>1000</v>
      </c>
      <c r="E53" s="91">
        <f>'Costs Hypotheses'!$D35</f>
        <v>1000</v>
      </c>
      <c r="F53" s="91">
        <f>'Costs Hypotheses'!$D35</f>
        <v>1000</v>
      </c>
      <c r="G53" s="91">
        <f>'Costs Hypotheses'!$D35</f>
        <v>1000</v>
      </c>
      <c r="H53" s="91">
        <f>'Costs Hypotheses'!$D35</f>
        <v>1000</v>
      </c>
      <c r="I53" s="91">
        <f>'Costs Hypotheses'!$D35</f>
        <v>1000</v>
      </c>
      <c r="J53" s="91">
        <f>'Costs Hypotheses'!$D35</f>
        <v>1000</v>
      </c>
      <c r="K53" s="91">
        <f>'Costs Hypotheses'!$D35</f>
        <v>1000</v>
      </c>
      <c r="L53" s="91">
        <f>'Costs Hypotheses'!$D35</f>
        <v>1000</v>
      </c>
      <c r="M53" s="91">
        <f>'Costs Hypotheses'!$D35</f>
        <v>1000</v>
      </c>
      <c r="N53" s="91">
        <f>'Costs Hypotheses'!$D35</f>
        <v>1000</v>
      </c>
      <c r="O53" s="90">
        <f>'Costs Hypotheses'!$D35</f>
        <v>1000</v>
      </c>
      <c r="P53" s="91">
        <f>'Costs Hypotheses'!$D35</f>
        <v>1000</v>
      </c>
      <c r="Q53" s="91">
        <f>'Costs Hypotheses'!$D35</f>
        <v>1000</v>
      </c>
      <c r="R53" s="91">
        <f>'Costs Hypotheses'!$D35</f>
        <v>1000</v>
      </c>
      <c r="S53" s="91">
        <f>'Costs Hypotheses'!$D35</f>
        <v>1000</v>
      </c>
      <c r="T53" s="91">
        <f>'Costs Hypotheses'!$D35</f>
        <v>1000</v>
      </c>
      <c r="U53" s="91">
        <f>'Costs Hypotheses'!$D35</f>
        <v>1000</v>
      </c>
      <c r="V53" s="91">
        <f>'Costs Hypotheses'!$D35</f>
        <v>1000</v>
      </c>
      <c r="W53" s="91">
        <f>'Costs Hypotheses'!$D35</f>
        <v>1000</v>
      </c>
      <c r="X53" s="91">
        <f>'Costs Hypotheses'!$D35</f>
        <v>1000</v>
      </c>
      <c r="Y53" s="91">
        <f>'Costs Hypotheses'!$D35</f>
        <v>1000</v>
      </c>
      <c r="Z53" s="92">
        <f>'Costs Hypotheses'!$D35</f>
        <v>1000</v>
      </c>
    </row>
    <row r="54" spans="1:26" ht="12.75">
      <c r="B54" t="str">
        <f>'Costs Hypotheses'!B36</f>
        <v>Lawyer, accountants...</v>
      </c>
      <c r="C54" s="90">
        <f>'Costs Hypotheses'!$D36</f>
        <v>1000</v>
      </c>
      <c r="D54" s="91">
        <f>'Costs Hypotheses'!$D36</f>
        <v>1000</v>
      </c>
      <c r="E54" s="91">
        <f>'Costs Hypotheses'!$D36</f>
        <v>1000</v>
      </c>
      <c r="F54" s="91">
        <f>'Costs Hypotheses'!$D36</f>
        <v>1000</v>
      </c>
      <c r="G54" s="91">
        <f>'Costs Hypotheses'!$D36</f>
        <v>1000</v>
      </c>
      <c r="H54" s="91">
        <f>'Costs Hypotheses'!$D36</f>
        <v>1000</v>
      </c>
      <c r="I54" s="91">
        <f>'Costs Hypotheses'!$D36</f>
        <v>1000</v>
      </c>
      <c r="J54" s="91">
        <f>'Costs Hypotheses'!$D36</f>
        <v>1000</v>
      </c>
      <c r="K54" s="91">
        <f>'Costs Hypotheses'!$D36</f>
        <v>1000</v>
      </c>
      <c r="L54" s="91">
        <f>'Costs Hypotheses'!$D36</f>
        <v>1000</v>
      </c>
      <c r="M54" s="91">
        <f>'Costs Hypotheses'!$D36</f>
        <v>1000</v>
      </c>
      <c r="N54" s="91">
        <f>'Costs Hypotheses'!$D36</f>
        <v>1000</v>
      </c>
      <c r="O54" s="90">
        <f>'Costs Hypotheses'!$D36</f>
        <v>1000</v>
      </c>
      <c r="P54" s="91">
        <f>'Costs Hypotheses'!$D36</f>
        <v>1000</v>
      </c>
      <c r="Q54" s="91">
        <f>'Costs Hypotheses'!$D36</f>
        <v>1000</v>
      </c>
      <c r="R54" s="91">
        <f>'Costs Hypotheses'!$D36</f>
        <v>1000</v>
      </c>
      <c r="S54" s="91">
        <f>'Costs Hypotheses'!$D36</f>
        <v>1000</v>
      </c>
      <c r="T54" s="91">
        <f>'Costs Hypotheses'!$D36</f>
        <v>1000</v>
      </c>
      <c r="U54" s="91">
        <f>'Costs Hypotheses'!$D36</f>
        <v>1000</v>
      </c>
      <c r="V54" s="91">
        <f>'Costs Hypotheses'!$D36</f>
        <v>1000</v>
      </c>
      <c r="W54" s="91">
        <f>'Costs Hypotheses'!$D36</f>
        <v>1000</v>
      </c>
      <c r="X54" s="91">
        <f>'Costs Hypotheses'!$D36</f>
        <v>1000</v>
      </c>
      <c r="Y54" s="91">
        <f>'Costs Hypotheses'!$D36</f>
        <v>1000</v>
      </c>
      <c r="Z54" s="92">
        <f>'Costs Hypotheses'!$D36</f>
        <v>1000</v>
      </c>
    </row>
    <row r="55" spans="1:26" ht="12.75">
      <c r="B55" t="str">
        <f>'Costs Hypotheses'!B37</f>
        <v>Travel</v>
      </c>
      <c r="C55" s="90">
        <f>'Costs Hypotheses'!$D37</f>
        <v>1000</v>
      </c>
      <c r="D55" s="91">
        <f>'Costs Hypotheses'!$D37</f>
        <v>1000</v>
      </c>
      <c r="E55" s="91">
        <f>'Costs Hypotheses'!$D37</f>
        <v>1000</v>
      </c>
      <c r="F55" s="91">
        <f>'Costs Hypotheses'!$D37</f>
        <v>1000</v>
      </c>
      <c r="G55" s="91">
        <f>'Costs Hypotheses'!$D37</f>
        <v>1000</v>
      </c>
      <c r="H55" s="91">
        <f>'Costs Hypotheses'!$D37</f>
        <v>1000</v>
      </c>
      <c r="I55" s="91">
        <f>'Costs Hypotheses'!$D37</f>
        <v>1000</v>
      </c>
      <c r="J55" s="91">
        <f>'Costs Hypotheses'!$D37</f>
        <v>1000</v>
      </c>
      <c r="K55" s="91">
        <f>'Costs Hypotheses'!$D37</f>
        <v>1000</v>
      </c>
      <c r="L55" s="91">
        <f>'Costs Hypotheses'!$D37</f>
        <v>1000</v>
      </c>
      <c r="M55" s="91">
        <f>'Costs Hypotheses'!$D37</f>
        <v>1000</v>
      </c>
      <c r="N55" s="91">
        <f>'Costs Hypotheses'!$D37</f>
        <v>1000</v>
      </c>
      <c r="O55" s="90">
        <f>'Costs Hypotheses'!$D37</f>
        <v>1000</v>
      </c>
      <c r="P55" s="91">
        <f>'Costs Hypotheses'!$D37</f>
        <v>1000</v>
      </c>
      <c r="Q55" s="91">
        <f>'Costs Hypotheses'!$D37</f>
        <v>1000</v>
      </c>
      <c r="R55" s="91">
        <f>'Costs Hypotheses'!$D37</f>
        <v>1000</v>
      </c>
      <c r="S55" s="91">
        <f>'Costs Hypotheses'!$D37</f>
        <v>1000</v>
      </c>
      <c r="T55" s="91">
        <f>'Costs Hypotheses'!$D37</f>
        <v>1000</v>
      </c>
      <c r="U55" s="91">
        <f>'Costs Hypotheses'!$D37</f>
        <v>1000</v>
      </c>
      <c r="V55" s="91">
        <f>'Costs Hypotheses'!$D37</f>
        <v>1000</v>
      </c>
      <c r="W55" s="91">
        <f>'Costs Hypotheses'!$D37</f>
        <v>1000</v>
      </c>
      <c r="X55" s="91">
        <f>'Costs Hypotheses'!$D37</f>
        <v>1000</v>
      </c>
      <c r="Y55" s="91">
        <f>'Costs Hypotheses'!$D37</f>
        <v>1000</v>
      </c>
      <c r="Z55" s="92">
        <f>'Costs Hypotheses'!$D37</f>
        <v>1000</v>
      </c>
    </row>
    <row r="56" spans="1:26" ht="12.75">
      <c r="B56" t="str">
        <f>'Costs Hypotheses'!B38</f>
        <v>Office rent &amp; utilities</v>
      </c>
      <c r="C56" s="90">
        <f>'Costs Hypotheses'!$D38</f>
        <v>1000</v>
      </c>
      <c r="D56" s="91">
        <f>'Costs Hypotheses'!$D38</f>
        <v>1000</v>
      </c>
      <c r="E56" s="91">
        <f>'Costs Hypotheses'!$D38</f>
        <v>1000</v>
      </c>
      <c r="F56" s="91">
        <f>'Costs Hypotheses'!$D38</f>
        <v>1000</v>
      </c>
      <c r="G56" s="91">
        <f>'Costs Hypotheses'!$D38</f>
        <v>1000</v>
      </c>
      <c r="H56" s="91">
        <f>'Costs Hypotheses'!$D38</f>
        <v>1000</v>
      </c>
      <c r="I56" s="91">
        <f>'Costs Hypotheses'!$D38</f>
        <v>1000</v>
      </c>
      <c r="J56" s="91">
        <f>'Costs Hypotheses'!$D38</f>
        <v>1000</v>
      </c>
      <c r="K56" s="91">
        <f>'Costs Hypotheses'!$D38</f>
        <v>1000</v>
      </c>
      <c r="L56" s="91">
        <f>'Costs Hypotheses'!$D38</f>
        <v>1000</v>
      </c>
      <c r="M56" s="91">
        <f>'Costs Hypotheses'!$D38</f>
        <v>1000</v>
      </c>
      <c r="N56" s="91">
        <f>'Costs Hypotheses'!$D38</f>
        <v>1000</v>
      </c>
      <c r="O56" s="90">
        <f>'Costs Hypotheses'!$D38</f>
        <v>1000</v>
      </c>
      <c r="P56" s="91">
        <f>'Costs Hypotheses'!$D38</f>
        <v>1000</v>
      </c>
      <c r="Q56" s="91">
        <f>'Costs Hypotheses'!$D38</f>
        <v>1000</v>
      </c>
      <c r="R56" s="91">
        <f>'Costs Hypotheses'!$D38</f>
        <v>1000</v>
      </c>
      <c r="S56" s="91">
        <f>'Costs Hypotheses'!$D38</f>
        <v>1000</v>
      </c>
      <c r="T56" s="91">
        <f>'Costs Hypotheses'!$D38</f>
        <v>1000</v>
      </c>
      <c r="U56" s="91">
        <f>'Costs Hypotheses'!$D38</f>
        <v>1000</v>
      </c>
      <c r="V56" s="91">
        <f>'Costs Hypotheses'!$D38</f>
        <v>1000</v>
      </c>
      <c r="W56" s="91">
        <f>'Costs Hypotheses'!$D38</f>
        <v>1000</v>
      </c>
      <c r="X56" s="91">
        <f>'Costs Hypotheses'!$D38</f>
        <v>1000</v>
      </c>
      <c r="Y56" s="91">
        <f>'Costs Hypotheses'!$D38</f>
        <v>1000</v>
      </c>
      <c r="Z56" s="92">
        <f>'Costs Hypotheses'!$D38</f>
        <v>1000</v>
      </c>
    </row>
    <row r="57" spans="1:26" ht="12.75">
      <c r="B57" t="str">
        <f>'Costs Hypotheses'!B39</f>
        <v>Telecommunications, internet, office supplies</v>
      </c>
      <c r="C57" s="90">
        <f>'Costs Hypotheses'!$D39</f>
        <v>1000</v>
      </c>
      <c r="D57" s="91">
        <f>'Costs Hypotheses'!$D39</f>
        <v>1000</v>
      </c>
      <c r="E57" s="91">
        <f>'Costs Hypotheses'!$D39</f>
        <v>1000</v>
      </c>
      <c r="F57" s="91">
        <f>'Costs Hypotheses'!$D39</f>
        <v>1000</v>
      </c>
      <c r="G57" s="91">
        <f>'Costs Hypotheses'!$D39</f>
        <v>1000</v>
      </c>
      <c r="H57" s="91">
        <f>'Costs Hypotheses'!$D39</f>
        <v>1000</v>
      </c>
      <c r="I57" s="91">
        <f>'Costs Hypotheses'!$D39</f>
        <v>1000</v>
      </c>
      <c r="J57" s="91">
        <f>'Costs Hypotheses'!$D39</f>
        <v>1000</v>
      </c>
      <c r="K57" s="91">
        <f>'Costs Hypotheses'!$D39</f>
        <v>1000</v>
      </c>
      <c r="L57" s="91">
        <f>'Costs Hypotheses'!$D39</f>
        <v>1000</v>
      </c>
      <c r="M57" s="91">
        <f>'Costs Hypotheses'!$D39</f>
        <v>1000</v>
      </c>
      <c r="N57" s="91">
        <f>'Costs Hypotheses'!$D39</f>
        <v>1000</v>
      </c>
      <c r="O57" s="90">
        <f>'Costs Hypotheses'!$D39</f>
        <v>1000</v>
      </c>
      <c r="P57" s="91">
        <f>'Costs Hypotheses'!$D39</f>
        <v>1000</v>
      </c>
      <c r="Q57" s="91">
        <f>'Costs Hypotheses'!$D39</f>
        <v>1000</v>
      </c>
      <c r="R57" s="91">
        <f>'Costs Hypotheses'!$D39</f>
        <v>1000</v>
      </c>
      <c r="S57" s="91">
        <f>'Costs Hypotheses'!$D39</f>
        <v>1000</v>
      </c>
      <c r="T57" s="91">
        <f>'Costs Hypotheses'!$D39</f>
        <v>1000</v>
      </c>
      <c r="U57" s="91">
        <f>'Costs Hypotheses'!$D39</f>
        <v>1000</v>
      </c>
      <c r="V57" s="91">
        <f>'Costs Hypotheses'!$D39</f>
        <v>1000</v>
      </c>
      <c r="W57" s="91">
        <f>'Costs Hypotheses'!$D39</f>
        <v>1000</v>
      </c>
      <c r="X57" s="91">
        <f>'Costs Hypotheses'!$D39</f>
        <v>1000</v>
      </c>
      <c r="Y57" s="91">
        <f>'Costs Hypotheses'!$D39</f>
        <v>1000</v>
      </c>
      <c r="Z57" s="92">
        <f>'Costs Hypotheses'!$D39</f>
        <v>1000</v>
      </c>
    </row>
    <row r="58" spans="1:26" ht="12.75">
      <c r="B58" t="str">
        <f>'Costs Hypotheses'!B40</f>
        <v>Inssurance</v>
      </c>
      <c r="C58" s="90">
        <f>'Costs Hypotheses'!$D40</f>
        <v>1000</v>
      </c>
      <c r="D58" s="91">
        <f>'Costs Hypotheses'!$D40</f>
        <v>1000</v>
      </c>
      <c r="E58" s="91">
        <f>'Costs Hypotheses'!$D40</f>
        <v>1000</v>
      </c>
      <c r="F58" s="91">
        <f>'Costs Hypotheses'!$D40</f>
        <v>1000</v>
      </c>
      <c r="G58" s="91">
        <f>'Costs Hypotheses'!$D40</f>
        <v>1000</v>
      </c>
      <c r="H58" s="91">
        <f>'Costs Hypotheses'!$D40</f>
        <v>1000</v>
      </c>
      <c r="I58" s="91">
        <f>'Costs Hypotheses'!$D40</f>
        <v>1000</v>
      </c>
      <c r="J58" s="91">
        <f>'Costs Hypotheses'!$D40</f>
        <v>1000</v>
      </c>
      <c r="K58" s="91">
        <f>'Costs Hypotheses'!$D40</f>
        <v>1000</v>
      </c>
      <c r="L58" s="91">
        <f>'Costs Hypotheses'!$D40</f>
        <v>1000</v>
      </c>
      <c r="M58" s="91">
        <f>'Costs Hypotheses'!$D40</f>
        <v>1000</v>
      </c>
      <c r="N58" s="91">
        <f>'Costs Hypotheses'!$D40</f>
        <v>1000</v>
      </c>
      <c r="O58" s="90">
        <f>'Costs Hypotheses'!$D40</f>
        <v>1000</v>
      </c>
      <c r="P58" s="91">
        <f>'Costs Hypotheses'!$D40</f>
        <v>1000</v>
      </c>
      <c r="Q58" s="91">
        <f>'Costs Hypotheses'!$D40</f>
        <v>1000</v>
      </c>
      <c r="R58" s="91">
        <f>'Costs Hypotheses'!$D40</f>
        <v>1000</v>
      </c>
      <c r="S58" s="91">
        <f>'Costs Hypotheses'!$D40</f>
        <v>1000</v>
      </c>
      <c r="T58" s="91">
        <f>'Costs Hypotheses'!$D40</f>
        <v>1000</v>
      </c>
      <c r="U58" s="91">
        <f>'Costs Hypotheses'!$D40</f>
        <v>1000</v>
      </c>
      <c r="V58" s="91">
        <f>'Costs Hypotheses'!$D40</f>
        <v>1000</v>
      </c>
      <c r="W58" s="91">
        <f>'Costs Hypotheses'!$D40</f>
        <v>1000</v>
      </c>
      <c r="X58" s="91">
        <f>'Costs Hypotheses'!$D40</f>
        <v>1000</v>
      </c>
      <c r="Y58" s="91">
        <f>'Costs Hypotheses'!$D40</f>
        <v>1000</v>
      </c>
      <c r="Z58" s="92">
        <f>'Costs Hypotheses'!$D40</f>
        <v>1000</v>
      </c>
    </row>
    <row r="59" spans="1:26" ht="12.75">
      <c r="B59" t="str">
        <f>'Costs Hypotheses'!B41</f>
        <v>Extra Item 1</v>
      </c>
      <c r="C59" s="90">
        <f>'Costs Hypotheses'!$D41</f>
        <v>1000</v>
      </c>
      <c r="D59" s="91">
        <f>'Costs Hypotheses'!$D41</f>
        <v>1000</v>
      </c>
      <c r="E59" s="91">
        <f>'Costs Hypotheses'!$D41</f>
        <v>1000</v>
      </c>
      <c r="F59" s="91">
        <f>'Costs Hypotheses'!$D41</f>
        <v>1000</v>
      </c>
      <c r="G59" s="91">
        <f>'Costs Hypotheses'!$D41</f>
        <v>1000</v>
      </c>
      <c r="H59" s="91">
        <f>'Costs Hypotheses'!$D41</f>
        <v>1000</v>
      </c>
      <c r="I59" s="91">
        <f>'Costs Hypotheses'!$D41</f>
        <v>1000</v>
      </c>
      <c r="J59" s="91">
        <f>'Costs Hypotheses'!$D41</f>
        <v>1000</v>
      </c>
      <c r="K59" s="91">
        <f>'Costs Hypotheses'!$D41</f>
        <v>1000</v>
      </c>
      <c r="L59" s="91">
        <f>'Costs Hypotheses'!$D41</f>
        <v>1000</v>
      </c>
      <c r="M59" s="91">
        <f>'Costs Hypotheses'!$D41</f>
        <v>1000</v>
      </c>
      <c r="N59" s="91">
        <f>'Costs Hypotheses'!$D41</f>
        <v>1000</v>
      </c>
      <c r="O59" s="90">
        <f>'Costs Hypotheses'!$D41</f>
        <v>1000</v>
      </c>
      <c r="P59" s="91">
        <f>'Costs Hypotheses'!$D41</f>
        <v>1000</v>
      </c>
      <c r="Q59" s="91">
        <f>'Costs Hypotheses'!$D41</f>
        <v>1000</v>
      </c>
      <c r="R59" s="91">
        <f>'Costs Hypotheses'!$D41</f>
        <v>1000</v>
      </c>
      <c r="S59" s="91">
        <f>'Costs Hypotheses'!$D41</f>
        <v>1000</v>
      </c>
      <c r="T59" s="91">
        <f>'Costs Hypotheses'!$D41</f>
        <v>1000</v>
      </c>
      <c r="U59" s="91">
        <f>'Costs Hypotheses'!$D41</f>
        <v>1000</v>
      </c>
      <c r="V59" s="91">
        <f>'Costs Hypotheses'!$D41</f>
        <v>1000</v>
      </c>
      <c r="W59" s="91">
        <f>'Costs Hypotheses'!$D41</f>
        <v>1000</v>
      </c>
      <c r="X59" s="91">
        <f>'Costs Hypotheses'!$D41</f>
        <v>1000</v>
      </c>
      <c r="Y59" s="91">
        <f>'Costs Hypotheses'!$D41</f>
        <v>1000</v>
      </c>
      <c r="Z59" s="92">
        <f>'Costs Hypotheses'!$D41</f>
        <v>1000</v>
      </c>
    </row>
    <row r="60" spans="1:26" ht="12.75">
      <c r="B60" t="str">
        <f>'Costs Hypotheses'!B42</f>
        <v>Extra Item 2</v>
      </c>
      <c r="C60" s="90">
        <f>'Costs Hypotheses'!$D42</f>
        <v>1000</v>
      </c>
      <c r="D60" s="91">
        <f>'Costs Hypotheses'!$D42</f>
        <v>1000</v>
      </c>
      <c r="E60" s="91">
        <f>'Costs Hypotheses'!$D42</f>
        <v>1000</v>
      </c>
      <c r="F60" s="91">
        <f>'Costs Hypotheses'!$D42</f>
        <v>1000</v>
      </c>
      <c r="G60" s="91">
        <f>'Costs Hypotheses'!$D42</f>
        <v>1000</v>
      </c>
      <c r="H60" s="91">
        <f>'Costs Hypotheses'!$D42</f>
        <v>1000</v>
      </c>
      <c r="I60" s="91">
        <f>'Costs Hypotheses'!$D42</f>
        <v>1000</v>
      </c>
      <c r="J60" s="91">
        <f>'Costs Hypotheses'!$D42</f>
        <v>1000</v>
      </c>
      <c r="K60" s="91">
        <f>'Costs Hypotheses'!$D42</f>
        <v>1000</v>
      </c>
      <c r="L60" s="91">
        <f>'Costs Hypotheses'!$D42</f>
        <v>1000</v>
      </c>
      <c r="M60" s="91">
        <f>'Costs Hypotheses'!$D42</f>
        <v>1000</v>
      </c>
      <c r="N60" s="91">
        <f>'Costs Hypotheses'!$D42</f>
        <v>1000</v>
      </c>
      <c r="O60" s="90">
        <f>'Costs Hypotheses'!$D42</f>
        <v>1000</v>
      </c>
      <c r="P60" s="91">
        <f>'Costs Hypotheses'!$D42</f>
        <v>1000</v>
      </c>
      <c r="Q60" s="91">
        <f>'Costs Hypotheses'!$D42</f>
        <v>1000</v>
      </c>
      <c r="R60" s="91">
        <f>'Costs Hypotheses'!$D42</f>
        <v>1000</v>
      </c>
      <c r="S60" s="91">
        <f>'Costs Hypotheses'!$D42</f>
        <v>1000</v>
      </c>
      <c r="T60" s="91">
        <f>'Costs Hypotheses'!$D42</f>
        <v>1000</v>
      </c>
      <c r="U60" s="91">
        <f>'Costs Hypotheses'!$D42</f>
        <v>1000</v>
      </c>
      <c r="V60" s="91">
        <f>'Costs Hypotheses'!$D42</f>
        <v>1000</v>
      </c>
      <c r="W60" s="91">
        <f>'Costs Hypotheses'!$D42</f>
        <v>1000</v>
      </c>
      <c r="X60" s="91">
        <f>'Costs Hypotheses'!$D42</f>
        <v>1000</v>
      </c>
      <c r="Y60" s="91">
        <f>'Costs Hypotheses'!$D42</f>
        <v>1000</v>
      </c>
      <c r="Z60" s="92">
        <f>'Costs Hypotheses'!$D42</f>
        <v>1000</v>
      </c>
    </row>
    <row r="61" spans="1:26" ht="12.75">
      <c r="A61" s="86"/>
      <c r="B61" s="86" t="s">
        <v>86</v>
      </c>
      <c r="C61" s="87">
        <f t="shared" ref="C61:Z61" si="9">SUM(C52:C60)</f>
        <v>9000</v>
      </c>
      <c r="D61" s="88">
        <f t="shared" si="9"/>
        <v>9000</v>
      </c>
      <c r="E61" s="88">
        <f t="shared" si="9"/>
        <v>9000</v>
      </c>
      <c r="F61" s="88">
        <f t="shared" si="9"/>
        <v>9000</v>
      </c>
      <c r="G61" s="88">
        <f t="shared" si="9"/>
        <v>9000</v>
      </c>
      <c r="H61" s="88">
        <f t="shared" si="9"/>
        <v>9000</v>
      </c>
      <c r="I61" s="88">
        <f t="shared" si="9"/>
        <v>9000</v>
      </c>
      <c r="J61" s="88">
        <f t="shared" si="9"/>
        <v>9000</v>
      </c>
      <c r="K61" s="88">
        <f t="shared" si="9"/>
        <v>9000</v>
      </c>
      <c r="L61" s="88">
        <f t="shared" si="9"/>
        <v>9000</v>
      </c>
      <c r="M61" s="88">
        <f t="shared" si="9"/>
        <v>9000</v>
      </c>
      <c r="N61" s="89">
        <f t="shared" si="9"/>
        <v>9000</v>
      </c>
      <c r="O61" s="88">
        <f t="shared" si="9"/>
        <v>9000</v>
      </c>
      <c r="P61" s="88">
        <f t="shared" si="9"/>
        <v>9000</v>
      </c>
      <c r="Q61" s="88">
        <f t="shared" si="9"/>
        <v>9000</v>
      </c>
      <c r="R61" s="88">
        <f t="shared" si="9"/>
        <v>9000</v>
      </c>
      <c r="S61" s="88">
        <f t="shared" si="9"/>
        <v>9000</v>
      </c>
      <c r="T61" s="88">
        <f t="shared" si="9"/>
        <v>9000</v>
      </c>
      <c r="U61" s="88">
        <f t="shared" si="9"/>
        <v>9000</v>
      </c>
      <c r="V61" s="88">
        <f t="shared" si="9"/>
        <v>9000</v>
      </c>
      <c r="W61" s="88">
        <f t="shared" si="9"/>
        <v>9000</v>
      </c>
      <c r="X61" s="88">
        <f t="shared" si="9"/>
        <v>9000</v>
      </c>
      <c r="Y61" s="88">
        <f t="shared" si="9"/>
        <v>9000</v>
      </c>
      <c r="Z61" s="89">
        <f t="shared" si="9"/>
        <v>9000</v>
      </c>
    </row>
    <row r="62" spans="1:26" ht="12.75">
      <c r="C62" s="54"/>
      <c r="N62" s="55"/>
      <c r="O62" s="54"/>
      <c r="Z62" s="55"/>
    </row>
    <row r="63" spans="1:26" ht="12.75">
      <c r="A63" s="116" t="s">
        <v>87</v>
      </c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2.75">
      <c r="C64" s="54"/>
      <c r="N64" s="55"/>
      <c r="O64" s="54"/>
      <c r="Z64" s="55"/>
    </row>
    <row r="65" spans="1:26" ht="12.75">
      <c r="A65" s="2" t="s">
        <v>9</v>
      </c>
      <c r="C65" s="54"/>
      <c r="N65" s="55"/>
      <c r="O65" s="54"/>
      <c r="Z65" s="55"/>
    </row>
    <row r="66" spans="1:26" ht="12.75">
      <c r="B66" s="3" t="s">
        <v>76</v>
      </c>
      <c r="C66" s="56">
        <f t="shared" ref="C66:Z66" si="10">C14</f>
        <v>5253</v>
      </c>
      <c r="D66" s="57">
        <f t="shared" si="10"/>
        <v>7724.37</v>
      </c>
      <c r="E66" s="57">
        <f t="shared" si="10"/>
        <v>10445.4789</v>
      </c>
      <c r="F66" s="57">
        <f t="shared" si="10"/>
        <v>13473.5808825</v>
      </c>
      <c r="G66" s="57">
        <f t="shared" si="10"/>
        <v>16802.942544892503</v>
      </c>
      <c r="H66" s="57">
        <f t="shared" si="10"/>
        <v>20471.888988294864</v>
      </c>
      <c r="I66" s="57">
        <f t="shared" si="10"/>
        <v>24583.057188691717</v>
      </c>
      <c r="J66" s="57">
        <f t="shared" si="10"/>
        <v>29090.676078781689</v>
      </c>
      <c r="K66" s="57">
        <f t="shared" si="10"/>
        <v>34040.028568801543</v>
      </c>
      <c r="L66" s="57">
        <f t="shared" si="10"/>
        <v>39593.307904203131</v>
      </c>
      <c r="M66" s="57">
        <f t="shared" si="10"/>
        <v>45648.183261181846</v>
      </c>
      <c r="N66" s="58">
        <f t="shared" si="10"/>
        <v>52256.157539694475</v>
      </c>
      <c r="O66" s="57">
        <f t="shared" si="10"/>
        <v>59735.131134946983</v>
      </c>
      <c r="P66" s="57">
        <f t="shared" si="10"/>
        <v>67916.934932899079</v>
      </c>
      <c r="Q66" s="57">
        <f t="shared" si="10"/>
        <v>76872.753296957235</v>
      </c>
      <c r="R66" s="57">
        <f t="shared" si="10"/>
        <v>86769.911312621072</v>
      </c>
      <c r="S66" s="57">
        <f t="shared" si="10"/>
        <v>97505.687870863243</v>
      </c>
      <c r="T66" s="57">
        <f t="shared" si="10"/>
        <v>109156.47083989535</v>
      </c>
      <c r="U66" s="57">
        <f t="shared" si="10"/>
        <v>121944.82688461091</v>
      </c>
      <c r="V66" s="57">
        <f t="shared" si="10"/>
        <v>135695.41383724086</v>
      </c>
      <c r="W66" s="57">
        <f t="shared" si="10"/>
        <v>150486.12273405329</v>
      </c>
      <c r="X66" s="57">
        <f t="shared" si="10"/>
        <v>166232.8008047195</v>
      </c>
      <c r="Y66" s="57">
        <f t="shared" si="10"/>
        <v>183003.55659814313</v>
      </c>
      <c r="Z66" s="58">
        <f t="shared" si="10"/>
        <v>200871.24840104999</v>
      </c>
    </row>
    <row r="67" spans="1:26" ht="12.75">
      <c r="A67" s="2" t="s">
        <v>88</v>
      </c>
      <c r="C67" s="54"/>
      <c r="N67" s="55"/>
      <c r="Z67" s="55"/>
    </row>
    <row r="68" spans="1:26" ht="12.75">
      <c r="B68" s="57" t="str">
        <f t="shared" ref="B68:Z68" si="11">B16</f>
        <v>Payment Processing</v>
      </c>
      <c r="C68" s="56">
        <f t="shared" si="11"/>
        <v>157.59</v>
      </c>
      <c r="D68" s="57">
        <f t="shared" si="11"/>
        <v>231.7311</v>
      </c>
      <c r="E68" s="57">
        <f t="shared" si="11"/>
        <v>313.36436700000002</v>
      </c>
      <c r="F68" s="57">
        <f t="shared" si="11"/>
        <v>404.20742647499998</v>
      </c>
      <c r="G68" s="57">
        <f t="shared" si="11"/>
        <v>504.08827634677505</v>
      </c>
      <c r="H68" s="57">
        <f t="shared" si="11"/>
        <v>614.15666964884588</v>
      </c>
      <c r="I68" s="57">
        <f t="shared" si="11"/>
        <v>737.49171566075142</v>
      </c>
      <c r="J68" s="57">
        <f t="shared" si="11"/>
        <v>872.72028236345068</v>
      </c>
      <c r="K68" s="57">
        <f t="shared" si="11"/>
        <v>1021.2008570640462</v>
      </c>
      <c r="L68" s="57">
        <f t="shared" si="11"/>
        <v>1187.7992371260939</v>
      </c>
      <c r="M68" s="57">
        <f t="shared" si="11"/>
        <v>1369.4454978354554</v>
      </c>
      <c r="N68" s="58">
        <f t="shared" si="11"/>
        <v>1567.6847261908342</v>
      </c>
      <c r="O68" s="57">
        <f t="shared" si="11"/>
        <v>1792.0539340484095</v>
      </c>
      <c r="P68" s="57">
        <f t="shared" si="11"/>
        <v>2037.5080479869723</v>
      </c>
      <c r="Q68" s="57">
        <f t="shared" si="11"/>
        <v>2306.182598908717</v>
      </c>
      <c r="R68" s="57">
        <f t="shared" si="11"/>
        <v>2603.0973393786321</v>
      </c>
      <c r="S68" s="57">
        <f t="shared" si="11"/>
        <v>2925.1706361258971</v>
      </c>
      <c r="T68" s="57">
        <f t="shared" si="11"/>
        <v>3274.6941251968606</v>
      </c>
      <c r="U68" s="57">
        <f t="shared" si="11"/>
        <v>3658.3448065383272</v>
      </c>
      <c r="V68" s="57">
        <f t="shared" si="11"/>
        <v>4070.8624151172257</v>
      </c>
      <c r="W68" s="57">
        <f t="shared" si="11"/>
        <v>4514.5836820215982</v>
      </c>
      <c r="X68" s="57">
        <f t="shared" si="11"/>
        <v>4986.984024141585</v>
      </c>
      <c r="Y68" s="57">
        <f t="shared" si="11"/>
        <v>5490.106697944294</v>
      </c>
      <c r="Z68" s="58">
        <f t="shared" si="11"/>
        <v>6026.1374520314994</v>
      </c>
    </row>
    <row r="69" spans="1:26" ht="12.75">
      <c r="B69" t="str">
        <f t="shared" ref="B69:Z69" si="12">B49</f>
        <v>Hosting &amp; Bandwidth</v>
      </c>
      <c r="C69" s="93">
        <f t="shared" si="12"/>
        <v>800</v>
      </c>
      <c r="D69" s="94">
        <f t="shared" si="12"/>
        <v>800</v>
      </c>
      <c r="E69" s="94">
        <f t="shared" si="12"/>
        <v>800</v>
      </c>
      <c r="F69" s="94">
        <f t="shared" si="12"/>
        <v>800</v>
      </c>
      <c r="G69" s="94">
        <f t="shared" si="12"/>
        <v>800</v>
      </c>
      <c r="H69" s="94">
        <f t="shared" si="12"/>
        <v>800</v>
      </c>
      <c r="I69" s="94">
        <f t="shared" si="12"/>
        <v>800</v>
      </c>
      <c r="J69" s="94">
        <f t="shared" si="12"/>
        <v>800</v>
      </c>
      <c r="K69" s="94">
        <f t="shared" si="12"/>
        <v>800</v>
      </c>
      <c r="L69" s="94">
        <f t="shared" si="12"/>
        <v>800</v>
      </c>
      <c r="M69" s="94">
        <f t="shared" si="12"/>
        <v>800</v>
      </c>
      <c r="N69" s="95">
        <f t="shared" si="12"/>
        <v>800</v>
      </c>
      <c r="O69" s="94">
        <f t="shared" si="12"/>
        <v>800</v>
      </c>
      <c r="P69" s="94">
        <f t="shared" si="12"/>
        <v>800</v>
      </c>
      <c r="Q69" s="94">
        <f t="shared" si="12"/>
        <v>800</v>
      </c>
      <c r="R69" s="94">
        <f t="shared" si="12"/>
        <v>800</v>
      </c>
      <c r="S69" s="94">
        <f t="shared" si="12"/>
        <v>800</v>
      </c>
      <c r="T69" s="94">
        <f t="shared" si="12"/>
        <v>800</v>
      </c>
      <c r="U69" s="94">
        <f t="shared" si="12"/>
        <v>800</v>
      </c>
      <c r="V69" s="94">
        <f t="shared" si="12"/>
        <v>800</v>
      </c>
      <c r="W69" s="94">
        <f t="shared" si="12"/>
        <v>800</v>
      </c>
      <c r="X69" s="94">
        <f t="shared" si="12"/>
        <v>800</v>
      </c>
      <c r="Y69" s="94">
        <f t="shared" si="12"/>
        <v>800</v>
      </c>
      <c r="Z69" s="95">
        <f t="shared" si="12"/>
        <v>800</v>
      </c>
    </row>
    <row r="70" spans="1:26" ht="12.75">
      <c r="B70" s="3" t="s">
        <v>32</v>
      </c>
      <c r="C70" s="93">
        <f>SUMIF('Costs Hypotheses'!$F$3:$F$22,$B$70,C22:C41)</f>
        <v>0</v>
      </c>
      <c r="D70" s="94">
        <f>SUMIF('Costs Hypotheses'!$F$3:$F$22,$B$70,D22:D41)</f>
        <v>0</v>
      </c>
      <c r="E70" s="94">
        <f>SUMIF('Costs Hypotheses'!$F$3:$F$22,$B$70,E22:E41)</f>
        <v>0</v>
      </c>
      <c r="F70" s="94">
        <f>SUMIF('Costs Hypotheses'!$F$3:$F$22,$B$70,F22:F41)</f>
        <v>0</v>
      </c>
      <c r="G70" s="94">
        <f>SUMIF('Costs Hypotheses'!$F$3:$F$22,$B$70,G22:G41)</f>
        <v>3750</v>
      </c>
      <c r="H70" s="94">
        <f>SUMIF('Costs Hypotheses'!$F$3:$F$22,$B$70,H22:H41)</f>
        <v>3750</v>
      </c>
      <c r="I70" s="94">
        <f>SUMIF('Costs Hypotheses'!$F$3:$F$22,$B$70,I22:I41)</f>
        <v>3750</v>
      </c>
      <c r="J70" s="94">
        <f>SUMIF('Costs Hypotheses'!$F$3:$F$22,$B$70,J22:J41)</f>
        <v>7500</v>
      </c>
      <c r="K70" s="94">
        <f>SUMIF('Costs Hypotheses'!$F$3:$F$22,$B$70,K22:K41)</f>
        <v>7500</v>
      </c>
      <c r="L70" s="94">
        <f>SUMIF('Costs Hypotheses'!$F$3:$F$22,$B$70,L22:L41)</f>
        <v>7500</v>
      </c>
      <c r="M70" s="94">
        <f>SUMIF('Costs Hypotheses'!$F$3:$F$22,$B$70,M22:M41)</f>
        <v>7500</v>
      </c>
      <c r="N70" s="95">
        <f>SUMIF('Costs Hypotheses'!$F$3:$F$22,$B$70,N22:N41)</f>
        <v>7500</v>
      </c>
      <c r="O70" s="94">
        <f>SUMIF('Costs Hypotheses'!$F$3:$F$22,$B$70,O22:O41)</f>
        <v>7500</v>
      </c>
      <c r="P70" s="94">
        <f>SUMIF('Costs Hypotheses'!$F$3:$F$22,$B$70,P22:P41)</f>
        <v>7500</v>
      </c>
      <c r="Q70" s="94">
        <f>SUMIF('Costs Hypotheses'!$F$3:$F$22,$B$70,Q22:Q41)</f>
        <v>7500</v>
      </c>
      <c r="R70" s="94">
        <f>SUMIF('Costs Hypotheses'!$F$3:$F$22,$B$70,R22:R41)</f>
        <v>7500</v>
      </c>
      <c r="S70" s="94">
        <f>SUMIF('Costs Hypotheses'!$F$3:$F$22,$B$70,S22:S41)</f>
        <v>7500</v>
      </c>
      <c r="T70" s="94">
        <f>SUMIF('Costs Hypotheses'!$F$3:$F$22,$B$70,T22:T41)</f>
        <v>7500</v>
      </c>
      <c r="U70" s="94">
        <f>SUMIF('Costs Hypotheses'!$F$3:$F$22,$B$70,U22:U41)</f>
        <v>7500</v>
      </c>
      <c r="V70" s="94">
        <f>SUMIF('Costs Hypotheses'!$F$3:$F$22,$B$70,V22:V41)</f>
        <v>7500</v>
      </c>
      <c r="W70" s="94">
        <f>SUMIF('Costs Hypotheses'!$F$3:$F$22,$B$70,W22:W41)</f>
        <v>7500</v>
      </c>
      <c r="X70" s="94">
        <f>SUMIF('Costs Hypotheses'!$F$3:$F$22,$B$70,X22:X41)</f>
        <v>7500</v>
      </c>
      <c r="Y70" s="94">
        <f>SUMIF('Costs Hypotheses'!$F$3:$F$22,$B$70,Y22:Y41)</f>
        <v>7500</v>
      </c>
      <c r="Z70" s="95">
        <f>SUMIF('Costs Hypotheses'!$F$3:$F$22,$B$70,Z22:Z41)</f>
        <v>7500</v>
      </c>
    </row>
    <row r="71" spans="1:26" ht="12.75">
      <c r="A71" s="86"/>
      <c r="B71" s="86" t="s">
        <v>89</v>
      </c>
      <c r="C71" s="87">
        <f t="shared" ref="C71:Z71" si="13">SUM(C68:C70)</f>
        <v>957.59</v>
      </c>
      <c r="D71" s="88">
        <f t="shared" si="13"/>
        <v>1031.7311</v>
      </c>
      <c r="E71" s="88">
        <f t="shared" si="13"/>
        <v>1113.3643670000001</v>
      </c>
      <c r="F71" s="88">
        <f t="shared" si="13"/>
        <v>1204.2074264749999</v>
      </c>
      <c r="G71" s="88">
        <f t="shared" si="13"/>
        <v>5054.0882763467753</v>
      </c>
      <c r="H71" s="88">
        <f t="shared" si="13"/>
        <v>5164.1566696488462</v>
      </c>
      <c r="I71" s="88">
        <f t="shared" si="13"/>
        <v>5287.4917156607517</v>
      </c>
      <c r="J71" s="88">
        <f t="shared" si="13"/>
        <v>9172.7202823634507</v>
      </c>
      <c r="K71" s="88">
        <f t="shared" si="13"/>
        <v>9321.2008570640464</v>
      </c>
      <c r="L71" s="88">
        <f t="shared" si="13"/>
        <v>9487.7992371260934</v>
      </c>
      <c r="M71" s="88">
        <f t="shared" si="13"/>
        <v>9669.4454978354552</v>
      </c>
      <c r="N71" s="88">
        <f t="shared" si="13"/>
        <v>9867.6847261908333</v>
      </c>
      <c r="O71" s="87">
        <f t="shared" si="13"/>
        <v>10092.05393404841</v>
      </c>
      <c r="P71" s="88">
        <f t="shared" si="13"/>
        <v>10337.508047986972</v>
      </c>
      <c r="Q71" s="88">
        <f t="shared" si="13"/>
        <v>10606.182598908717</v>
      </c>
      <c r="R71" s="88">
        <f t="shared" si="13"/>
        <v>10903.097339378632</v>
      </c>
      <c r="S71" s="88">
        <f t="shared" si="13"/>
        <v>11225.170636125897</v>
      </c>
      <c r="T71" s="88">
        <f t="shared" si="13"/>
        <v>11574.69412519686</v>
      </c>
      <c r="U71" s="88">
        <f t="shared" si="13"/>
        <v>11958.344806538327</v>
      </c>
      <c r="V71" s="88">
        <f t="shared" si="13"/>
        <v>12370.862415117226</v>
      </c>
      <c r="W71" s="88">
        <f t="shared" si="13"/>
        <v>12814.583682021599</v>
      </c>
      <c r="X71" s="88">
        <f t="shared" si="13"/>
        <v>13286.984024141584</v>
      </c>
      <c r="Y71" s="88">
        <f t="shared" si="13"/>
        <v>13790.106697944295</v>
      </c>
      <c r="Z71" s="88">
        <f t="shared" si="13"/>
        <v>14326.1374520315</v>
      </c>
    </row>
    <row r="72" spans="1:26" ht="12.75">
      <c r="A72" s="97"/>
      <c r="B72" s="97"/>
      <c r="C72" s="98">
        <f t="shared" ref="C72:Z72" si="14">C71/C66</f>
        <v>0.18229392727964974</v>
      </c>
      <c r="D72" s="99">
        <f t="shared" si="14"/>
        <v>0.13356831689833604</v>
      </c>
      <c r="E72" s="99">
        <f t="shared" si="14"/>
        <v>0.10658815911255157</v>
      </c>
      <c r="F72" s="99">
        <f t="shared" si="14"/>
        <v>8.9375455343061058E-2</v>
      </c>
      <c r="G72" s="99">
        <f t="shared" si="14"/>
        <v>0.3007859047808884</v>
      </c>
      <c r="H72" s="99">
        <f t="shared" si="14"/>
        <v>0.25225599223410877</v>
      </c>
      <c r="I72" s="99">
        <f t="shared" si="14"/>
        <v>0.21508682484345415</v>
      </c>
      <c r="J72" s="99">
        <f t="shared" si="14"/>
        <v>0.31531478531205048</v>
      </c>
      <c r="K72" s="99">
        <f t="shared" si="14"/>
        <v>0.27383058266899157</v>
      </c>
      <c r="L72" s="99">
        <f t="shared" si="14"/>
        <v>0.23963138568977438</v>
      </c>
      <c r="M72" s="99">
        <f t="shared" si="14"/>
        <v>0.2118254179473146</v>
      </c>
      <c r="N72" s="100">
        <f t="shared" si="14"/>
        <v>0.18883295655053106</v>
      </c>
      <c r="O72" s="99">
        <f t="shared" si="14"/>
        <v>0.168946710960583</v>
      </c>
      <c r="P72" s="99">
        <f t="shared" si="14"/>
        <v>0.15220810624331438</v>
      </c>
      <c r="Q72" s="99">
        <f t="shared" si="14"/>
        <v>0.13797063516038433</v>
      </c>
      <c r="R72" s="99">
        <f t="shared" si="14"/>
        <v>0.12565527813087354</v>
      </c>
      <c r="S72" s="99">
        <f t="shared" si="14"/>
        <v>0.11512323928212823</v>
      </c>
      <c r="T72" s="99">
        <f t="shared" si="14"/>
        <v>0.10603763602960359</v>
      </c>
      <c r="U72" s="99">
        <f t="shared" si="14"/>
        <v>9.8063567861339393E-2</v>
      </c>
      <c r="V72" s="99">
        <f t="shared" si="14"/>
        <v>9.1166400287893232E-2</v>
      </c>
      <c r="W72" s="99">
        <f t="shared" si="14"/>
        <v>8.5154587341373544E-2</v>
      </c>
      <c r="X72" s="99">
        <f t="shared" si="14"/>
        <v>7.9929977476288508E-2</v>
      </c>
      <c r="Y72" s="99">
        <f t="shared" si="14"/>
        <v>7.5354309797519087E-2</v>
      </c>
      <c r="Z72" s="100">
        <f t="shared" si="14"/>
        <v>7.1320000079994603E-2</v>
      </c>
    </row>
    <row r="73" spans="1:26" ht="12.75">
      <c r="A73" s="2" t="s">
        <v>90</v>
      </c>
      <c r="C73" s="52"/>
      <c r="N73" s="55"/>
      <c r="Z73" s="55"/>
    </row>
    <row r="74" spans="1:26" ht="12.75">
      <c r="A74" s="86"/>
      <c r="B74" s="86" t="s">
        <v>90</v>
      </c>
      <c r="C74" s="87">
        <f t="shared" ref="C74:Z74" si="15">C66-C71</f>
        <v>4295.41</v>
      </c>
      <c r="D74" s="88">
        <f t="shared" si="15"/>
        <v>6692.6388999999999</v>
      </c>
      <c r="E74" s="88">
        <f t="shared" si="15"/>
        <v>9332.1145329999999</v>
      </c>
      <c r="F74" s="88">
        <f t="shared" si="15"/>
        <v>12269.373456025001</v>
      </c>
      <c r="G74" s="88">
        <f t="shared" si="15"/>
        <v>11748.854268545729</v>
      </c>
      <c r="H74" s="88">
        <f t="shared" si="15"/>
        <v>15307.732318646018</v>
      </c>
      <c r="I74" s="88">
        <f t="shared" si="15"/>
        <v>19295.565473030965</v>
      </c>
      <c r="J74" s="88">
        <f t="shared" si="15"/>
        <v>19917.955796418239</v>
      </c>
      <c r="K74" s="88">
        <f t="shared" si="15"/>
        <v>24718.827711737496</v>
      </c>
      <c r="L74" s="88">
        <f t="shared" si="15"/>
        <v>30105.50866707704</v>
      </c>
      <c r="M74" s="88">
        <f t="shared" si="15"/>
        <v>35978.737763346391</v>
      </c>
      <c r="N74" s="88">
        <f t="shared" si="15"/>
        <v>42388.472813503642</v>
      </c>
      <c r="O74" s="87">
        <f t="shared" si="15"/>
        <v>49643.077200898573</v>
      </c>
      <c r="P74" s="88">
        <f t="shared" si="15"/>
        <v>57579.426884912107</v>
      </c>
      <c r="Q74" s="88">
        <f t="shared" si="15"/>
        <v>66266.570698048512</v>
      </c>
      <c r="R74" s="88">
        <f t="shared" si="15"/>
        <v>75866.813973242446</v>
      </c>
      <c r="S74" s="88">
        <f t="shared" si="15"/>
        <v>86280.517234737345</v>
      </c>
      <c r="T74" s="88">
        <f t="shared" si="15"/>
        <v>97581.776714698499</v>
      </c>
      <c r="U74" s="88">
        <f t="shared" si="15"/>
        <v>109986.48207807259</v>
      </c>
      <c r="V74" s="88">
        <f t="shared" si="15"/>
        <v>123324.55142212364</v>
      </c>
      <c r="W74" s="88">
        <f t="shared" si="15"/>
        <v>137671.5390520317</v>
      </c>
      <c r="X74" s="88">
        <f t="shared" si="15"/>
        <v>152945.81678057791</v>
      </c>
      <c r="Y74" s="88">
        <f t="shared" si="15"/>
        <v>169213.44990019884</v>
      </c>
      <c r="Z74" s="88">
        <f t="shared" si="15"/>
        <v>186545.1109490185</v>
      </c>
    </row>
    <row r="75" spans="1:26" ht="12.75">
      <c r="A75" s="97"/>
      <c r="B75" s="97"/>
      <c r="C75" s="101">
        <f t="shared" ref="C75:Z75" si="16">C74/C66</f>
        <v>0.81770607272035023</v>
      </c>
      <c r="D75" s="102">
        <f t="shared" si="16"/>
        <v>0.86643168310166396</v>
      </c>
      <c r="E75" s="102">
        <f t="shared" si="16"/>
        <v>0.89341184088744841</v>
      </c>
      <c r="F75" s="102">
        <f t="shared" si="16"/>
        <v>0.91062454465693898</v>
      </c>
      <c r="G75" s="102">
        <f t="shared" si="16"/>
        <v>0.6992140952191116</v>
      </c>
      <c r="H75" s="102">
        <f t="shared" si="16"/>
        <v>0.74774400776589123</v>
      </c>
      <c r="I75" s="102">
        <f t="shared" si="16"/>
        <v>0.78491317515654591</v>
      </c>
      <c r="J75" s="102">
        <f t="shared" si="16"/>
        <v>0.68468521468794952</v>
      </c>
      <c r="K75" s="102">
        <f t="shared" si="16"/>
        <v>0.72616941733100837</v>
      </c>
      <c r="L75" s="102">
        <f t="shared" si="16"/>
        <v>0.76036861431022562</v>
      </c>
      <c r="M75" s="102">
        <f t="shared" si="16"/>
        <v>0.78817458205268542</v>
      </c>
      <c r="N75" s="103">
        <f t="shared" si="16"/>
        <v>0.81116704344946888</v>
      </c>
      <c r="O75" s="102">
        <f t="shared" si="16"/>
        <v>0.831053289039417</v>
      </c>
      <c r="P75" s="102">
        <f t="shared" si="16"/>
        <v>0.84779189375668562</v>
      </c>
      <c r="Q75" s="102">
        <f t="shared" si="16"/>
        <v>0.86202936483961556</v>
      </c>
      <c r="R75" s="102">
        <f t="shared" si="16"/>
        <v>0.87434472186912648</v>
      </c>
      <c r="S75" s="102">
        <f t="shared" si="16"/>
        <v>0.8848767607178718</v>
      </c>
      <c r="T75" s="102">
        <f t="shared" si="16"/>
        <v>0.89396236397039652</v>
      </c>
      <c r="U75" s="102">
        <f t="shared" si="16"/>
        <v>0.90193643213866059</v>
      </c>
      <c r="V75" s="102">
        <f t="shared" si="16"/>
        <v>0.90883359971210675</v>
      </c>
      <c r="W75" s="102">
        <f t="shared" si="16"/>
        <v>0.91484541265862651</v>
      </c>
      <c r="X75" s="102">
        <f t="shared" si="16"/>
        <v>0.92007002252371139</v>
      </c>
      <c r="Y75" s="102">
        <f t="shared" si="16"/>
        <v>0.924645690202481</v>
      </c>
      <c r="Z75" s="103">
        <f t="shared" si="16"/>
        <v>0.92867999992000549</v>
      </c>
    </row>
    <row r="76" spans="1:26" ht="12.75">
      <c r="A76" s="2" t="s">
        <v>91</v>
      </c>
      <c r="B76" s="3"/>
      <c r="C76" s="93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5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5"/>
    </row>
    <row r="77" spans="1:26" ht="12.75">
      <c r="B77" s="3" t="s">
        <v>60</v>
      </c>
      <c r="C77" s="93">
        <f>SUMIF('Costs Hypotheses'!$F$3:$F$22,$B$77,C22:C41)+C47+C53</f>
        <v>1525.3000000000002</v>
      </c>
      <c r="D77" s="94">
        <f>SUMIF('Costs Hypotheses'!$F$3:$F$22,$B$77,D22:D41)+D47+D53</f>
        <v>1772.4369999999999</v>
      </c>
      <c r="E77" s="94">
        <f>SUMIF('Costs Hypotheses'!$F$3:$F$22,$B$77,E22:E41)+E47+E53</f>
        <v>12044.54789</v>
      </c>
      <c r="F77" s="94">
        <f>SUMIF('Costs Hypotheses'!$F$3:$F$22,$B$77,F22:F41)+F47+F53</f>
        <v>12347.358088249999</v>
      </c>
      <c r="G77" s="94">
        <f>SUMIF('Costs Hypotheses'!$F$3:$F$22,$B$77,G22:G41)+G47+G53</f>
        <v>18096.960921155918</v>
      </c>
      <c r="H77" s="94">
        <f>SUMIF('Costs Hypotheses'!$F$3:$F$22,$B$77,H22:H41)+H47+H53</f>
        <v>18463.855565496153</v>
      </c>
      <c r="I77" s="94">
        <f>SUMIF('Costs Hypotheses'!$F$3:$F$22,$B$77,I22:I41)+I47+I53</f>
        <v>23458.305718869171</v>
      </c>
      <c r="J77" s="94">
        <f>SUMIF('Costs Hypotheses'!$F$3:$F$22,$B$77,J22:J41)+J47+J53</f>
        <v>29325.734274544837</v>
      </c>
      <c r="K77" s="94">
        <f>SUMIF('Costs Hypotheses'!$F$3:$F$22,$B$77,K22:K41)+K47+K53</f>
        <v>29820.669523546821</v>
      </c>
      <c r="L77" s="94">
        <f>SUMIF('Costs Hypotheses'!$F$3:$F$22,$B$77,L22:L41)+L47+L53</f>
        <v>35792.664123753646</v>
      </c>
      <c r="M77" s="94">
        <f>SUMIF('Costs Hypotheses'!$F$3:$F$22,$B$77,M22:M41)+M47+M53</f>
        <v>36398.15165945152</v>
      </c>
      <c r="N77" s="95">
        <f>SUMIF('Costs Hypotheses'!$F$3:$F$22,$B$77,N22:N41)+N47+N53</f>
        <v>41642.282420636118</v>
      </c>
      <c r="O77" s="94">
        <f>SUMIF('Costs Hypotheses'!$F$3:$F$22,$B$77,O22:O41)+O47+O53</f>
        <v>42390.179780161372</v>
      </c>
      <c r="P77" s="94">
        <f>SUMIF('Costs Hypotheses'!$F$3:$F$22,$B$77,P22:P41)+P47+P53</f>
        <v>43208.360159956581</v>
      </c>
      <c r="Q77" s="94">
        <f>SUMIF('Costs Hypotheses'!$F$3:$F$22,$B$77,Q22:Q41)+Q47+Q53</f>
        <v>54103.941996362395</v>
      </c>
      <c r="R77" s="94">
        <f>SUMIF('Costs Hypotheses'!$F$3:$F$22,$B$77,R22:R41)+R47+R53</f>
        <v>55093.657797928783</v>
      </c>
      <c r="S77" s="94">
        <f>SUMIF('Costs Hypotheses'!$F$3:$F$22,$B$77,S22:S41)+S47+S53</f>
        <v>56167.235453752997</v>
      </c>
      <c r="T77" s="94">
        <f>SUMIF('Costs Hypotheses'!$F$3:$F$22,$B$77,T22:T41)+T47+T53</f>
        <v>61915.647083989541</v>
      </c>
      <c r="U77" s="94">
        <f>SUMIF('Costs Hypotheses'!$F$3:$F$22,$B$77,U22:U41)+U47+U53</f>
        <v>63194.482688461096</v>
      </c>
      <c r="V77" s="94">
        <f>SUMIF('Costs Hypotheses'!$F$3:$F$22,$B$77,V22:V41)+V47+V53</f>
        <v>64569.541383724092</v>
      </c>
      <c r="W77" s="94">
        <f>SUMIF('Costs Hypotheses'!$F$3:$F$22,$B$77,W22:W41)+W47+W53</f>
        <v>66048.612273405335</v>
      </c>
      <c r="X77" s="94">
        <f>SUMIF('Costs Hypotheses'!$F$3:$F$22,$B$77,X22:X41)+X47+X53</f>
        <v>67623.280080471959</v>
      </c>
      <c r="Y77" s="94">
        <f>SUMIF('Costs Hypotheses'!$F$3:$F$22,$B$77,Y22:Y41)+Y47+Y53</f>
        <v>69300.355659814319</v>
      </c>
      <c r="Z77" s="95">
        <f>SUMIF('Costs Hypotheses'!$F$3:$F$22,$B$77,Z22:Z41)+Z47+Z53</f>
        <v>71087.124840105011</v>
      </c>
    </row>
    <row r="78" spans="1:26" ht="12.75">
      <c r="A78" s="97"/>
      <c r="B78" s="104" t="s">
        <v>92</v>
      </c>
      <c r="C78" s="101">
        <f t="shared" ref="C78:Z78" si="17">C77/C66</f>
        <v>0.29036740909956221</v>
      </c>
      <c r="D78" s="102">
        <f t="shared" si="17"/>
        <v>0.22946039612292005</v>
      </c>
      <c r="E78" s="102">
        <f t="shared" si="17"/>
        <v>1.1530871877975839</v>
      </c>
      <c r="F78" s="102">
        <f t="shared" si="17"/>
        <v>0.91641251096708953</v>
      </c>
      <c r="G78" s="102">
        <f t="shared" si="17"/>
        <v>1.0770114146856231</v>
      </c>
      <c r="H78" s="102">
        <f t="shared" si="17"/>
        <v>0.90191264597288323</v>
      </c>
      <c r="I78" s="102">
        <f t="shared" si="17"/>
        <v>0.95424688389286527</v>
      </c>
      <c r="J78" s="102">
        <f t="shared" si="17"/>
        <v>1.0080801902000001</v>
      </c>
      <c r="K78" s="102">
        <f t="shared" si="17"/>
        <v>0.87604713560311576</v>
      </c>
      <c r="L78" s="102">
        <f t="shared" si="17"/>
        <v>0.90400792503507854</v>
      </c>
      <c r="M78" s="102">
        <f t="shared" si="17"/>
        <v>0.79736254674572471</v>
      </c>
      <c r="N78" s="103">
        <f t="shared" si="17"/>
        <v>0.79688757040745073</v>
      </c>
      <c r="O78" s="102">
        <f t="shared" si="17"/>
        <v>0.70963566957605195</v>
      </c>
      <c r="P78" s="102">
        <f t="shared" si="17"/>
        <v>0.63619420108763447</v>
      </c>
      <c r="Q78" s="102">
        <f t="shared" si="17"/>
        <v>0.70381168458166732</v>
      </c>
      <c r="R78" s="102">
        <f t="shared" si="17"/>
        <v>0.63493965782024675</v>
      </c>
      <c r="S78" s="102">
        <f t="shared" si="17"/>
        <v>0.57604060522234368</v>
      </c>
      <c r="T78" s="102">
        <f t="shared" si="17"/>
        <v>0.5672192093385281</v>
      </c>
      <c r="U78" s="102">
        <f t="shared" si="17"/>
        <v>0.51822192300341074</v>
      </c>
      <c r="V78" s="102">
        <f t="shared" si="17"/>
        <v>0.47584173670874153</v>
      </c>
      <c r="W78" s="102">
        <f t="shared" si="17"/>
        <v>0.43890168125422296</v>
      </c>
      <c r="X78" s="102">
        <f t="shared" si="17"/>
        <v>0.40679865678201382</v>
      </c>
      <c r="Y78" s="102">
        <f t="shared" si="17"/>
        <v>0.37868310839439434</v>
      </c>
      <c r="Z78" s="103">
        <f t="shared" si="17"/>
        <v>0.35389397639514758</v>
      </c>
    </row>
    <row r="79" spans="1:26" ht="12.75">
      <c r="C79" s="54"/>
      <c r="N79" s="55"/>
      <c r="Z79" s="55"/>
    </row>
    <row r="80" spans="1:26" ht="12.75">
      <c r="B80" s="3" t="s">
        <v>61</v>
      </c>
      <c r="C80" s="90">
        <f>SUMIF('Costs Hypotheses'!$F$3:$F$22,$B$80,C22:C41)+C52</f>
        <v>9333.3333333333339</v>
      </c>
      <c r="D80" s="91">
        <f>SUMIF('Costs Hypotheses'!$F$3:$F$22,$B$80,D22:D41)+D52</f>
        <v>9333.3333333333339</v>
      </c>
      <c r="E80" s="91">
        <f>SUMIF('Costs Hypotheses'!$F$3:$F$22,$B$80,E22:E41)+E52</f>
        <v>9333.3333333333339</v>
      </c>
      <c r="F80" s="91">
        <f>SUMIF('Costs Hypotheses'!$F$3:$F$22,$B$80,F22:F41)+F52</f>
        <v>9333.3333333333339</v>
      </c>
      <c r="G80" s="91">
        <f>SUMIF('Costs Hypotheses'!$F$3:$F$22,$B$80,G22:G41)+G52</f>
        <v>21000</v>
      </c>
      <c r="H80" s="91">
        <f>SUMIF('Costs Hypotheses'!$F$3:$F$22,$B$80,H22:H41)+H52</f>
        <v>21000</v>
      </c>
      <c r="I80" s="91">
        <f>SUMIF('Costs Hypotheses'!$F$3:$F$22,$B$80,I22:I41)+I52</f>
        <v>21000</v>
      </c>
      <c r="J80" s="91">
        <f>SUMIF('Costs Hypotheses'!$F$3:$F$22,$B$80,J22:J41)+J52</f>
        <v>21000</v>
      </c>
      <c r="K80" s="91">
        <f>SUMIF('Costs Hypotheses'!$F$3:$F$22,$B$80,K22:K41)+K52</f>
        <v>21000</v>
      </c>
      <c r="L80" s="91">
        <f>SUMIF('Costs Hypotheses'!$F$3:$F$22,$B$80,L22:L41)+L52</f>
        <v>21000</v>
      </c>
      <c r="M80" s="91">
        <f>SUMIF('Costs Hypotheses'!$F$3:$F$22,$B$80,M22:M41)+M52</f>
        <v>21000</v>
      </c>
      <c r="N80" s="92">
        <f>SUMIF('Costs Hypotheses'!$F$3:$F$22,$B$80,N22:N41)+N52</f>
        <v>21000</v>
      </c>
      <c r="O80" s="91">
        <f>SUMIF('Costs Hypotheses'!$F$3:$F$22,$B$80,O22:O41)+O52</f>
        <v>26833.333333333332</v>
      </c>
      <c r="P80" s="91">
        <f>SUMIF('Costs Hypotheses'!$F$3:$F$22,$B$80,P22:P41)+P52</f>
        <v>26833.333333333332</v>
      </c>
      <c r="Q80" s="91">
        <f>SUMIF('Costs Hypotheses'!$F$3:$F$22,$B$80,Q22:Q41)+Q52</f>
        <v>32666.666666666664</v>
      </c>
      <c r="R80" s="91">
        <f>SUMIF('Costs Hypotheses'!$F$3:$F$22,$B$80,R22:R41)+R52</f>
        <v>32666.666666666664</v>
      </c>
      <c r="S80" s="91">
        <f>SUMIF('Costs Hypotheses'!$F$3:$F$22,$B$80,S22:S41)+S52</f>
        <v>32666.666666666664</v>
      </c>
      <c r="T80" s="91">
        <f>SUMIF('Costs Hypotheses'!$F$3:$F$22,$B$80,T22:T41)+T52</f>
        <v>32666.666666666664</v>
      </c>
      <c r="U80" s="91">
        <f>SUMIF('Costs Hypotheses'!$F$3:$F$22,$B$80,U22:U41)+U52</f>
        <v>32666.666666666664</v>
      </c>
      <c r="V80" s="91">
        <f>SUMIF('Costs Hypotheses'!$F$3:$F$22,$B$80,V22:V41)+V52</f>
        <v>32666.666666666664</v>
      </c>
      <c r="W80" s="91">
        <f>SUMIF('Costs Hypotheses'!$F$3:$F$22,$B$80,W22:W41)+W52</f>
        <v>32666.666666666664</v>
      </c>
      <c r="X80" s="91">
        <f>SUMIF('Costs Hypotheses'!$F$3:$F$22,$B$80,X22:X41)+X52</f>
        <v>32666.666666666664</v>
      </c>
      <c r="Y80" s="91">
        <f>SUMIF('Costs Hypotheses'!$F$3:$F$22,$B$80,Y22:Y41)+Y52</f>
        <v>32666.666666666664</v>
      </c>
      <c r="Z80" s="92">
        <f>SUMIF('Costs Hypotheses'!$F$3:$F$22,$B$80,Z22:Z41)+Z52</f>
        <v>32666.666666666664</v>
      </c>
    </row>
    <row r="81" spans="1:26" ht="12.75">
      <c r="A81" s="97"/>
      <c r="B81" s="104" t="s">
        <v>92</v>
      </c>
      <c r="C81" s="101">
        <f t="shared" ref="C81:Z81" si="18">C80/C66</f>
        <v>1.7767624849292469</v>
      </c>
      <c r="D81" s="102">
        <f t="shared" si="18"/>
        <v>1.2082970304805873</v>
      </c>
      <c r="E81" s="102">
        <f t="shared" si="18"/>
        <v>0.89352852297976815</v>
      </c>
      <c r="F81" s="102">
        <f t="shared" si="18"/>
        <v>0.6927136456690457</v>
      </c>
      <c r="G81" s="102">
        <f t="shared" si="18"/>
        <v>1.2497810989887157</v>
      </c>
      <c r="H81" s="102">
        <f t="shared" si="18"/>
        <v>1.0257968872343481</v>
      </c>
      <c r="I81" s="102">
        <f t="shared" si="18"/>
        <v>0.85424688389286529</v>
      </c>
      <c r="J81" s="102">
        <f t="shared" si="18"/>
        <v>0.72188078211482654</v>
      </c>
      <c r="K81" s="102">
        <f t="shared" si="18"/>
        <v>0.61692075133118351</v>
      </c>
      <c r="L81" s="102">
        <f t="shared" si="18"/>
        <v>0.53039266258858586</v>
      </c>
      <c r="M81" s="102">
        <f t="shared" si="18"/>
        <v>0.4600402140835671</v>
      </c>
      <c r="N81" s="103">
        <f t="shared" si="18"/>
        <v>0.40186651657363287</v>
      </c>
      <c r="O81" s="102">
        <f t="shared" si="18"/>
        <v>0.44920523021393294</v>
      </c>
      <c r="P81" s="102">
        <f t="shared" si="18"/>
        <v>0.39509046395930952</v>
      </c>
      <c r="Q81" s="102">
        <f t="shared" si="18"/>
        <v>0.42494466850271734</v>
      </c>
      <c r="R81" s="102">
        <f t="shared" si="18"/>
        <v>0.37647458862753441</v>
      </c>
      <c r="S81" s="102">
        <f t="shared" si="18"/>
        <v>0.33502319074893838</v>
      </c>
      <c r="T81" s="102">
        <f t="shared" si="18"/>
        <v>0.29926459160245583</v>
      </c>
      <c r="U81" s="102">
        <f t="shared" si="18"/>
        <v>0.26788070885185783</v>
      </c>
      <c r="V81" s="102">
        <f t="shared" si="18"/>
        <v>0.24073523004873637</v>
      </c>
      <c r="W81" s="102">
        <f t="shared" si="18"/>
        <v>0.21707427949616892</v>
      </c>
      <c r="X81" s="102">
        <f t="shared" si="18"/>
        <v>0.19651155793880618</v>
      </c>
      <c r="Y81" s="102">
        <f t="shared" si="18"/>
        <v>0.17850290603039637</v>
      </c>
      <c r="Z81" s="103">
        <f t="shared" si="18"/>
        <v>0.16262489991323173</v>
      </c>
    </row>
    <row r="82" spans="1:26" ht="12.75">
      <c r="C82" s="54"/>
      <c r="N82" s="55"/>
      <c r="Z82" s="55"/>
    </row>
    <row r="83" spans="1:26" ht="12.75">
      <c r="B83" s="3" t="s">
        <v>62</v>
      </c>
      <c r="C83" s="90">
        <f>SUMIF('Costs Hypotheses'!$F$3:$F$22,$B$83,C22:C41)+SUM(C54:C60)</f>
        <v>15333.333333333334</v>
      </c>
      <c r="D83" s="91">
        <f>SUMIF('Costs Hypotheses'!$F$3:$F$22,$B$83,D22:D41)+SUM(D54:D60)</f>
        <v>15333.333333333334</v>
      </c>
      <c r="E83" s="91">
        <f>SUMIF('Costs Hypotheses'!$F$3:$F$22,$B$83,E22:E41)+SUM(E54:E60)</f>
        <v>15333.333333333334</v>
      </c>
      <c r="F83" s="91">
        <f>SUMIF('Costs Hypotheses'!$F$3:$F$22,$B$83,F22:F41)+SUM(F54:F60)</f>
        <v>15333.333333333334</v>
      </c>
      <c r="G83" s="91">
        <f>SUMIF('Costs Hypotheses'!$F$3:$F$22,$B$83,G22:G41)+SUM(G54:G60)</f>
        <v>15333.333333333334</v>
      </c>
      <c r="H83" s="91">
        <f>SUMIF('Costs Hypotheses'!$F$3:$F$22,$B$83,H22:H41)+SUM(H54:H60)</f>
        <v>15333.333333333334</v>
      </c>
      <c r="I83" s="91">
        <f>SUMIF('Costs Hypotheses'!$F$3:$F$22,$B$83,I22:I41)+SUM(I54:I60)</f>
        <v>15333.333333333334</v>
      </c>
      <c r="J83" s="91">
        <f>SUMIF('Costs Hypotheses'!$F$3:$F$22,$B$83,J22:J41)+SUM(J54:J60)</f>
        <v>15333.333333333334</v>
      </c>
      <c r="K83" s="91">
        <f>SUMIF('Costs Hypotheses'!$F$3:$F$22,$B$83,K22:K41)+SUM(K54:K60)</f>
        <v>15333.333333333334</v>
      </c>
      <c r="L83" s="91">
        <f>SUMIF('Costs Hypotheses'!$F$3:$F$22,$B$83,L22:L41)+SUM(L54:L60)</f>
        <v>15333.333333333334</v>
      </c>
      <c r="M83" s="91">
        <f>SUMIF('Costs Hypotheses'!$F$3:$F$22,$B$83,M22:M41)+SUM(M54:M60)</f>
        <v>15333.333333333334</v>
      </c>
      <c r="N83" s="92">
        <f>SUMIF('Costs Hypotheses'!$F$3:$F$22,$B$83,N22:N41)+SUM(N54:N60)</f>
        <v>15333.333333333334</v>
      </c>
      <c r="O83" s="91">
        <f>SUMIF('Costs Hypotheses'!$F$3:$F$22,$B$83,O22:O41)+SUM(O54:O60)</f>
        <v>15333.333333333334</v>
      </c>
      <c r="P83" s="91">
        <f>SUMIF('Costs Hypotheses'!$F$3:$F$22,$B$83,P22:P41)+SUM(P54:P60)</f>
        <v>15333.333333333334</v>
      </c>
      <c r="Q83" s="91">
        <f>SUMIF('Costs Hypotheses'!$F$3:$F$22,$B$83,Q22:Q41)+SUM(Q54:Q60)</f>
        <v>15333.333333333334</v>
      </c>
      <c r="R83" s="91">
        <f>SUMIF('Costs Hypotheses'!$F$3:$F$22,$B$83,R22:R41)+SUM(R54:R60)</f>
        <v>15333.333333333334</v>
      </c>
      <c r="S83" s="91">
        <f>SUMIF('Costs Hypotheses'!$F$3:$F$22,$B$83,S22:S41)+SUM(S54:S60)</f>
        <v>15333.333333333334</v>
      </c>
      <c r="T83" s="91">
        <f>SUMIF('Costs Hypotheses'!$F$3:$F$22,$B$83,T22:T41)+SUM(T54:T60)</f>
        <v>15333.333333333334</v>
      </c>
      <c r="U83" s="91">
        <f>SUMIF('Costs Hypotheses'!$F$3:$F$22,$B$83,U22:U41)+SUM(U54:U60)</f>
        <v>15333.333333333334</v>
      </c>
      <c r="V83" s="91">
        <f>SUMIF('Costs Hypotheses'!$F$3:$F$22,$B$83,V22:V41)+SUM(V54:V60)</f>
        <v>15333.333333333334</v>
      </c>
      <c r="W83" s="91">
        <f>SUMIF('Costs Hypotheses'!$F$3:$F$22,$B$83,W22:W41)+SUM(W54:W60)</f>
        <v>15333.333333333334</v>
      </c>
      <c r="X83" s="91">
        <f>SUMIF('Costs Hypotheses'!$F$3:$F$22,$B$83,X22:X41)+SUM(X54:X60)</f>
        <v>15333.333333333334</v>
      </c>
      <c r="Y83" s="91">
        <f>SUMIF('Costs Hypotheses'!$F$3:$F$22,$B$83,Y22:Y41)+SUM(Y54:Y60)</f>
        <v>15333.333333333334</v>
      </c>
      <c r="Z83" s="92">
        <f>SUMIF('Costs Hypotheses'!$F$3:$F$22,$B$83,Z22:Z41)+SUM(Z54:Z60)</f>
        <v>15333.333333333334</v>
      </c>
    </row>
    <row r="84" spans="1:26" ht="12.75">
      <c r="A84" s="97"/>
      <c r="B84" s="104" t="s">
        <v>92</v>
      </c>
      <c r="C84" s="101">
        <f t="shared" ref="C84:Z84" si="19">C83/C66</f>
        <v>2.9189669395266198</v>
      </c>
      <c r="D84" s="102">
        <f t="shared" si="19"/>
        <v>1.9850594072181076</v>
      </c>
      <c r="E84" s="102">
        <f t="shared" si="19"/>
        <v>1.467939716323905</v>
      </c>
      <c r="F84" s="102">
        <f t="shared" si="19"/>
        <v>1.1380295607420037</v>
      </c>
      <c r="G84" s="102">
        <f t="shared" si="19"/>
        <v>0.91253858021398293</v>
      </c>
      <c r="H84" s="102">
        <f t="shared" si="19"/>
        <v>0.74899455258380976</v>
      </c>
      <c r="I84" s="102">
        <f t="shared" si="19"/>
        <v>0.62373581998526673</v>
      </c>
      <c r="J84" s="102">
        <f t="shared" si="19"/>
        <v>0.52708755519495265</v>
      </c>
      <c r="K84" s="102">
        <f t="shared" si="19"/>
        <v>0.45045007240054674</v>
      </c>
      <c r="L84" s="102">
        <f t="shared" si="19"/>
        <v>0.3872708330011897</v>
      </c>
      <c r="M84" s="102">
        <f t="shared" si="19"/>
        <v>0.33590237853720772</v>
      </c>
      <c r="N84" s="103">
        <f t="shared" si="19"/>
        <v>0.29342634543471607</v>
      </c>
      <c r="O84" s="102">
        <f t="shared" si="19"/>
        <v>0.25668870297939028</v>
      </c>
      <c r="P84" s="102">
        <f t="shared" si="19"/>
        <v>0.22576597940531973</v>
      </c>
      <c r="Q84" s="102">
        <f t="shared" si="19"/>
        <v>0.19946382399107143</v>
      </c>
      <c r="R84" s="102">
        <f t="shared" si="19"/>
        <v>0.17671256200884272</v>
      </c>
      <c r="S84" s="102">
        <f t="shared" si="19"/>
        <v>0.15725578341276703</v>
      </c>
      <c r="T84" s="102">
        <f t="shared" si="19"/>
        <v>0.14047113483380583</v>
      </c>
      <c r="U84" s="102">
        <f t="shared" si="19"/>
        <v>0.12573992456311697</v>
      </c>
      <c r="V84" s="102">
        <f t="shared" si="19"/>
        <v>0.11299816920654975</v>
      </c>
      <c r="W84" s="102">
        <f t="shared" si="19"/>
        <v>0.10189200874309971</v>
      </c>
      <c r="X84" s="102">
        <f t="shared" si="19"/>
        <v>9.2240119032500872E-2</v>
      </c>
      <c r="Y84" s="102">
        <f t="shared" si="19"/>
        <v>8.3787078340798293E-2</v>
      </c>
      <c r="Z84" s="103">
        <f t="shared" si="19"/>
        <v>7.6334136693965923E-2</v>
      </c>
    </row>
    <row r="85" spans="1:26" ht="12.75">
      <c r="C85" s="54"/>
      <c r="N85" s="55"/>
      <c r="Z85" s="55"/>
    </row>
    <row r="86" spans="1:26" ht="12.75">
      <c r="A86" s="2" t="s">
        <v>93</v>
      </c>
      <c r="B86" s="3"/>
      <c r="C86" s="54"/>
      <c r="N86" s="55"/>
      <c r="Z86" s="55"/>
    </row>
    <row r="87" spans="1:26" ht="12.75">
      <c r="A87" s="86"/>
      <c r="B87" s="86" t="s">
        <v>94</v>
      </c>
      <c r="C87" s="87">
        <f t="shared" ref="C87:Z87" si="20">C74-C77-C80-C83</f>
        <v>-21896.556666666667</v>
      </c>
      <c r="D87" s="88">
        <f t="shared" si="20"/>
        <v>-19746.464766666668</v>
      </c>
      <c r="E87" s="88">
        <f t="shared" si="20"/>
        <v>-27379.100023666666</v>
      </c>
      <c r="F87" s="88">
        <f t="shared" si="20"/>
        <v>-24744.651298891666</v>
      </c>
      <c r="G87" s="88">
        <f t="shared" si="20"/>
        <v>-42681.439985943522</v>
      </c>
      <c r="H87" s="88">
        <f t="shared" si="20"/>
        <v>-39489.456580183469</v>
      </c>
      <c r="I87" s="88">
        <f t="shared" si="20"/>
        <v>-40496.073579171541</v>
      </c>
      <c r="J87" s="88">
        <f t="shared" si="20"/>
        <v>-45741.11181145993</v>
      </c>
      <c r="K87" s="88">
        <f t="shared" si="20"/>
        <v>-41435.175145142661</v>
      </c>
      <c r="L87" s="88">
        <f t="shared" si="20"/>
        <v>-42020.488790009942</v>
      </c>
      <c r="M87" s="88">
        <f t="shared" si="20"/>
        <v>-36752.747229438464</v>
      </c>
      <c r="N87" s="88">
        <f t="shared" si="20"/>
        <v>-35587.142940465812</v>
      </c>
      <c r="O87" s="87">
        <f t="shared" si="20"/>
        <v>-34913.769245929463</v>
      </c>
      <c r="P87" s="88">
        <f t="shared" si="20"/>
        <v>-27795.599941711138</v>
      </c>
      <c r="Q87" s="88">
        <f t="shared" si="20"/>
        <v>-35837.371298313883</v>
      </c>
      <c r="R87" s="88">
        <f t="shared" si="20"/>
        <v>-27226.843824686337</v>
      </c>
      <c r="S87" s="88">
        <f t="shared" si="20"/>
        <v>-17886.718219015653</v>
      </c>
      <c r="T87" s="88">
        <f t="shared" si="20"/>
        <v>-12333.87036929104</v>
      </c>
      <c r="U87" s="88">
        <f t="shared" si="20"/>
        <v>-1208.000610388508</v>
      </c>
      <c r="V87" s="88">
        <f t="shared" si="20"/>
        <v>10755.010038399547</v>
      </c>
      <c r="W87" s="88">
        <f t="shared" si="20"/>
        <v>23622.926778626366</v>
      </c>
      <c r="X87" s="88">
        <f t="shared" si="20"/>
        <v>37322.536700105949</v>
      </c>
      <c r="Y87" s="88">
        <f t="shared" si="20"/>
        <v>51913.094240384533</v>
      </c>
      <c r="Z87" s="88">
        <f t="shared" si="20"/>
        <v>67457.986108913508</v>
      </c>
    </row>
    <row r="88" spans="1:26" ht="12.75">
      <c r="A88" s="97"/>
      <c r="B88" s="104" t="s">
        <v>95</v>
      </c>
      <c r="C88" s="101">
        <f t="shared" ref="C88:Z88" si="21">C87/C66</f>
        <v>-4.1683907608350781</v>
      </c>
      <c r="D88" s="102">
        <f t="shared" si="21"/>
        <v>-2.5563851507199509</v>
      </c>
      <c r="E88" s="102">
        <f t="shared" si="21"/>
        <v>-2.6211435862138082</v>
      </c>
      <c r="F88" s="102">
        <f t="shared" si="21"/>
        <v>-1.8365311727211999</v>
      </c>
      <c r="G88" s="102">
        <f t="shared" si="21"/>
        <v>-2.5401169986692098</v>
      </c>
      <c r="H88" s="102">
        <f t="shared" si="21"/>
        <v>-1.9289600780251499</v>
      </c>
      <c r="I88" s="102">
        <f t="shared" si="21"/>
        <v>-1.6473164126144515</v>
      </c>
      <c r="J88" s="102">
        <f t="shared" si="21"/>
        <v>-1.5723633128218297</v>
      </c>
      <c r="K88" s="102">
        <f t="shared" si="21"/>
        <v>-1.2172485420038377</v>
      </c>
      <c r="L88" s="102">
        <f t="shared" si="21"/>
        <v>-1.0613028063146284</v>
      </c>
      <c r="M88" s="102">
        <f t="shared" si="21"/>
        <v>-0.80513055731381422</v>
      </c>
      <c r="N88" s="103">
        <f t="shared" si="21"/>
        <v>-0.68101338896633079</v>
      </c>
      <c r="O88" s="102">
        <f t="shared" si="21"/>
        <v>-0.58447631372995812</v>
      </c>
      <c r="P88" s="102">
        <f t="shared" si="21"/>
        <v>-0.40925875069557804</v>
      </c>
      <c r="Q88" s="102">
        <f t="shared" si="21"/>
        <v>-0.46619081223584058</v>
      </c>
      <c r="R88" s="102">
        <f t="shared" si="21"/>
        <v>-0.3137820865874974</v>
      </c>
      <c r="S88" s="102">
        <f t="shared" si="21"/>
        <v>-0.18344281866617734</v>
      </c>
      <c r="T88" s="102">
        <f t="shared" si="21"/>
        <v>-0.11299257180439332</v>
      </c>
      <c r="U88" s="102">
        <f t="shared" si="21"/>
        <v>-9.9061242797250162E-3</v>
      </c>
      <c r="V88" s="102">
        <f t="shared" si="21"/>
        <v>7.92584637480791E-2</v>
      </c>
      <c r="W88" s="102">
        <f t="shared" si="21"/>
        <v>0.1569774431651349</v>
      </c>
      <c r="X88" s="102">
        <f t="shared" si="21"/>
        <v>0.22451968877039055</v>
      </c>
      <c r="Y88" s="102">
        <f t="shared" si="21"/>
        <v>0.28367259743689199</v>
      </c>
      <c r="Z88" s="103">
        <f t="shared" si="21"/>
        <v>0.33582698691766033</v>
      </c>
    </row>
    <row r="89" spans="1:26" ht="12.75">
      <c r="B89" s="3"/>
      <c r="C89" s="54"/>
      <c r="N89" s="55"/>
      <c r="Z89" s="55"/>
    </row>
    <row r="90" spans="1:26" ht="12.75">
      <c r="C90" s="54"/>
      <c r="N90" s="55"/>
      <c r="O90" s="54"/>
      <c r="Z90" s="55"/>
    </row>
    <row r="91" spans="1:26" ht="12.75">
      <c r="C91" s="54"/>
      <c r="N91" s="55"/>
      <c r="O91" s="54"/>
      <c r="Z91" s="55"/>
    </row>
    <row r="92" spans="1:26" ht="12.75">
      <c r="C92" s="54"/>
      <c r="N92" s="55"/>
      <c r="O92" s="54"/>
      <c r="Z92" s="55"/>
    </row>
    <row r="93" spans="1:26" ht="12.75">
      <c r="C93" s="54"/>
      <c r="N93" s="55"/>
      <c r="O93" s="54"/>
      <c r="Z93" s="55"/>
    </row>
    <row r="94" spans="1:26" ht="12.75">
      <c r="C94" s="54"/>
      <c r="N94" s="55"/>
      <c r="O94" s="54"/>
      <c r="Z94" s="55"/>
    </row>
    <row r="95" spans="1:26" ht="12.75">
      <c r="C95" s="54"/>
      <c r="N95" s="55"/>
      <c r="O95" s="54"/>
      <c r="Z95" s="55"/>
    </row>
    <row r="96" spans="1:26" ht="12.75">
      <c r="C96" s="54"/>
      <c r="N96" s="55"/>
      <c r="O96" s="54"/>
      <c r="Z96" s="55"/>
    </row>
    <row r="97" spans="3:26" ht="12.75">
      <c r="C97" s="54"/>
      <c r="N97" s="55"/>
      <c r="O97" s="54"/>
      <c r="Z97" s="55"/>
    </row>
    <row r="98" spans="3:26" ht="12.75">
      <c r="C98" s="54"/>
      <c r="N98" s="55"/>
      <c r="O98" s="54"/>
      <c r="Z98" s="55"/>
    </row>
    <row r="99" spans="3:26" ht="12.75">
      <c r="C99" s="54"/>
      <c r="N99" s="55"/>
      <c r="O99" s="54"/>
      <c r="Z99" s="55"/>
    </row>
    <row r="100" spans="3:26" ht="12.75">
      <c r="C100" s="54"/>
      <c r="N100" s="55"/>
      <c r="O100" s="54"/>
      <c r="Z100" s="55"/>
    </row>
    <row r="101" spans="3:26" ht="12.75">
      <c r="C101" s="54"/>
      <c r="N101" s="55"/>
      <c r="O101" s="54"/>
      <c r="Z101" s="55"/>
    </row>
    <row r="102" spans="3:26" ht="12.75">
      <c r="C102" s="54"/>
      <c r="N102" s="55"/>
      <c r="O102" s="54"/>
      <c r="Z102" s="55"/>
    </row>
    <row r="103" spans="3:26" ht="12.75">
      <c r="C103" s="54"/>
      <c r="N103" s="55"/>
      <c r="O103" s="54"/>
      <c r="Z103" s="55"/>
    </row>
    <row r="104" spans="3:26" ht="12.75">
      <c r="C104" s="54"/>
      <c r="N104" s="55"/>
      <c r="O104" s="54"/>
      <c r="Z104" s="55"/>
    </row>
    <row r="105" spans="3:26" ht="12.75">
      <c r="C105" s="54"/>
      <c r="N105" s="55"/>
      <c r="O105" s="54"/>
      <c r="Z105" s="55"/>
    </row>
    <row r="106" spans="3:26" ht="12.75">
      <c r="C106" s="54"/>
      <c r="N106" s="55"/>
      <c r="O106" s="54"/>
      <c r="Z106" s="55"/>
    </row>
    <row r="107" spans="3:26" ht="12.75">
      <c r="C107" s="54"/>
      <c r="N107" s="55"/>
      <c r="O107" s="54"/>
      <c r="Z107" s="55"/>
    </row>
    <row r="108" spans="3:26" ht="12.75">
      <c r="C108" s="54"/>
      <c r="N108" s="55"/>
      <c r="O108" s="54"/>
      <c r="Z108" s="55"/>
    </row>
    <row r="109" spans="3:26" ht="12.75">
      <c r="C109" s="54"/>
      <c r="N109" s="55"/>
      <c r="O109" s="54"/>
      <c r="Z109" s="55"/>
    </row>
    <row r="110" spans="3:26" ht="12.75">
      <c r="C110" s="54"/>
      <c r="N110" s="55"/>
      <c r="O110" s="54"/>
      <c r="Z110" s="55"/>
    </row>
    <row r="111" spans="3:26" ht="12.75">
      <c r="C111" s="54"/>
      <c r="N111" s="55"/>
      <c r="O111" s="54"/>
      <c r="Z111" s="55"/>
    </row>
    <row r="112" spans="3:26" ht="12.75">
      <c r="C112" s="54"/>
      <c r="N112" s="55"/>
      <c r="O112" s="54"/>
      <c r="Z112" s="55"/>
    </row>
    <row r="113" spans="3:26" ht="12.75">
      <c r="C113" s="54"/>
      <c r="N113" s="55"/>
      <c r="O113" s="54"/>
      <c r="Z113" s="55"/>
    </row>
    <row r="114" spans="3:26" ht="12.75">
      <c r="C114" s="54"/>
      <c r="N114" s="55"/>
      <c r="O114" s="54"/>
      <c r="Z114" s="55"/>
    </row>
    <row r="115" spans="3:26" ht="12.75">
      <c r="C115" s="54"/>
      <c r="N115" s="55"/>
      <c r="O115" s="54"/>
      <c r="Z115" s="55"/>
    </row>
    <row r="116" spans="3:26" ht="12.75">
      <c r="C116" s="54"/>
      <c r="N116" s="55"/>
      <c r="O116" s="54"/>
      <c r="Z116" s="55"/>
    </row>
    <row r="117" spans="3:26" ht="12.75">
      <c r="C117" s="54"/>
      <c r="N117" s="55"/>
      <c r="O117" s="54"/>
      <c r="Z117" s="55"/>
    </row>
    <row r="118" spans="3:26" ht="12.75">
      <c r="C118" s="54"/>
      <c r="N118" s="55"/>
      <c r="O118" s="54"/>
      <c r="Z118" s="55"/>
    </row>
    <row r="119" spans="3:26" ht="12.75">
      <c r="C119" s="54"/>
      <c r="N119" s="55"/>
      <c r="O119" s="54"/>
      <c r="Z119" s="55"/>
    </row>
    <row r="120" spans="3:26" ht="12.75">
      <c r="C120" s="54"/>
      <c r="N120" s="55"/>
      <c r="O120" s="54"/>
      <c r="Z120" s="55"/>
    </row>
    <row r="121" spans="3:26" ht="12.75">
      <c r="C121" s="54"/>
      <c r="N121" s="55"/>
      <c r="O121" s="54"/>
      <c r="Z121" s="55"/>
    </row>
    <row r="122" spans="3:26" ht="12.75">
      <c r="C122" s="54"/>
      <c r="N122" s="55"/>
      <c r="O122" s="54"/>
      <c r="Z122" s="55"/>
    </row>
    <row r="123" spans="3:26" ht="12.75">
      <c r="C123" s="54"/>
      <c r="N123" s="55"/>
      <c r="O123" s="54"/>
      <c r="Z123" s="55"/>
    </row>
    <row r="124" spans="3:26" ht="12.75">
      <c r="C124" s="54"/>
      <c r="N124" s="55"/>
      <c r="O124" s="54"/>
      <c r="Z124" s="55"/>
    </row>
    <row r="125" spans="3:26" ht="12.75">
      <c r="C125" s="54"/>
      <c r="N125" s="55"/>
      <c r="O125" s="54"/>
      <c r="Z125" s="55"/>
    </row>
    <row r="126" spans="3:26" ht="12.75">
      <c r="C126" s="54"/>
      <c r="N126" s="55"/>
      <c r="O126" s="54"/>
      <c r="Z126" s="55"/>
    </row>
    <row r="127" spans="3:26" ht="12.75">
      <c r="C127" s="54"/>
      <c r="N127" s="55"/>
      <c r="O127" s="54"/>
      <c r="Z127" s="55"/>
    </row>
    <row r="128" spans="3:26" ht="12.75">
      <c r="C128" s="54"/>
      <c r="N128" s="55"/>
      <c r="O128" s="54"/>
      <c r="Z128" s="55"/>
    </row>
    <row r="129" spans="3:26" ht="12.75">
      <c r="C129" s="54"/>
      <c r="N129" s="55"/>
      <c r="O129" s="54"/>
      <c r="Z129" s="55"/>
    </row>
    <row r="130" spans="3:26" ht="12.75">
      <c r="C130" s="54"/>
      <c r="N130" s="55"/>
      <c r="O130" s="54"/>
      <c r="Z130" s="55"/>
    </row>
    <row r="131" spans="3:26" ht="12.75">
      <c r="C131" s="54"/>
      <c r="N131" s="55"/>
      <c r="O131" s="54"/>
      <c r="Z131" s="55"/>
    </row>
    <row r="132" spans="3:26" ht="12.75">
      <c r="C132" s="54"/>
      <c r="N132" s="55"/>
      <c r="O132" s="54"/>
      <c r="Z132" s="55"/>
    </row>
    <row r="133" spans="3:26" ht="12.75">
      <c r="C133" s="54"/>
      <c r="N133" s="55"/>
      <c r="O133" s="54"/>
      <c r="Z133" s="55"/>
    </row>
    <row r="134" spans="3:26" ht="12.75">
      <c r="C134" s="54"/>
      <c r="N134" s="55"/>
      <c r="O134" s="54"/>
      <c r="Z134" s="55"/>
    </row>
    <row r="135" spans="3:26" ht="12.75">
      <c r="C135" s="54"/>
      <c r="N135" s="55"/>
      <c r="O135" s="54"/>
      <c r="Z135" s="55"/>
    </row>
    <row r="136" spans="3:26" ht="12.75">
      <c r="C136" s="54"/>
      <c r="N136" s="55"/>
      <c r="O136" s="54"/>
      <c r="Z136" s="55"/>
    </row>
    <row r="137" spans="3:26" ht="12.75">
      <c r="C137" s="54"/>
      <c r="N137" s="55"/>
      <c r="O137" s="54"/>
      <c r="Z137" s="55"/>
    </row>
    <row r="138" spans="3:26" ht="12.75">
      <c r="C138" s="54"/>
      <c r="N138" s="55"/>
      <c r="O138" s="54"/>
      <c r="Z138" s="55"/>
    </row>
    <row r="139" spans="3:26" ht="12.75">
      <c r="C139" s="54"/>
      <c r="N139" s="55"/>
      <c r="O139" s="54"/>
      <c r="Z139" s="55"/>
    </row>
    <row r="140" spans="3:26" ht="12.75">
      <c r="C140" s="54"/>
      <c r="N140" s="55"/>
      <c r="O140" s="54"/>
      <c r="Z140" s="55"/>
    </row>
    <row r="141" spans="3:26" ht="12.75">
      <c r="C141" s="54"/>
      <c r="N141" s="55"/>
      <c r="O141" s="54"/>
      <c r="Z141" s="55"/>
    </row>
    <row r="142" spans="3:26" ht="12.75">
      <c r="C142" s="54"/>
      <c r="N142" s="55"/>
      <c r="O142" s="54"/>
      <c r="Z142" s="55"/>
    </row>
    <row r="143" spans="3:26" ht="12.75">
      <c r="C143" s="54"/>
      <c r="N143" s="55"/>
      <c r="O143" s="54"/>
      <c r="Z143" s="55"/>
    </row>
    <row r="144" spans="3:26" ht="12.75">
      <c r="C144" s="54"/>
      <c r="N144" s="55"/>
      <c r="O144" s="54"/>
      <c r="Z144" s="55"/>
    </row>
    <row r="145" spans="3:26" ht="12.75">
      <c r="C145" s="54"/>
      <c r="N145" s="55"/>
      <c r="O145" s="54"/>
      <c r="Z145" s="55"/>
    </row>
    <row r="146" spans="3:26" ht="12.75">
      <c r="C146" s="54"/>
      <c r="N146" s="55"/>
      <c r="O146" s="54"/>
      <c r="Z146" s="55"/>
    </row>
    <row r="147" spans="3:26" ht="12.75">
      <c r="C147" s="54"/>
      <c r="N147" s="55"/>
      <c r="O147" s="54"/>
      <c r="Z147" s="55"/>
    </row>
    <row r="148" spans="3:26" ht="12.75">
      <c r="C148" s="54"/>
      <c r="N148" s="55"/>
      <c r="O148" s="54"/>
      <c r="Z148" s="55"/>
    </row>
    <row r="149" spans="3:26" ht="12.75">
      <c r="C149" s="54"/>
      <c r="N149" s="55"/>
      <c r="O149" s="54"/>
      <c r="Z149" s="55"/>
    </row>
    <row r="150" spans="3:26" ht="12.75">
      <c r="C150" s="54"/>
      <c r="N150" s="55"/>
      <c r="O150" s="54"/>
      <c r="Z150" s="55"/>
    </row>
    <row r="151" spans="3:26" ht="12.75">
      <c r="C151" s="54"/>
      <c r="N151" s="55"/>
      <c r="O151" s="54"/>
      <c r="Z151" s="55"/>
    </row>
    <row r="152" spans="3:26" ht="12.75">
      <c r="C152" s="54"/>
      <c r="N152" s="55"/>
      <c r="O152" s="54"/>
      <c r="Z152" s="55"/>
    </row>
    <row r="153" spans="3:26" ht="12.75">
      <c r="C153" s="54"/>
      <c r="N153" s="55"/>
      <c r="O153" s="54"/>
      <c r="Z153" s="55"/>
    </row>
    <row r="154" spans="3:26" ht="12.75">
      <c r="C154" s="54"/>
      <c r="N154" s="55"/>
      <c r="O154" s="54"/>
      <c r="Z154" s="55"/>
    </row>
    <row r="155" spans="3:26" ht="12.75">
      <c r="C155" s="54"/>
      <c r="N155" s="55"/>
      <c r="O155" s="54"/>
      <c r="Z155" s="55"/>
    </row>
    <row r="156" spans="3:26" ht="12.75">
      <c r="C156" s="54"/>
      <c r="N156" s="55"/>
      <c r="O156" s="54"/>
      <c r="Z156" s="55"/>
    </row>
    <row r="157" spans="3:26" ht="12.75">
      <c r="C157" s="54"/>
      <c r="N157" s="55"/>
      <c r="O157" s="54"/>
      <c r="Z157" s="55"/>
    </row>
    <row r="158" spans="3:26" ht="12.75">
      <c r="C158" s="54"/>
      <c r="N158" s="55"/>
      <c r="O158" s="54"/>
      <c r="Z158" s="55"/>
    </row>
    <row r="159" spans="3:26" ht="12.75">
      <c r="C159" s="54"/>
      <c r="N159" s="55"/>
      <c r="O159" s="54"/>
      <c r="Z159" s="55"/>
    </row>
    <row r="160" spans="3:26" ht="12.75">
      <c r="C160" s="54"/>
      <c r="N160" s="55"/>
      <c r="O160" s="54"/>
      <c r="Z160" s="55"/>
    </row>
    <row r="161" spans="3:26" ht="12.75">
      <c r="C161" s="54"/>
      <c r="N161" s="55"/>
      <c r="O161" s="54"/>
      <c r="Z161" s="55"/>
    </row>
    <row r="162" spans="3:26" ht="12.75">
      <c r="C162" s="54"/>
      <c r="N162" s="55"/>
      <c r="O162" s="54"/>
      <c r="Z162" s="55"/>
    </row>
    <row r="163" spans="3:26" ht="12.75">
      <c r="C163" s="54"/>
      <c r="N163" s="55"/>
      <c r="O163" s="54"/>
      <c r="Z163" s="55"/>
    </row>
    <row r="164" spans="3:26" ht="12.75">
      <c r="C164" s="54"/>
      <c r="N164" s="55"/>
      <c r="O164" s="54"/>
      <c r="Z164" s="55"/>
    </row>
    <row r="165" spans="3:26" ht="12.75">
      <c r="C165" s="54"/>
      <c r="N165" s="55"/>
      <c r="O165" s="54"/>
      <c r="Z165" s="55"/>
    </row>
    <row r="166" spans="3:26" ht="12.75">
      <c r="C166" s="54"/>
      <c r="N166" s="55"/>
      <c r="O166" s="54"/>
      <c r="Z166" s="55"/>
    </row>
    <row r="167" spans="3:26" ht="12.75">
      <c r="C167" s="54"/>
      <c r="N167" s="55"/>
      <c r="O167" s="54"/>
      <c r="Z167" s="55"/>
    </row>
    <row r="168" spans="3:26" ht="12.75">
      <c r="C168" s="54"/>
      <c r="N168" s="55"/>
      <c r="O168" s="54"/>
      <c r="Z168" s="55"/>
    </row>
    <row r="169" spans="3:26" ht="12.75">
      <c r="C169" s="54"/>
      <c r="N169" s="55"/>
      <c r="O169" s="54"/>
      <c r="Z169" s="55"/>
    </row>
    <row r="170" spans="3:26" ht="12.75">
      <c r="C170" s="54"/>
      <c r="N170" s="55"/>
      <c r="O170" s="54"/>
      <c r="Z170" s="55"/>
    </row>
    <row r="171" spans="3:26" ht="12.75">
      <c r="C171" s="54"/>
      <c r="N171" s="55"/>
      <c r="O171" s="54"/>
      <c r="Z171" s="55"/>
    </row>
    <row r="172" spans="3:26" ht="12.75">
      <c r="C172" s="54"/>
      <c r="N172" s="55"/>
      <c r="O172" s="54"/>
      <c r="Z172" s="55"/>
    </row>
    <row r="173" spans="3:26" ht="12.75">
      <c r="C173" s="54"/>
      <c r="N173" s="55"/>
      <c r="O173" s="54"/>
      <c r="Z173" s="55"/>
    </row>
    <row r="174" spans="3:26" ht="12.75">
      <c r="C174" s="54"/>
      <c r="N174" s="55"/>
      <c r="O174" s="54"/>
      <c r="Z174" s="55"/>
    </row>
    <row r="175" spans="3:26" ht="12.75">
      <c r="C175" s="54"/>
      <c r="N175" s="55"/>
      <c r="O175" s="54"/>
      <c r="Z175" s="55"/>
    </row>
    <row r="176" spans="3:26" ht="12.75">
      <c r="C176" s="54"/>
      <c r="N176" s="55"/>
      <c r="O176" s="54"/>
      <c r="Z176" s="55"/>
    </row>
    <row r="177" spans="3:26" ht="12.75">
      <c r="C177" s="54"/>
      <c r="N177" s="55"/>
      <c r="O177" s="54"/>
      <c r="Z177" s="55"/>
    </row>
    <row r="178" spans="3:26" ht="12.75">
      <c r="C178" s="54"/>
      <c r="N178" s="55"/>
      <c r="O178" s="54"/>
      <c r="Z178" s="55"/>
    </row>
    <row r="179" spans="3:26" ht="12.75">
      <c r="C179" s="54"/>
      <c r="N179" s="55"/>
      <c r="O179" s="54"/>
      <c r="Z179" s="55"/>
    </row>
    <row r="180" spans="3:26" ht="12.75">
      <c r="C180" s="54"/>
      <c r="N180" s="55"/>
      <c r="O180" s="54"/>
      <c r="Z180" s="55"/>
    </row>
    <row r="181" spans="3:26" ht="12.75">
      <c r="C181" s="54"/>
      <c r="N181" s="55"/>
      <c r="O181" s="54"/>
      <c r="Z181" s="55"/>
    </row>
    <row r="182" spans="3:26" ht="12.75">
      <c r="C182" s="54"/>
      <c r="N182" s="55"/>
      <c r="O182" s="54"/>
      <c r="Z182" s="55"/>
    </row>
    <row r="183" spans="3:26" ht="12.75">
      <c r="C183" s="54"/>
      <c r="N183" s="55"/>
      <c r="O183" s="54"/>
      <c r="Z183" s="55"/>
    </row>
    <row r="184" spans="3:26" ht="12.75">
      <c r="C184" s="54"/>
      <c r="N184" s="55"/>
      <c r="O184" s="54"/>
      <c r="Z184" s="55"/>
    </row>
    <row r="185" spans="3:26" ht="12.75">
      <c r="C185" s="54"/>
      <c r="N185" s="55"/>
      <c r="O185" s="54"/>
      <c r="Z185" s="55"/>
    </row>
    <row r="186" spans="3:26" ht="12.75">
      <c r="C186" s="54"/>
      <c r="N186" s="55"/>
      <c r="O186" s="54"/>
      <c r="Z186" s="55"/>
    </row>
    <row r="187" spans="3:26" ht="12.75">
      <c r="C187" s="54"/>
      <c r="N187" s="55"/>
      <c r="O187" s="54"/>
      <c r="Z187" s="55"/>
    </row>
    <row r="188" spans="3:26" ht="12.75">
      <c r="C188" s="54"/>
      <c r="N188" s="55"/>
      <c r="O188" s="54"/>
      <c r="Z188" s="55"/>
    </row>
    <row r="189" spans="3:26" ht="12.75">
      <c r="C189" s="54"/>
      <c r="N189" s="55"/>
      <c r="O189" s="54"/>
      <c r="Z189" s="55"/>
    </row>
    <row r="190" spans="3:26" ht="12.75">
      <c r="C190" s="54"/>
      <c r="N190" s="55"/>
      <c r="O190" s="54"/>
      <c r="Z190" s="55"/>
    </row>
    <row r="191" spans="3:26" ht="12.75">
      <c r="C191" s="54"/>
      <c r="N191" s="55"/>
      <c r="O191" s="54"/>
      <c r="Z191" s="55"/>
    </row>
    <row r="192" spans="3:26" ht="12.75">
      <c r="C192" s="54"/>
      <c r="N192" s="55"/>
      <c r="O192" s="54"/>
      <c r="Z192" s="55"/>
    </row>
    <row r="193" spans="3:26" ht="12.75">
      <c r="C193" s="54"/>
      <c r="N193" s="55"/>
      <c r="O193" s="54"/>
      <c r="Z193" s="55"/>
    </row>
    <row r="194" spans="3:26" ht="12.75">
      <c r="C194" s="54"/>
      <c r="N194" s="55"/>
      <c r="O194" s="54"/>
      <c r="Z194" s="55"/>
    </row>
    <row r="195" spans="3:26" ht="12.75">
      <c r="C195" s="54"/>
      <c r="N195" s="55"/>
      <c r="O195" s="54"/>
      <c r="Z195" s="55"/>
    </row>
    <row r="196" spans="3:26" ht="12.75">
      <c r="C196" s="54"/>
      <c r="N196" s="55"/>
      <c r="O196" s="54"/>
      <c r="Z196" s="55"/>
    </row>
    <row r="197" spans="3:26" ht="12.75">
      <c r="C197" s="54"/>
      <c r="N197" s="55"/>
      <c r="O197" s="54"/>
      <c r="Z197" s="55"/>
    </row>
    <row r="198" spans="3:26" ht="12.75">
      <c r="C198" s="54"/>
      <c r="N198" s="55"/>
      <c r="O198" s="54"/>
      <c r="Z198" s="55"/>
    </row>
    <row r="199" spans="3:26" ht="12.75">
      <c r="C199" s="54"/>
      <c r="N199" s="55"/>
      <c r="O199" s="54"/>
      <c r="Z199" s="55"/>
    </row>
    <row r="200" spans="3:26" ht="12.75">
      <c r="C200" s="54"/>
      <c r="N200" s="55"/>
      <c r="O200" s="54"/>
      <c r="Z200" s="55"/>
    </row>
    <row r="201" spans="3:26" ht="12.75">
      <c r="C201" s="54"/>
      <c r="N201" s="55"/>
      <c r="O201" s="54"/>
      <c r="Z201" s="55"/>
    </row>
    <row r="202" spans="3:26" ht="12.75">
      <c r="C202" s="54"/>
      <c r="N202" s="55"/>
      <c r="O202" s="54"/>
      <c r="Z202" s="55"/>
    </row>
    <row r="203" spans="3:26" ht="12.75">
      <c r="C203" s="54"/>
      <c r="N203" s="55"/>
      <c r="O203" s="54"/>
      <c r="Z203" s="55"/>
    </row>
    <row r="204" spans="3:26" ht="12.75">
      <c r="C204" s="54"/>
      <c r="N204" s="55"/>
      <c r="O204" s="54"/>
      <c r="Z204" s="55"/>
    </row>
    <row r="205" spans="3:26" ht="12.75">
      <c r="C205" s="54"/>
      <c r="N205" s="55"/>
      <c r="O205" s="54"/>
      <c r="Z205" s="55"/>
    </row>
    <row r="206" spans="3:26" ht="12.75">
      <c r="C206" s="54"/>
      <c r="N206" s="55"/>
      <c r="O206" s="54"/>
      <c r="Z206" s="55"/>
    </row>
    <row r="207" spans="3:26" ht="12.75">
      <c r="C207" s="54"/>
      <c r="N207" s="55"/>
      <c r="O207" s="54"/>
      <c r="Z207" s="55"/>
    </row>
    <row r="208" spans="3:26" ht="12.75">
      <c r="C208" s="54"/>
      <c r="N208" s="55"/>
      <c r="O208" s="54"/>
      <c r="Z208" s="55"/>
    </row>
    <row r="209" spans="3:26" ht="12.75">
      <c r="C209" s="54"/>
      <c r="N209" s="55"/>
      <c r="O209" s="54"/>
      <c r="Z209" s="55"/>
    </row>
    <row r="210" spans="3:26" ht="12.75">
      <c r="C210" s="54"/>
      <c r="N210" s="55"/>
      <c r="O210" s="54"/>
      <c r="Z210" s="55"/>
    </row>
    <row r="211" spans="3:26" ht="12.75">
      <c r="C211" s="54"/>
      <c r="N211" s="55"/>
      <c r="O211" s="54"/>
      <c r="Z211" s="55"/>
    </row>
    <row r="212" spans="3:26" ht="12.75">
      <c r="C212" s="54"/>
      <c r="N212" s="55"/>
      <c r="O212" s="54"/>
      <c r="Z212" s="55"/>
    </row>
    <row r="213" spans="3:26" ht="12.75">
      <c r="C213" s="54"/>
      <c r="N213" s="55"/>
      <c r="O213" s="54"/>
      <c r="Z213" s="55"/>
    </row>
    <row r="214" spans="3:26" ht="12.75">
      <c r="C214" s="54"/>
      <c r="N214" s="55"/>
      <c r="O214" s="54"/>
      <c r="Z214" s="55"/>
    </row>
    <row r="215" spans="3:26" ht="12.75">
      <c r="C215" s="54"/>
      <c r="N215" s="55"/>
      <c r="O215" s="54"/>
      <c r="Z215" s="55"/>
    </row>
    <row r="216" spans="3:26" ht="12.75">
      <c r="C216" s="54"/>
      <c r="N216" s="55"/>
      <c r="O216" s="54"/>
      <c r="Z216" s="55"/>
    </row>
    <row r="217" spans="3:26" ht="12.75">
      <c r="C217" s="54"/>
      <c r="N217" s="55"/>
      <c r="O217" s="54"/>
      <c r="Z217" s="55"/>
    </row>
    <row r="218" spans="3:26" ht="12.75">
      <c r="C218" s="54"/>
      <c r="N218" s="55"/>
      <c r="O218" s="54"/>
      <c r="Z218" s="55"/>
    </row>
    <row r="219" spans="3:26" ht="12.75">
      <c r="C219" s="54"/>
      <c r="N219" s="55"/>
      <c r="O219" s="54"/>
      <c r="Z219" s="55"/>
    </row>
    <row r="220" spans="3:26" ht="12.75">
      <c r="C220" s="54"/>
      <c r="N220" s="55"/>
      <c r="O220" s="54"/>
      <c r="Z220" s="55"/>
    </row>
    <row r="221" spans="3:26" ht="12.75">
      <c r="C221" s="54"/>
      <c r="N221" s="55"/>
      <c r="O221" s="54"/>
      <c r="Z221" s="55"/>
    </row>
    <row r="222" spans="3:26" ht="12.75">
      <c r="C222" s="54"/>
      <c r="N222" s="55"/>
      <c r="O222" s="54"/>
      <c r="Z222" s="55"/>
    </row>
    <row r="223" spans="3:26" ht="12.75">
      <c r="C223" s="54"/>
      <c r="N223" s="55"/>
      <c r="O223" s="54"/>
      <c r="Z223" s="55"/>
    </row>
    <row r="224" spans="3:26" ht="12.75">
      <c r="C224" s="54"/>
      <c r="N224" s="55"/>
      <c r="O224" s="54"/>
      <c r="Z224" s="55"/>
    </row>
    <row r="225" spans="3:26" ht="12.75">
      <c r="C225" s="54"/>
      <c r="N225" s="55"/>
      <c r="O225" s="54"/>
      <c r="Z225" s="55"/>
    </row>
    <row r="226" spans="3:26" ht="12.75">
      <c r="C226" s="54"/>
      <c r="N226" s="55"/>
      <c r="O226" s="54"/>
      <c r="Z226" s="55"/>
    </row>
    <row r="227" spans="3:26" ht="12.75">
      <c r="C227" s="54"/>
      <c r="N227" s="55"/>
      <c r="O227" s="54"/>
      <c r="Z227" s="55"/>
    </row>
    <row r="228" spans="3:26" ht="12.75">
      <c r="C228" s="54"/>
      <c r="N228" s="55"/>
      <c r="O228" s="54"/>
      <c r="Z228" s="55"/>
    </row>
    <row r="229" spans="3:26" ht="12.75">
      <c r="C229" s="54"/>
      <c r="N229" s="55"/>
      <c r="O229" s="54"/>
      <c r="Z229" s="55"/>
    </row>
    <row r="230" spans="3:26" ht="12.75">
      <c r="C230" s="54"/>
      <c r="N230" s="55"/>
      <c r="O230" s="54"/>
      <c r="Z230" s="55"/>
    </row>
    <row r="231" spans="3:26" ht="12.75">
      <c r="C231" s="54"/>
      <c r="N231" s="55"/>
      <c r="O231" s="54"/>
      <c r="Z231" s="55"/>
    </row>
    <row r="232" spans="3:26" ht="12.75">
      <c r="C232" s="54"/>
      <c r="N232" s="55"/>
      <c r="O232" s="54"/>
      <c r="Z232" s="55"/>
    </row>
    <row r="233" spans="3:26" ht="12.75">
      <c r="C233" s="54"/>
      <c r="N233" s="55"/>
      <c r="O233" s="54"/>
      <c r="Z233" s="55"/>
    </row>
    <row r="234" spans="3:26" ht="12.75">
      <c r="C234" s="54"/>
      <c r="N234" s="55"/>
      <c r="O234" s="54"/>
      <c r="Z234" s="55"/>
    </row>
    <row r="235" spans="3:26" ht="12.75">
      <c r="C235" s="54"/>
      <c r="N235" s="55"/>
      <c r="O235" s="54"/>
      <c r="Z235" s="55"/>
    </row>
    <row r="236" spans="3:26" ht="12.75">
      <c r="C236" s="54"/>
      <c r="N236" s="55"/>
      <c r="O236" s="54"/>
      <c r="Z236" s="55"/>
    </row>
    <row r="237" spans="3:26" ht="12.75">
      <c r="C237" s="54"/>
      <c r="N237" s="55"/>
      <c r="O237" s="54"/>
      <c r="Z237" s="55"/>
    </row>
    <row r="238" spans="3:26" ht="12.75">
      <c r="C238" s="54"/>
      <c r="N238" s="55"/>
      <c r="O238" s="54"/>
      <c r="Z238" s="55"/>
    </row>
    <row r="239" spans="3:26" ht="12.75">
      <c r="C239" s="54"/>
      <c r="N239" s="55"/>
      <c r="O239" s="54"/>
      <c r="Z239" s="55"/>
    </row>
    <row r="240" spans="3:26" ht="12.75">
      <c r="C240" s="54"/>
      <c r="N240" s="55"/>
      <c r="O240" s="54"/>
      <c r="Z240" s="55"/>
    </row>
    <row r="241" spans="3:26" ht="12.75">
      <c r="C241" s="54"/>
      <c r="N241" s="55"/>
      <c r="O241" s="54"/>
      <c r="Z241" s="55"/>
    </row>
    <row r="242" spans="3:26" ht="12.75">
      <c r="C242" s="54"/>
      <c r="N242" s="55"/>
      <c r="O242" s="54"/>
      <c r="Z242" s="55"/>
    </row>
    <row r="243" spans="3:26" ht="12.75">
      <c r="C243" s="54"/>
      <c r="N243" s="55"/>
      <c r="O243" s="54"/>
      <c r="Z243" s="55"/>
    </row>
    <row r="244" spans="3:26" ht="12.75">
      <c r="C244" s="54"/>
      <c r="N244" s="55"/>
      <c r="O244" s="54"/>
      <c r="Z244" s="55"/>
    </row>
    <row r="245" spans="3:26" ht="12.75">
      <c r="C245" s="54"/>
      <c r="N245" s="55"/>
      <c r="O245" s="54"/>
      <c r="Z245" s="55"/>
    </row>
    <row r="246" spans="3:26" ht="12.75">
      <c r="C246" s="54"/>
      <c r="N246" s="55"/>
      <c r="O246" s="54"/>
      <c r="Z246" s="55"/>
    </row>
    <row r="247" spans="3:26" ht="12.75">
      <c r="C247" s="54"/>
      <c r="N247" s="55"/>
      <c r="O247" s="54"/>
      <c r="Z247" s="55"/>
    </row>
    <row r="248" spans="3:26" ht="12.75">
      <c r="C248" s="54"/>
      <c r="N248" s="55"/>
      <c r="O248" s="54"/>
      <c r="Z248" s="55"/>
    </row>
    <row r="249" spans="3:26" ht="12.75">
      <c r="C249" s="54"/>
      <c r="N249" s="55"/>
      <c r="O249" s="54"/>
      <c r="Z249" s="55"/>
    </row>
    <row r="250" spans="3:26" ht="12.75">
      <c r="C250" s="54"/>
      <c r="N250" s="55"/>
      <c r="O250" s="54"/>
      <c r="Z250" s="55"/>
    </row>
    <row r="251" spans="3:26" ht="12.75">
      <c r="C251" s="54"/>
      <c r="N251" s="55"/>
      <c r="O251" s="54"/>
      <c r="Z251" s="55"/>
    </row>
    <row r="252" spans="3:26" ht="12.75">
      <c r="C252" s="54"/>
      <c r="N252" s="55"/>
      <c r="O252" s="54"/>
      <c r="Z252" s="55"/>
    </row>
    <row r="253" spans="3:26" ht="12.75">
      <c r="C253" s="54"/>
      <c r="N253" s="55"/>
      <c r="O253" s="54"/>
      <c r="Z253" s="55"/>
    </row>
    <row r="254" spans="3:26" ht="12.75">
      <c r="C254" s="54"/>
      <c r="N254" s="55"/>
      <c r="O254" s="54"/>
      <c r="Z254" s="55"/>
    </row>
    <row r="255" spans="3:26" ht="12.75">
      <c r="C255" s="54"/>
      <c r="N255" s="55"/>
      <c r="O255" s="54"/>
      <c r="Z255" s="55"/>
    </row>
    <row r="256" spans="3:26" ht="12.75">
      <c r="C256" s="54"/>
      <c r="N256" s="55"/>
      <c r="O256" s="54"/>
      <c r="Z256" s="55"/>
    </row>
    <row r="257" spans="3:26" ht="12.75">
      <c r="C257" s="54"/>
      <c r="N257" s="55"/>
      <c r="O257" s="54"/>
      <c r="Z257" s="55"/>
    </row>
    <row r="258" spans="3:26" ht="12.75">
      <c r="C258" s="54"/>
      <c r="N258" s="55"/>
      <c r="O258" s="54"/>
      <c r="Z258" s="55"/>
    </row>
    <row r="259" spans="3:26" ht="12.75">
      <c r="C259" s="54"/>
      <c r="N259" s="55"/>
      <c r="O259" s="54"/>
      <c r="Z259" s="55"/>
    </row>
    <row r="260" spans="3:26" ht="12.75">
      <c r="C260" s="54"/>
      <c r="N260" s="55"/>
      <c r="O260" s="54"/>
      <c r="Z260" s="55"/>
    </row>
    <row r="261" spans="3:26" ht="12.75">
      <c r="C261" s="54"/>
      <c r="N261" s="55"/>
      <c r="O261" s="54"/>
      <c r="Z261" s="55"/>
    </row>
    <row r="262" spans="3:26" ht="12.75">
      <c r="C262" s="54"/>
      <c r="N262" s="55"/>
      <c r="O262" s="54"/>
      <c r="Z262" s="55"/>
    </row>
    <row r="263" spans="3:26" ht="12.75">
      <c r="C263" s="54"/>
      <c r="N263" s="55"/>
      <c r="O263" s="54"/>
      <c r="Z263" s="55"/>
    </row>
    <row r="264" spans="3:26" ht="12.75">
      <c r="C264" s="54"/>
      <c r="N264" s="55"/>
      <c r="O264" s="54"/>
      <c r="Z264" s="55"/>
    </row>
    <row r="265" spans="3:26" ht="12.75">
      <c r="C265" s="54"/>
      <c r="N265" s="55"/>
      <c r="O265" s="54"/>
      <c r="Z265" s="55"/>
    </row>
    <row r="266" spans="3:26" ht="12.75">
      <c r="C266" s="54"/>
      <c r="N266" s="55"/>
      <c r="O266" s="54"/>
      <c r="Z266" s="55"/>
    </row>
    <row r="267" spans="3:26" ht="12.75">
      <c r="C267" s="54"/>
      <c r="N267" s="55"/>
      <c r="O267" s="54"/>
      <c r="Z267" s="55"/>
    </row>
    <row r="268" spans="3:26" ht="12.75">
      <c r="C268" s="54"/>
      <c r="N268" s="55"/>
      <c r="O268" s="54"/>
      <c r="Z268" s="55"/>
    </row>
    <row r="269" spans="3:26" ht="12.75">
      <c r="C269" s="54"/>
      <c r="N269" s="55"/>
      <c r="O269" s="54"/>
      <c r="Z269" s="55"/>
    </row>
    <row r="270" spans="3:26" ht="12.75">
      <c r="C270" s="54"/>
      <c r="N270" s="55"/>
      <c r="O270" s="54"/>
      <c r="Z270" s="55"/>
    </row>
    <row r="271" spans="3:26" ht="12.75">
      <c r="C271" s="54"/>
      <c r="N271" s="55"/>
      <c r="O271" s="54"/>
      <c r="Z271" s="55"/>
    </row>
    <row r="272" spans="3:26" ht="12.75">
      <c r="C272" s="54"/>
      <c r="N272" s="55"/>
      <c r="O272" s="54"/>
      <c r="Z272" s="55"/>
    </row>
    <row r="273" spans="3:26" ht="12.75">
      <c r="C273" s="54"/>
      <c r="N273" s="55"/>
      <c r="O273" s="54"/>
      <c r="Z273" s="55"/>
    </row>
    <row r="274" spans="3:26" ht="12.75">
      <c r="C274" s="54"/>
      <c r="N274" s="55"/>
      <c r="O274" s="54"/>
      <c r="Z274" s="55"/>
    </row>
    <row r="275" spans="3:26" ht="12.75">
      <c r="C275" s="54"/>
      <c r="N275" s="55"/>
      <c r="O275" s="54"/>
      <c r="Z275" s="55"/>
    </row>
    <row r="276" spans="3:26" ht="12.75">
      <c r="C276" s="54"/>
      <c r="N276" s="55"/>
      <c r="O276" s="54"/>
      <c r="Z276" s="55"/>
    </row>
    <row r="277" spans="3:26" ht="12.75">
      <c r="C277" s="54"/>
      <c r="N277" s="55"/>
      <c r="O277" s="54"/>
      <c r="Z277" s="55"/>
    </row>
    <row r="278" spans="3:26" ht="12.75">
      <c r="C278" s="54"/>
      <c r="N278" s="55"/>
      <c r="O278" s="54"/>
      <c r="Z278" s="55"/>
    </row>
    <row r="279" spans="3:26" ht="12.75">
      <c r="C279" s="54"/>
      <c r="N279" s="55"/>
      <c r="O279" s="54"/>
      <c r="Z279" s="55"/>
    </row>
    <row r="280" spans="3:26" ht="12.75">
      <c r="C280" s="54"/>
      <c r="N280" s="55"/>
      <c r="O280" s="54"/>
      <c r="Z280" s="55"/>
    </row>
    <row r="281" spans="3:26" ht="12.75">
      <c r="C281" s="54"/>
      <c r="N281" s="55"/>
      <c r="O281" s="54"/>
      <c r="Z281" s="55"/>
    </row>
    <row r="282" spans="3:26" ht="12.75">
      <c r="C282" s="54"/>
      <c r="N282" s="55"/>
      <c r="O282" s="54"/>
      <c r="Z282" s="55"/>
    </row>
    <row r="283" spans="3:26" ht="12.75">
      <c r="C283" s="54"/>
      <c r="N283" s="55"/>
      <c r="O283" s="54"/>
      <c r="Z283" s="55"/>
    </row>
    <row r="284" spans="3:26" ht="12.75">
      <c r="C284" s="54"/>
      <c r="N284" s="55"/>
      <c r="O284" s="54"/>
      <c r="Z284" s="55"/>
    </row>
    <row r="285" spans="3:26" ht="12.75">
      <c r="C285" s="54"/>
      <c r="N285" s="55"/>
      <c r="O285" s="54"/>
      <c r="Z285" s="55"/>
    </row>
    <row r="286" spans="3:26" ht="12.75">
      <c r="C286" s="54"/>
      <c r="N286" s="55"/>
      <c r="O286" s="54"/>
      <c r="Z286" s="55"/>
    </row>
    <row r="287" spans="3:26" ht="12.75">
      <c r="C287" s="54"/>
      <c r="N287" s="55"/>
      <c r="O287" s="54"/>
      <c r="Z287" s="55"/>
    </row>
    <row r="288" spans="3:26" ht="12.75">
      <c r="C288" s="54"/>
      <c r="N288" s="55"/>
      <c r="O288" s="54"/>
      <c r="Z288" s="55"/>
    </row>
    <row r="289" spans="3:26" ht="12.75">
      <c r="C289" s="54"/>
      <c r="N289" s="55"/>
      <c r="O289" s="54"/>
      <c r="Z289" s="55"/>
    </row>
    <row r="290" spans="3:26" ht="12.75">
      <c r="C290" s="54"/>
      <c r="N290" s="55"/>
      <c r="O290" s="54"/>
      <c r="Z290" s="55"/>
    </row>
    <row r="291" spans="3:26" ht="12.75">
      <c r="C291" s="54"/>
      <c r="N291" s="55"/>
      <c r="O291" s="54"/>
      <c r="Z291" s="55"/>
    </row>
    <row r="292" spans="3:26" ht="12.75">
      <c r="C292" s="54"/>
      <c r="N292" s="55"/>
      <c r="O292" s="54"/>
      <c r="Z292" s="55"/>
    </row>
    <row r="293" spans="3:26" ht="12.75">
      <c r="C293" s="54"/>
      <c r="N293" s="55"/>
      <c r="O293" s="54"/>
      <c r="Z293" s="55"/>
    </row>
    <row r="294" spans="3:26" ht="12.75">
      <c r="C294" s="54"/>
      <c r="N294" s="55"/>
      <c r="O294" s="54"/>
      <c r="Z294" s="55"/>
    </row>
    <row r="295" spans="3:26" ht="12.75">
      <c r="C295" s="54"/>
      <c r="N295" s="55"/>
      <c r="O295" s="54"/>
      <c r="Z295" s="55"/>
    </row>
    <row r="296" spans="3:26" ht="12.75">
      <c r="C296" s="54"/>
      <c r="N296" s="55"/>
      <c r="O296" s="54"/>
      <c r="Z296" s="55"/>
    </row>
    <row r="297" spans="3:26" ht="12.75">
      <c r="C297" s="54"/>
      <c r="N297" s="55"/>
      <c r="O297" s="54"/>
      <c r="Z297" s="55"/>
    </row>
    <row r="298" spans="3:26" ht="12.75">
      <c r="C298" s="54"/>
      <c r="N298" s="55"/>
      <c r="O298" s="54"/>
      <c r="Z298" s="55"/>
    </row>
    <row r="299" spans="3:26" ht="12.75">
      <c r="C299" s="54"/>
      <c r="N299" s="55"/>
      <c r="O299" s="54"/>
      <c r="Z299" s="55"/>
    </row>
    <row r="300" spans="3:26" ht="12.75">
      <c r="C300" s="54"/>
      <c r="N300" s="55"/>
      <c r="O300" s="54"/>
      <c r="Z300" s="55"/>
    </row>
    <row r="301" spans="3:26" ht="12.75">
      <c r="C301" s="54"/>
      <c r="N301" s="55"/>
      <c r="O301" s="54"/>
      <c r="Z301" s="55"/>
    </row>
    <row r="302" spans="3:26" ht="12.75">
      <c r="C302" s="54"/>
      <c r="N302" s="55"/>
      <c r="O302" s="54"/>
      <c r="Z302" s="55"/>
    </row>
    <row r="303" spans="3:26" ht="12.75">
      <c r="C303" s="54"/>
      <c r="N303" s="55"/>
      <c r="O303" s="54"/>
      <c r="Z303" s="55"/>
    </row>
    <row r="304" spans="3:26" ht="12.75">
      <c r="C304" s="54"/>
      <c r="N304" s="55"/>
      <c r="O304" s="54"/>
      <c r="Z304" s="55"/>
    </row>
    <row r="305" spans="3:26" ht="12.75">
      <c r="C305" s="54"/>
      <c r="N305" s="55"/>
      <c r="O305" s="54"/>
      <c r="Z305" s="55"/>
    </row>
    <row r="306" spans="3:26" ht="12.75">
      <c r="C306" s="54"/>
      <c r="N306" s="55"/>
      <c r="O306" s="54"/>
      <c r="Z306" s="55"/>
    </row>
    <row r="307" spans="3:26" ht="12.75">
      <c r="C307" s="54"/>
      <c r="N307" s="55"/>
      <c r="O307" s="54"/>
      <c r="Z307" s="55"/>
    </row>
    <row r="308" spans="3:26" ht="12.75">
      <c r="C308" s="54"/>
      <c r="N308" s="55"/>
      <c r="O308" s="54"/>
      <c r="Z308" s="55"/>
    </row>
    <row r="309" spans="3:26" ht="12.75">
      <c r="C309" s="54"/>
      <c r="N309" s="55"/>
      <c r="O309" s="54"/>
      <c r="Z309" s="55"/>
    </row>
    <row r="310" spans="3:26" ht="12.75">
      <c r="C310" s="54"/>
      <c r="N310" s="55"/>
      <c r="O310" s="54"/>
      <c r="Z310" s="55"/>
    </row>
    <row r="311" spans="3:26" ht="12.75">
      <c r="C311" s="54"/>
      <c r="N311" s="55"/>
      <c r="O311" s="54"/>
      <c r="Z311" s="55"/>
    </row>
    <row r="312" spans="3:26" ht="12.75">
      <c r="C312" s="54"/>
      <c r="N312" s="55"/>
      <c r="O312" s="54"/>
      <c r="Z312" s="55"/>
    </row>
    <row r="313" spans="3:26" ht="12.75">
      <c r="C313" s="54"/>
      <c r="N313" s="55"/>
      <c r="O313" s="54"/>
      <c r="Z313" s="55"/>
    </row>
    <row r="314" spans="3:26" ht="12.75">
      <c r="C314" s="54"/>
      <c r="N314" s="55"/>
      <c r="O314" s="54"/>
      <c r="Z314" s="55"/>
    </row>
    <row r="315" spans="3:26" ht="12.75">
      <c r="C315" s="54"/>
      <c r="N315" s="55"/>
      <c r="O315" s="54"/>
      <c r="Z315" s="55"/>
    </row>
    <row r="316" spans="3:26" ht="12.75">
      <c r="C316" s="54"/>
      <c r="N316" s="55"/>
      <c r="O316" s="54"/>
      <c r="Z316" s="55"/>
    </row>
    <row r="317" spans="3:26" ht="12.75">
      <c r="C317" s="54"/>
      <c r="N317" s="55"/>
      <c r="O317" s="54"/>
      <c r="Z317" s="55"/>
    </row>
    <row r="318" spans="3:26" ht="12.75">
      <c r="C318" s="54"/>
      <c r="N318" s="55"/>
      <c r="O318" s="54"/>
      <c r="Z318" s="55"/>
    </row>
    <row r="319" spans="3:26" ht="12.75">
      <c r="C319" s="54"/>
      <c r="N319" s="55"/>
      <c r="O319" s="54"/>
      <c r="Z319" s="55"/>
    </row>
    <row r="320" spans="3:26" ht="12.75">
      <c r="C320" s="54"/>
      <c r="N320" s="55"/>
      <c r="O320" s="54"/>
      <c r="Z320" s="55"/>
    </row>
    <row r="321" spans="3:26" ht="12.75">
      <c r="C321" s="54"/>
      <c r="N321" s="55"/>
      <c r="O321" s="54"/>
      <c r="Z321" s="55"/>
    </row>
    <row r="322" spans="3:26" ht="12.75">
      <c r="C322" s="54"/>
      <c r="N322" s="55"/>
      <c r="O322" s="54"/>
      <c r="Z322" s="55"/>
    </row>
    <row r="323" spans="3:26" ht="12.75">
      <c r="C323" s="54"/>
      <c r="N323" s="55"/>
      <c r="O323" s="54"/>
      <c r="Z323" s="55"/>
    </row>
    <row r="324" spans="3:26" ht="12.75">
      <c r="C324" s="54"/>
      <c r="N324" s="55"/>
      <c r="O324" s="54"/>
      <c r="Z324" s="55"/>
    </row>
    <row r="325" spans="3:26" ht="12.75">
      <c r="C325" s="54"/>
      <c r="N325" s="55"/>
      <c r="O325" s="54"/>
      <c r="Z325" s="55"/>
    </row>
    <row r="326" spans="3:26" ht="12.75">
      <c r="C326" s="54"/>
      <c r="N326" s="55"/>
      <c r="O326" s="54"/>
      <c r="Z326" s="55"/>
    </row>
    <row r="327" spans="3:26" ht="12.75">
      <c r="C327" s="54"/>
      <c r="N327" s="55"/>
      <c r="O327" s="54"/>
      <c r="Z327" s="55"/>
    </row>
    <row r="328" spans="3:26" ht="12.75">
      <c r="C328" s="54"/>
      <c r="N328" s="55"/>
      <c r="O328" s="54"/>
      <c r="Z328" s="55"/>
    </row>
    <row r="329" spans="3:26" ht="12.75">
      <c r="C329" s="54"/>
      <c r="N329" s="55"/>
      <c r="O329" s="54"/>
      <c r="Z329" s="55"/>
    </row>
    <row r="330" spans="3:26" ht="12.75">
      <c r="C330" s="54"/>
      <c r="N330" s="55"/>
      <c r="O330" s="54"/>
      <c r="Z330" s="55"/>
    </row>
    <row r="331" spans="3:26" ht="12.75">
      <c r="C331" s="54"/>
      <c r="N331" s="55"/>
      <c r="O331" s="54"/>
      <c r="Z331" s="55"/>
    </row>
    <row r="332" spans="3:26" ht="12.75">
      <c r="C332" s="54"/>
      <c r="N332" s="55"/>
      <c r="O332" s="54"/>
      <c r="Z332" s="55"/>
    </row>
    <row r="333" spans="3:26" ht="12.75">
      <c r="C333" s="54"/>
      <c r="N333" s="55"/>
      <c r="O333" s="54"/>
      <c r="Z333" s="55"/>
    </row>
    <row r="334" spans="3:26" ht="12.75">
      <c r="C334" s="54"/>
      <c r="N334" s="55"/>
      <c r="O334" s="54"/>
      <c r="Z334" s="55"/>
    </row>
    <row r="335" spans="3:26" ht="12.75">
      <c r="C335" s="54"/>
      <c r="N335" s="55"/>
      <c r="O335" s="54"/>
      <c r="Z335" s="55"/>
    </row>
    <row r="336" spans="3:26" ht="12.75">
      <c r="C336" s="54"/>
      <c r="N336" s="55"/>
      <c r="O336" s="54"/>
      <c r="Z336" s="55"/>
    </row>
    <row r="337" spans="3:26" ht="12.75">
      <c r="C337" s="54"/>
      <c r="N337" s="55"/>
      <c r="O337" s="54"/>
      <c r="Z337" s="55"/>
    </row>
    <row r="338" spans="3:26" ht="12.75">
      <c r="C338" s="54"/>
      <c r="N338" s="55"/>
      <c r="O338" s="54"/>
      <c r="Z338" s="55"/>
    </row>
    <row r="339" spans="3:26" ht="12.75">
      <c r="C339" s="54"/>
      <c r="N339" s="55"/>
      <c r="O339" s="54"/>
      <c r="Z339" s="55"/>
    </row>
    <row r="340" spans="3:26" ht="12.75">
      <c r="C340" s="54"/>
      <c r="N340" s="55"/>
      <c r="O340" s="54"/>
      <c r="Z340" s="55"/>
    </row>
    <row r="341" spans="3:26" ht="12.75">
      <c r="C341" s="54"/>
      <c r="N341" s="55"/>
      <c r="O341" s="54"/>
      <c r="Z341" s="55"/>
    </row>
    <row r="342" spans="3:26" ht="12.75">
      <c r="C342" s="54"/>
      <c r="N342" s="55"/>
      <c r="O342" s="54"/>
      <c r="Z342" s="55"/>
    </row>
    <row r="343" spans="3:26" ht="12.75">
      <c r="C343" s="54"/>
      <c r="N343" s="55"/>
      <c r="O343" s="54"/>
      <c r="Z343" s="55"/>
    </row>
    <row r="344" spans="3:26" ht="12.75">
      <c r="C344" s="54"/>
      <c r="N344" s="55"/>
      <c r="O344" s="54"/>
      <c r="Z344" s="55"/>
    </row>
    <row r="345" spans="3:26" ht="12.75">
      <c r="C345" s="54"/>
      <c r="N345" s="55"/>
      <c r="O345" s="54"/>
      <c r="Z345" s="55"/>
    </row>
    <row r="346" spans="3:26" ht="12.75">
      <c r="C346" s="54"/>
      <c r="N346" s="55"/>
      <c r="O346" s="54"/>
      <c r="Z346" s="55"/>
    </row>
    <row r="347" spans="3:26" ht="12.75">
      <c r="C347" s="54"/>
      <c r="N347" s="55"/>
      <c r="O347" s="54"/>
      <c r="Z347" s="55"/>
    </row>
    <row r="348" spans="3:26" ht="12.75">
      <c r="C348" s="54"/>
      <c r="N348" s="55"/>
      <c r="O348" s="54"/>
      <c r="Z348" s="55"/>
    </row>
    <row r="349" spans="3:26" ht="12.75">
      <c r="C349" s="54"/>
      <c r="N349" s="55"/>
      <c r="O349" s="54"/>
      <c r="Z349" s="55"/>
    </row>
    <row r="350" spans="3:26" ht="12.75">
      <c r="C350" s="54"/>
      <c r="N350" s="55"/>
      <c r="O350" s="54"/>
      <c r="Z350" s="55"/>
    </row>
    <row r="351" spans="3:26" ht="12.75">
      <c r="C351" s="54"/>
      <c r="N351" s="55"/>
      <c r="O351" s="54"/>
      <c r="Z351" s="55"/>
    </row>
    <row r="352" spans="3:26" ht="12.75">
      <c r="C352" s="54"/>
      <c r="N352" s="55"/>
      <c r="O352" s="54"/>
      <c r="Z352" s="55"/>
    </row>
    <row r="353" spans="3:26" ht="12.75">
      <c r="C353" s="54"/>
      <c r="N353" s="55"/>
      <c r="O353" s="54"/>
      <c r="Z353" s="55"/>
    </row>
    <row r="354" spans="3:26" ht="12.75">
      <c r="C354" s="54"/>
      <c r="N354" s="55"/>
      <c r="O354" s="54"/>
      <c r="Z354" s="55"/>
    </row>
    <row r="355" spans="3:26" ht="12.75">
      <c r="C355" s="54"/>
      <c r="N355" s="55"/>
      <c r="O355" s="54"/>
      <c r="Z355" s="55"/>
    </row>
    <row r="356" spans="3:26" ht="12.75">
      <c r="C356" s="54"/>
      <c r="N356" s="55"/>
      <c r="O356" s="54"/>
      <c r="Z356" s="55"/>
    </row>
    <row r="357" spans="3:26" ht="12.75">
      <c r="C357" s="54"/>
      <c r="N357" s="55"/>
      <c r="O357" s="54"/>
      <c r="Z357" s="55"/>
    </row>
    <row r="358" spans="3:26" ht="12.75">
      <c r="C358" s="54"/>
      <c r="N358" s="55"/>
      <c r="O358" s="54"/>
      <c r="Z358" s="55"/>
    </row>
    <row r="359" spans="3:26" ht="12.75">
      <c r="C359" s="54"/>
      <c r="N359" s="55"/>
      <c r="O359" s="54"/>
      <c r="Z359" s="55"/>
    </row>
    <row r="360" spans="3:26" ht="12.75">
      <c r="C360" s="54"/>
      <c r="N360" s="55"/>
      <c r="O360" s="54"/>
      <c r="Z360" s="55"/>
    </row>
    <row r="361" spans="3:26" ht="12.75">
      <c r="C361" s="54"/>
      <c r="N361" s="55"/>
      <c r="O361" s="54"/>
      <c r="Z361" s="55"/>
    </row>
    <row r="362" spans="3:26" ht="12.75">
      <c r="C362" s="54"/>
      <c r="N362" s="55"/>
      <c r="O362" s="54"/>
      <c r="Z362" s="55"/>
    </row>
    <row r="363" spans="3:26" ht="12.75">
      <c r="C363" s="54"/>
      <c r="N363" s="55"/>
      <c r="O363" s="54"/>
      <c r="Z363" s="55"/>
    </row>
    <row r="364" spans="3:26" ht="12.75">
      <c r="C364" s="54"/>
      <c r="N364" s="55"/>
      <c r="O364" s="54"/>
      <c r="Z364" s="55"/>
    </row>
    <row r="365" spans="3:26" ht="12.75">
      <c r="C365" s="54"/>
      <c r="N365" s="55"/>
      <c r="O365" s="54"/>
      <c r="Z365" s="55"/>
    </row>
    <row r="366" spans="3:26" ht="12.75">
      <c r="C366" s="54"/>
      <c r="N366" s="55"/>
      <c r="O366" s="54"/>
      <c r="Z366" s="55"/>
    </row>
    <row r="367" spans="3:26" ht="12.75">
      <c r="C367" s="54"/>
      <c r="N367" s="55"/>
      <c r="O367" s="54"/>
      <c r="Z367" s="55"/>
    </row>
    <row r="368" spans="3:26" ht="12.75">
      <c r="C368" s="54"/>
      <c r="N368" s="55"/>
      <c r="O368" s="54"/>
      <c r="Z368" s="55"/>
    </row>
    <row r="369" spans="3:26" ht="12.75">
      <c r="C369" s="54"/>
      <c r="N369" s="55"/>
      <c r="O369" s="54"/>
      <c r="Z369" s="55"/>
    </row>
    <row r="370" spans="3:26" ht="12.75">
      <c r="C370" s="54"/>
      <c r="N370" s="55"/>
      <c r="O370" s="54"/>
      <c r="Z370" s="55"/>
    </row>
    <row r="371" spans="3:26" ht="12.75">
      <c r="C371" s="54"/>
      <c r="N371" s="55"/>
      <c r="O371" s="54"/>
      <c r="Z371" s="55"/>
    </row>
    <row r="372" spans="3:26" ht="12.75">
      <c r="C372" s="54"/>
      <c r="N372" s="55"/>
      <c r="O372" s="54"/>
      <c r="Z372" s="55"/>
    </row>
    <row r="373" spans="3:26" ht="12.75">
      <c r="C373" s="54"/>
      <c r="N373" s="55"/>
      <c r="O373" s="54"/>
      <c r="Z373" s="55"/>
    </row>
    <row r="374" spans="3:26" ht="12.75">
      <c r="C374" s="54"/>
      <c r="N374" s="55"/>
      <c r="O374" s="54"/>
      <c r="Z374" s="55"/>
    </row>
    <row r="375" spans="3:26" ht="12.75">
      <c r="C375" s="54"/>
      <c r="N375" s="55"/>
      <c r="O375" s="54"/>
      <c r="Z375" s="55"/>
    </row>
    <row r="376" spans="3:26" ht="12.75">
      <c r="C376" s="54"/>
      <c r="N376" s="55"/>
      <c r="O376" s="54"/>
      <c r="Z376" s="55"/>
    </row>
    <row r="377" spans="3:26" ht="12.75">
      <c r="C377" s="54"/>
      <c r="N377" s="55"/>
      <c r="O377" s="54"/>
      <c r="Z377" s="55"/>
    </row>
    <row r="378" spans="3:26" ht="12.75">
      <c r="C378" s="54"/>
      <c r="N378" s="55"/>
      <c r="O378" s="54"/>
      <c r="Z378" s="55"/>
    </row>
    <row r="379" spans="3:26" ht="12.75">
      <c r="C379" s="54"/>
      <c r="N379" s="55"/>
      <c r="O379" s="54"/>
      <c r="Z379" s="55"/>
    </row>
    <row r="380" spans="3:26" ht="12.75">
      <c r="C380" s="54"/>
      <c r="N380" s="55"/>
      <c r="O380" s="54"/>
      <c r="Z380" s="55"/>
    </row>
    <row r="381" spans="3:26" ht="12.75">
      <c r="C381" s="54"/>
      <c r="N381" s="55"/>
      <c r="O381" s="54"/>
      <c r="Z381" s="55"/>
    </row>
    <row r="382" spans="3:26" ht="12.75">
      <c r="C382" s="54"/>
      <c r="N382" s="55"/>
      <c r="O382" s="54"/>
      <c r="Z382" s="55"/>
    </row>
    <row r="383" spans="3:26" ht="12.75">
      <c r="C383" s="54"/>
      <c r="N383" s="55"/>
      <c r="O383" s="54"/>
      <c r="Z383" s="55"/>
    </row>
    <row r="384" spans="3:26" ht="12.75">
      <c r="C384" s="54"/>
      <c r="N384" s="55"/>
      <c r="O384" s="54"/>
      <c r="Z384" s="55"/>
    </row>
    <row r="385" spans="3:26" ht="12.75">
      <c r="C385" s="54"/>
      <c r="N385" s="55"/>
      <c r="O385" s="54"/>
      <c r="Z385" s="55"/>
    </row>
    <row r="386" spans="3:26" ht="12.75">
      <c r="C386" s="54"/>
      <c r="N386" s="55"/>
      <c r="O386" s="54"/>
      <c r="Z386" s="55"/>
    </row>
    <row r="387" spans="3:26" ht="12.75">
      <c r="C387" s="54"/>
      <c r="N387" s="55"/>
      <c r="O387" s="54"/>
      <c r="Z387" s="55"/>
    </row>
    <row r="388" spans="3:26" ht="12.75">
      <c r="C388" s="54"/>
      <c r="N388" s="55"/>
      <c r="O388" s="54"/>
      <c r="Z388" s="55"/>
    </row>
    <row r="389" spans="3:26" ht="12.75">
      <c r="C389" s="54"/>
      <c r="N389" s="55"/>
      <c r="O389" s="54"/>
      <c r="Z389" s="55"/>
    </row>
    <row r="390" spans="3:26" ht="12.75">
      <c r="C390" s="54"/>
      <c r="N390" s="55"/>
      <c r="O390" s="54"/>
      <c r="Z390" s="55"/>
    </row>
    <row r="391" spans="3:26" ht="12.75">
      <c r="C391" s="54"/>
      <c r="N391" s="55"/>
      <c r="O391" s="54"/>
      <c r="Z391" s="55"/>
    </row>
    <row r="392" spans="3:26" ht="12.75">
      <c r="C392" s="54"/>
      <c r="N392" s="55"/>
      <c r="O392" s="54"/>
      <c r="Z392" s="55"/>
    </row>
    <row r="393" spans="3:26" ht="12.75">
      <c r="C393" s="54"/>
      <c r="N393" s="55"/>
      <c r="O393" s="54"/>
      <c r="Z393" s="55"/>
    </row>
    <row r="394" spans="3:26" ht="12.75">
      <c r="C394" s="54"/>
      <c r="N394" s="55"/>
      <c r="O394" s="54"/>
      <c r="Z394" s="55"/>
    </row>
    <row r="395" spans="3:26" ht="12.75">
      <c r="C395" s="54"/>
      <c r="N395" s="55"/>
      <c r="O395" s="54"/>
      <c r="Z395" s="55"/>
    </row>
    <row r="396" spans="3:26" ht="12.75">
      <c r="C396" s="54"/>
      <c r="N396" s="55"/>
      <c r="O396" s="54"/>
      <c r="Z396" s="55"/>
    </row>
    <row r="397" spans="3:26" ht="12.75">
      <c r="C397" s="54"/>
      <c r="N397" s="55"/>
      <c r="O397" s="54"/>
      <c r="Z397" s="55"/>
    </row>
    <row r="398" spans="3:26" ht="12.75">
      <c r="C398" s="54"/>
      <c r="N398" s="55"/>
      <c r="O398" s="54"/>
      <c r="Z398" s="55"/>
    </row>
    <row r="399" spans="3:26" ht="12.75">
      <c r="C399" s="54"/>
      <c r="N399" s="55"/>
      <c r="O399" s="54"/>
      <c r="Z399" s="55"/>
    </row>
    <row r="400" spans="3:26" ht="12.75">
      <c r="C400" s="54"/>
      <c r="N400" s="55"/>
      <c r="O400" s="54"/>
      <c r="Z400" s="55"/>
    </row>
    <row r="401" spans="3:26" ht="12.75">
      <c r="C401" s="54"/>
      <c r="N401" s="55"/>
      <c r="O401" s="54"/>
      <c r="Z401" s="55"/>
    </row>
    <row r="402" spans="3:26" ht="12.75">
      <c r="C402" s="54"/>
      <c r="N402" s="55"/>
      <c r="O402" s="54"/>
      <c r="Z402" s="55"/>
    </row>
    <row r="403" spans="3:26" ht="12.75">
      <c r="C403" s="54"/>
      <c r="N403" s="55"/>
      <c r="O403" s="54"/>
      <c r="Z403" s="55"/>
    </row>
    <row r="404" spans="3:26" ht="12.75">
      <c r="C404" s="54"/>
      <c r="N404" s="55"/>
      <c r="O404" s="54"/>
      <c r="Z404" s="55"/>
    </row>
    <row r="405" spans="3:26" ht="12.75">
      <c r="C405" s="54"/>
      <c r="N405" s="55"/>
      <c r="O405" s="54"/>
      <c r="Z405" s="55"/>
    </row>
    <row r="406" spans="3:26" ht="12.75">
      <c r="C406" s="54"/>
      <c r="N406" s="55"/>
      <c r="O406" s="54"/>
      <c r="Z406" s="55"/>
    </row>
    <row r="407" spans="3:26" ht="12.75">
      <c r="C407" s="54"/>
      <c r="N407" s="55"/>
      <c r="O407" s="54"/>
      <c r="Z407" s="55"/>
    </row>
    <row r="408" spans="3:26" ht="12.75">
      <c r="C408" s="54"/>
      <c r="N408" s="55"/>
      <c r="O408" s="54"/>
      <c r="Z408" s="55"/>
    </row>
    <row r="409" spans="3:26" ht="12.75">
      <c r="C409" s="54"/>
      <c r="N409" s="55"/>
      <c r="O409" s="54"/>
      <c r="Z409" s="55"/>
    </row>
    <row r="410" spans="3:26" ht="12.75">
      <c r="C410" s="54"/>
      <c r="N410" s="55"/>
      <c r="O410" s="54"/>
      <c r="Z410" s="55"/>
    </row>
    <row r="411" spans="3:26" ht="12.75">
      <c r="C411" s="54"/>
      <c r="N411" s="55"/>
      <c r="O411" s="54"/>
      <c r="Z411" s="55"/>
    </row>
    <row r="412" spans="3:26" ht="12.75">
      <c r="C412" s="54"/>
      <c r="N412" s="55"/>
      <c r="O412" s="54"/>
      <c r="Z412" s="55"/>
    </row>
    <row r="413" spans="3:26" ht="12.75">
      <c r="C413" s="54"/>
      <c r="N413" s="55"/>
      <c r="O413" s="54"/>
      <c r="Z413" s="55"/>
    </row>
    <row r="414" spans="3:26" ht="12.75">
      <c r="C414" s="54"/>
      <c r="N414" s="55"/>
      <c r="O414" s="54"/>
      <c r="Z414" s="55"/>
    </row>
    <row r="415" spans="3:26" ht="12.75">
      <c r="C415" s="54"/>
      <c r="N415" s="55"/>
      <c r="O415" s="54"/>
      <c r="Z415" s="55"/>
    </row>
    <row r="416" spans="3:26" ht="12.75">
      <c r="C416" s="54"/>
      <c r="N416" s="55"/>
      <c r="O416" s="54"/>
      <c r="Z416" s="55"/>
    </row>
    <row r="417" spans="3:26" ht="12.75">
      <c r="C417" s="54"/>
      <c r="N417" s="55"/>
      <c r="O417" s="54"/>
      <c r="Z417" s="55"/>
    </row>
    <row r="418" spans="3:26" ht="12.75">
      <c r="C418" s="54"/>
      <c r="N418" s="55"/>
      <c r="O418" s="54"/>
      <c r="Z418" s="55"/>
    </row>
    <row r="419" spans="3:26" ht="12.75">
      <c r="C419" s="54"/>
      <c r="N419" s="55"/>
      <c r="O419" s="54"/>
      <c r="Z419" s="55"/>
    </row>
    <row r="420" spans="3:26" ht="12.75">
      <c r="C420" s="54"/>
      <c r="N420" s="55"/>
      <c r="O420" s="54"/>
      <c r="Z420" s="55"/>
    </row>
    <row r="421" spans="3:26" ht="12.75">
      <c r="C421" s="54"/>
      <c r="N421" s="55"/>
      <c r="O421" s="54"/>
      <c r="Z421" s="55"/>
    </row>
    <row r="422" spans="3:26" ht="12.75">
      <c r="C422" s="54"/>
      <c r="N422" s="55"/>
      <c r="O422" s="54"/>
      <c r="Z422" s="55"/>
    </row>
    <row r="423" spans="3:26" ht="12.75">
      <c r="C423" s="54"/>
      <c r="N423" s="55"/>
      <c r="O423" s="54"/>
      <c r="Z423" s="55"/>
    </row>
    <row r="424" spans="3:26" ht="12.75">
      <c r="C424" s="54"/>
      <c r="N424" s="55"/>
      <c r="O424" s="54"/>
      <c r="Z424" s="55"/>
    </row>
    <row r="425" spans="3:26" ht="12.75">
      <c r="C425" s="54"/>
      <c r="N425" s="55"/>
      <c r="O425" s="54"/>
      <c r="Z425" s="55"/>
    </row>
    <row r="426" spans="3:26" ht="12.75">
      <c r="C426" s="54"/>
      <c r="N426" s="55"/>
      <c r="O426" s="54"/>
      <c r="Z426" s="55"/>
    </row>
    <row r="427" spans="3:26" ht="12.75">
      <c r="C427" s="54"/>
      <c r="N427" s="55"/>
      <c r="O427" s="54"/>
      <c r="Z427" s="55"/>
    </row>
    <row r="428" spans="3:26" ht="12.75">
      <c r="C428" s="54"/>
      <c r="N428" s="55"/>
      <c r="O428" s="54"/>
      <c r="Z428" s="55"/>
    </row>
    <row r="429" spans="3:26" ht="12.75">
      <c r="C429" s="54"/>
      <c r="N429" s="55"/>
      <c r="O429" s="54"/>
      <c r="Z429" s="55"/>
    </row>
    <row r="430" spans="3:26" ht="12.75">
      <c r="C430" s="54"/>
      <c r="N430" s="55"/>
      <c r="O430" s="54"/>
      <c r="Z430" s="55"/>
    </row>
    <row r="431" spans="3:26" ht="12.75">
      <c r="C431" s="54"/>
      <c r="N431" s="55"/>
      <c r="O431" s="54"/>
      <c r="Z431" s="55"/>
    </row>
    <row r="432" spans="3:26" ht="12.75">
      <c r="C432" s="54"/>
      <c r="N432" s="55"/>
      <c r="O432" s="54"/>
      <c r="Z432" s="55"/>
    </row>
    <row r="433" spans="3:26" ht="12.75">
      <c r="C433" s="54"/>
      <c r="N433" s="55"/>
      <c r="O433" s="54"/>
      <c r="Z433" s="55"/>
    </row>
    <row r="434" spans="3:26" ht="12.75">
      <c r="C434" s="54"/>
      <c r="N434" s="55"/>
      <c r="O434" s="54"/>
      <c r="Z434" s="55"/>
    </row>
    <row r="435" spans="3:26" ht="12.75">
      <c r="C435" s="54"/>
      <c r="N435" s="55"/>
      <c r="O435" s="54"/>
      <c r="Z435" s="55"/>
    </row>
    <row r="436" spans="3:26" ht="12.75">
      <c r="C436" s="54"/>
      <c r="N436" s="55"/>
      <c r="O436" s="54"/>
      <c r="Z436" s="55"/>
    </row>
    <row r="437" spans="3:26" ht="12.75">
      <c r="C437" s="54"/>
      <c r="N437" s="55"/>
      <c r="O437" s="54"/>
      <c r="Z437" s="55"/>
    </row>
    <row r="438" spans="3:26" ht="12.75">
      <c r="C438" s="54"/>
      <c r="N438" s="55"/>
      <c r="O438" s="54"/>
      <c r="Z438" s="55"/>
    </row>
    <row r="439" spans="3:26" ht="12.75">
      <c r="C439" s="54"/>
      <c r="N439" s="55"/>
      <c r="O439" s="54"/>
      <c r="Z439" s="55"/>
    </row>
    <row r="440" spans="3:26" ht="12.75">
      <c r="C440" s="54"/>
      <c r="N440" s="55"/>
      <c r="O440" s="54"/>
      <c r="Z440" s="55"/>
    </row>
    <row r="441" spans="3:26" ht="12.75">
      <c r="C441" s="54"/>
      <c r="N441" s="55"/>
      <c r="O441" s="54"/>
      <c r="Z441" s="55"/>
    </row>
    <row r="442" spans="3:26" ht="12.75">
      <c r="C442" s="54"/>
      <c r="N442" s="55"/>
      <c r="O442" s="54"/>
      <c r="Z442" s="55"/>
    </row>
    <row r="443" spans="3:26" ht="12.75">
      <c r="C443" s="54"/>
      <c r="N443" s="55"/>
      <c r="O443" s="54"/>
      <c r="Z443" s="55"/>
    </row>
    <row r="444" spans="3:26" ht="12.75">
      <c r="C444" s="54"/>
      <c r="N444" s="55"/>
      <c r="O444" s="54"/>
      <c r="Z444" s="55"/>
    </row>
    <row r="445" spans="3:26" ht="12.75">
      <c r="C445" s="54"/>
      <c r="N445" s="55"/>
      <c r="O445" s="54"/>
      <c r="Z445" s="55"/>
    </row>
    <row r="446" spans="3:26" ht="12.75">
      <c r="C446" s="54"/>
      <c r="N446" s="55"/>
      <c r="O446" s="54"/>
      <c r="Z446" s="55"/>
    </row>
    <row r="447" spans="3:26" ht="12.75">
      <c r="C447" s="54"/>
      <c r="N447" s="55"/>
      <c r="O447" s="54"/>
      <c r="Z447" s="55"/>
    </row>
    <row r="448" spans="3:26" ht="12.75">
      <c r="C448" s="54"/>
      <c r="N448" s="55"/>
      <c r="O448" s="54"/>
      <c r="Z448" s="55"/>
    </row>
    <row r="449" spans="3:26" ht="12.75">
      <c r="C449" s="54"/>
      <c r="N449" s="55"/>
      <c r="O449" s="54"/>
      <c r="Z449" s="55"/>
    </row>
    <row r="450" spans="3:26" ht="12.75">
      <c r="C450" s="54"/>
      <c r="N450" s="55"/>
      <c r="O450" s="54"/>
      <c r="Z450" s="55"/>
    </row>
    <row r="451" spans="3:26" ht="12.75">
      <c r="C451" s="54"/>
      <c r="N451" s="55"/>
      <c r="O451" s="54"/>
      <c r="Z451" s="55"/>
    </row>
    <row r="452" spans="3:26" ht="12.75">
      <c r="C452" s="54"/>
      <c r="N452" s="55"/>
      <c r="O452" s="54"/>
      <c r="Z452" s="55"/>
    </row>
    <row r="453" spans="3:26" ht="12.75">
      <c r="C453" s="54"/>
      <c r="N453" s="55"/>
      <c r="O453" s="54"/>
      <c r="Z453" s="55"/>
    </row>
    <row r="454" spans="3:26" ht="12.75">
      <c r="C454" s="54"/>
      <c r="N454" s="55"/>
      <c r="O454" s="54"/>
      <c r="Z454" s="55"/>
    </row>
    <row r="455" spans="3:26" ht="12.75">
      <c r="C455" s="54"/>
      <c r="N455" s="55"/>
      <c r="O455" s="54"/>
      <c r="Z455" s="55"/>
    </row>
    <row r="456" spans="3:26" ht="12.75">
      <c r="C456" s="54"/>
      <c r="N456" s="55"/>
      <c r="O456" s="54"/>
      <c r="Z456" s="55"/>
    </row>
    <row r="457" spans="3:26" ht="12.75">
      <c r="C457" s="54"/>
      <c r="N457" s="55"/>
      <c r="O457" s="54"/>
      <c r="Z457" s="55"/>
    </row>
    <row r="458" spans="3:26" ht="12.75">
      <c r="C458" s="54"/>
      <c r="N458" s="55"/>
      <c r="O458" s="54"/>
      <c r="Z458" s="55"/>
    </row>
    <row r="459" spans="3:26" ht="12.75">
      <c r="C459" s="54"/>
      <c r="N459" s="55"/>
      <c r="O459" s="54"/>
      <c r="Z459" s="55"/>
    </row>
    <row r="460" spans="3:26" ht="12.75">
      <c r="C460" s="54"/>
      <c r="N460" s="55"/>
      <c r="O460" s="54"/>
      <c r="Z460" s="55"/>
    </row>
    <row r="461" spans="3:26" ht="12.75">
      <c r="C461" s="54"/>
      <c r="N461" s="55"/>
      <c r="O461" s="54"/>
      <c r="Z461" s="55"/>
    </row>
    <row r="462" spans="3:26" ht="12.75">
      <c r="C462" s="54"/>
      <c r="N462" s="55"/>
      <c r="O462" s="54"/>
      <c r="Z462" s="55"/>
    </row>
    <row r="463" spans="3:26" ht="12.75">
      <c r="C463" s="54"/>
      <c r="N463" s="55"/>
      <c r="O463" s="54"/>
      <c r="Z463" s="55"/>
    </row>
    <row r="464" spans="3:26" ht="12.75">
      <c r="C464" s="54"/>
      <c r="N464" s="55"/>
      <c r="O464" s="54"/>
      <c r="Z464" s="55"/>
    </row>
    <row r="465" spans="3:26" ht="12.75">
      <c r="C465" s="54"/>
      <c r="N465" s="55"/>
      <c r="O465" s="54"/>
      <c r="Z465" s="55"/>
    </row>
    <row r="466" spans="3:26" ht="12.75">
      <c r="C466" s="54"/>
      <c r="N466" s="55"/>
      <c r="O466" s="54"/>
      <c r="Z466" s="55"/>
    </row>
    <row r="467" spans="3:26" ht="12.75">
      <c r="C467" s="54"/>
      <c r="N467" s="55"/>
      <c r="O467" s="54"/>
      <c r="Z467" s="55"/>
    </row>
    <row r="468" spans="3:26" ht="12.75">
      <c r="C468" s="54"/>
      <c r="N468" s="55"/>
      <c r="O468" s="54"/>
      <c r="Z468" s="55"/>
    </row>
    <row r="469" spans="3:26" ht="12.75">
      <c r="C469" s="54"/>
      <c r="N469" s="55"/>
      <c r="O469" s="54"/>
      <c r="Z469" s="55"/>
    </row>
    <row r="470" spans="3:26" ht="12.75">
      <c r="C470" s="54"/>
      <c r="N470" s="55"/>
      <c r="O470" s="54"/>
      <c r="Z470" s="55"/>
    </row>
    <row r="471" spans="3:26" ht="12.75">
      <c r="C471" s="54"/>
      <c r="N471" s="55"/>
      <c r="O471" s="54"/>
      <c r="Z471" s="55"/>
    </row>
    <row r="472" spans="3:26" ht="12.75">
      <c r="C472" s="54"/>
      <c r="N472" s="55"/>
      <c r="O472" s="54"/>
      <c r="Z472" s="55"/>
    </row>
    <row r="473" spans="3:26" ht="12.75">
      <c r="C473" s="54"/>
      <c r="N473" s="55"/>
      <c r="O473" s="54"/>
      <c r="Z473" s="55"/>
    </row>
    <row r="474" spans="3:26" ht="12.75">
      <c r="C474" s="54"/>
      <c r="N474" s="55"/>
      <c r="O474" s="54"/>
      <c r="Z474" s="55"/>
    </row>
    <row r="475" spans="3:26" ht="12.75">
      <c r="C475" s="54"/>
      <c r="N475" s="55"/>
      <c r="O475" s="54"/>
      <c r="Z475" s="55"/>
    </row>
    <row r="476" spans="3:26" ht="12.75">
      <c r="C476" s="54"/>
      <c r="N476" s="55"/>
      <c r="O476" s="54"/>
      <c r="Z476" s="55"/>
    </row>
    <row r="477" spans="3:26" ht="12.75">
      <c r="C477" s="54"/>
      <c r="N477" s="55"/>
      <c r="O477" s="54"/>
      <c r="Z477" s="55"/>
    </row>
    <row r="478" spans="3:26" ht="12.75">
      <c r="C478" s="54"/>
      <c r="N478" s="55"/>
      <c r="O478" s="54"/>
      <c r="Z478" s="55"/>
    </row>
    <row r="479" spans="3:26" ht="12.75">
      <c r="C479" s="54"/>
      <c r="N479" s="55"/>
      <c r="O479" s="54"/>
      <c r="Z479" s="55"/>
    </row>
    <row r="480" spans="3:26" ht="12.75">
      <c r="C480" s="54"/>
      <c r="N480" s="55"/>
      <c r="O480" s="54"/>
      <c r="Z480" s="55"/>
    </row>
    <row r="481" spans="3:26" ht="12.75">
      <c r="C481" s="54"/>
      <c r="N481" s="55"/>
      <c r="O481" s="54"/>
      <c r="Z481" s="55"/>
    </row>
    <row r="482" spans="3:26" ht="12.75">
      <c r="C482" s="54"/>
      <c r="N482" s="55"/>
      <c r="O482" s="54"/>
      <c r="Z482" s="55"/>
    </row>
    <row r="483" spans="3:26" ht="12.75">
      <c r="C483" s="54"/>
      <c r="N483" s="55"/>
      <c r="O483" s="54"/>
      <c r="Z483" s="55"/>
    </row>
    <row r="484" spans="3:26" ht="12.75">
      <c r="C484" s="54"/>
      <c r="N484" s="55"/>
      <c r="O484" s="54"/>
      <c r="Z484" s="55"/>
    </row>
    <row r="485" spans="3:26" ht="12.75">
      <c r="C485" s="54"/>
      <c r="N485" s="55"/>
      <c r="O485" s="54"/>
      <c r="Z485" s="55"/>
    </row>
    <row r="486" spans="3:26" ht="12.75">
      <c r="C486" s="54"/>
      <c r="N486" s="55"/>
      <c r="O486" s="54"/>
      <c r="Z486" s="55"/>
    </row>
    <row r="487" spans="3:26" ht="12.75">
      <c r="C487" s="54"/>
      <c r="N487" s="55"/>
      <c r="O487" s="54"/>
      <c r="Z487" s="55"/>
    </row>
    <row r="488" spans="3:26" ht="12.75">
      <c r="C488" s="54"/>
      <c r="N488" s="55"/>
      <c r="O488" s="54"/>
      <c r="Z488" s="55"/>
    </row>
    <row r="489" spans="3:26" ht="12.75">
      <c r="C489" s="54"/>
      <c r="N489" s="55"/>
      <c r="O489" s="54"/>
      <c r="Z489" s="55"/>
    </row>
    <row r="490" spans="3:26" ht="12.75">
      <c r="C490" s="54"/>
      <c r="N490" s="55"/>
      <c r="O490" s="54"/>
      <c r="Z490" s="55"/>
    </row>
    <row r="491" spans="3:26" ht="12.75">
      <c r="C491" s="54"/>
      <c r="N491" s="55"/>
      <c r="O491" s="54"/>
      <c r="Z491" s="55"/>
    </row>
    <row r="492" spans="3:26" ht="12.75">
      <c r="C492" s="54"/>
      <c r="N492" s="55"/>
      <c r="O492" s="54"/>
      <c r="Z492" s="55"/>
    </row>
    <row r="493" spans="3:26" ht="12.75">
      <c r="C493" s="54"/>
      <c r="N493" s="55"/>
      <c r="O493" s="54"/>
      <c r="Z493" s="55"/>
    </row>
    <row r="494" spans="3:26" ht="12.75">
      <c r="C494" s="54"/>
      <c r="N494" s="55"/>
      <c r="O494" s="54"/>
      <c r="Z494" s="55"/>
    </row>
    <row r="495" spans="3:26" ht="12.75">
      <c r="C495" s="54"/>
      <c r="N495" s="55"/>
      <c r="O495" s="54"/>
      <c r="Z495" s="55"/>
    </row>
    <row r="496" spans="3:26" ht="12.75">
      <c r="C496" s="54"/>
      <c r="N496" s="55"/>
      <c r="O496" s="54"/>
      <c r="Z496" s="55"/>
    </row>
    <row r="497" spans="3:26" ht="12.75">
      <c r="C497" s="54"/>
      <c r="N497" s="55"/>
      <c r="O497" s="54"/>
      <c r="Z497" s="55"/>
    </row>
    <row r="498" spans="3:26" ht="12.75">
      <c r="C498" s="54"/>
      <c r="N498" s="55"/>
      <c r="O498" s="54"/>
      <c r="Z498" s="55"/>
    </row>
    <row r="499" spans="3:26" ht="12.75">
      <c r="C499" s="54"/>
      <c r="N499" s="55"/>
      <c r="O499" s="54"/>
      <c r="Z499" s="55"/>
    </row>
    <row r="500" spans="3:26" ht="12.75">
      <c r="C500" s="54"/>
      <c r="N500" s="55"/>
      <c r="O500" s="54"/>
      <c r="Z500" s="55"/>
    </row>
    <row r="501" spans="3:26" ht="12.75">
      <c r="C501" s="54"/>
      <c r="N501" s="55"/>
      <c r="O501" s="54"/>
      <c r="Z501" s="55"/>
    </row>
    <row r="502" spans="3:26" ht="12.75">
      <c r="C502" s="54"/>
      <c r="N502" s="55"/>
      <c r="O502" s="54"/>
      <c r="Z502" s="55"/>
    </row>
    <row r="503" spans="3:26" ht="12.75">
      <c r="C503" s="54"/>
      <c r="N503" s="55"/>
      <c r="O503" s="54"/>
      <c r="Z503" s="55"/>
    </row>
    <row r="504" spans="3:26" ht="12.75">
      <c r="C504" s="54"/>
      <c r="N504" s="55"/>
      <c r="O504" s="54"/>
      <c r="Z504" s="55"/>
    </row>
    <row r="505" spans="3:26" ht="12.75">
      <c r="C505" s="54"/>
      <c r="N505" s="55"/>
      <c r="O505" s="54"/>
      <c r="Z505" s="55"/>
    </row>
    <row r="506" spans="3:26" ht="12.75">
      <c r="C506" s="54"/>
      <c r="N506" s="55"/>
      <c r="O506" s="54"/>
      <c r="Z506" s="55"/>
    </row>
    <row r="507" spans="3:26" ht="12.75">
      <c r="C507" s="54"/>
      <c r="N507" s="55"/>
      <c r="O507" s="54"/>
      <c r="Z507" s="55"/>
    </row>
    <row r="508" spans="3:26" ht="12.75">
      <c r="C508" s="54"/>
      <c r="N508" s="55"/>
      <c r="O508" s="54"/>
      <c r="Z508" s="55"/>
    </row>
    <row r="509" spans="3:26" ht="12.75">
      <c r="C509" s="54"/>
      <c r="N509" s="55"/>
      <c r="O509" s="54"/>
      <c r="Z509" s="55"/>
    </row>
    <row r="510" spans="3:26" ht="12.75">
      <c r="C510" s="54"/>
      <c r="N510" s="55"/>
      <c r="O510" s="54"/>
      <c r="Z510" s="55"/>
    </row>
    <row r="511" spans="3:26" ht="12.75">
      <c r="C511" s="54"/>
      <c r="N511" s="55"/>
      <c r="O511" s="54"/>
      <c r="Z511" s="55"/>
    </row>
    <row r="512" spans="3:26" ht="12.75">
      <c r="C512" s="54"/>
      <c r="N512" s="55"/>
      <c r="O512" s="54"/>
      <c r="Z512" s="55"/>
    </row>
    <row r="513" spans="3:26" ht="12.75">
      <c r="C513" s="54"/>
      <c r="N513" s="55"/>
      <c r="O513" s="54"/>
      <c r="Z513" s="55"/>
    </row>
    <row r="514" spans="3:26" ht="12.75">
      <c r="C514" s="54"/>
      <c r="N514" s="55"/>
      <c r="O514" s="54"/>
      <c r="Z514" s="55"/>
    </row>
    <row r="515" spans="3:26" ht="12.75">
      <c r="C515" s="54"/>
      <c r="N515" s="55"/>
      <c r="O515" s="54"/>
      <c r="Z515" s="55"/>
    </row>
    <row r="516" spans="3:26" ht="12.75">
      <c r="C516" s="54"/>
      <c r="N516" s="55"/>
      <c r="O516" s="54"/>
      <c r="Z516" s="55"/>
    </row>
    <row r="517" spans="3:26" ht="12.75">
      <c r="C517" s="54"/>
      <c r="N517" s="55"/>
      <c r="O517" s="54"/>
      <c r="Z517" s="55"/>
    </row>
    <row r="518" spans="3:26" ht="12.75">
      <c r="C518" s="54"/>
      <c r="N518" s="55"/>
      <c r="O518" s="54"/>
      <c r="Z518" s="55"/>
    </row>
    <row r="519" spans="3:26" ht="12.75">
      <c r="C519" s="54"/>
      <c r="N519" s="55"/>
      <c r="O519" s="54"/>
      <c r="Z519" s="55"/>
    </row>
    <row r="520" spans="3:26" ht="12.75">
      <c r="C520" s="54"/>
      <c r="N520" s="55"/>
      <c r="O520" s="54"/>
      <c r="Z520" s="55"/>
    </row>
    <row r="521" spans="3:26" ht="12.75">
      <c r="C521" s="54"/>
      <c r="N521" s="55"/>
      <c r="O521" s="54"/>
      <c r="Z521" s="55"/>
    </row>
    <row r="522" spans="3:26" ht="12.75">
      <c r="C522" s="54"/>
      <c r="N522" s="55"/>
      <c r="O522" s="54"/>
      <c r="Z522" s="55"/>
    </row>
    <row r="523" spans="3:26" ht="12.75">
      <c r="C523" s="54"/>
      <c r="N523" s="55"/>
      <c r="O523" s="54"/>
      <c r="Z523" s="55"/>
    </row>
    <row r="524" spans="3:26" ht="12.75">
      <c r="C524" s="54"/>
      <c r="N524" s="55"/>
      <c r="O524" s="54"/>
      <c r="Z524" s="55"/>
    </row>
    <row r="525" spans="3:26" ht="12.75">
      <c r="C525" s="54"/>
      <c r="N525" s="55"/>
      <c r="O525" s="54"/>
      <c r="Z525" s="55"/>
    </row>
    <row r="526" spans="3:26" ht="12.75">
      <c r="C526" s="54"/>
      <c r="N526" s="55"/>
      <c r="O526" s="54"/>
      <c r="Z526" s="55"/>
    </row>
    <row r="527" spans="3:26" ht="12.75">
      <c r="C527" s="54"/>
      <c r="N527" s="55"/>
      <c r="O527" s="54"/>
      <c r="Z527" s="55"/>
    </row>
    <row r="528" spans="3:26" ht="12.75">
      <c r="C528" s="54"/>
      <c r="N528" s="55"/>
      <c r="O528" s="54"/>
      <c r="Z528" s="55"/>
    </row>
    <row r="529" spans="3:26" ht="12.75">
      <c r="C529" s="54"/>
      <c r="N529" s="55"/>
      <c r="O529" s="54"/>
      <c r="Z529" s="55"/>
    </row>
    <row r="530" spans="3:26" ht="12.75">
      <c r="C530" s="54"/>
      <c r="N530" s="55"/>
      <c r="O530" s="54"/>
      <c r="Z530" s="55"/>
    </row>
    <row r="531" spans="3:26" ht="12.75">
      <c r="C531" s="54"/>
      <c r="N531" s="55"/>
      <c r="O531" s="54"/>
      <c r="Z531" s="55"/>
    </row>
    <row r="532" spans="3:26" ht="12.75">
      <c r="C532" s="54"/>
      <c r="N532" s="55"/>
      <c r="O532" s="54"/>
      <c r="Z532" s="55"/>
    </row>
    <row r="533" spans="3:26" ht="12.75">
      <c r="C533" s="54"/>
      <c r="N533" s="55"/>
      <c r="O533" s="54"/>
      <c r="Z533" s="55"/>
    </row>
    <row r="534" spans="3:26" ht="12.75">
      <c r="C534" s="54"/>
      <c r="N534" s="55"/>
      <c r="O534" s="54"/>
      <c r="Z534" s="55"/>
    </row>
    <row r="535" spans="3:26" ht="12.75">
      <c r="C535" s="54"/>
      <c r="N535" s="55"/>
      <c r="O535" s="54"/>
      <c r="Z535" s="55"/>
    </row>
    <row r="536" spans="3:26" ht="12.75">
      <c r="C536" s="54"/>
      <c r="N536" s="55"/>
      <c r="O536" s="54"/>
      <c r="Z536" s="55"/>
    </row>
    <row r="537" spans="3:26" ht="12.75">
      <c r="C537" s="54"/>
      <c r="N537" s="55"/>
      <c r="O537" s="54"/>
      <c r="Z537" s="55"/>
    </row>
    <row r="538" spans="3:26" ht="12.75">
      <c r="C538" s="54"/>
      <c r="N538" s="55"/>
      <c r="O538" s="54"/>
      <c r="Z538" s="55"/>
    </row>
    <row r="539" spans="3:26" ht="12.75">
      <c r="C539" s="54"/>
      <c r="N539" s="55"/>
      <c r="O539" s="54"/>
      <c r="Z539" s="55"/>
    </row>
    <row r="540" spans="3:26" ht="12.75">
      <c r="C540" s="54"/>
      <c r="N540" s="55"/>
      <c r="O540" s="54"/>
      <c r="Z540" s="55"/>
    </row>
    <row r="541" spans="3:26" ht="12.75">
      <c r="C541" s="54"/>
      <c r="N541" s="55"/>
      <c r="O541" s="54"/>
      <c r="Z541" s="55"/>
    </row>
    <row r="542" spans="3:26" ht="12.75">
      <c r="C542" s="54"/>
      <c r="N542" s="55"/>
      <c r="O542" s="54"/>
      <c r="Z542" s="55"/>
    </row>
    <row r="543" spans="3:26" ht="12.75">
      <c r="C543" s="54"/>
      <c r="N543" s="55"/>
      <c r="O543" s="54"/>
      <c r="Z543" s="55"/>
    </row>
    <row r="544" spans="3:26" ht="12.75">
      <c r="C544" s="54"/>
      <c r="N544" s="55"/>
      <c r="O544" s="54"/>
      <c r="Z544" s="55"/>
    </row>
    <row r="545" spans="3:26" ht="12.75">
      <c r="C545" s="54"/>
      <c r="N545" s="55"/>
      <c r="O545" s="54"/>
      <c r="Z545" s="55"/>
    </row>
    <row r="546" spans="3:26" ht="12.75">
      <c r="C546" s="54"/>
      <c r="N546" s="55"/>
      <c r="O546" s="54"/>
      <c r="Z546" s="55"/>
    </row>
    <row r="547" spans="3:26" ht="12.75">
      <c r="C547" s="54"/>
      <c r="N547" s="55"/>
      <c r="O547" s="54"/>
      <c r="Z547" s="55"/>
    </row>
    <row r="548" spans="3:26" ht="12.75">
      <c r="C548" s="54"/>
      <c r="N548" s="55"/>
      <c r="O548" s="54"/>
      <c r="Z548" s="55"/>
    </row>
    <row r="549" spans="3:26" ht="12.75">
      <c r="C549" s="54"/>
      <c r="N549" s="55"/>
      <c r="O549" s="54"/>
      <c r="Z549" s="55"/>
    </row>
    <row r="550" spans="3:26" ht="12.75">
      <c r="C550" s="54"/>
      <c r="N550" s="55"/>
      <c r="O550" s="54"/>
      <c r="Z550" s="55"/>
    </row>
    <row r="551" spans="3:26" ht="12.75">
      <c r="C551" s="54"/>
      <c r="N551" s="55"/>
      <c r="O551" s="54"/>
      <c r="Z551" s="55"/>
    </row>
    <row r="552" spans="3:26" ht="12.75">
      <c r="C552" s="54"/>
      <c r="N552" s="55"/>
      <c r="O552" s="54"/>
      <c r="Z552" s="55"/>
    </row>
    <row r="553" spans="3:26" ht="12.75">
      <c r="C553" s="54"/>
      <c r="N553" s="55"/>
      <c r="O553" s="54"/>
      <c r="Z553" s="55"/>
    </row>
    <row r="554" spans="3:26" ht="12.75">
      <c r="C554" s="54"/>
      <c r="N554" s="55"/>
      <c r="O554" s="54"/>
      <c r="Z554" s="55"/>
    </row>
    <row r="555" spans="3:26" ht="12.75">
      <c r="C555" s="54"/>
      <c r="N555" s="55"/>
      <c r="O555" s="54"/>
      <c r="Z555" s="55"/>
    </row>
    <row r="556" spans="3:26" ht="12.75">
      <c r="C556" s="54"/>
      <c r="N556" s="55"/>
      <c r="O556" s="54"/>
      <c r="Z556" s="55"/>
    </row>
    <row r="557" spans="3:26" ht="12.75">
      <c r="C557" s="54"/>
      <c r="N557" s="55"/>
      <c r="O557" s="54"/>
      <c r="Z557" s="55"/>
    </row>
    <row r="558" spans="3:26" ht="12.75">
      <c r="C558" s="54"/>
      <c r="N558" s="55"/>
      <c r="O558" s="54"/>
      <c r="Z558" s="55"/>
    </row>
    <row r="559" spans="3:26" ht="12.75">
      <c r="C559" s="54"/>
      <c r="N559" s="55"/>
      <c r="O559" s="54"/>
      <c r="Z559" s="55"/>
    </row>
    <row r="560" spans="3:26" ht="12.75">
      <c r="C560" s="54"/>
      <c r="N560" s="55"/>
      <c r="O560" s="54"/>
      <c r="Z560" s="55"/>
    </row>
    <row r="561" spans="3:26" ht="12.75">
      <c r="C561" s="54"/>
      <c r="N561" s="55"/>
      <c r="O561" s="54"/>
      <c r="Z561" s="55"/>
    </row>
    <row r="562" spans="3:26" ht="12.75">
      <c r="C562" s="54"/>
      <c r="N562" s="55"/>
      <c r="O562" s="54"/>
      <c r="Z562" s="55"/>
    </row>
    <row r="563" spans="3:26" ht="12.75">
      <c r="C563" s="54"/>
      <c r="N563" s="55"/>
      <c r="O563" s="54"/>
      <c r="Z563" s="55"/>
    </row>
    <row r="564" spans="3:26" ht="12.75">
      <c r="C564" s="54"/>
      <c r="N564" s="55"/>
      <c r="O564" s="54"/>
      <c r="Z564" s="55"/>
    </row>
    <row r="565" spans="3:26" ht="12.75">
      <c r="C565" s="54"/>
      <c r="N565" s="55"/>
      <c r="O565" s="54"/>
      <c r="Z565" s="55"/>
    </row>
    <row r="566" spans="3:26" ht="12.75">
      <c r="C566" s="54"/>
      <c r="N566" s="55"/>
      <c r="O566" s="54"/>
      <c r="Z566" s="55"/>
    </row>
    <row r="567" spans="3:26" ht="12.75">
      <c r="C567" s="54"/>
      <c r="N567" s="55"/>
      <c r="O567" s="54"/>
      <c r="Z567" s="55"/>
    </row>
    <row r="568" spans="3:26" ht="12.75">
      <c r="C568" s="54"/>
      <c r="N568" s="55"/>
      <c r="O568" s="54"/>
      <c r="Z568" s="55"/>
    </row>
    <row r="569" spans="3:26" ht="12.75">
      <c r="C569" s="54"/>
      <c r="N569" s="55"/>
      <c r="O569" s="54"/>
      <c r="Z569" s="55"/>
    </row>
    <row r="570" spans="3:26" ht="12.75">
      <c r="C570" s="54"/>
      <c r="N570" s="55"/>
      <c r="O570" s="54"/>
      <c r="Z570" s="55"/>
    </row>
    <row r="571" spans="3:26" ht="12.75">
      <c r="C571" s="54"/>
      <c r="N571" s="55"/>
      <c r="O571" s="54"/>
      <c r="Z571" s="55"/>
    </row>
    <row r="572" spans="3:26" ht="12.75">
      <c r="C572" s="54"/>
      <c r="N572" s="55"/>
      <c r="O572" s="54"/>
      <c r="Z572" s="55"/>
    </row>
    <row r="573" spans="3:26" ht="12.75">
      <c r="C573" s="54"/>
      <c r="N573" s="55"/>
      <c r="O573" s="54"/>
      <c r="Z573" s="55"/>
    </row>
    <row r="574" spans="3:26" ht="12.75">
      <c r="C574" s="54"/>
      <c r="N574" s="55"/>
      <c r="O574" s="54"/>
      <c r="Z574" s="55"/>
    </row>
    <row r="575" spans="3:26" ht="12.75">
      <c r="C575" s="54"/>
      <c r="N575" s="55"/>
      <c r="O575" s="54"/>
      <c r="Z575" s="55"/>
    </row>
    <row r="576" spans="3:26" ht="12.75">
      <c r="C576" s="54"/>
      <c r="N576" s="55"/>
      <c r="O576" s="54"/>
      <c r="Z576" s="55"/>
    </row>
    <row r="577" spans="3:26" ht="12.75">
      <c r="C577" s="54"/>
      <c r="N577" s="55"/>
      <c r="O577" s="54"/>
      <c r="Z577" s="55"/>
    </row>
    <row r="578" spans="3:26" ht="12.75">
      <c r="C578" s="54"/>
      <c r="N578" s="55"/>
      <c r="O578" s="54"/>
      <c r="Z578" s="55"/>
    </row>
    <row r="579" spans="3:26" ht="12.75">
      <c r="C579" s="54"/>
      <c r="N579" s="55"/>
      <c r="O579" s="54"/>
      <c r="Z579" s="55"/>
    </row>
    <row r="580" spans="3:26" ht="12.75">
      <c r="C580" s="54"/>
      <c r="N580" s="55"/>
      <c r="O580" s="54"/>
      <c r="Z580" s="55"/>
    </row>
    <row r="581" spans="3:26" ht="12.75">
      <c r="C581" s="54"/>
      <c r="N581" s="55"/>
      <c r="O581" s="54"/>
      <c r="Z581" s="55"/>
    </row>
    <row r="582" spans="3:26" ht="12.75">
      <c r="C582" s="54"/>
      <c r="N582" s="55"/>
      <c r="O582" s="54"/>
      <c r="Z582" s="55"/>
    </row>
    <row r="583" spans="3:26" ht="12.75">
      <c r="C583" s="54"/>
      <c r="N583" s="55"/>
      <c r="O583" s="54"/>
      <c r="Z583" s="55"/>
    </row>
    <row r="584" spans="3:26" ht="12.75">
      <c r="C584" s="54"/>
      <c r="N584" s="55"/>
      <c r="O584" s="54"/>
      <c r="Z584" s="55"/>
    </row>
    <row r="585" spans="3:26" ht="12.75">
      <c r="C585" s="54"/>
      <c r="N585" s="55"/>
      <c r="O585" s="54"/>
      <c r="Z585" s="55"/>
    </row>
    <row r="586" spans="3:26" ht="12.75">
      <c r="C586" s="54"/>
      <c r="N586" s="55"/>
      <c r="O586" s="54"/>
      <c r="Z586" s="55"/>
    </row>
    <row r="587" spans="3:26" ht="12.75">
      <c r="C587" s="54"/>
      <c r="N587" s="55"/>
      <c r="O587" s="54"/>
      <c r="Z587" s="55"/>
    </row>
    <row r="588" spans="3:26" ht="12.75">
      <c r="C588" s="54"/>
      <c r="N588" s="55"/>
      <c r="O588" s="54"/>
      <c r="Z588" s="55"/>
    </row>
    <row r="589" spans="3:26" ht="12.75">
      <c r="C589" s="54"/>
      <c r="N589" s="55"/>
      <c r="O589" s="54"/>
      <c r="Z589" s="55"/>
    </row>
    <row r="590" spans="3:26" ht="12.75">
      <c r="C590" s="54"/>
      <c r="N590" s="55"/>
      <c r="O590" s="54"/>
      <c r="Z590" s="55"/>
    </row>
    <row r="591" spans="3:26" ht="12.75">
      <c r="C591" s="54"/>
      <c r="N591" s="55"/>
      <c r="O591" s="54"/>
      <c r="Z591" s="55"/>
    </row>
    <row r="592" spans="3:26" ht="12.75">
      <c r="C592" s="54"/>
      <c r="N592" s="55"/>
      <c r="O592" s="54"/>
      <c r="Z592" s="55"/>
    </row>
    <row r="593" spans="3:26" ht="12.75">
      <c r="C593" s="54"/>
      <c r="N593" s="55"/>
      <c r="O593" s="54"/>
      <c r="Z593" s="55"/>
    </row>
    <row r="594" spans="3:26" ht="12.75">
      <c r="C594" s="54"/>
      <c r="N594" s="55"/>
      <c r="O594" s="54"/>
      <c r="Z594" s="55"/>
    </row>
    <row r="595" spans="3:26" ht="12.75">
      <c r="C595" s="54"/>
      <c r="N595" s="55"/>
      <c r="O595" s="54"/>
      <c r="Z595" s="55"/>
    </row>
    <row r="596" spans="3:26" ht="12.75">
      <c r="C596" s="54"/>
      <c r="N596" s="55"/>
      <c r="O596" s="54"/>
      <c r="Z596" s="55"/>
    </row>
    <row r="597" spans="3:26" ht="12.75">
      <c r="C597" s="54"/>
      <c r="N597" s="55"/>
      <c r="O597" s="54"/>
      <c r="Z597" s="55"/>
    </row>
    <row r="598" spans="3:26" ht="12.75">
      <c r="C598" s="54"/>
      <c r="N598" s="55"/>
      <c r="O598" s="54"/>
      <c r="Z598" s="55"/>
    </row>
    <row r="599" spans="3:26" ht="12.75">
      <c r="C599" s="54"/>
      <c r="N599" s="55"/>
      <c r="O599" s="54"/>
      <c r="Z599" s="55"/>
    </row>
    <row r="600" spans="3:26" ht="12.75">
      <c r="C600" s="54"/>
      <c r="N600" s="55"/>
      <c r="O600" s="54"/>
      <c r="Z600" s="55"/>
    </row>
    <row r="601" spans="3:26" ht="12.75">
      <c r="C601" s="54"/>
      <c r="N601" s="55"/>
      <c r="O601" s="54"/>
      <c r="Z601" s="55"/>
    </row>
    <row r="602" spans="3:26" ht="12.75">
      <c r="C602" s="54"/>
      <c r="N602" s="55"/>
      <c r="O602" s="54"/>
      <c r="Z602" s="55"/>
    </row>
    <row r="603" spans="3:26" ht="12.75">
      <c r="C603" s="54"/>
      <c r="N603" s="55"/>
      <c r="O603" s="54"/>
      <c r="Z603" s="55"/>
    </row>
    <row r="604" spans="3:26" ht="12.75">
      <c r="C604" s="54"/>
      <c r="N604" s="55"/>
      <c r="O604" s="54"/>
      <c r="Z604" s="55"/>
    </row>
    <row r="605" spans="3:26" ht="12.75">
      <c r="C605" s="54"/>
      <c r="N605" s="55"/>
      <c r="O605" s="54"/>
      <c r="Z605" s="55"/>
    </row>
    <row r="606" spans="3:26" ht="12.75">
      <c r="C606" s="54"/>
      <c r="N606" s="55"/>
      <c r="O606" s="54"/>
      <c r="Z606" s="55"/>
    </row>
    <row r="607" spans="3:26" ht="12.75">
      <c r="C607" s="54"/>
      <c r="N607" s="55"/>
      <c r="O607" s="54"/>
      <c r="Z607" s="55"/>
    </row>
    <row r="608" spans="3:26" ht="12.75">
      <c r="C608" s="54"/>
      <c r="N608" s="55"/>
      <c r="O608" s="54"/>
      <c r="Z608" s="55"/>
    </row>
    <row r="609" spans="3:26" ht="12.75">
      <c r="C609" s="54"/>
      <c r="N609" s="55"/>
      <c r="O609" s="54"/>
      <c r="Z609" s="55"/>
    </row>
    <row r="610" spans="3:26" ht="12.75">
      <c r="C610" s="54"/>
      <c r="N610" s="55"/>
      <c r="O610" s="54"/>
      <c r="Z610" s="55"/>
    </row>
    <row r="611" spans="3:26" ht="12.75">
      <c r="C611" s="54"/>
      <c r="N611" s="55"/>
      <c r="O611" s="54"/>
      <c r="Z611" s="55"/>
    </row>
    <row r="612" spans="3:26" ht="12.75">
      <c r="C612" s="54"/>
      <c r="N612" s="55"/>
      <c r="O612" s="54"/>
      <c r="Z612" s="55"/>
    </row>
    <row r="613" spans="3:26" ht="12.75">
      <c r="C613" s="54"/>
      <c r="N613" s="55"/>
      <c r="O613" s="54"/>
      <c r="Z613" s="55"/>
    </row>
    <row r="614" spans="3:26" ht="12.75">
      <c r="C614" s="54"/>
      <c r="N614" s="55"/>
      <c r="O614" s="54"/>
      <c r="Z614" s="55"/>
    </row>
    <row r="615" spans="3:26" ht="12.75">
      <c r="C615" s="54"/>
      <c r="N615" s="55"/>
      <c r="O615" s="54"/>
      <c r="Z615" s="55"/>
    </row>
    <row r="616" spans="3:26" ht="12.75">
      <c r="C616" s="54"/>
      <c r="N616" s="55"/>
      <c r="O616" s="54"/>
      <c r="Z616" s="55"/>
    </row>
    <row r="617" spans="3:26" ht="12.75">
      <c r="C617" s="54"/>
      <c r="N617" s="55"/>
      <c r="O617" s="54"/>
      <c r="Z617" s="55"/>
    </row>
    <row r="618" spans="3:26" ht="12.75">
      <c r="C618" s="54"/>
      <c r="N618" s="55"/>
      <c r="O618" s="54"/>
      <c r="Z618" s="55"/>
    </row>
    <row r="619" spans="3:26" ht="12.75">
      <c r="C619" s="54"/>
      <c r="N619" s="55"/>
      <c r="O619" s="54"/>
      <c r="Z619" s="55"/>
    </row>
    <row r="620" spans="3:26" ht="12.75">
      <c r="C620" s="54"/>
      <c r="N620" s="55"/>
      <c r="O620" s="54"/>
      <c r="Z620" s="55"/>
    </row>
    <row r="621" spans="3:26" ht="12.75">
      <c r="C621" s="54"/>
      <c r="N621" s="55"/>
      <c r="O621" s="54"/>
      <c r="Z621" s="55"/>
    </row>
    <row r="622" spans="3:26" ht="12.75">
      <c r="C622" s="54"/>
      <c r="N622" s="55"/>
      <c r="O622" s="54"/>
      <c r="Z622" s="55"/>
    </row>
    <row r="623" spans="3:26" ht="12.75">
      <c r="C623" s="54"/>
      <c r="N623" s="55"/>
      <c r="O623" s="54"/>
      <c r="Z623" s="55"/>
    </row>
    <row r="624" spans="3:26" ht="12.75">
      <c r="C624" s="54"/>
      <c r="N624" s="55"/>
      <c r="O624" s="54"/>
      <c r="Z624" s="55"/>
    </row>
    <row r="625" spans="3:26" ht="12.75">
      <c r="C625" s="54"/>
      <c r="N625" s="55"/>
      <c r="O625" s="54"/>
      <c r="Z625" s="55"/>
    </row>
    <row r="626" spans="3:26" ht="12.75">
      <c r="C626" s="54"/>
      <c r="N626" s="55"/>
      <c r="O626" s="54"/>
      <c r="Z626" s="55"/>
    </row>
    <row r="627" spans="3:26" ht="12.75">
      <c r="C627" s="54"/>
      <c r="N627" s="55"/>
      <c r="O627" s="54"/>
      <c r="Z627" s="55"/>
    </row>
    <row r="628" spans="3:26" ht="12.75">
      <c r="C628" s="54"/>
      <c r="N628" s="55"/>
      <c r="O628" s="54"/>
      <c r="Z628" s="55"/>
    </row>
    <row r="629" spans="3:26" ht="12.75">
      <c r="C629" s="54"/>
      <c r="N629" s="55"/>
      <c r="O629" s="54"/>
      <c r="Z629" s="55"/>
    </row>
    <row r="630" spans="3:26" ht="12.75">
      <c r="C630" s="54"/>
      <c r="N630" s="55"/>
      <c r="O630" s="54"/>
      <c r="Z630" s="55"/>
    </row>
    <row r="631" spans="3:26" ht="12.75">
      <c r="C631" s="54"/>
      <c r="N631" s="55"/>
      <c r="O631" s="54"/>
      <c r="Z631" s="55"/>
    </row>
    <row r="632" spans="3:26" ht="12.75">
      <c r="C632" s="54"/>
      <c r="N632" s="55"/>
      <c r="O632" s="54"/>
      <c r="Z632" s="55"/>
    </row>
    <row r="633" spans="3:26" ht="12.75">
      <c r="C633" s="54"/>
      <c r="N633" s="55"/>
      <c r="O633" s="54"/>
      <c r="Z633" s="55"/>
    </row>
    <row r="634" spans="3:26" ht="12.75">
      <c r="C634" s="54"/>
      <c r="N634" s="55"/>
      <c r="O634" s="54"/>
      <c r="Z634" s="55"/>
    </row>
    <row r="635" spans="3:26" ht="12.75">
      <c r="C635" s="54"/>
      <c r="N635" s="55"/>
      <c r="O635" s="54"/>
      <c r="Z635" s="55"/>
    </row>
    <row r="636" spans="3:26" ht="12.75">
      <c r="C636" s="54"/>
      <c r="N636" s="55"/>
      <c r="O636" s="54"/>
      <c r="Z636" s="55"/>
    </row>
    <row r="637" spans="3:26" ht="12.75">
      <c r="C637" s="54"/>
      <c r="N637" s="55"/>
      <c r="O637" s="54"/>
      <c r="Z637" s="55"/>
    </row>
    <row r="638" spans="3:26" ht="12.75">
      <c r="C638" s="54"/>
      <c r="N638" s="55"/>
      <c r="O638" s="54"/>
      <c r="Z638" s="55"/>
    </row>
    <row r="639" spans="3:26" ht="12.75">
      <c r="C639" s="54"/>
      <c r="N639" s="55"/>
      <c r="O639" s="54"/>
      <c r="Z639" s="55"/>
    </row>
    <row r="640" spans="3:26" ht="12.75">
      <c r="C640" s="54"/>
      <c r="N640" s="55"/>
      <c r="O640" s="54"/>
      <c r="Z640" s="55"/>
    </row>
    <row r="641" spans="3:26" ht="12.75">
      <c r="C641" s="54"/>
      <c r="N641" s="55"/>
      <c r="O641" s="54"/>
      <c r="Z641" s="55"/>
    </row>
    <row r="642" spans="3:26" ht="12.75">
      <c r="C642" s="54"/>
      <c r="N642" s="55"/>
      <c r="O642" s="54"/>
      <c r="Z642" s="55"/>
    </row>
    <row r="643" spans="3:26" ht="12.75">
      <c r="C643" s="54"/>
      <c r="N643" s="55"/>
      <c r="O643" s="54"/>
      <c r="Z643" s="55"/>
    </row>
    <row r="644" spans="3:26" ht="12.75">
      <c r="C644" s="54"/>
      <c r="N644" s="55"/>
      <c r="O644" s="54"/>
      <c r="Z644" s="55"/>
    </row>
    <row r="645" spans="3:26" ht="12.75">
      <c r="C645" s="54"/>
      <c r="N645" s="55"/>
      <c r="O645" s="54"/>
      <c r="Z645" s="55"/>
    </row>
    <row r="646" spans="3:26" ht="12.75">
      <c r="C646" s="54"/>
      <c r="N646" s="55"/>
      <c r="O646" s="54"/>
      <c r="Z646" s="55"/>
    </row>
    <row r="647" spans="3:26" ht="12.75">
      <c r="C647" s="54"/>
      <c r="N647" s="55"/>
      <c r="O647" s="54"/>
      <c r="Z647" s="55"/>
    </row>
    <row r="648" spans="3:26" ht="12.75">
      <c r="C648" s="54"/>
      <c r="N648" s="55"/>
      <c r="O648" s="54"/>
      <c r="Z648" s="55"/>
    </row>
    <row r="649" spans="3:26" ht="12.75">
      <c r="C649" s="54"/>
      <c r="N649" s="55"/>
      <c r="O649" s="54"/>
      <c r="Z649" s="55"/>
    </row>
    <row r="650" spans="3:26" ht="12.75">
      <c r="C650" s="54"/>
      <c r="N650" s="55"/>
      <c r="O650" s="54"/>
      <c r="Z650" s="55"/>
    </row>
    <row r="651" spans="3:26" ht="12.75">
      <c r="C651" s="54"/>
      <c r="N651" s="55"/>
      <c r="O651" s="54"/>
      <c r="Z651" s="55"/>
    </row>
    <row r="652" spans="3:26" ht="12.75">
      <c r="C652" s="54"/>
      <c r="N652" s="55"/>
      <c r="O652" s="54"/>
      <c r="Z652" s="55"/>
    </row>
    <row r="653" spans="3:26" ht="12.75">
      <c r="C653" s="54"/>
      <c r="N653" s="55"/>
      <c r="O653" s="54"/>
      <c r="Z653" s="55"/>
    </row>
    <row r="654" spans="3:26" ht="12.75">
      <c r="C654" s="54"/>
      <c r="N654" s="55"/>
      <c r="O654" s="54"/>
      <c r="Z654" s="55"/>
    </row>
    <row r="655" spans="3:26" ht="12.75">
      <c r="C655" s="54"/>
      <c r="N655" s="55"/>
      <c r="O655" s="54"/>
      <c r="Z655" s="55"/>
    </row>
    <row r="656" spans="3:26" ht="12.75">
      <c r="C656" s="54"/>
      <c r="N656" s="55"/>
      <c r="O656" s="54"/>
      <c r="Z656" s="55"/>
    </row>
    <row r="657" spans="3:26" ht="12.75">
      <c r="C657" s="54"/>
      <c r="N657" s="55"/>
      <c r="O657" s="54"/>
      <c r="Z657" s="55"/>
    </row>
    <row r="658" spans="3:26" ht="12.75">
      <c r="C658" s="54"/>
      <c r="N658" s="55"/>
      <c r="O658" s="54"/>
      <c r="Z658" s="55"/>
    </row>
    <row r="659" spans="3:26" ht="12.75">
      <c r="C659" s="54"/>
      <c r="N659" s="55"/>
      <c r="O659" s="54"/>
      <c r="Z659" s="55"/>
    </row>
    <row r="660" spans="3:26" ht="12.75">
      <c r="C660" s="54"/>
      <c r="N660" s="55"/>
      <c r="O660" s="54"/>
      <c r="Z660" s="55"/>
    </row>
    <row r="661" spans="3:26" ht="12.75">
      <c r="C661" s="54"/>
      <c r="N661" s="55"/>
      <c r="O661" s="54"/>
      <c r="Z661" s="55"/>
    </row>
    <row r="662" spans="3:26" ht="12.75">
      <c r="C662" s="54"/>
      <c r="N662" s="55"/>
      <c r="O662" s="54"/>
      <c r="Z662" s="55"/>
    </row>
    <row r="663" spans="3:26" ht="12.75">
      <c r="C663" s="54"/>
      <c r="N663" s="55"/>
      <c r="O663" s="54"/>
      <c r="Z663" s="55"/>
    </row>
    <row r="664" spans="3:26" ht="12.75">
      <c r="C664" s="54"/>
      <c r="N664" s="55"/>
      <c r="O664" s="54"/>
      <c r="Z664" s="55"/>
    </row>
    <row r="665" spans="3:26" ht="12.75">
      <c r="C665" s="54"/>
      <c r="N665" s="55"/>
      <c r="O665" s="54"/>
      <c r="Z665" s="55"/>
    </row>
    <row r="666" spans="3:26" ht="12.75">
      <c r="C666" s="54"/>
      <c r="N666" s="55"/>
      <c r="O666" s="54"/>
      <c r="Z666" s="55"/>
    </row>
    <row r="667" spans="3:26" ht="12.75">
      <c r="C667" s="54"/>
      <c r="N667" s="55"/>
      <c r="O667" s="54"/>
      <c r="Z667" s="55"/>
    </row>
    <row r="668" spans="3:26" ht="12.75">
      <c r="C668" s="54"/>
      <c r="N668" s="55"/>
      <c r="O668" s="54"/>
      <c r="Z668" s="55"/>
    </row>
    <row r="669" spans="3:26" ht="12.75">
      <c r="C669" s="54"/>
      <c r="N669" s="55"/>
      <c r="O669" s="54"/>
      <c r="Z669" s="55"/>
    </row>
    <row r="670" spans="3:26" ht="12.75">
      <c r="C670" s="54"/>
      <c r="N670" s="55"/>
      <c r="O670" s="54"/>
      <c r="Z670" s="55"/>
    </row>
    <row r="671" spans="3:26" ht="12.75">
      <c r="C671" s="54"/>
      <c r="N671" s="55"/>
      <c r="O671" s="54"/>
      <c r="Z671" s="55"/>
    </row>
    <row r="672" spans="3:26" ht="12.75">
      <c r="C672" s="54"/>
      <c r="N672" s="55"/>
      <c r="O672" s="54"/>
      <c r="Z672" s="55"/>
    </row>
    <row r="673" spans="3:26" ht="12.75">
      <c r="C673" s="54"/>
      <c r="N673" s="55"/>
      <c r="O673" s="54"/>
      <c r="Z673" s="55"/>
    </row>
    <row r="674" spans="3:26" ht="12.75">
      <c r="C674" s="54"/>
      <c r="N674" s="55"/>
      <c r="O674" s="54"/>
      <c r="Z674" s="55"/>
    </row>
    <row r="675" spans="3:26" ht="12.75">
      <c r="C675" s="54"/>
      <c r="N675" s="55"/>
      <c r="O675" s="54"/>
      <c r="Z675" s="55"/>
    </row>
    <row r="676" spans="3:26" ht="12.75">
      <c r="C676" s="54"/>
      <c r="N676" s="55"/>
      <c r="O676" s="54"/>
      <c r="Z676" s="55"/>
    </row>
    <row r="677" spans="3:26" ht="12.75">
      <c r="C677" s="54"/>
      <c r="N677" s="55"/>
      <c r="O677" s="54"/>
      <c r="Z677" s="55"/>
    </row>
    <row r="678" spans="3:26" ht="12.75">
      <c r="C678" s="54"/>
      <c r="N678" s="55"/>
      <c r="O678" s="54"/>
      <c r="Z678" s="55"/>
    </row>
    <row r="679" spans="3:26" ht="12.75">
      <c r="C679" s="54"/>
      <c r="N679" s="55"/>
      <c r="O679" s="54"/>
      <c r="Z679" s="55"/>
    </row>
    <row r="680" spans="3:26" ht="12.75">
      <c r="C680" s="54"/>
      <c r="N680" s="55"/>
      <c r="O680" s="54"/>
      <c r="Z680" s="55"/>
    </row>
    <row r="681" spans="3:26" ht="12.75">
      <c r="C681" s="54"/>
      <c r="N681" s="55"/>
      <c r="O681" s="54"/>
      <c r="Z681" s="55"/>
    </row>
    <row r="682" spans="3:26" ht="12.75">
      <c r="C682" s="54"/>
      <c r="N682" s="55"/>
      <c r="O682" s="54"/>
      <c r="Z682" s="55"/>
    </row>
    <row r="683" spans="3:26" ht="12.75">
      <c r="C683" s="54"/>
      <c r="N683" s="55"/>
      <c r="O683" s="54"/>
      <c r="Z683" s="55"/>
    </row>
    <row r="684" spans="3:26" ht="12.75">
      <c r="C684" s="54"/>
      <c r="N684" s="55"/>
      <c r="O684" s="54"/>
      <c r="Z684" s="55"/>
    </row>
    <row r="685" spans="3:26" ht="12.75">
      <c r="C685" s="54"/>
      <c r="N685" s="55"/>
      <c r="O685" s="54"/>
      <c r="Z685" s="55"/>
    </row>
    <row r="686" spans="3:26" ht="12.75">
      <c r="C686" s="54"/>
      <c r="N686" s="55"/>
      <c r="O686" s="54"/>
      <c r="Z686" s="55"/>
    </row>
    <row r="687" spans="3:26" ht="12.75">
      <c r="C687" s="54"/>
      <c r="N687" s="55"/>
      <c r="O687" s="54"/>
      <c r="Z687" s="55"/>
    </row>
    <row r="688" spans="3:26" ht="12.75">
      <c r="C688" s="54"/>
      <c r="N688" s="55"/>
      <c r="O688" s="54"/>
      <c r="Z688" s="55"/>
    </row>
    <row r="689" spans="3:26" ht="12.75">
      <c r="C689" s="54"/>
      <c r="N689" s="55"/>
      <c r="O689" s="54"/>
      <c r="Z689" s="55"/>
    </row>
    <row r="690" spans="3:26" ht="12.75">
      <c r="C690" s="54"/>
      <c r="N690" s="55"/>
      <c r="O690" s="54"/>
      <c r="Z690" s="55"/>
    </row>
    <row r="691" spans="3:26" ht="12.75">
      <c r="C691" s="54"/>
      <c r="N691" s="55"/>
      <c r="O691" s="54"/>
      <c r="Z691" s="55"/>
    </row>
    <row r="692" spans="3:26" ht="12.75">
      <c r="C692" s="54"/>
      <c r="N692" s="55"/>
      <c r="O692" s="54"/>
      <c r="Z692" s="55"/>
    </row>
    <row r="693" spans="3:26" ht="12.75">
      <c r="C693" s="54"/>
      <c r="N693" s="55"/>
      <c r="O693" s="54"/>
      <c r="Z693" s="55"/>
    </row>
    <row r="694" spans="3:26" ht="12.75">
      <c r="C694" s="54"/>
      <c r="N694" s="55"/>
      <c r="O694" s="54"/>
      <c r="Z694" s="55"/>
    </row>
    <row r="695" spans="3:26" ht="12.75">
      <c r="C695" s="54"/>
      <c r="N695" s="55"/>
      <c r="O695" s="54"/>
      <c r="Z695" s="55"/>
    </row>
    <row r="696" spans="3:26" ht="12.75">
      <c r="C696" s="54"/>
      <c r="N696" s="55"/>
      <c r="O696" s="54"/>
      <c r="Z696" s="55"/>
    </row>
    <row r="697" spans="3:26" ht="12.75">
      <c r="C697" s="54"/>
      <c r="N697" s="55"/>
      <c r="O697" s="54"/>
      <c r="Z697" s="55"/>
    </row>
    <row r="698" spans="3:26" ht="12.75">
      <c r="C698" s="54"/>
      <c r="N698" s="55"/>
      <c r="O698" s="54"/>
      <c r="Z698" s="55"/>
    </row>
    <row r="699" spans="3:26" ht="12.75">
      <c r="C699" s="54"/>
      <c r="N699" s="55"/>
      <c r="O699" s="54"/>
      <c r="Z699" s="55"/>
    </row>
    <row r="700" spans="3:26" ht="12.75">
      <c r="C700" s="54"/>
      <c r="N700" s="55"/>
      <c r="O700" s="54"/>
      <c r="Z700" s="55"/>
    </row>
    <row r="701" spans="3:26" ht="12.75">
      <c r="C701" s="54"/>
      <c r="N701" s="55"/>
      <c r="O701" s="54"/>
      <c r="Z701" s="55"/>
    </row>
    <row r="702" spans="3:26" ht="12.75">
      <c r="C702" s="54"/>
      <c r="N702" s="55"/>
      <c r="O702" s="54"/>
      <c r="Z702" s="55"/>
    </row>
    <row r="703" spans="3:26" ht="12.75">
      <c r="C703" s="54"/>
      <c r="N703" s="55"/>
      <c r="O703" s="54"/>
      <c r="Z703" s="55"/>
    </row>
    <row r="704" spans="3:26" ht="12.75">
      <c r="C704" s="54"/>
      <c r="N704" s="55"/>
      <c r="O704" s="54"/>
      <c r="Z704" s="55"/>
    </row>
    <row r="705" spans="3:26" ht="12.75">
      <c r="C705" s="54"/>
      <c r="N705" s="55"/>
      <c r="O705" s="54"/>
      <c r="Z705" s="55"/>
    </row>
    <row r="706" spans="3:26" ht="12.75">
      <c r="C706" s="54"/>
      <c r="N706" s="55"/>
      <c r="O706" s="54"/>
      <c r="Z706" s="55"/>
    </row>
    <row r="707" spans="3:26" ht="12.75">
      <c r="C707" s="54"/>
      <c r="N707" s="55"/>
      <c r="O707" s="54"/>
      <c r="Z707" s="55"/>
    </row>
    <row r="708" spans="3:26" ht="12.75">
      <c r="C708" s="54"/>
      <c r="N708" s="55"/>
      <c r="O708" s="54"/>
      <c r="Z708" s="55"/>
    </row>
    <row r="709" spans="3:26" ht="12.75">
      <c r="C709" s="54"/>
      <c r="N709" s="55"/>
      <c r="O709" s="54"/>
      <c r="Z709" s="55"/>
    </row>
    <row r="710" spans="3:26" ht="12.75">
      <c r="C710" s="54"/>
      <c r="N710" s="55"/>
      <c r="O710" s="54"/>
      <c r="Z710" s="55"/>
    </row>
    <row r="711" spans="3:26" ht="12.75">
      <c r="C711" s="54"/>
      <c r="N711" s="55"/>
      <c r="O711" s="54"/>
      <c r="Z711" s="55"/>
    </row>
    <row r="712" spans="3:26" ht="12.75">
      <c r="C712" s="54"/>
      <c r="N712" s="55"/>
      <c r="O712" s="54"/>
      <c r="Z712" s="55"/>
    </row>
    <row r="713" spans="3:26" ht="12.75">
      <c r="C713" s="54"/>
      <c r="N713" s="55"/>
      <c r="O713" s="54"/>
      <c r="Z713" s="55"/>
    </row>
    <row r="714" spans="3:26" ht="12.75">
      <c r="C714" s="54"/>
      <c r="N714" s="55"/>
      <c r="O714" s="54"/>
      <c r="Z714" s="55"/>
    </row>
    <row r="715" spans="3:26" ht="12.75">
      <c r="C715" s="54"/>
      <c r="N715" s="55"/>
      <c r="O715" s="54"/>
      <c r="Z715" s="55"/>
    </row>
    <row r="716" spans="3:26" ht="12.75">
      <c r="C716" s="54"/>
      <c r="N716" s="55"/>
      <c r="O716" s="54"/>
      <c r="Z716" s="55"/>
    </row>
    <row r="717" spans="3:26" ht="12.75">
      <c r="C717" s="54"/>
      <c r="N717" s="55"/>
      <c r="O717" s="54"/>
      <c r="Z717" s="55"/>
    </row>
    <row r="718" spans="3:26" ht="12.75">
      <c r="C718" s="54"/>
      <c r="N718" s="55"/>
      <c r="O718" s="54"/>
      <c r="Z718" s="55"/>
    </row>
    <row r="719" spans="3:26" ht="12.75">
      <c r="C719" s="54"/>
      <c r="N719" s="55"/>
      <c r="O719" s="54"/>
      <c r="Z719" s="55"/>
    </row>
    <row r="720" spans="3:26" ht="12.75">
      <c r="C720" s="54"/>
      <c r="N720" s="55"/>
      <c r="O720" s="54"/>
      <c r="Z720" s="55"/>
    </row>
    <row r="721" spans="3:26" ht="12.75">
      <c r="C721" s="54"/>
      <c r="N721" s="55"/>
      <c r="O721" s="54"/>
      <c r="Z721" s="55"/>
    </row>
    <row r="722" spans="3:26" ht="12.75">
      <c r="C722" s="54"/>
      <c r="N722" s="55"/>
      <c r="O722" s="54"/>
      <c r="Z722" s="55"/>
    </row>
    <row r="723" spans="3:26" ht="12.75">
      <c r="C723" s="54"/>
      <c r="N723" s="55"/>
      <c r="O723" s="54"/>
      <c r="Z723" s="55"/>
    </row>
    <row r="724" spans="3:26" ht="12.75">
      <c r="C724" s="54"/>
      <c r="N724" s="55"/>
      <c r="O724" s="54"/>
      <c r="Z724" s="55"/>
    </row>
    <row r="725" spans="3:26" ht="12.75">
      <c r="C725" s="54"/>
      <c r="N725" s="55"/>
      <c r="O725" s="54"/>
      <c r="Z725" s="55"/>
    </row>
    <row r="726" spans="3:26" ht="12.75">
      <c r="C726" s="54"/>
      <c r="N726" s="55"/>
      <c r="O726" s="54"/>
      <c r="Z726" s="55"/>
    </row>
    <row r="727" spans="3:26" ht="12.75">
      <c r="C727" s="54"/>
      <c r="N727" s="55"/>
      <c r="O727" s="54"/>
      <c r="Z727" s="55"/>
    </row>
    <row r="728" spans="3:26" ht="12.75">
      <c r="C728" s="54"/>
      <c r="N728" s="55"/>
      <c r="O728" s="54"/>
      <c r="Z728" s="55"/>
    </row>
    <row r="729" spans="3:26" ht="12.75">
      <c r="C729" s="54"/>
      <c r="N729" s="55"/>
      <c r="O729" s="54"/>
      <c r="Z729" s="55"/>
    </row>
    <row r="730" spans="3:26" ht="12.75">
      <c r="C730" s="54"/>
      <c r="N730" s="55"/>
      <c r="O730" s="54"/>
      <c r="Z730" s="55"/>
    </row>
    <row r="731" spans="3:26" ht="12.75">
      <c r="C731" s="54"/>
      <c r="N731" s="55"/>
      <c r="O731" s="54"/>
      <c r="Z731" s="55"/>
    </row>
    <row r="732" spans="3:26" ht="12.75">
      <c r="C732" s="54"/>
      <c r="N732" s="55"/>
      <c r="O732" s="54"/>
      <c r="Z732" s="55"/>
    </row>
    <row r="733" spans="3:26" ht="12.75">
      <c r="C733" s="54"/>
      <c r="N733" s="55"/>
      <c r="O733" s="54"/>
      <c r="Z733" s="55"/>
    </row>
    <row r="734" spans="3:26" ht="12.75">
      <c r="C734" s="54"/>
      <c r="N734" s="55"/>
      <c r="O734" s="54"/>
      <c r="Z734" s="55"/>
    </row>
    <row r="735" spans="3:26" ht="12.75">
      <c r="C735" s="54"/>
      <c r="N735" s="55"/>
      <c r="O735" s="54"/>
      <c r="Z735" s="55"/>
    </row>
    <row r="736" spans="3:26" ht="12.75">
      <c r="C736" s="54"/>
      <c r="N736" s="55"/>
      <c r="O736" s="54"/>
      <c r="Z736" s="55"/>
    </row>
    <row r="737" spans="3:26" ht="12.75">
      <c r="C737" s="54"/>
      <c r="N737" s="55"/>
      <c r="O737" s="54"/>
      <c r="Z737" s="55"/>
    </row>
    <row r="738" spans="3:26" ht="12.75">
      <c r="C738" s="54"/>
      <c r="N738" s="55"/>
      <c r="O738" s="54"/>
      <c r="Z738" s="55"/>
    </row>
    <row r="739" spans="3:26" ht="12.75">
      <c r="C739" s="54"/>
      <c r="N739" s="55"/>
      <c r="O739" s="54"/>
      <c r="Z739" s="55"/>
    </row>
    <row r="740" spans="3:26" ht="12.75">
      <c r="C740" s="54"/>
      <c r="N740" s="55"/>
      <c r="O740" s="54"/>
      <c r="Z740" s="55"/>
    </row>
    <row r="741" spans="3:26" ht="12.75">
      <c r="C741" s="54"/>
      <c r="N741" s="55"/>
      <c r="O741" s="54"/>
      <c r="Z741" s="55"/>
    </row>
    <row r="742" spans="3:26" ht="12.75">
      <c r="C742" s="54"/>
      <c r="N742" s="55"/>
      <c r="O742" s="54"/>
      <c r="Z742" s="55"/>
    </row>
    <row r="743" spans="3:26" ht="12.75">
      <c r="C743" s="54"/>
      <c r="N743" s="55"/>
      <c r="O743" s="54"/>
      <c r="Z743" s="55"/>
    </row>
    <row r="744" spans="3:26" ht="12.75">
      <c r="C744" s="54"/>
      <c r="N744" s="55"/>
      <c r="O744" s="54"/>
      <c r="Z744" s="55"/>
    </row>
    <row r="745" spans="3:26" ht="12.75">
      <c r="C745" s="54"/>
      <c r="N745" s="55"/>
      <c r="O745" s="54"/>
      <c r="Z745" s="55"/>
    </row>
    <row r="746" spans="3:26" ht="12.75">
      <c r="C746" s="54"/>
      <c r="N746" s="55"/>
      <c r="O746" s="54"/>
      <c r="Z746" s="55"/>
    </row>
    <row r="747" spans="3:26" ht="12.75">
      <c r="C747" s="54"/>
      <c r="N747" s="55"/>
      <c r="O747" s="54"/>
      <c r="Z747" s="55"/>
    </row>
    <row r="748" spans="3:26" ht="12.75">
      <c r="C748" s="54"/>
      <c r="N748" s="55"/>
      <c r="O748" s="54"/>
      <c r="Z748" s="55"/>
    </row>
    <row r="749" spans="3:26" ht="12.75">
      <c r="C749" s="54"/>
      <c r="N749" s="55"/>
      <c r="O749" s="54"/>
      <c r="Z749" s="55"/>
    </row>
    <row r="750" spans="3:26" ht="12.75">
      <c r="C750" s="54"/>
      <c r="N750" s="55"/>
      <c r="O750" s="54"/>
      <c r="Z750" s="55"/>
    </row>
    <row r="751" spans="3:26" ht="12.75">
      <c r="C751" s="54"/>
      <c r="N751" s="55"/>
      <c r="O751" s="54"/>
      <c r="Z751" s="55"/>
    </row>
    <row r="752" spans="3:26" ht="12.75">
      <c r="C752" s="54"/>
      <c r="N752" s="55"/>
      <c r="O752" s="54"/>
      <c r="Z752" s="55"/>
    </row>
    <row r="753" spans="3:26" ht="12.75">
      <c r="C753" s="54"/>
      <c r="N753" s="55"/>
      <c r="O753" s="54"/>
      <c r="Z753" s="55"/>
    </row>
    <row r="754" spans="3:26" ht="12.75">
      <c r="C754" s="54"/>
      <c r="N754" s="55"/>
      <c r="O754" s="54"/>
      <c r="Z754" s="55"/>
    </row>
    <row r="755" spans="3:26" ht="12.75">
      <c r="C755" s="54"/>
      <c r="N755" s="55"/>
      <c r="O755" s="54"/>
      <c r="Z755" s="55"/>
    </row>
    <row r="756" spans="3:26" ht="12.75">
      <c r="C756" s="54"/>
      <c r="N756" s="55"/>
      <c r="O756" s="54"/>
      <c r="Z756" s="55"/>
    </row>
    <row r="757" spans="3:26" ht="12.75">
      <c r="C757" s="54"/>
      <c r="N757" s="55"/>
      <c r="O757" s="54"/>
      <c r="Z757" s="55"/>
    </row>
    <row r="758" spans="3:26" ht="12.75">
      <c r="C758" s="54"/>
      <c r="N758" s="55"/>
      <c r="O758" s="54"/>
      <c r="Z758" s="55"/>
    </row>
    <row r="759" spans="3:26" ht="12.75">
      <c r="C759" s="54"/>
      <c r="N759" s="55"/>
      <c r="O759" s="54"/>
      <c r="Z759" s="55"/>
    </row>
    <row r="760" spans="3:26" ht="12.75">
      <c r="C760" s="54"/>
      <c r="N760" s="55"/>
      <c r="O760" s="54"/>
      <c r="Z760" s="55"/>
    </row>
    <row r="761" spans="3:26" ht="12.75">
      <c r="C761" s="54"/>
      <c r="N761" s="55"/>
      <c r="O761" s="54"/>
      <c r="Z761" s="55"/>
    </row>
    <row r="762" spans="3:26" ht="12.75">
      <c r="C762" s="54"/>
      <c r="N762" s="55"/>
      <c r="O762" s="54"/>
      <c r="Z762" s="55"/>
    </row>
    <row r="763" spans="3:26" ht="12.75">
      <c r="C763" s="54"/>
      <c r="N763" s="55"/>
      <c r="O763" s="54"/>
      <c r="Z763" s="55"/>
    </row>
    <row r="764" spans="3:26" ht="12.75">
      <c r="C764" s="54"/>
      <c r="N764" s="55"/>
      <c r="O764" s="54"/>
      <c r="Z764" s="55"/>
    </row>
    <row r="765" spans="3:26" ht="12.75">
      <c r="C765" s="54"/>
      <c r="N765" s="55"/>
      <c r="O765" s="54"/>
      <c r="Z765" s="55"/>
    </row>
    <row r="766" spans="3:26" ht="12.75">
      <c r="C766" s="54"/>
      <c r="N766" s="55"/>
      <c r="O766" s="54"/>
      <c r="Z766" s="55"/>
    </row>
    <row r="767" spans="3:26" ht="12.75">
      <c r="C767" s="54"/>
      <c r="N767" s="55"/>
      <c r="O767" s="54"/>
      <c r="Z767" s="55"/>
    </row>
    <row r="768" spans="3:26" ht="12.75">
      <c r="C768" s="54"/>
      <c r="N768" s="55"/>
      <c r="O768" s="54"/>
      <c r="Z768" s="55"/>
    </row>
    <row r="769" spans="3:26" ht="12.75">
      <c r="C769" s="54"/>
      <c r="N769" s="55"/>
      <c r="O769" s="54"/>
      <c r="Z769" s="55"/>
    </row>
    <row r="770" spans="3:26" ht="12.75">
      <c r="C770" s="54"/>
      <c r="N770" s="55"/>
      <c r="O770" s="54"/>
      <c r="Z770" s="55"/>
    </row>
    <row r="771" spans="3:26" ht="12.75">
      <c r="C771" s="54"/>
      <c r="N771" s="55"/>
      <c r="O771" s="54"/>
      <c r="Z771" s="55"/>
    </row>
    <row r="772" spans="3:26" ht="12.75">
      <c r="C772" s="54"/>
      <c r="N772" s="55"/>
      <c r="O772" s="54"/>
      <c r="Z772" s="55"/>
    </row>
    <row r="773" spans="3:26" ht="12.75">
      <c r="C773" s="54"/>
      <c r="N773" s="55"/>
      <c r="O773" s="54"/>
      <c r="Z773" s="55"/>
    </row>
    <row r="774" spans="3:26" ht="12.75">
      <c r="C774" s="54"/>
      <c r="N774" s="55"/>
      <c r="O774" s="54"/>
      <c r="Z774" s="55"/>
    </row>
    <row r="775" spans="3:26" ht="12.75">
      <c r="C775" s="54"/>
      <c r="N775" s="55"/>
      <c r="O775" s="54"/>
      <c r="Z775" s="55"/>
    </row>
    <row r="776" spans="3:26" ht="12.75">
      <c r="C776" s="54"/>
      <c r="N776" s="55"/>
      <c r="O776" s="54"/>
      <c r="Z776" s="55"/>
    </row>
    <row r="777" spans="3:26" ht="12.75">
      <c r="C777" s="54"/>
      <c r="N777" s="55"/>
      <c r="O777" s="54"/>
      <c r="Z777" s="55"/>
    </row>
    <row r="778" spans="3:26" ht="12.75">
      <c r="C778" s="54"/>
      <c r="N778" s="55"/>
      <c r="O778" s="54"/>
      <c r="Z778" s="55"/>
    </row>
    <row r="779" spans="3:26" ht="12.75">
      <c r="C779" s="54"/>
      <c r="N779" s="55"/>
      <c r="O779" s="54"/>
      <c r="Z779" s="55"/>
    </row>
    <row r="780" spans="3:26" ht="12.75">
      <c r="C780" s="54"/>
      <c r="N780" s="55"/>
      <c r="O780" s="54"/>
      <c r="Z780" s="55"/>
    </row>
    <row r="781" spans="3:26" ht="12.75">
      <c r="C781" s="54"/>
      <c r="N781" s="55"/>
      <c r="O781" s="54"/>
      <c r="Z781" s="55"/>
    </row>
    <row r="782" spans="3:26" ht="12.75">
      <c r="C782" s="54"/>
      <c r="N782" s="55"/>
      <c r="O782" s="54"/>
      <c r="Z782" s="55"/>
    </row>
    <row r="783" spans="3:26" ht="12.75">
      <c r="C783" s="54"/>
      <c r="N783" s="55"/>
      <c r="O783" s="54"/>
      <c r="Z783" s="55"/>
    </row>
    <row r="784" spans="3:26" ht="12.75">
      <c r="C784" s="54"/>
      <c r="N784" s="55"/>
      <c r="O784" s="54"/>
      <c r="Z784" s="55"/>
    </row>
    <row r="785" spans="3:26" ht="12.75">
      <c r="C785" s="54"/>
      <c r="N785" s="55"/>
      <c r="O785" s="54"/>
      <c r="Z785" s="55"/>
    </row>
    <row r="786" spans="3:26" ht="12.75">
      <c r="C786" s="54"/>
      <c r="N786" s="55"/>
      <c r="O786" s="54"/>
      <c r="Z786" s="55"/>
    </row>
    <row r="787" spans="3:26" ht="12.75">
      <c r="C787" s="54"/>
      <c r="N787" s="55"/>
      <c r="O787" s="54"/>
      <c r="Z787" s="55"/>
    </row>
    <row r="788" spans="3:26" ht="12.75">
      <c r="C788" s="54"/>
      <c r="N788" s="55"/>
      <c r="O788" s="54"/>
      <c r="Z788" s="55"/>
    </row>
    <row r="789" spans="3:26" ht="12.75">
      <c r="C789" s="54"/>
      <c r="N789" s="55"/>
      <c r="O789" s="54"/>
      <c r="Z789" s="55"/>
    </row>
    <row r="790" spans="3:26" ht="12.75">
      <c r="C790" s="54"/>
      <c r="N790" s="55"/>
      <c r="O790" s="54"/>
      <c r="Z790" s="55"/>
    </row>
    <row r="791" spans="3:26" ht="12.75">
      <c r="C791" s="54"/>
      <c r="N791" s="55"/>
      <c r="O791" s="54"/>
      <c r="Z791" s="55"/>
    </row>
    <row r="792" spans="3:26" ht="12.75">
      <c r="C792" s="54"/>
      <c r="N792" s="55"/>
      <c r="O792" s="54"/>
      <c r="Z792" s="55"/>
    </row>
    <row r="793" spans="3:26" ht="12.75">
      <c r="C793" s="54"/>
      <c r="N793" s="55"/>
      <c r="O793" s="54"/>
      <c r="Z793" s="55"/>
    </row>
    <row r="794" spans="3:26" ht="12.75">
      <c r="C794" s="54"/>
      <c r="N794" s="55"/>
      <c r="O794" s="54"/>
      <c r="Z794" s="55"/>
    </row>
    <row r="795" spans="3:26" ht="12.75">
      <c r="C795" s="54"/>
      <c r="N795" s="55"/>
      <c r="O795" s="54"/>
      <c r="Z795" s="55"/>
    </row>
    <row r="796" spans="3:26" ht="12.75">
      <c r="C796" s="54"/>
      <c r="N796" s="55"/>
      <c r="O796" s="54"/>
      <c r="Z796" s="55"/>
    </row>
    <row r="797" spans="3:26" ht="12.75">
      <c r="C797" s="54"/>
      <c r="N797" s="55"/>
      <c r="O797" s="54"/>
      <c r="Z797" s="55"/>
    </row>
    <row r="798" spans="3:26" ht="12.75">
      <c r="C798" s="54"/>
      <c r="N798" s="55"/>
      <c r="O798" s="54"/>
      <c r="Z798" s="55"/>
    </row>
    <row r="799" spans="3:26" ht="12.75">
      <c r="C799" s="54"/>
      <c r="N799" s="55"/>
      <c r="O799" s="54"/>
      <c r="Z799" s="55"/>
    </row>
    <row r="800" spans="3:26" ht="12.75">
      <c r="C800" s="54"/>
      <c r="N800" s="55"/>
      <c r="O800" s="54"/>
      <c r="Z800" s="55"/>
    </row>
    <row r="801" spans="3:26" ht="12.75">
      <c r="C801" s="54"/>
      <c r="N801" s="55"/>
      <c r="O801" s="54"/>
      <c r="Z801" s="55"/>
    </row>
    <row r="802" spans="3:26" ht="12.75">
      <c r="C802" s="54"/>
      <c r="N802" s="55"/>
      <c r="O802" s="54"/>
      <c r="Z802" s="55"/>
    </row>
    <row r="803" spans="3:26" ht="12.75">
      <c r="C803" s="54"/>
      <c r="N803" s="55"/>
      <c r="O803" s="54"/>
      <c r="Z803" s="55"/>
    </row>
    <row r="804" spans="3:26" ht="12.75">
      <c r="C804" s="54"/>
      <c r="N804" s="55"/>
      <c r="O804" s="54"/>
      <c r="Z804" s="55"/>
    </row>
    <row r="805" spans="3:26" ht="12.75">
      <c r="C805" s="54"/>
      <c r="N805" s="55"/>
      <c r="O805" s="54"/>
      <c r="Z805" s="55"/>
    </row>
    <row r="806" spans="3:26" ht="12.75">
      <c r="C806" s="54"/>
      <c r="N806" s="55"/>
      <c r="O806" s="54"/>
      <c r="Z806" s="55"/>
    </row>
    <row r="807" spans="3:26" ht="12.75">
      <c r="C807" s="54"/>
      <c r="N807" s="55"/>
      <c r="O807" s="54"/>
      <c r="Z807" s="55"/>
    </row>
    <row r="808" spans="3:26" ht="12.75">
      <c r="C808" s="54"/>
      <c r="N808" s="55"/>
      <c r="O808" s="54"/>
      <c r="Z808" s="55"/>
    </row>
    <row r="809" spans="3:26" ht="12.75">
      <c r="C809" s="54"/>
      <c r="N809" s="55"/>
      <c r="O809" s="54"/>
      <c r="Z809" s="55"/>
    </row>
    <row r="810" spans="3:26" ht="12.75">
      <c r="C810" s="54"/>
      <c r="N810" s="55"/>
      <c r="O810" s="54"/>
      <c r="Z810" s="55"/>
    </row>
    <row r="811" spans="3:26" ht="12.75">
      <c r="C811" s="54"/>
      <c r="N811" s="55"/>
      <c r="O811" s="54"/>
      <c r="Z811" s="55"/>
    </row>
    <row r="812" spans="3:26" ht="12.75">
      <c r="C812" s="54"/>
      <c r="N812" s="55"/>
      <c r="O812" s="54"/>
      <c r="Z812" s="55"/>
    </row>
    <row r="813" spans="3:26" ht="12.75">
      <c r="C813" s="54"/>
      <c r="N813" s="55"/>
      <c r="O813" s="54"/>
      <c r="Z813" s="55"/>
    </row>
    <row r="814" spans="3:26" ht="12.75">
      <c r="C814" s="54"/>
      <c r="N814" s="55"/>
      <c r="O814" s="54"/>
      <c r="Z814" s="55"/>
    </row>
    <row r="815" spans="3:26" ht="12.75">
      <c r="C815" s="54"/>
      <c r="N815" s="55"/>
      <c r="O815" s="54"/>
      <c r="Z815" s="55"/>
    </row>
    <row r="816" spans="3:26" ht="12.75">
      <c r="C816" s="54"/>
      <c r="N816" s="55"/>
      <c r="O816" s="54"/>
      <c r="Z816" s="55"/>
    </row>
    <row r="817" spans="3:26" ht="12.75">
      <c r="C817" s="54"/>
      <c r="N817" s="55"/>
      <c r="O817" s="54"/>
      <c r="Z817" s="55"/>
    </row>
    <row r="818" spans="3:26" ht="12.75">
      <c r="C818" s="54"/>
      <c r="N818" s="55"/>
      <c r="O818" s="54"/>
      <c r="Z818" s="55"/>
    </row>
    <row r="819" spans="3:26" ht="12.75">
      <c r="C819" s="54"/>
      <c r="N819" s="55"/>
      <c r="O819" s="54"/>
      <c r="Z819" s="55"/>
    </row>
    <row r="820" spans="3:26" ht="12.75">
      <c r="C820" s="54"/>
      <c r="N820" s="55"/>
      <c r="O820" s="54"/>
      <c r="Z820" s="55"/>
    </row>
    <row r="821" spans="3:26" ht="12.75">
      <c r="C821" s="54"/>
      <c r="N821" s="55"/>
      <c r="O821" s="54"/>
      <c r="Z821" s="55"/>
    </row>
    <row r="822" spans="3:26" ht="12.75">
      <c r="C822" s="54"/>
      <c r="N822" s="55"/>
      <c r="O822" s="54"/>
      <c r="Z822" s="55"/>
    </row>
    <row r="823" spans="3:26" ht="12.75">
      <c r="C823" s="54"/>
      <c r="N823" s="55"/>
      <c r="O823" s="54"/>
      <c r="Z823" s="55"/>
    </row>
    <row r="824" spans="3:26" ht="12.75">
      <c r="C824" s="54"/>
      <c r="N824" s="55"/>
      <c r="O824" s="54"/>
      <c r="Z824" s="55"/>
    </row>
    <row r="825" spans="3:26" ht="12.75">
      <c r="C825" s="54"/>
      <c r="N825" s="55"/>
      <c r="O825" s="54"/>
      <c r="Z825" s="55"/>
    </row>
    <row r="826" spans="3:26" ht="12.75">
      <c r="C826" s="54"/>
      <c r="N826" s="55"/>
      <c r="O826" s="54"/>
      <c r="Z826" s="55"/>
    </row>
    <row r="827" spans="3:26" ht="12.75">
      <c r="C827" s="54"/>
      <c r="N827" s="55"/>
      <c r="O827" s="54"/>
      <c r="Z827" s="55"/>
    </row>
    <row r="828" spans="3:26" ht="12.75">
      <c r="C828" s="54"/>
      <c r="N828" s="55"/>
      <c r="O828" s="54"/>
      <c r="Z828" s="55"/>
    </row>
    <row r="829" spans="3:26" ht="12.75">
      <c r="C829" s="54"/>
      <c r="N829" s="55"/>
      <c r="O829" s="54"/>
      <c r="Z829" s="55"/>
    </row>
    <row r="830" spans="3:26" ht="12.75">
      <c r="C830" s="54"/>
      <c r="N830" s="55"/>
      <c r="O830" s="54"/>
      <c r="Z830" s="55"/>
    </row>
    <row r="831" spans="3:26" ht="12.75">
      <c r="C831" s="54"/>
      <c r="N831" s="55"/>
      <c r="O831" s="54"/>
      <c r="Z831" s="55"/>
    </row>
    <row r="832" spans="3:26" ht="12.75">
      <c r="C832" s="54"/>
      <c r="N832" s="55"/>
      <c r="O832" s="54"/>
      <c r="Z832" s="55"/>
    </row>
    <row r="833" spans="3:26" ht="12.75">
      <c r="C833" s="54"/>
      <c r="N833" s="55"/>
      <c r="O833" s="54"/>
      <c r="Z833" s="55"/>
    </row>
    <row r="834" spans="3:26" ht="12.75">
      <c r="C834" s="54"/>
      <c r="N834" s="55"/>
      <c r="O834" s="54"/>
      <c r="Z834" s="55"/>
    </row>
    <row r="835" spans="3:26" ht="12.75">
      <c r="C835" s="54"/>
      <c r="N835" s="55"/>
      <c r="O835" s="54"/>
      <c r="Z835" s="55"/>
    </row>
    <row r="836" spans="3:26" ht="12.75">
      <c r="C836" s="54"/>
      <c r="N836" s="55"/>
      <c r="O836" s="54"/>
      <c r="Z836" s="55"/>
    </row>
    <row r="837" spans="3:26" ht="12.75">
      <c r="C837" s="54"/>
      <c r="N837" s="55"/>
      <c r="O837" s="54"/>
      <c r="Z837" s="55"/>
    </row>
    <row r="838" spans="3:26" ht="12.75">
      <c r="C838" s="54"/>
      <c r="N838" s="55"/>
      <c r="O838" s="54"/>
      <c r="Z838" s="55"/>
    </row>
    <row r="839" spans="3:26" ht="12.75">
      <c r="C839" s="54"/>
      <c r="N839" s="55"/>
      <c r="O839" s="54"/>
      <c r="Z839" s="55"/>
    </row>
    <row r="840" spans="3:26" ht="12.75">
      <c r="C840" s="54"/>
      <c r="N840" s="55"/>
      <c r="O840" s="54"/>
      <c r="Z840" s="55"/>
    </row>
    <row r="841" spans="3:26" ht="12.75">
      <c r="C841" s="54"/>
      <c r="N841" s="55"/>
      <c r="O841" s="54"/>
      <c r="Z841" s="55"/>
    </row>
    <row r="842" spans="3:26" ht="12.75">
      <c r="C842" s="54"/>
      <c r="N842" s="55"/>
      <c r="O842" s="54"/>
      <c r="Z842" s="55"/>
    </row>
    <row r="843" spans="3:26" ht="12.75">
      <c r="C843" s="54"/>
      <c r="N843" s="55"/>
      <c r="O843" s="54"/>
      <c r="Z843" s="55"/>
    </row>
    <row r="844" spans="3:26" ht="12.75">
      <c r="C844" s="54"/>
      <c r="N844" s="55"/>
      <c r="O844" s="54"/>
      <c r="Z844" s="55"/>
    </row>
    <row r="845" spans="3:26" ht="12.75">
      <c r="C845" s="54"/>
      <c r="N845" s="55"/>
      <c r="O845" s="54"/>
      <c r="Z845" s="55"/>
    </row>
    <row r="846" spans="3:26" ht="12.75">
      <c r="C846" s="54"/>
      <c r="N846" s="55"/>
      <c r="O846" s="54"/>
      <c r="Z846" s="55"/>
    </row>
    <row r="847" spans="3:26" ht="12.75">
      <c r="C847" s="54"/>
      <c r="N847" s="55"/>
      <c r="O847" s="54"/>
      <c r="Z847" s="55"/>
    </row>
    <row r="848" spans="3:26" ht="12.75">
      <c r="C848" s="54"/>
      <c r="N848" s="55"/>
      <c r="O848" s="54"/>
      <c r="Z848" s="55"/>
    </row>
    <row r="849" spans="3:26" ht="12.75">
      <c r="C849" s="54"/>
      <c r="N849" s="55"/>
      <c r="O849" s="54"/>
      <c r="Z849" s="55"/>
    </row>
    <row r="850" spans="3:26" ht="12.75">
      <c r="C850" s="54"/>
      <c r="N850" s="55"/>
      <c r="O850" s="54"/>
      <c r="Z850" s="55"/>
    </row>
    <row r="851" spans="3:26" ht="12.75">
      <c r="C851" s="54"/>
      <c r="N851" s="55"/>
      <c r="O851" s="54"/>
      <c r="Z851" s="55"/>
    </row>
    <row r="852" spans="3:26" ht="12.75">
      <c r="C852" s="54"/>
      <c r="N852" s="55"/>
      <c r="O852" s="54"/>
      <c r="Z852" s="55"/>
    </row>
    <row r="853" spans="3:26" ht="12.75">
      <c r="C853" s="54"/>
      <c r="N853" s="55"/>
      <c r="O853" s="54"/>
      <c r="Z853" s="55"/>
    </row>
    <row r="854" spans="3:26" ht="12.75">
      <c r="C854" s="54"/>
      <c r="N854" s="55"/>
      <c r="O854" s="54"/>
      <c r="Z854" s="55"/>
    </row>
    <row r="855" spans="3:26" ht="12.75">
      <c r="C855" s="54"/>
      <c r="N855" s="55"/>
      <c r="O855" s="54"/>
      <c r="Z855" s="55"/>
    </row>
    <row r="856" spans="3:26" ht="12.75">
      <c r="C856" s="54"/>
      <c r="N856" s="55"/>
      <c r="O856" s="54"/>
      <c r="Z856" s="55"/>
    </row>
    <row r="857" spans="3:26" ht="12.75">
      <c r="C857" s="54"/>
      <c r="N857" s="55"/>
      <c r="O857" s="54"/>
      <c r="Z857" s="55"/>
    </row>
    <row r="858" spans="3:26" ht="12.75">
      <c r="C858" s="54"/>
      <c r="N858" s="55"/>
      <c r="O858" s="54"/>
      <c r="Z858" s="55"/>
    </row>
    <row r="859" spans="3:26" ht="12.75">
      <c r="C859" s="54"/>
      <c r="N859" s="55"/>
      <c r="O859" s="54"/>
      <c r="Z859" s="55"/>
    </row>
    <row r="860" spans="3:26" ht="12.75">
      <c r="C860" s="54"/>
      <c r="N860" s="55"/>
      <c r="O860" s="54"/>
      <c r="Z860" s="55"/>
    </row>
    <row r="861" spans="3:26" ht="12.75">
      <c r="C861" s="54"/>
      <c r="N861" s="55"/>
      <c r="O861" s="54"/>
      <c r="Z861" s="55"/>
    </row>
    <row r="862" spans="3:26" ht="12.75">
      <c r="C862" s="54"/>
      <c r="N862" s="55"/>
      <c r="O862" s="54"/>
      <c r="Z862" s="55"/>
    </row>
    <row r="863" spans="3:26" ht="12.75">
      <c r="C863" s="54"/>
      <c r="N863" s="55"/>
      <c r="O863" s="54"/>
      <c r="Z863" s="55"/>
    </row>
    <row r="864" spans="3:26" ht="12.75">
      <c r="C864" s="54"/>
      <c r="N864" s="55"/>
      <c r="O864" s="54"/>
      <c r="Z864" s="55"/>
    </row>
    <row r="865" spans="3:26" ht="12.75">
      <c r="C865" s="54"/>
      <c r="N865" s="55"/>
      <c r="O865" s="54"/>
      <c r="Z865" s="55"/>
    </row>
    <row r="866" spans="3:26" ht="12.75">
      <c r="C866" s="54"/>
      <c r="N866" s="55"/>
      <c r="O866" s="54"/>
      <c r="Z866" s="55"/>
    </row>
    <row r="867" spans="3:26" ht="12.75">
      <c r="C867" s="54"/>
      <c r="N867" s="55"/>
      <c r="O867" s="54"/>
      <c r="Z867" s="55"/>
    </row>
    <row r="868" spans="3:26" ht="12.75">
      <c r="C868" s="54"/>
      <c r="N868" s="55"/>
      <c r="O868" s="54"/>
      <c r="Z868" s="55"/>
    </row>
    <row r="869" spans="3:26" ht="12.75">
      <c r="C869" s="54"/>
      <c r="N869" s="55"/>
      <c r="O869" s="54"/>
      <c r="Z869" s="55"/>
    </row>
    <row r="870" spans="3:26" ht="12.75">
      <c r="C870" s="54"/>
      <c r="N870" s="55"/>
      <c r="O870" s="54"/>
      <c r="Z870" s="55"/>
    </row>
    <row r="871" spans="3:26" ht="12.75">
      <c r="C871" s="54"/>
      <c r="N871" s="55"/>
      <c r="O871" s="54"/>
      <c r="Z871" s="55"/>
    </row>
    <row r="872" spans="3:26" ht="12.75">
      <c r="C872" s="54"/>
      <c r="N872" s="55"/>
      <c r="O872" s="54"/>
      <c r="Z872" s="55"/>
    </row>
    <row r="873" spans="3:26" ht="12.75">
      <c r="C873" s="54"/>
      <c r="N873" s="55"/>
      <c r="O873" s="54"/>
      <c r="Z873" s="55"/>
    </row>
    <row r="874" spans="3:26" ht="12.75">
      <c r="C874" s="54"/>
      <c r="N874" s="55"/>
      <c r="O874" s="54"/>
      <c r="Z874" s="55"/>
    </row>
    <row r="875" spans="3:26" ht="12.75">
      <c r="C875" s="54"/>
      <c r="N875" s="55"/>
      <c r="O875" s="54"/>
      <c r="Z875" s="55"/>
    </row>
    <row r="876" spans="3:26" ht="12.75">
      <c r="C876" s="54"/>
      <c r="N876" s="55"/>
      <c r="O876" s="54"/>
      <c r="Z876" s="55"/>
    </row>
    <row r="877" spans="3:26" ht="12.75">
      <c r="C877" s="54"/>
      <c r="N877" s="55"/>
      <c r="O877" s="54"/>
      <c r="Z877" s="55"/>
    </row>
    <row r="878" spans="3:26" ht="12.75">
      <c r="C878" s="54"/>
      <c r="N878" s="55"/>
      <c r="O878" s="54"/>
      <c r="Z878" s="55"/>
    </row>
    <row r="879" spans="3:26" ht="12.75">
      <c r="C879" s="54"/>
      <c r="N879" s="55"/>
      <c r="O879" s="54"/>
      <c r="Z879" s="55"/>
    </row>
    <row r="880" spans="3:26" ht="12.75">
      <c r="C880" s="54"/>
      <c r="N880" s="55"/>
      <c r="O880" s="54"/>
      <c r="Z880" s="55"/>
    </row>
    <row r="881" spans="3:26" ht="12.75">
      <c r="C881" s="54"/>
      <c r="N881" s="55"/>
      <c r="O881" s="54"/>
      <c r="Z881" s="55"/>
    </row>
    <row r="882" spans="3:26" ht="12.75">
      <c r="C882" s="54"/>
      <c r="N882" s="55"/>
      <c r="O882" s="54"/>
      <c r="Z882" s="55"/>
    </row>
    <row r="883" spans="3:26" ht="12.75">
      <c r="C883" s="54"/>
      <c r="N883" s="55"/>
      <c r="O883" s="54"/>
      <c r="Z883" s="55"/>
    </row>
    <row r="884" spans="3:26" ht="12.75">
      <c r="C884" s="54"/>
      <c r="N884" s="55"/>
      <c r="O884" s="54"/>
      <c r="Z884" s="55"/>
    </row>
    <row r="885" spans="3:26" ht="12.75">
      <c r="C885" s="54"/>
      <c r="N885" s="55"/>
      <c r="O885" s="54"/>
      <c r="Z885" s="55"/>
    </row>
    <row r="886" spans="3:26" ht="12.75">
      <c r="C886" s="54"/>
      <c r="N886" s="55"/>
      <c r="O886" s="54"/>
      <c r="Z886" s="55"/>
    </row>
    <row r="887" spans="3:26" ht="12.75">
      <c r="C887" s="54"/>
      <c r="N887" s="55"/>
      <c r="O887" s="54"/>
      <c r="Z887" s="55"/>
    </row>
    <row r="888" spans="3:26" ht="12.75">
      <c r="C888" s="54"/>
      <c r="N888" s="55"/>
      <c r="O888" s="54"/>
      <c r="Z888" s="55"/>
    </row>
    <row r="889" spans="3:26" ht="12.75">
      <c r="C889" s="54"/>
      <c r="N889" s="55"/>
      <c r="O889" s="54"/>
      <c r="Z889" s="55"/>
    </row>
    <row r="890" spans="3:26" ht="12.75">
      <c r="C890" s="54"/>
      <c r="N890" s="55"/>
      <c r="O890" s="54"/>
      <c r="Z890" s="55"/>
    </row>
    <row r="891" spans="3:26" ht="12.75">
      <c r="C891" s="54"/>
      <c r="N891" s="55"/>
      <c r="O891" s="54"/>
      <c r="Z891" s="55"/>
    </row>
    <row r="892" spans="3:26" ht="12.75">
      <c r="C892" s="54"/>
      <c r="N892" s="55"/>
      <c r="O892" s="54"/>
      <c r="Z892" s="55"/>
    </row>
    <row r="893" spans="3:26" ht="12.75">
      <c r="C893" s="54"/>
      <c r="N893" s="55"/>
      <c r="O893" s="54"/>
      <c r="Z893" s="55"/>
    </row>
    <row r="894" spans="3:26" ht="12.75">
      <c r="C894" s="54"/>
      <c r="N894" s="55"/>
      <c r="O894" s="54"/>
      <c r="Z894" s="55"/>
    </row>
    <row r="895" spans="3:26" ht="12.75">
      <c r="C895" s="54"/>
      <c r="N895" s="55"/>
      <c r="O895" s="54"/>
      <c r="Z895" s="55"/>
    </row>
    <row r="896" spans="3:26" ht="12.75">
      <c r="C896" s="54"/>
      <c r="N896" s="55"/>
      <c r="O896" s="54"/>
      <c r="Z896" s="55"/>
    </row>
    <row r="897" spans="3:26" ht="12.75">
      <c r="C897" s="54"/>
      <c r="N897" s="55"/>
      <c r="O897" s="54"/>
      <c r="Z897" s="55"/>
    </row>
    <row r="898" spans="3:26" ht="12.75">
      <c r="C898" s="54"/>
      <c r="N898" s="55"/>
      <c r="O898" s="54"/>
      <c r="Z898" s="55"/>
    </row>
    <row r="899" spans="3:26" ht="12.75">
      <c r="C899" s="54"/>
      <c r="N899" s="55"/>
      <c r="O899" s="54"/>
      <c r="Z899" s="55"/>
    </row>
    <row r="900" spans="3:26" ht="12.75">
      <c r="C900" s="54"/>
      <c r="N900" s="55"/>
      <c r="O900" s="54"/>
      <c r="Z900" s="55"/>
    </row>
    <row r="901" spans="3:26" ht="12.75">
      <c r="C901" s="54"/>
      <c r="N901" s="55"/>
      <c r="O901" s="54"/>
      <c r="Z901" s="55"/>
    </row>
    <row r="902" spans="3:26" ht="12.75">
      <c r="C902" s="54"/>
      <c r="N902" s="55"/>
      <c r="O902" s="54"/>
      <c r="Z902" s="55"/>
    </row>
    <row r="903" spans="3:26" ht="12.75">
      <c r="C903" s="54"/>
      <c r="N903" s="55"/>
      <c r="O903" s="54"/>
      <c r="Z903" s="55"/>
    </row>
    <row r="904" spans="3:26" ht="12.75">
      <c r="C904" s="54"/>
      <c r="N904" s="55"/>
      <c r="O904" s="54"/>
      <c r="Z904" s="55"/>
    </row>
    <row r="905" spans="3:26" ht="12.75">
      <c r="C905" s="54"/>
      <c r="N905" s="55"/>
      <c r="O905" s="54"/>
      <c r="Z905" s="55"/>
    </row>
    <row r="906" spans="3:26" ht="12.75">
      <c r="C906" s="54"/>
      <c r="N906" s="55"/>
      <c r="O906" s="54"/>
      <c r="Z906" s="55"/>
    </row>
    <row r="907" spans="3:26" ht="12.75">
      <c r="C907" s="54"/>
      <c r="N907" s="55"/>
      <c r="O907" s="54"/>
      <c r="Z907" s="55"/>
    </row>
    <row r="908" spans="3:26" ht="12.75">
      <c r="C908" s="54"/>
      <c r="N908" s="55"/>
      <c r="O908" s="54"/>
      <c r="Z908" s="55"/>
    </row>
    <row r="909" spans="3:26" ht="12.75">
      <c r="C909" s="54"/>
      <c r="N909" s="55"/>
      <c r="O909" s="54"/>
      <c r="Z909" s="55"/>
    </row>
    <row r="910" spans="3:26" ht="12.75">
      <c r="C910" s="54"/>
      <c r="N910" s="55"/>
      <c r="O910" s="54"/>
      <c r="Z910" s="55"/>
    </row>
    <row r="911" spans="3:26" ht="12.75">
      <c r="C911" s="54"/>
      <c r="N911" s="55"/>
      <c r="O911" s="54"/>
      <c r="Z911" s="55"/>
    </row>
    <row r="912" spans="3:26" ht="12.75">
      <c r="C912" s="54"/>
      <c r="N912" s="55"/>
      <c r="O912" s="54"/>
      <c r="Z912" s="55"/>
    </row>
    <row r="913" spans="3:26" ht="12.75">
      <c r="C913" s="54"/>
      <c r="N913" s="55"/>
      <c r="O913" s="54"/>
      <c r="Z913" s="55"/>
    </row>
    <row r="914" spans="3:26" ht="12.75">
      <c r="C914" s="54"/>
      <c r="N914" s="55"/>
      <c r="O914" s="54"/>
      <c r="Z914" s="55"/>
    </row>
    <row r="915" spans="3:26" ht="12.75">
      <c r="C915" s="54"/>
      <c r="N915" s="55"/>
      <c r="O915" s="54"/>
      <c r="Z915" s="55"/>
    </row>
    <row r="916" spans="3:26" ht="12.75">
      <c r="C916" s="54"/>
      <c r="N916" s="55"/>
      <c r="O916" s="54"/>
      <c r="Z916" s="55"/>
    </row>
    <row r="917" spans="3:26" ht="12.75">
      <c r="C917" s="54"/>
      <c r="N917" s="55"/>
      <c r="O917" s="54"/>
      <c r="Z917" s="55"/>
    </row>
    <row r="918" spans="3:26" ht="12.75">
      <c r="C918" s="54"/>
      <c r="N918" s="55"/>
      <c r="O918" s="54"/>
      <c r="Z918" s="55"/>
    </row>
    <row r="919" spans="3:26" ht="12.75">
      <c r="C919" s="54"/>
      <c r="N919" s="55"/>
      <c r="O919" s="54"/>
      <c r="Z919" s="55"/>
    </row>
    <row r="920" spans="3:26" ht="12.75">
      <c r="C920" s="54"/>
      <c r="N920" s="55"/>
      <c r="O920" s="54"/>
      <c r="Z920" s="55"/>
    </row>
    <row r="921" spans="3:26" ht="12.75">
      <c r="C921" s="54"/>
      <c r="N921" s="55"/>
      <c r="O921" s="54"/>
      <c r="Z921" s="55"/>
    </row>
    <row r="922" spans="3:26" ht="12.75">
      <c r="C922" s="54"/>
      <c r="N922" s="55"/>
      <c r="O922" s="54"/>
      <c r="Z922" s="55"/>
    </row>
    <row r="923" spans="3:26" ht="12.75">
      <c r="C923" s="54"/>
      <c r="N923" s="55"/>
      <c r="O923" s="54"/>
      <c r="Z923" s="55"/>
    </row>
    <row r="924" spans="3:26" ht="12.75">
      <c r="C924" s="54"/>
      <c r="N924" s="55"/>
      <c r="O924" s="54"/>
      <c r="Z924" s="55"/>
    </row>
    <row r="925" spans="3:26" ht="12.75">
      <c r="C925" s="54"/>
      <c r="N925" s="55"/>
      <c r="O925" s="54"/>
      <c r="Z925" s="55"/>
    </row>
    <row r="926" spans="3:26" ht="12.75">
      <c r="C926" s="54"/>
      <c r="N926" s="55"/>
      <c r="O926" s="54"/>
      <c r="Z926" s="55"/>
    </row>
    <row r="927" spans="3:26" ht="12.75">
      <c r="C927" s="54"/>
      <c r="N927" s="55"/>
      <c r="O927" s="54"/>
      <c r="Z927" s="55"/>
    </row>
    <row r="928" spans="3:26" ht="12.75">
      <c r="C928" s="54"/>
      <c r="N928" s="55"/>
      <c r="O928" s="54"/>
      <c r="Z928" s="55"/>
    </row>
    <row r="929" spans="3:26" ht="12.75">
      <c r="C929" s="54"/>
      <c r="N929" s="55"/>
      <c r="O929" s="54"/>
      <c r="Z929" s="55"/>
    </row>
    <row r="930" spans="3:26" ht="12.75">
      <c r="C930" s="54"/>
      <c r="N930" s="55"/>
      <c r="O930" s="54"/>
      <c r="Z930" s="55"/>
    </row>
    <row r="931" spans="3:26" ht="12.75">
      <c r="C931" s="54"/>
      <c r="N931" s="55"/>
      <c r="O931" s="54"/>
      <c r="Z931" s="55"/>
    </row>
    <row r="932" spans="3:26" ht="12.75">
      <c r="C932" s="54"/>
      <c r="N932" s="55"/>
      <c r="O932" s="54"/>
      <c r="Z932" s="55"/>
    </row>
    <row r="933" spans="3:26" ht="12.75">
      <c r="C933" s="54"/>
      <c r="N933" s="55"/>
      <c r="O933" s="54"/>
      <c r="Z933" s="55"/>
    </row>
    <row r="934" spans="3:26" ht="12.75">
      <c r="C934" s="54"/>
      <c r="N934" s="55"/>
      <c r="O934" s="54"/>
      <c r="Z934" s="55"/>
    </row>
    <row r="935" spans="3:26" ht="12.75">
      <c r="C935" s="54"/>
      <c r="N935" s="55"/>
      <c r="O935" s="54"/>
      <c r="Z935" s="55"/>
    </row>
    <row r="936" spans="3:26" ht="12.75">
      <c r="C936" s="54"/>
      <c r="N936" s="55"/>
      <c r="O936" s="54"/>
      <c r="Z936" s="55"/>
    </row>
    <row r="937" spans="3:26" ht="12.75">
      <c r="C937" s="54"/>
      <c r="N937" s="55"/>
      <c r="O937" s="54"/>
      <c r="Z937" s="55"/>
    </row>
    <row r="938" spans="3:26" ht="12.75">
      <c r="C938" s="54"/>
      <c r="N938" s="55"/>
      <c r="O938" s="54"/>
      <c r="Z938" s="55"/>
    </row>
    <row r="939" spans="3:26" ht="12.75">
      <c r="C939" s="54"/>
      <c r="N939" s="55"/>
      <c r="O939" s="54"/>
      <c r="Z939" s="55"/>
    </row>
    <row r="940" spans="3:26" ht="12.75">
      <c r="C940" s="54"/>
      <c r="N940" s="55"/>
      <c r="O940" s="54"/>
      <c r="Z940" s="55"/>
    </row>
    <row r="941" spans="3:26" ht="12.75">
      <c r="C941" s="54"/>
      <c r="N941" s="55"/>
      <c r="O941" s="54"/>
      <c r="Z941" s="55"/>
    </row>
    <row r="942" spans="3:26" ht="12.75">
      <c r="C942" s="54"/>
      <c r="N942" s="55"/>
      <c r="O942" s="54"/>
      <c r="Z942" s="55"/>
    </row>
    <row r="943" spans="3:26" ht="12.75">
      <c r="C943" s="54"/>
      <c r="N943" s="55"/>
      <c r="O943" s="54"/>
      <c r="Z943" s="55"/>
    </row>
    <row r="944" spans="3:26" ht="12.75">
      <c r="C944" s="54"/>
      <c r="N944" s="55"/>
      <c r="O944" s="54"/>
      <c r="Z944" s="55"/>
    </row>
    <row r="945" spans="3:26" ht="12.75">
      <c r="C945" s="54"/>
      <c r="N945" s="55"/>
      <c r="O945" s="54"/>
      <c r="Z945" s="55"/>
    </row>
    <row r="946" spans="3:26" ht="12.75">
      <c r="C946" s="54"/>
      <c r="N946" s="55"/>
      <c r="O946" s="54"/>
      <c r="Z946" s="55"/>
    </row>
    <row r="947" spans="3:26" ht="12.75">
      <c r="C947" s="54"/>
      <c r="N947" s="55"/>
      <c r="O947" s="54"/>
      <c r="Z947" s="55"/>
    </row>
    <row r="948" spans="3:26" ht="12.75">
      <c r="C948" s="54"/>
      <c r="N948" s="55"/>
      <c r="O948" s="54"/>
      <c r="Z948" s="55"/>
    </row>
    <row r="949" spans="3:26" ht="12.75">
      <c r="C949" s="54"/>
      <c r="N949" s="55"/>
      <c r="O949" s="54"/>
      <c r="Z949" s="55"/>
    </row>
    <row r="950" spans="3:26" ht="12.75">
      <c r="C950" s="54"/>
      <c r="N950" s="55"/>
      <c r="O950" s="54"/>
      <c r="Z950" s="55"/>
    </row>
    <row r="951" spans="3:26" ht="12.75">
      <c r="C951" s="54"/>
      <c r="N951" s="55"/>
      <c r="O951" s="54"/>
      <c r="Z951" s="55"/>
    </row>
    <row r="952" spans="3:26" ht="12.75">
      <c r="C952" s="54"/>
      <c r="N952" s="55"/>
      <c r="O952" s="54"/>
      <c r="Z952" s="55"/>
    </row>
    <row r="953" spans="3:26" ht="12.75">
      <c r="C953" s="54"/>
      <c r="N953" s="55"/>
      <c r="O953" s="54"/>
      <c r="Z953" s="55"/>
    </row>
    <row r="954" spans="3:26" ht="12.75">
      <c r="C954" s="54"/>
      <c r="N954" s="55"/>
      <c r="O954" s="54"/>
      <c r="Z954" s="55"/>
    </row>
    <row r="955" spans="3:26" ht="12.75">
      <c r="C955" s="54"/>
      <c r="N955" s="55"/>
      <c r="O955" s="54"/>
      <c r="Z955" s="55"/>
    </row>
    <row r="956" spans="3:26" ht="12.75">
      <c r="C956" s="54"/>
      <c r="N956" s="55"/>
      <c r="O956" s="54"/>
      <c r="Z956" s="55"/>
    </row>
    <row r="957" spans="3:26" ht="12.75">
      <c r="C957" s="54"/>
      <c r="N957" s="55"/>
      <c r="O957" s="54"/>
      <c r="Z957" s="55"/>
    </row>
    <row r="958" spans="3:26" ht="12.75">
      <c r="C958" s="54"/>
      <c r="N958" s="55"/>
      <c r="O958" s="54"/>
      <c r="Z958" s="55"/>
    </row>
    <row r="959" spans="3:26" ht="12.75">
      <c r="C959" s="54"/>
      <c r="N959" s="55"/>
      <c r="O959" s="54"/>
      <c r="Z959" s="55"/>
    </row>
    <row r="960" spans="3:26" ht="12.75">
      <c r="C960" s="54"/>
      <c r="N960" s="55"/>
      <c r="O960" s="54"/>
      <c r="Z960" s="55"/>
    </row>
    <row r="961" spans="3:26" ht="12.75">
      <c r="C961" s="54"/>
      <c r="N961" s="55"/>
      <c r="O961" s="54"/>
      <c r="Z961" s="55"/>
    </row>
    <row r="962" spans="3:26" ht="12.75">
      <c r="C962" s="54"/>
      <c r="N962" s="55"/>
      <c r="O962" s="54"/>
      <c r="Z962" s="55"/>
    </row>
    <row r="963" spans="3:26" ht="12.75">
      <c r="C963" s="54"/>
      <c r="N963" s="55"/>
      <c r="O963" s="54"/>
      <c r="Z963" s="55"/>
    </row>
    <row r="964" spans="3:26" ht="12.75">
      <c r="C964" s="54"/>
      <c r="N964" s="55"/>
      <c r="O964" s="54"/>
      <c r="Z964" s="55"/>
    </row>
    <row r="965" spans="3:26" ht="12.75">
      <c r="C965" s="54"/>
      <c r="N965" s="55"/>
      <c r="O965" s="54"/>
      <c r="Z965" s="55"/>
    </row>
    <row r="966" spans="3:26" ht="12.75">
      <c r="C966" s="54"/>
      <c r="N966" s="55"/>
      <c r="O966" s="54"/>
      <c r="Z966" s="55"/>
    </row>
    <row r="967" spans="3:26" ht="12.75">
      <c r="C967" s="54"/>
      <c r="N967" s="55"/>
      <c r="O967" s="54"/>
      <c r="Z967" s="55"/>
    </row>
    <row r="968" spans="3:26" ht="12.75">
      <c r="C968" s="54"/>
      <c r="N968" s="55"/>
      <c r="O968" s="54"/>
      <c r="Z968" s="55"/>
    </row>
    <row r="969" spans="3:26" ht="12.75">
      <c r="C969" s="54"/>
      <c r="N969" s="55"/>
      <c r="O969" s="54"/>
      <c r="Z969" s="55"/>
    </row>
    <row r="970" spans="3:26" ht="12.75">
      <c r="C970" s="54"/>
      <c r="N970" s="55"/>
      <c r="O970" s="54"/>
      <c r="Z970" s="55"/>
    </row>
    <row r="971" spans="3:26" ht="12.75">
      <c r="C971" s="54"/>
      <c r="N971" s="55"/>
      <c r="O971" s="54"/>
      <c r="Z971" s="55"/>
    </row>
    <row r="972" spans="3:26" ht="12.75">
      <c r="C972" s="54"/>
      <c r="N972" s="55"/>
      <c r="O972" s="54"/>
      <c r="Z972" s="55"/>
    </row>
    <row r="973" spans="3:26" ht="12.75">
      <c r="C973" s="54"/>
      <c r="N973" s="55"/>
      <c r="O973" s="54"/>
      <c r="Z973" s="55"/>
    </row>
    <row r="974" spans="3:26" ht="12.75">
      <c r="C974" s="54"/>
      <c r="N974" s="55"/>
      <c r="O974" s="54"/>
      <c r="Z974" s="55"/>
    </row>
    <row r="975" spans="3:26" ht="12.75">
      <c r="C975" s="54"/>
      <c r="N975" s="55"/>
      <c r="O975" s="54"/>
      <c r="Z975" s="55"/>
    </row>
    <row r="976" spans="3:26" ht="12.75">
      <c r="C976" s="54"/>
      <c r="N976" s="55"/>
      <c r="O976" s="54"/>
      <c r="Z976" s="55"/>
    </row>
    <row r="977" spans="3:26" ht="12.75">
      <c r="C977" s="54"/>
      <c r="N977" s="55"/>
      <c r="O977" s="54"/>
      <c r="Z977" s="55"/>
    </row>
    <row r="978" spans="3:26" ht="12.75">
      <c r="C978" s="54"/>
      <c r="N978" s="55"/>
      <c r="O978" s="54"/>
      <c r="Z978" s="55"/>
    </row>
    <row r="979" spans="3:26" ht="12.75">
      <c r="C979" s="54"/>
      <c r="N979" s="55"/>
      <c r="O979" s="54"/>
      <c r="Z979" s="55"/>
    </row>
    <row r="980" spans="3:26" ht="12.75">
      <c r="C980" s="54"/>
      <c r="N980" s="55"/>
      <c r="O980" s="54"/>
      <c r="Z980" s="55"/>
    </row>
    <row r="981" spans="3:26" ht="12.75">
      <c r="C981" s="54"/>
      <c r="N981" s="55"/>
      <c r="O981" s="54"/>
      <c r="Z981" s="55"/>
    </row>
    <row r="982" spans="3:26" ht="12.75">
      <c r="C982" s="54"/>
      <c r="N982" s="55"/>
      <c r="O982" s="54"/>
      <c r="Z982" s="55"/>
    </row>
    <row r="983" spans="3:26" ht="12.75">
      <c r="C983" s="54"/>
      <c r="N983" s="55"/>
      <c r="O983" s="54"/>
      <c r="Z983" s="55"/>
    </row>
    <row r="984" spans="3:26" ht="12.75">
      <c r="C984" s="54"/>
      <c r="N984" s="55"/>
      <c r="O984" s="54"/>
      <c r="Z984" s="55"/>
    </row>
    <row r="985" spans="3:26" ht="12.75">
      <c r="C985" s="54"/>
      <c r="N985" s="55"/>
      <c r="O985" s="54"/>
      <c r="Z985" s="55"/>
    </row>
    <row r="986" spans="3:26" ht="12.75">
      <c r="C986" s="54"/>
      <c r="N986" s="55"/>
      <c r="O986" s="54"/>
      <c r="Z986" s="55"/>
    </row>
    <row r="987" spans="3:26" ht="12.75">
      <c r="C987" s="54"/>
      <c r="N987" s="55"/>
      <c r="O987" s="54"/>
      <c r="Z987" s="55"/>
    </row>
    <row r="988" spans="3:26" ht="12.75">
      <c r="C988" s="54"/>
      <c r="N988" s="55"/>
      <c r="O988" s="54"/>
      <c r="Z988" s="55"/>
    </row>
    <row r="989" spans="3:26" ht="12.75">
      <c r="C989" s="54"/>
      <c r="N989" s="55"/>
      <c r="O989" s="54"/>
      <c r="Z989" s="55"/>
    </row>
    <row r="990" spans="3:26" ht="12.75">
      <c r="C990" s="54"/>
      <c r="N990" s="55"/>
      <c r="O990" s="54"/>
      <c r="Z990" s="55"/>
    </row>
    <row r="991" spans="3:26" ht="12.75">
      <c r="C991" s="54"/>
      <c r="N991" s="55"/>
      <c r="O991" s="54"/>
      <c r="Z991" s="55"/>
    </row>
    <row r="992" spans="3:26" ht="12.75">
      <c r="C992" s="54"/>
      <c r="N992" s="55"/>
      <c r="O992" s="54"/>
      <c r="Z992" s="55"/>
    </row>
    <row r="993" spans="3:26" ht="12.75">
      <c r="C993" s="54"/>
      <c r="N993" s="55"/>
      <c r="O993" s="54"/>
      <c r="Z993" s="55"/>
    </row>
    <row r="994" spans="3:26" ht="12.75">
      <c r="C994" s="54"/>
      <c r="N994" s="55"/>
      <c r="O994" s="54"/>
      <c r="Z994" s="55"/>
    </row>
    <row r="995" spans="3:26" ht="12.75">
      <c r="C995" s="54"/>
      <c r="N995" s="55"/>
      <c r="O995" s="54"/>
      <c r="Z995" s="55"/>
    </row>
    <row r="996" spans="3:26" ht="12.75">
      <c r="C996" s="54"/>
      <c r="N996" s="55"/>
      <c r="O996" s="54"/>
      <c r="Z996" s="55"/>
    </row>
    <row r="997" spans="3:26" ht="12.75">
      <c r="C997" s="54"/>
      <c r="N997" s="55"/>
      <c r="O997" s="54"/>
      <c r="Z997" s="55"/>
    </row>
    <row r="998" spans="3:26" ht="12.75">
      <c r="C998" s="54"/>
      <c r="N998" s="55"/>
      <c r="O998" s="54"/>
      <c r="Z998" s="55"/>
    </row>
    <row r="999" spans="3:26" ht="12.75">
      <c r="C999" s="54"/>
      <c r="N999" s="55"/>
      <c r="O999" s="54"/>
      <c r="Z999" s="55"/>
    </row>
    <row r="1000" spans="3:26" ht="12.75">
      <c r="C1000" s="54"/>
      <c r="N1000" s="55"/>
      <c r="O1000" s="54"/>
      <c r="Z1000" s="55"/>
    </row>
    <row r="1001" spans="3:26" ht="12.75">
      <c r="C1001" s="54"/>
      <c r="N1001" s="55"/>
      <c r="O1001" s="54"/>
      <c r="Z1001" s="55"/>
    </row>
    <row r="1002" spans="3:26" ht="12.75">
      <c r="C1002" s="54"/>
      <c r="N1002" s="55"/>
      <c r="O1002" s="54"/>
      <c r="Z1002" s="55"/>
    </row>
    <row r="1003" spans="3:26" ht="12.75">
      <c r="C1003" s="54"/>
      <c r="N1003" s="55"/>
      <c r="O1003" s="54"/>
      <c r="Z1003" s="55"/>
    </row>
    <row r="1004" spans="3:26" ht="12.75">
      <c r="C1004" s="54"/>
      <c r="N1004" s="55"/>
      <c r="O1004" s="54"/>
      <c r="Z1004" s="55"/>
    </row>
    <row r="1005" spans="3:26" ht="12.75">
      <c r="C1005" s="54"/>
      <c r="N1005" s="55"/>
      <c r="O1005" s="54"/>
      <c r="Z1005" s="55"/>
    </row>
    <row r="1006" spans="3:26" ht="12.75">
      <c r="C1006" s="54"/>
      <c r="N1006" s="55"/>
      <c r="O1006" s="54"/>
      <c r="Z1006" s="55"/>
    </row>
    <row r="1007" spans="3:26" ht="12.75">
      <c r="C1007" s="54"/>
      <c r="N1007" s="55"/>
      <c r="O1007" s="54"/>
      <c r="Z1007" s="55"/>
    </row>
    <row r="1008" spans="3:26" ht="12.75">
      <c r="C1008" s="54"/>
      <c r="N1008" s="55"/>
      <c r="O1008" s="54"/>
      <c r="Z1008" s="55"/>
    </row>
    <row r="1009" spans="3:26" ht="12.75">
      <c r="C1009" s="54"/>
      <c r="N1009" s="55"/>
      <c r="O1009" s="54"/>
      <c r="Z1009" s="55"/>
    </row>
    <row r="1010" spans="3:26" ht="12.75">
      <c r="C1010" s="54"/>
      <c r="N1010" s="55"/>
      <c r="O1010" s="54"/>
      <c r="Z1010" s="55"/>
    </row>
    <row r="1011" spans="3:26" ht="12.75">
      <c r="C1011" s="54"/>
      <c r="N1011" s="55"/>
      <c r="O1011" s="54"/>
      <c r="Z1011" s="55"/>
    </row>
    <row r="1012" spans="3:26" ht="12.75">
      <c r="C1012" s="54"/>
      <c r="N1012" s="55"/>
      <c r="O1012" s="54"/>
      <c r="Z1012" s="55"/>
    </row>
    <row r="1013" spans="3:26" ht="12.75">
      <c r="C1013" s="105"/>
      <c r="D1013" s="106"/>
      <c r="E1013" s="106"/>
      <c r="F1013" s="106"/>
      <c r="G1013" s="106"/>
      <c r="H1013" s="106"/>
      <c r="I1013" s="106"/>
      <c r="J1013" s="106"/>
      <c r="K1013" s="106"/>
      <c r="L1013" s="106"/>
      <c r="M1013" s="106"/>
      <c r="N1013" s="107"/>
      <c r="O1013" s="105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  <c r="Z1013" s="107"/>
    </row>
  </sheetData>
  <mergeCells count="5">
    <mergeCell ref="C1:N1"/>
    <mergeCell ref="O1:Z1"/>
    <mergeCell ref="A4:Z4"/>
    <mergeCell ref="A19:Z19"/>
    <mergeCell ref="A63:Z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Recap</vt:lpstr>
      <vt:lpstr>Growth Hypotheses</vt:lpstr>
      <vt:lpstr>Costs Hypotheses</vt:lpstr>
      <vt:lpstr>Financial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Caro Sousa (BPI Gestão de Activos)</dc:creator>
  <cp:lastModifiedBy>João Caro Sousa (BPI Gestão de Activos)</cp:lastModifiedBy>
  <dcterms:created xsi:type="dcterms:W3CDTF">2020-02-17T16:12:44Z</dcterms:created>
  <dcterms:modified xsi:type="dcterms:W3CDTF">2020-02-17T16:12:44Z</dcterms:modified>
</cp:coreProperties>
</file>