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ist164543_tecnico_ulisboa_pt/Documents/SAGE/electricidade/arduino/"/>
    </mc:Choice>
  </mc:AlternateContent>
  <xr:revisionPtr revIDLastSave="1" documentId="8_{982B7B9B-97A6-42BF-8809-7A19472E0D94}" xr6:coauthVersionLast="47" xr6:coauthVersionMax="47" xr10:uidLastSave="{DE406155-0C10-4806-9259-AF6B4E57FEB2}"/>
  <bookViews>
    <workbookView xWindow="-120" yWindow="-120" windowWidth="29040" windowHeight="15840" xr2:uid="{00000000-000D-0000-FFFF-FFFF00000000}"/>
  </bookViews>
  <sheets>
    <sheet name="PWM freq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1" l="1"/>
  <c r="M29" i="1"/>
  <c r="L29" i="1"/>
  <c r="K29" i="1"/>
  <c r="J29" i="1"/>
  <c r="I29" i="1"/>
  <c r="H29" i="1"/>
  <c r="G29" i="1"/>
  <c r="N28" i="1"/>
  <c r="M28" i="1"/>
  <c r="L28" i="1"/>
  <c r="K28" i="1"/>
  <c r="J28" i="1"/>
  <c r="I28" i="1"/>
  <c r="H28" i="1"/>
  <c r="G28" i="1"/>
  <c r="N27" i="1"/>
  <c r="M27" i="1"/>
  <c r="L27" i="1"/>
  <c r="K27" i="1"/>
  <c r="J27" i="1"/>
  <c r="I27" i="1"/>
  <c r="H27" i="1"/>
  <c r="G27" i="1"/>
  <c r="N26" i="1"/>
  <c r="M26" i="1"/>
  <c r="L26" i="1"/>
  <c r="K26" i="1"/>
  <c r="J26" i="1"/>
  <c r="I26" i="1"/>
  <c r="H26" i="1"/>
  <c r="G26" i="1"/>
  <c r="T25" i="1"/>
  <c r="S25" i="1"/>
  <c r="R25" i="1"/>
  <c r="N25" i="1"/>
  <c r="M25" i="1"/>
  <c r="L25" i="1"/>
  <c r="K25" i="1"/>
  <c r="J25" i="1"/>
  <c r="I25" i="1"/>
  <c r="H25" i="1"/>
  <c r="G25" i="1"/>
  <c r="S24" i="1"/>
  <c r="R24" i="1"/>
  <c r="N24" i="1"/>
  <c r="M24" i="1"/>
  <c r="L24" i="1"/>
  <c r="K24" i="1"/>
  <c r="J24" i="1"/>
  <c r="I24" i="1"/>
  <c r="H24" i="1"/>
  <c r="G24" i="1"/>
  <c r="N23" i="1"/>
  <c r="M23" i="1"/>
  <c r="L23" i="1"/>
  <c r="K23" i="1"/>
  <c r="J23" i="1"/>
  <c r="I23" i="1"/>
  <c r="H23" i="1"/>
  <c r="G23" i="1"/>
  <c r="N22" i="1"/>
  <c r="R26" i="1" s="1"/>
  <c r="M22" i="1"/>
  <c r="S26" i="1" s="1"/>
  <c r="L22" i="1"/>
  <c r="K22" i="1"/>
  <c r="T26" i="1" s="1"/>
  <c r="J22" i="1"/>
  <c r="I22" i="1"/>
  <c r="H22" i="1"/>
  <c r="G22" i="1"/>
  <c r="C9" i="1"/>
  <c r="T24" i="1" l="1"/>
</calcChain>
</file>

<file path=xl/sharedStrings.xml><?xml version="1.0" encoding="utf-8"?>
<sst xmlns="http://schemas.openxmlformats.org/spreadsheetml/2006/main" count="20" uniqueCount="19">
  <si>
    <t>model</t>
  </si>
  <si>
    <t>Arduino Uno</t>
  </si>
  <si>
    <t>chip</t>
  </si>
  <si>
    <t>ATmega328P</t>
  </si>
  <si>
    <t>clock speed [kHz]</t>
  </si>
  <si>
    <t>resolution max [bit]</t>
  </si>
  <si>
    <t>divisor</t>
  </si>
  <si>
    <t>freq = speed / divisor / resolution</t>
  </si>
  <si>
    <t>freq max [Hz]</t>
  </si>
  <si>
    <t>duty_mpp</t>
  </si>
  <si>
    <t>fast pwm</t>
  </si>
  <si>
    <t>PWM Frequency in kHz</t>
  </si>
  <si>
    <t>res. [bit]</t>
  </si>
  <si>
    <t>duty step</t>
  </si>
  <si>
    <t>freq [kHz]</t>
  </si>
  <si>
    <t>arduino divisors</t>
  </si>
  <si>
    <t>duty_mpp_lower</t>
  </si>
  <si>
    <t>duty_mpp_closest</t>
  </si>
  <si>
    <t>duty_mpp_higher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</si>
</sst>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1" xfId="0" applyBorder="1"/>
    <xf numFmtId="1" fontId="0" fillId="0" borderId="12" xfId="0" applyNumberFormat="1" applyBorder="1"/>
    <xf numFmtId="1" fontId="0" fillId="0" borderId="4" xfId="0" applyNumberFormat="1" applyBorder="1"/>
    <xf numFmtId="1" fontId="2" fillId="0" borderId="5" xfId="0" applyNumberFormat="1" applyFont="1" applyBorder="1"/>
    <xf numFmtId="1" fontId="3" fillId="0" borderId="5" xfId="0" applyNumberFormat="1" applyFont="1" applyBorder="1"/>
    <xf numFmtId="1" fontId="3" fillId="0" borderId="0" xfId="0" applyNumberFormat="1" applyFont="1"/>
    <xf numFmtId="0" fontId="0" fillId="0" borderId="13" xfId="0" applyBorder="1"/>
    <xf numFmtId="1" fontId="0" fillId="0" borderId="14" xfId="0" applyNumberFormat="1" applyBorder="1"/>
    <xf numFmtId="1" fontId="0" fillId="0" borderId="15" xfId="0" applyNumberFormat="1" applyBorder="1"/>
    <xf numFmtId="1" fontId="1" fillId="0" borderId="15" xfId="0" applyNumberFormat="1" applyFont="1" applyBorder="1"/>
    <xf numFmtId="1" fontId="0" fillId="0" borderId="16" xfId="0" applyNumberFormat="1" applyBorder="1"/>
    <xf numFmtId="1" fontId="1" fillId="0" borderId="0" xfId="0" applyNumberFormat="1" applyFont="1"/>
    <xf numFmtId="1" fontId="0" fillId="0" borderId="0" xfId="0" applyNumberFormat="1"/>
    <xf numFmtId="0" fontId="0" fillId="0" borderId="17" xfId="0" applyBorder="1"/>
    <xf numFmtId="1" fontId="0" fillId="0" borderId="18" xfId="0" applyNumberFormat="1" applyBorder="1"/>
    <xf numFmtId="1" fontId="0" fillId="0" borderId="8" xfId="0" applyNumberFormat="1" applyBorder="1"/>
    <xf numFmtId="1" fontId="0" fillId="0" borderId="9" xfId="0" applyNumberFormat="1" applyBorder="1"/>
    <xf numFmtId="0" fontId="4" fillId="0" borderId="0" xfId="0" applyFont="1"/>
    <xf numFmtId="165" fontId="0" fillId="0" borderId="0" xfId="0" applyNumberFormat="1"/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40"/>
  <sheetViews>
    <sheetView tabSelected="1" workbookViewId="0">
      <selection activeCell="H14" sqref="H14"/>
    </sheetView>
  </sheetViews>
  <sheetFormatPr defaultRowHeight="15" x14ac:dyDescent="0.25"/>
  <cols>
    <col min="3" max="3" width="9.28515625" bestFit="1" customWidth="1"/>
    <col min="7" max="12" width="9.28515625" bestFit="1" customWidth="1"/>
    <col min="13" max="15" width="9.28515625" customWidth="1"/>
    <col min="17" max="17" width="17.42578125" bestFit="1" customWidth="1"/>
    <col min="18" max="18" width="17.42578125" customWidth="1"/>
    <col min="20" max="20" width="9.28515625" bestFit="1" customWidth="1"/>
  </cols>
  <sheetData>
    <row r="2" spans="2:9" x14ac:dyDescent="0.25">
      <c r="B2" t="s">
        <v>0</v>
      </c>
      <c r="C2" t="s">
        <v>1</v>
      </c>
    </row>
    <row r="3" spans="2:9" x14ac:dyDescent="0.25">
      <c r="B3" t="s">
        <v>2</v>
      </c>
      <c r="C3" t="s">
        <v>3</v>
      </c>
    </row>
    <row r="4" spans="2:9" x14ac:dyDescent="0.25">
      <c r="B4" t="s">
        <v>4</v>
      </c>
      <c r="C4" s="1">
        <v>16000</v>
      </c>
    </row>
    <row r="5" spans="2:9" x14ac:dyDescent="0.25">
      <c r="B5" t="s">
        <v>5</v>
      </c>
      <c r="C5">
        <v>8</v>
      </c>
    </row>
    <row r="6" spans="2:9" x14ac:dyDescent="0.25">
      <c r="B6" t="s">
        <v>6</v>
      </c>
      <c r="C6">
        <v>1</v>
      </c>
      <c r="D6">
        <v>8</v>
      </c>
      <c r="E6">
        <v>32</v>
      </c>
      <c r="F6">
        <v>64</v>
      </c>
      <c r="G6">
        <v>128</v>
      </c>
      <c r="H6">
        <v>256</v>
      </c>
      <c r="I6">
        <v>1024</v>
      </c>
    </row>
    <row r="8" spans="2:9" x14ac:dyDescent="0.25">
      <c r="B8" t="s">
        <v>7</v>
      </c>
    </row>
    <row r="9" spans="2:9" x14ac:dyDescent="0.25">
      <c r="B9" t="s">
        <v>8</v>
      </c>
      <c r="C9">
        <f>16000000 / 1 / 2^2</f>
        <v>4000000</v>
      </c>
    </row>
    <row r="17" spans="3:20" x14ac:dyDescent="0.25">
      <c r="C17" s="1"/>
    </row>
    <row r="18" spans="3:20" x14ac:dyDescent="0.25">
      <c r="Q18" t="s">
        <v>9</v>
      </c>
      <c r="S18" s="2">
        <v>0.1</v>
      </c>
    </row>
    <row r="19" spans="3:20" x14ac:dyDescent="0.25">
      <c r="E19" t="s">
        <v>10</v>
      </c>
    </row>
    <row r="20" spans="3:20" x14ac:dyDescent="0.25">
      <c r="E20" s="30" t="s">
        <v>11</v>
      </c>
      <c r="F20" s="30"/>
      <c r="G20" s="30"/>
      <c r="H20" s="30"/>
      <c r="I20" s="30"/>
      <c r="J20" s="30"/>
      <c r="K20" s="30"/>
      <c r="L20" s="30"/>
      <c r="M20" s="30"/>
      <c r="N20" s="30"/>
      <c r="O20" s="3"/>
    </row>
    <row r="21" spans="3:20" x14ac:dyDescent="0.25">
      <c r="E21" s="31"/>
      <c r="F21" s="4" t="s">
        <v>12</v>
      </c>
      <c r="G21" s="5">
        <v>2</v>
      </c>
      <c r="H21" s="5">
        <v>3</v>
      </c>
      <c r="I21" s="5">
        <v>4</v>
      </c>
      <c r="J21" s="5">
        <v>5</v>
      </c>
      <c r="K21" s="5">
        <v>6</v>
      </c>
      <c r="L21" s="5">
        <v>7</v>
      </c>
      <c r="M21" s="6">
        <v>8</v>
      </c>
      <c r="N21" s="6">
        <v>9</v>
      </c>
    </row>
    <row r="22" spans="3:20" ht="15.75" thickBot="1" x14ac:dyDescent="0.3">
      <c r="E22" s="32"/>
      <c r="F22" s="7" t="s">
        <v>13</v>
      </c>
      <c r="G22" s="8">
        <f>1/2^G21</f>
        <v>0.25</v>
      </c>
      <c r="H22" s="8">
        <f t="shared" ref="H22:N22" si="0">1/2^H21</f>
        <v>0.125</v>
      </c>
      <c r="I22" s="8">
        <f t="shared" si="0"/>
        <v>6.25E-2</v>
      </c>
      <c r="J22" s="8">
        <f t="shared" si="0"/>
        <v>3.125E-2</v>
      </c>
      <c r="K22" s="8">
        <f t="shared" si="0"/>
        <v>1.5625E-2</v>
      </c>
      <c r="L22" s="8">
        <f t="shared" si="0"/>
        <v>7.8125E-3</v>
      </c>
      <c r="M22" s="9">
        <f t="shared" si="0"/>
        <v>3.90625E-3</v>
      </c>
      <c r="N22" s="9">
        <f t="shared" si="0"/>
        <v>1.953125E-3</v>
      </c>
      <c r="O22" s="2"/>
      <c r="Q22" t="s">
        <v>14</v>
      </c>
      <c r="R22">
        <v>31</v>
      </c>
      <c r="S22">
        <v>63</v>
      </c>
      <c r="T22">
        <v>31</v>
      </c>
    </row>
    <row r="23" spans="3:20" x14ac:dyDescent="0.25">
      <c r="E23" s="33" t="s">
        <v>15</v>
      </c>
      <c r="F23" s="10">
        <v>1</v>
      </c>
      <c r="G23" s="11">
        <f t="shared" ref="G23:G29" si="1">$C$4/F23/2^$G$21</f>
        <v>4000</v>
      </c>
      <c r="H23" s="12">
        <f t="shared" ref="H23:H29" si="2">$C$4/F23/2^$H$21</f>
        <v>2000</v>
      </c>
      <c r="I23" s="12">
        <f t="shared" ref="I23:I29" si="3">$C$4/F23/2^$I$21</f>
        <v>1000</v>
      </c>
      <c r="J23" s="12">
        <f t="shared" ref="J23:J29" si="4">$C$4/F23/2^$J$21</f>
        <v>500</v>
      </c>
      <c r="K23" s="12">
        <f t="shared" ref="K23:K29" si="5">$C$4/F23/2^$K$21</f>
        <v>250</v>
      </c>
      <c r="L23" s="12">
        <f t="shared" ref="L23:L29" si="6">$C$4/F23/2^$L$21</f>
        <v>125</v>
      </c>
      <c r="M23" s="13">
        <f>$C$4/F23/2^$M$21</f>
        <v>62.5</v>
      </c>
      <c r="N23" s="14">
        <f t="shared" ref="N23:N29" si="7">$C$4/F23/2^$N$21</f>
        <v>31.25</v>
      </c>
      <c r="O23" s="15"/>
      <c r="Q23" t="s">
        <v>12</v>
      </c>
      <c r="R23">
        <v>9</v>
      </c>
      <c r="S23">
        <v>8</v>
      </c>
      <c r="T23">
        <v>6</v>
      </c>
    </row>
    <row r="24" spans="3:20" x14ac:dyDescent="0.25">
      <c r="E24" s="34"/>
      <c r="F24" s="16">
        <v>8</v>
      </c>
      <c r="G24" s="17">
        <f t="shared" si="1"/>
        <v>500</v>
      </c>
      <c r="H24" s="18">
        <f t="shared" si="2"/>
        <v>250</v>
      </c>
      <c r="I24" s="18">
        <f t="shared" si="3"/>
        <v>125</v>
      </c>
      <c r="J24" s="18">
        <f t="shared" si="4"/>
        <v>62.5</v>
      </c>
      <c r="K24" s="19">
        <f t="shared" si="5"/>
        <v>31.25</v>
      </c>
      <c r="L24" s="18">
        <f t="shared" si="6"/>
        <v>15.625</v>
      </c>
      <c r="M24" s="20">
        <f t="shared" ref="M24:M29" si="8">$C$4/F24/2^$M$21</f>
        <v>7.8125</v>
      </c>
      <c r="N24" s="13">
        <f t="shared" si="7"/>
        <v>3.90625</v>
      </c>
      <c r="O24" s="21"/>
      <c r="Q24" t="s">
        <v>16</v>
      </c>
      <c r="R24" s="2">
        <f>N22*50</f>
        <v>9.765625E-2</v>
      </c>
      <c r="S24" s="2">
        <f>M22*24</f>
        <v>9.375E-2</v>
      </c>
      <c r="T24" s="2">
        <f>K22*5</f>
        <v>7.8125E-2</v>
      </c>
    </row>
    <row r="25" spans="3:20" x14ac:dyDescent="0.25">
      <c r="E25" s="34"/>
      <c r="F25" s="16">
        <v>32</v>
      </c>
      <c r="G25" s="17">
        <f t="shared" si="1"/>
        <v>125</v>
      </c>
      <c r="H25" s="18">
        <f t="shared" si="2"/>
        <v>62.5</v>
      </c>
      <c r="I25" s="18">
        <f t="shared" si="3"/>
        <v>31.25</v>
      </c>
      <c r="J25" s="18">
        <f t="shared" si="4"/>
        <v>15.625</v>
      </c>
      <c r="K25" s="18">
        <f t="shared" si="5"/>
        <v>7.8125</v>
      </c>
      <c r="L25" s="18">
        <f t="shared" si="6"/>
        <v>3.90625</v>
      </c>
      <c r="M25" s="20">
        <f t="shared" si="8"/>
        <v>1.953125</v>
      </c>
      <c r="N25" s="13">
        <f t="shared" si="7"/>
        <v>0.9765625</v>
      </c>
      <c r="O25" s="22"/>
      <c r="Q25" t="s">
        <v>17</v>
      </c>
      <c r="R25" s="2">
        <f>N22*51</f>
        <v>9.9609375E-2</v>
      </c>
      <c r="S25" s="2">
        <f>M22*25</f>
        <v>9.765625E-2</v>
      </c>
      <c r="T25" s="2">
        <f>K22*6</f>
        <v>9.375E-2</v>
      </c>
    </row>
    <row r="26" spans="3:20" x14ac:dyDescent="0.25">
      <c r="E26" s="34"/>
      <c r="F26" s="16">
        <v>64</v>
      </c>
      <c r="G26" s="17">
        <f t="shared" si="1"/>
        <v>62.5</v>
      </c>
      <c r="H26" s="18">
        <f t="shared" si="2"/>
        <v>31.25</v>
      </c>
      <c r="I26" s="18">
        <f t="shared" si="3"/>
        <v>15.625</v>
      </c>
      <c r="J26" s="18">
        <f t="shared" si="4"/>
        <v>7.8125</v>
      </c>
      <c r="K26" s="18">
        <f t="shared" si="5"/>
        <v>3.90625</v>
      </c>
      <c r="L26" s="18">
        <f t="shared" si="6"/>
        <v>1.953125</v>
      </c>
      <c r="M26" s="20">
        <f>$C$4/F26/2^$M$21</f>
        <v>0.9765625</v>
      </c>
      <c r="N26" s="13">
        <f t="shared" si="7"/>
        <v>0.48828125</v>
      </c>
      <c r="O26" s="22"/>
      <c r="Q26" t="s">
        <v>18</v>
      </c>
      <c r="R26" s="2">
        <f>N22*52</f>
        <v>0.1015625</v>
      </c>
      <c r="S26" s="2">
        <f>M22*26</f>
        <v>0.1015625</v>
      </c>
      <c r="T26" s="2">
        <f>K22*7</f>
        <v>0.109375</v>
      </c>
    </row>
    <row r="27" spans="3:20" x14ac:dyDescent="0.25">
      <c r="E27" s="34"/>
      <c r="F27" s="16">
        <v>128</v>
      </c>
      <c r="G27" s="17">
        <f t="shared" si="1"/>
        <v>31.25</v>
      </c>
      <c r="H27" s="18">
        <f t="shared" si="2"/>
        <v>15.625</v>
      </c>
      <c r="I27" s="18">
        <f t="shared" si="3"/>
        <v>7.8125</v>
      </c>
      <c r="J27" s="18">
        <f t="shared" si="4"/>
        <v>3.90625</v>
      </c>
      <c r="K27" s="18">
        <f t="shared" si="5"/>
        <v>1.953125</v>
      </c>
      <c r="L27" s="18">
        <f t="shared" si="6"/>
        <v>0.9765625</v>
      </c>
      <c r="M27" s="20">
        <f t="shared" si="8"/>
        <v>0.48828125</v>
      </c>
      <c r="N27" s="13">
        <f t="shared" si="7"/>
        <v>0.244140625</v>
      </c>
      <c r="O27" s="22"/>
    </row>
    <row r="28" spans="3:20" x14ac:dyDescent="0.25">
      <c r="E28" s="34"/>
      <c r="F28" s="16">
        <v>256</v>
      </c>
      <c r="G28" s="17">
        <f t="shared" si="1"/>
        <v>15.625</v>
      </c>
      <c r="H28" s="18">
        <f t="shared" si="2"/>
        <v>7.8125</v>
      </c>
      <c r="I28" s="18">
        <f t="shared" si="3"/>
        <v>3.90625</v>
      </c>
      <c r="J28" s="18">
        <f t="shared" si="4"/>
        <v>1.953125</v>
      </c>
      <c r="K28" s="18">
        <f t="shared" si="5"/>
        <v>0.9765625</v>
      </c>
      <c r="L28" s="18">
        <f t="shared" si="6"/>
        <v>0.48828125</v>
      </c>
      <c r="M28" s="20">
        <f t="shared" si="8"/>
        <v>0.244140625</v>
      </c>
      <c r="N28" s="13">
        <f t="shared" si="7"/>
        <v>0.1220703125</v>
      </c>
      <c r="O28" s="22"/>
    </row>
    <row r="29" spans="3:20" ht="15.75" thickBot="1" x14ac:dyDescent="0.3">
      <c r="E29" s="35"/>
      <c r="F29" s="23">
        <v>1024</v>
      </c>
      <c r="G29" s="24">
        <f t="shared" si="1"/>
        <v>3.90625</v>
      </c>
      <c r="H29" s="25">
        <f t="shared" si="2"/>
        <v>1.953125</v>
      </c>
      <c r="I29" s="25">
        <f t="shared" si="3"/>
        <v>0.9765625</v>
      </c>
      <c r="J29" s="25">
        <f t="shared" si="4"/>
        <v>0.48828125</v>
      </c>
      <c r="K29" s="25">
        <f t="shared" si="5"/>
        <v>0.244140625</v>
      </c>
      <c r="L29" s="25">
        <f t="shared" si="6"/>
        <v>0.1220703125</v>
      </c>
      <c r="M29" s="26">
        <f t="shared" si="8"/>
        <v>6.103515625E-2</v>
      </c>
      <c r="N29" s="13">
        <f t="shared" si="7"/>
        <v>3.0517578125E-2</v>
      </c>
      <c r="O29" s="22"/>
    </row>
    <row r="31" spans="3:20" x14ac:dyDescent="0.25">
      <c r="Q31" s="27"/>
      <c r="R31" s="27"/>
      <c r="S31" s="28"/>
    </row>
    <row r="36" spans="16:20" x14ac:dyDescent="0.25">
      <c r="P36" s="29"/>
      <c r="Q36" s="29"/>
      <c r="R36" s="29"/>
      <c r="S36" s="29"/>
      <c r="T36" s="29"/>
    </row>
    <row r="37" spans="16:20" x14ac:dyDescent="0.25">
      <c r="P37" s="28"/>
      <c r="Q37" s="28"/>
      <c r="R37" s="28"/>
      <c r="S37" s="28"/>
      <c r="T37" s="28"/>
    </row>
    <row r="38" spans="16:20" x14ac:dyDescent="0.25">
      <c r="P38" s="28"/>
      <c r="Q38" s="28"/>
      <c r="R38" s="28"/>
      <c r="S38" s="28"/>
      <c r="T38" s="28"/>
    </row>
    <row r="39" spans="16:20" x14ac:dyDescent="0.25">
      <c r="P39" s="28"/>
      <c r="Q39" s="28"/>
      <c r="R39" s="28"/>
      <c r="S39" s="28"/>
      <c r="T39" s="28"/>
    </row>
    <row r="40" spans="16:20" x14ac:dyDescent="0.25">
      <c r="P40" s="28"/>
      <c r="Q40" s="28"/>
      <c r="R40" s="28"/>
      <c r="S40" s="28"/>
      <c r="T40" s="28"/>
    </row>
  </sheetData>
  <mergeCells count="3">
    <mergeCell ref="E20:N20"/>
    <mergeCell ref="E21:E22"/>
    <mergeCell ref="E23:E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PWM 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 Jorge da Costa Teixeira Neves Ferreira</cp:lastModifiedBy>
  <dcterms:created xsi:type="dcterms:W3CDTF">2022-08-10T07:48:36Z</dcterms:created>
  <dcterms:modified xsi:type="dcterms:W3CDTF">2022-08-10T07:49:03Z</dcterms:modified>
</cp:coreProperties>
</file>