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ão Faria\Desktop\"/>
    </mc:Choice>
  </mc:AlternateContent>
  <xr:revisionPtr revIDLastSave="0" documentId="8_{31B4CB18-4D0A-4B2A-9D85-75CFAB0DF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olh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67" i="1" l="1"/>
  <c r="I566" i="1"/>
  <c r="A566" i="1"/>
  <c r="AE565" i="1"/>
  <c r="AD565" i="1"/>
  <c r="J565" i="1"/>
  <c r="I565" i="1"/>
  <c r="A565" i="1"/>
  <c r="AE564" i="1"/>
  <c r="AD564" i="1"/>
  <c r="V564" i="1"/>
  <c r="N564" i="1"/>
  <c r="J564" i="1"/>
  <c r="A564" i="1"/>
  <c r="AE563" i="1"/>
  <c r="AD563" i="1"/>
  <c r="R563" i="1"/>
  <c r="J563" i="1"/>
  <c r="I563" i="1"/>
  <c r="A563" i="1"/>
  <c r="AE562" i="1"/>
  <c r="AD562" i="1"/>
  <c r="X562" i="1"/>
  <c r="Y562" i="1" s="1"/>
  <c r="Z562" i="1" s="1"/>
  <c r="O562" i="1"/>
  <c r="N562" i="1"/>
  <c r="I562" i="1"/>
  <c r="A562" i="1"/>
  <c r="R561" i="1"/>
  <c r="I561" i="1"/>
  <c r="C561" i="1"/>
  <c r="C561" i="1" a="1"/>
  <c r="A561" i="1"/>
  <c r="A560" i="1"/>
  <c r="H559" i="1"/>
  <c r="G559" i="1"/>
  <c r="F559" i="1"/>
  <c r="E559" i="1"/>
  <c r="D559" i="1"/>
  <c r="C559" i="1"/>
  <c r="B559" i="1"/>
  <c r="A559" i="1"/>
  <c r="O558" i="1"/>
  <c r="M558" i="1"/>
  <c r="K558" i="1"/>
  <c r="I558" i="1"/>
  <c r="G558" i="1"/>
  <c r="E558" i="1"/>
  <c r="C558" i="1"/>
  <c r="A558" i="1"/>
  <c r="R565" i="1" s="1"/>
  <c r="A557" i="1"/>
  <c r="Y557" i="1" s="1"/>
  <c r="Z556" i="1"/>
  <c r="A556" i="1"/>
  <c r="N555" i="1"/>
  <c r="N556" i="1" s="1"/>
  <c r="J555" i="1"/>
  <c r="J556" i="1" s="1"/>
  <c r="F555" i="1"/>
  <c r="F556" i="1" s="1"/>
  <c r="A555" i="1"/>
  <c r="A554" i="1"/>
  <c r="N563" i="1" s="1"/>
  <c r="A553" i="1"/>
  <c r="C553" i="1" s="1"/>
  <c r="C552" i="1"/>
  <c r="A552" i="1"/>
  <c r="A551" i="1"/>
  <c r="C551" i="1" s="1"/>
  <c r="A550" i="1"/>
  <c r="AD550" i="1" s="1"/>
  <c r="U549" i="1"/>
  <c r="O549" i="1"/>
  <c r="A549" i="1"/>
  <c r="I564" i="1" s="1"/>
  <c r="A548" i="1"/>
  <c r="C548" i="1" s="1"/>
  <c r="A547" i="1"/>
  <c r="A546" i="1"/>
  <c r="A545" i="1"/>
  <c r="AE544" i="1"/>
  <c r="AD544" i="1"/>
  <c r="A544" i="1"/>
  <c r="AE543" i="1"/>
  <c r="AD543" i="1"/>
  <c r="N543" i="1"/>
  <c r="N534" i="1" s="1"/>
  <c r="N535" i="1" s="1"/>
  <c r="A543" i="1"/>
  <c r="AE542" i="1"/>
  <c r="AD542" i="1"/>
  <c r="R542" i="1"/>
  <c r="C542" i="1"/>
  <c r="C544" i="1" s="1"/>
  <c r="C526" i="1" s="1"/>
  <c r="A542" i="1"/>
  <c r="AE541" i="1"/>
  <c r="AD541" i="1"/>
  <c r="X541" i="1"/>
  <c r="Y541" i="1" s="1"/>
  <c r="Z541" i="1" s="1"/>
  <c r="N541" i="1"/>
  <c r="A541" i="1"/>
  <c r="C540" i="1"/>
  <c r="C540" i="1" a="1"/>
  <c r="A540" i="1"/>
  <c r="A539" i="1"/>
  <c r="H538" i="1"/>
  <c r="G538" i="1"/>
  <c r="F538" i="1"/>
  <c r="E538" i="1"/>
  <c r="D538" i="1"/>
  <c r="C538" i="1"/>
  <c r="B538" i="1"/>
  <c r="A538" i="1"/>
  <c r="O537" i="1"/>
  <c r="M537" i="1"/>
  <c r="K537" i="1"/>
  <c r="I537" i="1"/>
  <c r="G537" i="1"/>
  <c r="E537" i="1"/>
  <c r="C537" i="1"/>
  <c r="A537" i="1"/>
  <c r="A536" i="1"/>
  <c r="A535" i="1"/>
  <c r="J534" i="1"/>
  <c r="J535" i="1" s="1"/>
  <c r="F534" i="1"/>
  <c r="F535" i="1" s="1"/>
  <c r="A534" i="1"/>
  <c r="O541" i="1" s="1"/>
  <c r="A533" i="1"/>
  <c r="N542" i="1" s="1"/>
  <c r="A532" i="1"/>
  <c r="C532" i="1" s="1"/>
  <c r="C531" i="1"/>
  <c r="A531" i="1"/>
  <c r="A530" i="1"/>
  <c r="C530" i="1" s="1"/>
  <c r="A529" i="1"/>
  <c r="AD529" i="1" s="1"/>
  <c r="V543" i="1" s="1"/>
  <c r="A528" i="1"/>
  <c r="A527" i="1"/>
  <c r="C527" i="1" s="1"/>
  <c r="A526" i="1"/>
  <c r="A525" i="1"/>
  <c r="R524" i="1"/>
  <c r="A524" i="1"/>
  <c r="AE523" i="1"/>
  <c r="AD523" i="1"/>
  <c r="N523" i="1"/>
  <c r="S513" i="1" s="1"/>
  <c r="S514" i="1" s="1"/>
  <c r="A523" i="1"/>
  <c r="AE522" i="1"/>
  <c r="AD522" i="1"/>
  <c r="A522" i="1"/>
  <c r="AE521" i="1"/>
  <c r="AD521" i="1"/>
  <c r="A521" i="1"/>
  <c r="AE520" i="1"/>
  <c r="AD520" i="1"/>
  <c r="R520" i="1"/>
  <c r="A520" i="1"/>
  <c r="J519" i="1"/>
  <c r="C519" i="1" a="1"/>
  <c r="C519" i="1" s="1"/>
  <c r="A519" i="1"/>
  <c r="A518" i="1"/>
  <c r="H517" i="1"/>
  <c r="G517" i="1"/>
  <c r="F517" i="1"/>
  <c r="E517" i="1"/>
  <c r="D517" i="1"/>
  <c r="C517" i="1"/>
  <c r="B517" i="1"/>
  <c r="A517" i="1"/>
  <c r="O516" i="1"/>
  <c r="M516" i="1"/>
  <c r="K516" i="1"/>
  <c r="I516" i="1"/>
  <c r="G516" i="1"/>
  <c r="E516" i="1"/>
  <c r="C516" i="1"/>
  <c r="A516" i="1"/>
  <c r="N524" i="1" s="1"/>
  <c r="A515" i="1"/>
  <c r="Y515" i="1" s="1"/>
  <c r="Z514" i="1"/>
  <c r="A514" i="1"/>
  <c r="W513" i="1"/>
  <c r="W514" i="1" s="1"/>
  <c r="A513" i="1"/>
  <c r="A512" i="1"/>
  <c r="N522" i="1" s="1"/>
  <c r="O513" i="1" s="1"/>
  <c r="O514" i="1" s="1"/>
  <c r="C511" i="1"/>
  <c r="A511" i="1"/>
  <c r="C510" i="1"/>
  <c r="A510" i="1"/>
  <c r="C509" i="1"/>
  <c r="A509" i="1"/>
  <c r="AD508" i="1"/>
  <c r="V518" i="1" s="1"/>
  <c r="A508" i="1"/>
  <c r="A507" i="1"/>
  <c r="A506" i="1"/>
  <c r="C506" i="1" s="1"/>
  <c r="A505" i="1"/>
  <c r="A504" i="1"/>
  <c r="A503" i="1"/>
  <c r="AE502" i="1"/>
  <c r="AD502" i="1"/>
  <c r="U502" i="1"/>
  <c r="J502" i="1"/>
  <c r="S486" i="1" s="1"/>
  <c r="I502" i="1"/>
  <c r="A502" i="1"/>
  <c r="AE501" i="1"/>
  <c r="AD501" i="1"/>
  <c r="N501" i="1"/>
  <c r="N492" i="1" s="1"/>
  <c r="N493" i="1" s="1"/>
  <c r="J501" i="1"/>
  <c r="I501" i="1"/>
  <c r="A501" i="1"/>
  <c r="AE500" i="1"/>
  <c r="AD500" i="1"/>
  <c r="R500" i="1"/>
  <c r="J500" i="1"/>
  <c r="I500" i="1"/>
  <c r="A500" i="1"/>
  <c r="AE499" i="1"/>
  <c r="AD499" i="1"/>
  <c r="X499" i="1"/>
  <c r="Y499" i="1" s="1"/>
  <c r="Z499" i="1" s="1"/>
  <c r="I499" i="1"/>
  <c r="K499" i="1" s="1"/>
  <c r="K500" i="1" s="1"/>
  <c r="A499" i="1"/>
  <c r="V498" i="1"/>
  <c r="R498" i="1"/>
  <c r="I498" i="1"/>
  <c r="C498" i="1" a="1"/>
  <c r="C498" i="1" s="1"/>
  <c r="A498" i="1"/>
  <c r="A497" i="1"/>
  <c r="H496" i="1"/>
  <c r="G496" i="1"/>
  <c r="F496" i="1"/>
  <c r="E496" i="1"/>
  <c r="D496" i="1"/>
  <c r="C496" i="1"/>
  <c r="B496" i="1"/>
  <c r="A496" i="1"/>
  <c r="O495" i="1"/>
  <c r="M495" i="1"/>
  <c r="K495" i="1"/>
  <c r="I495" i="1"/>
  <c r="G495" i="1"/>
  <c r="E495" i="1"/>
  <c r="C495" i="1"/>
  <c r="A495" i="1"/>
  <c r="Y494" i="1"/>
  <c r="A494" i="1"/>
  <c r="Z493" i="1" s="1"/>
  <c r="A493" i="1"/>
  <c r="A492" i="1"/>
  <c r="A491" i="1"/>
  <c r="N498" i="1" s="1"/>
  <c r="A490" i="1"/>
  <c r="C490" i="1" s="1"/>
  <c r="A489" i="1"/>
  <c r="C489" i="1" s="1"/>
  <c r="A488" i="1"/>
  <c r="C488" i="1" s="1"/>
  <c r="AD487" i="1"/>
  <c r="V503" i="1" s="1"/>
  <c r="A487" i="1"/>
  <c r="U486" i="1"/>
  <c r="O486" i="1"/>
  <c r="K486" i="1"/>
  <c r="A486" i="1"/>
  <c r="I503" i="1" s="1"/>
  <c r="A485" i="1"/>
  <c r="C485" i="1" s="1"/>
  <c r="A484" i="1"/>
  <c r="A483" i="1"/>
  <c r="A482" i="1"/>
  <c r="AE481" i="1"/>
  <c r="AD481" i="1"/>
  <c r="O481" i="1"/>
  <c r="A481" i="1"/>
  <c r="AE480" i="1"/>
  <c r="AD480" i="1"/>
  <c r="A480" i="1"/>
  <c r="AE479" i="1"/>
  <c r="AD479" i="1"/>
  <c r="X479" i="1"/>
  <c r="Y479" i="1" s="1"/>
  <c r="Z479" i="1" s="1"/>
  <c r="I479" i="1"/>
  <c r="A479" i="1"/>
  <c r="AE478" i="1"/>
  <c r="AD478" i="1"/>
  <c r="N478" i="1"/>
  <c r="G471" i="1" s="1"/>
  <c r="G472" i="1" s="1"/>
  <c r="A478" i="1"/>
  <c r="O477" i="1"/>
  <c r="C477" i="1" a="1"/>
  <c r="C477" i="1" s="1"/>
  <c r="A477" i="1"/>
  <c r="A476" i="1"/>
  <c r="H475" i="1"/>
  <c r="G475" i="1"/>
  <c r="F475" i="1"/>
  <c r="E475" i="1"/>
  <c r="D475" i="1"/>
  <c r="C475" i="1"/>
  <c r="B475" i="1"/>
  <c r="A475" i="1"/>
  <c r="O474" i="1"/>
  <c r="M474" i="1"/>
  <c r="K474" i="1"/>
  <c r="I474" i="1"/>
  <c r="G474" i="1"/>
  <c r="E474" i="1"/>
  <c r="C474" i="1"/>
  <c r="A474" i="1"/>
  <c r="R480" i="1" s="1"/>
  <c r="A473" i="1"/>
  <c r="Y473" i="1" s="1"/>
  <c r="Z472" i="1"/>
  <c r="A472" i="1"/>
  <c r="X478" i="1" s="1"/>
  <c r="Y478" i="1" s="1"/>
  <c r="Z478" i="1" s="1"/>
  <c r="S471" i="1"/>
  <c r="S472" i="1" s="1"/>
  <c r="E471" i="1"/>
  <c r="E472" i="1" s="1"/>
  <c r="A471" i="1"/>
  <c r="U471" i="1" s="1"/>
  <c r="U472" i="1" s="1"/>
  <c r="A470" i="1"/>
  <c r="N481" i="1" s="1"/>
  <c r="C469" i="1"/>
  <c r="A469" i="1"/>
  <c r="C468" i="1"/>
  <c r="A468" i="1"/>
  <c r="C467" i="1"/>
  <c r="A467" i="1"/>
  <c r="AD466" i="1"/>
  <c r="V478" i="1" s="1"/>
  <c r="A466" i="1"/>
  <c r="A465" i="1"/>
  <c r="I482" i="1" s="1"/>
  <c r="A464" i="1"/>
  <c r="C464" i="1" s="1"/>
  <c r="A463" i="1"/>
  <c r="A462" i="1"/>
  <c r="I461" i="1"/>
  <c r="A461" i="1"/>
  <c r="AE460" i="1"/>
  <c r="AD460" i="1"/>
  <c r="N460" i="1"/>
  <c r="I460" i="1"/>
  <c r="A460" i="1"/>
  <c r="AE459" i="1"/>
  <c r="AD459" i="1"/>
  <c r="U459" i="1"/>
  <c r="C459" i="1"/>
  <c r="A459" i="1"/>
  <c r="AE458" i="1"/>
  <c r="AD458" i="1"/>
  <c r="O458" i="1"/>
  <c r="A458" i="1"/>
  <c r="AE457" i="1"/>
  <c r="AD457" i="1"/>
  <c r="V457" i="1"/>
  <c r="N457" i="1"/>
  <c r="A457" i="1"/>
  <c r="C456" i="1" a="1"/>
  <c r="C456" i="1" s="1"/>
  <c r="A456" i="1"/>
  <c r="A455" i="1"/>
  <c r="H454" i="1"/>
  <c r="G454" i="1"/>
  <c r="F454" i="1"/>
  <c r="E454" i="1"/>
  <c r="D454" i="1"/>
  <c r="C454" i="1"/>
  <c r="B454" i="1"/>
  <c r="A454" i="1"/>
  <c r="O453" i="1"/>
  <c r="M453" i="1"/>
  <c r="K453" i="1"/>
  <c r="I453" i="1"/>
  <c r="G453" i="1"/>
  <c r="E453" i="1"/>
  <c r="C453" i="1"/>
  <c r="A453" i="1"/>
  <c r="A452" i="1"/>
  <c r="Y452" i="1" s="1"/>
  <c r="Z451" i="1"/>
  <c r="A451" i="1"/>
  <c r="S450" i="1"/>
  <c r="S451" i="1" s="1"/>
  <c r="K450" i="1"/>
  <c r="K451" i="1" s="1"/>
  <c r="G450" i="1"/>
  <c r="G451" i="1" s="1"/>
  <c r="A450" i="1"/>
  <c r="O456" i="1" s="1"/>
  <c r="A449" i="1"/>
  <c r="N458" i="1" s="1"/>
  <c r="C448" i="1"/>
  <c r="A448" i="1"/>
  <c r="C447" i="1"/>
  <c r="A447" i="1"/>
  <c r="C446" i="1"/>
  <c r="A446" i="1"/>
  <c r="AD445" i="1"/>
  <c r="A445" i="1"/>
  <c r="A444" i="1"/>
  <c r="A443" i="1"/>
  <c r="C443" i="1" s="1"/>
  <c r="A442" i="1"/>
  <c r="C458" i="1" s="1"/>
  <c r="C460" i="1" s="1"/>
  <c r="C442" i="1" s="1"/>
  <c r="A441" i="1"/>
  <c r="A440" i="1"/>
  <c r="AE439" i="1"/>
  <c r="AD439" i="1"/>
  <c r="N439" i="1"/>
  <c r="C439" i="1"/>
  <c r="C421" i="1" s="1"/>
  <c r="A439" i="1"/>
  <c r="AE438" i="1"/>
  <c r="AD438" i="1"/>
  <c r="U438" i="1"/>
  <c r="C438" i="1"/>
  <c r="A438" i="1"/>
  <c r="AE437" i="1"/>
  <c r="AD437" i="1"/>
  <c r="O437" i="1"/>
  <c r="A437" i="1"/>
  <c r="AE436" i="1"/>
  <c r="AD436" i="1"/>
  <c r="N436" i="1"/>
  <c r="A436" i="1"/>
  <c r="C435" i="1" a="1"/>
  <c r="C435" i="1" s="1"/>
  <c r="A435" i="1"/>
  <c r="A434" i="1"/>
  <c r="H433" i="1"/>
  <c r="G433" i="1"/>
  <c r="F433" i="1"/>
  <c r="E433" i="1"/>
  <c r="D433" i="1"/>
  <c r="C433" i="1"/>
  <c r="B433" i="1"/>
  <c r="A433" i="1"/>
  <c r="O432" i="1"/>
  <c r="M432" i="1"/>
  <c r="K432" i="1"/>
  <c r="I432" i="1"/>
  <c r="G432" i="1"/>
  <c r="E432" i="1"/>
  <c r="C432" i="1"/>
  <c r="A432" i="1"/>
  <c r="A431" i="1"/>
  <c r="Z430" i="1"/>
  <c r="A430" i="1"/>
  <c r="S429" i="1"/>
  <c r="S430" i="1" s="1"/>
  <c r="M429" i="1"/>
  <c r="M430" i="1" s="1"/>
  <c r="K429" i="1"/>
  <c r="K430" i="1" s="1"/>
  <c r="G429" i="1"/>
  <c r="G430" i="1" s="1"/>
  <c r="A429" i="1"/>
  <c r="O435" i="1" s="1"/>
  <c r="E429" i="1" s="1"/>
  <c r="E430" i="1" s="1"/>
  <c r="A428" i="1"/>
  <c r="N437" i="1" s="1"/>
  <c r="C427" i="1"/>
  <c r="A427" i="1"/>
  <c r="C426" i="1"/>
  <c r="A426" i="1"/>
  <c r="C425" i="1"/>
  <c r="A425" i="1"/>
  <c r="AD424" i="1"/>
  <c r="U437" i="1" s="1"/>
  <c r="A424" i="1"/>
  <c r="A423" i="1"/>
  <c r="A422" i="1"/>
  <c r="C422" i="1" s="1"/>
  <c r="A421" i="1"/>
  <c r="C437" i="1" s="1"/>
  <c r="A420" i="1"/>
  <c r="I419" i="1"/>
  <c r="A419" i="1"/>
  <c r="AE418" i="1"/>
  <c r="AD418" i="1"/>
  <c r="I418" i="1"/>
  <c r="A418" i="1"/>
  <c r="AE417" i="1"/>
  <c r="AD417" i="1"/>
  <c r="A417" i="1"/>
  <c r="AE416" i="1"/>
  <c r="AD416" i="1"/>
  <c r="A416" i="1"/>
  <c r="AE415" i="1"/>
  <c r="AD415" i="1"/>
  <c r="N415" i="1"/>
  <c r="G408" i="1" s="1"/>
  <c r="G409" i="1" s="1"/>
  <c r="A415" i="1"/>
  <c r="C414" i="1" a="1"/>
  <c r="C414" i="1" s="1"/>
  <c r="A414" i="1"/>
  <c r="A413" i="1"/>
  <c r="H412" i="1"/>
  <c r="G412" i="1"/>
  <c r="F412" i="1"/>
  <c r="E412" i="1"/>
  <c r="D412" i="1"/>
  <c r="C412" i="1"/>
  <c r="B412" i="1"/>
  <c r="A412" i="1"/>
  <c r="O411" i="1"/>
  <c r="M411" i="1"/>
  <c r="K411" i="1"/>
  <c r="I411" i="1"/>
  <c r="G411" i="1"/>
  <c r="E411" i="1"/>
  <c r="C411" i="1"/>
  <c r="A411" i="1"/>
  <c r="A410" i="1"/>
  <c r="Y410" i="1" s="1"/>
  <c r="Z409" i="1"/>
  <c r="A409" i="1"/>
  <c r="O408" i="1"/>
  <c r="O409" i="1" s="1"/>
  <c r="A408" i="1"/>
  <c r="A407" i="1"/>
  <c r="N417" i="1" s="1"/>
  <c r="C406" i="1"/>
  <c r="A406" i="1"/>
  <c r="C405" i="1"/>
  <c r="A405" i="1"/>
  <c r="C404" i="1"/>
  <c r="A404" i="1"/>
  <c r="AD403" i="1"/>
  <c r="A403" i="1"/>
  <c r="A402" i="1"/>
  <c r="I415" i="1" s="1"/>
  <c r="A401" i="1"/>
  <c r="C401" i="1" s="1"/>
  <c r="A400" i="1"/>
  <c r="A399" i="1"/>
  <c r="I398" i="1"/>
  <c r="A398" i="1"/>
  <c r="AE397" i="1"/>
  <c r="AD397" i="1"/>
  <c r="R397" i="1"/>
  <c r="I397" i="1"/>
  <c r="A397" i="1"/>
  <c r="AE396" i="1"/>
  <c r="AD396" i="1"/>
  <c r="J396" i="1"/>
  <c r="C396" i="1"/>
  <c r="A396" i="1"/>
  <c r="AE395" i="1"/>
  <c r="AD395" i="1"/>
  <c r="I395" i="1"/>
  <c r="A395" i="1"/>
  <c r="AE394" i="1"/>
  <c r="AD394" i="1"/>
  <c r="N394" i="1"/>
  <c r="G387" i="1" s="1"/>
  <c r="G388" i="1" s="1"/>
  <c r="A394" i="1"/>
  <c r="C393" i="1" a="1"/>
  <c r="C393" i="1" s="1"/>
  <c r="A393" i="1"/>
  <c r="A392" i="1"/>
  <c r="H391" i="1"/>
  <c r="G391" i="1"/>
  <c r="F391" i="1"/>
  <c r="E391" i="1"/>
  <c r="D391" i="1"/>
  <c r="C391" i="1"/>
  <c r="B391" i="1"/>
  <c r="A391" i="1"/>
  <c r="O390" i="1"/>
  <c r="M390" i="1"/>
  <c r="K390" i="1"/>
  <c r="I390" i="1"/>
  <c r="G390" i="1"/>
  <c r="E390" i="1"/>
  <c r="C390" i="1"/>
  <c r="A390" i="1"/>
  <c r="A389" i="1"/>
  <c r="Y389" i="1" s="1"/>
  <c r="Z388" i="1"/>
  <c r="A388" i="1"/>
  <c r="A387" i="1"/>
  <c r="O395" i="1" s="1"/>
  <c r="A386" i="1"/>
  <c r="N395" i="1" s="1"/>
  <c r="K387" i="1" s="1"/>
  <c r="K388" i="1" s="1"/>
  <c r="C385" i="1"/>
  <c r="A385" i="1"/>
  <c r="C384" i="1"/>
  <c r="A384" i="1"/>
  <c r="C383" i="1"/>
  <c r="A383" i="1"/>
  <c r="AD382" i="1"/>
  <c r="V398" i="1" s="1"/>
  <c r="A382" i="1"/>
  <c r="A381" i="1"/>
  <c r="I396" i="1" s="1"/>
  <c r="A380" i="1"/>
  <c r="C380" i="1" s="1"/>
  <c r="A379" i="1"/>
  <c r="C395" i="1" s="1"/>
  <c r="C397" i="1" s="1"/>
  <c r="C379" i="1" s="1"/>
  <c r="A378" i="1"/>
  <c r="V377" i="1"/>
  <c r="A377" i="1"/>
  <c r="AE376" i="1"/>
  <c r="AD376" i="1"/>
  <c r="N376" i="1"/>
  <c r="A376" i="1"/>
  <c r="AE375" i="1"/>
  <c r="AD375" i="1"/>
  <c r="U375" i="1"/>
  <c r="O375" i="1"/>
  <c r="A375" i="1"/>
  <c r="AE374" i="1"/>
  <c r="AD374" i="1"/>
  <c r="U374" i="1"/>
  <c r="O374" i="1"/>
  <c r="A374" i="1"/>
  <c r="AE373" i="1"/>
  <c r="AD373" i="1"/>
  <c r="V373" i="1"/>
  <c r="O361" i="1" s="1"/>
  <c r="N373" i="1"/>
  <c r="A373" i="1"/>
  <c r="O372" i="1"/>
  <c r="C372" i="1" a="1"/>
  <c r="C372" i="1" s="1"/>
  <c r="A372" i="1"/>
  <c r="V371" i="1"/>
  <c r="A371" i="1"/>
  <c r="H370" i="1"/>
  <c r="G370" i="1"/>
  <c r="F370" i="1"/>
  <c r="E370" i="1"/>
  <c r="D370" i="1"/>
  <c r="C370" i="1"/>
  <c r="B370" i="1"/>
  <c r="A370" i="1"/>
  <c r="O369" i="1"/>
  <c r="M369" i="1"/>
  <c r="K369" i="1"/>
  <c r="I369" i="1"/>
  <c r="G369" i="1"/>
  <c r="E369" i="1"/>
  <c r="C369" i="1"/>
  <c r="A369" i="1"/>
  <c r="A368" i="1"/>
  <c r="Y368" i="1" s="1"/>
  <c r="Z367" i="1"/>
  <c r="A367" i="1"/>
  <c r="S366" i="1"/>
  <c r="S367" i="1" s="1"/>
  <c r="M366" i="1"/>
  <c r="M367" i="1" s="1"/>
  <c r="K366" i="1"/>
  <c r="K367" i="1" s="1"/>
  <c r="G366" i="1"/>
  <c r="G367" i="1" s="1"/>
  <c r="E366" i="1"/>
  <c r="E367" i="1" s="1"/>
  <c r="A366" i="1"/>
  <c r="A365" i="1"/>
  <c r="N374" i="1" s="1"/>
  <c r="C364" i="1"/>
  <c r="A364" i="1"/>
  <c r="C363" i="1"/>
  <c r="A363" i="1"/>
  <c r="C362" i="1"/>
  <c r="A362" i="1"/>
  <c r="AD361" i="1"/>
  <c r="A361" i="1"/>
  <c r="A360" i="1"/>
  <c r="A359" i="1"/>
  <c r="C359" i="1" s="1"/>
  <c r="A358" i="1"/>
  <c r="C374" i="1" s="1"/>
  <c r="C376" i="1" s="1"/>
  <c r="C358" i="1" s="1"/>
  <c r="A357" i="1"/>
  <c r="I356" i="1"/>
  <c r="A356" i="1"/>
  <c r="AE355" i="1"/>
  <c r="AD355" i="1"/>
  <c r="I355" i="1"/>
  <c r="U339" i="1" s="1"/>
  <c r="A355" i="1"/>
  <c r="AE354" i="1"/>
  <c r="AD354" i="1"/>
  <c r="J354" i="1"/>
  <c r="I354" i="1"/>
  <c r="A354" i="1"/>
  <c r="AE353" i="1"/>
  <c r="AD353" i="1"/>
  <c r="O353" i="1"/>
  <c r="M345" i="1" s="1"/>
  <c r="M346" i="1" s="1"/>
  <c r="J353" i="1"/>
  <c r="I353" i="1"/>
  <c r="A353" i="1"/>
  <c r="AE352" i="1"/>
  <c r="C351" i="1" s="1" a="1"/>
  <c r="C351" i="1" s="1"/>
  <c r="AD352" i="1"/>
  <c r="K352" i="1"/>
  <c r="K353" i="1" s="1"/>
  <c r="I352" i="1"/>
  <c r="A352" i="1"/>
  <c r="R351" i="1"/>
  <c r="I351" i="1"/>
  <c r="A351" i="1"/>
  <c r="A350" i="1"/>
  <c r="H349" i="1"/>
  <c r="G349" i="1"/>
  <c r="F349" i="1"/>
  <c r="E349" i="1"/>
  <c r="D349" i="1"/>
  <c r="C349" i="1"/>
  <c r="B349" i="1"/>
  <c r="A349" i="1"/>
  <c r="O348" i="1"/>
  <c r="M348" i="1"/>
  <c r="K348" i="1"/>
  <c r="I348" i="1"/>
  <c r="G348" i="1"/>
  <c r="E348" i="1"/>
  <c r="C348" i="1"/>
  <c r="A348" i="1"/>
  <c r="A347" i="1"/>
  <c r="Z346" i="1" s="1"/>
  <c r="A346" i="1"/>
  <c r="A345" i="1"/>
  <c r="O351" i="1" s="1"/>
  <c r="E345" i="1" s="1"/>
  <c r="E346" i="1" s="1"/>
  <c r="A344" i="1"/>
  <c r="N355" i="1" s="1"/>
  <c r="A343" i="1"/>
  <c r="C343" i="1" s="1"/>
  <c r="C342" i="1"/>
  <c r="A342" i="1"/>
  <c r="A341" i="1"/>
  <c r="C341" i="1" s="1"/>
  <c r="A340" i="1"/>
  <c r="AD340" i="1" s="1"/>
  <c r="S339" i="1"/>
  <c r="O339" i="1"/>
  <c r="M339" i="1"/>
  <c r="K339" i="1"/>
  <c r="A339" i="1"/>
  <c r="J355" i="1" s="1"/>
  <c r="C338" i="1"/>
  <c r="A338" i="1"/>
  <c r="A337" i="1"/>
  <c r="A336" i="1"/>
  <c r="N335" i="1"/>
  <c r="A335" i="1"/>
  <c r="AE334" i="1"/>
  <c r="AD334" i="1"/>
  <c r="R334" i="1"/>
  <c r="O334" i="1"/>
  <c r="A334" i="1"/>
  <c r="AE333" i="1"/>
  <c r="AD333" i="1"/>
  <c r="R333" i="1"/>
  <c r="A333" i="1"/>
  <c r="AE332" i="1"/>
  <c r="AD332" i="1"/>
  <c r="O332" i="1"/>
  <c r="C332" i="1"/>
  <c r="C334" i="1" s="1"/>
  <c r="A332" i="1"/>
  <c r="AE331" i="1"/>
  <c r="C330" i="1" s="1" a="1"/>
  <c r="C330" i="1" s="1"/>
  <c r="AD331" i="1"/>
  <c r="X331" i="1"/>
  <c r="Y331" i="1" s="1"/>
  <c r="Z331" i="1" s="1"/>
  <c r="R331" i="1"/>
  <c r="O331" i="1"/>
  <c r="H324" i="1" s="1"/>
  <c r="H325" i="1" s="1"/>
  <c r="I331" i="1"/>
  <c r="A331" i="1"/>
  <c r="R330" i="1"/>
  <c r="I330" i="1"/>
  <c r="A330" i="1"/>
  <c r="A329" i="1"/>
  <c r="H328" i="1"/>
  <c r="G328" i="1"/>
  <c r="F328" i="1"/>
  <c r="E328" i="1"/>
  <c r="D328" i="1"/>
  <c r="C328" i="1"/>
  <c r="B328" i="1"/>
  <c r="A328" i="1"/>
  <c r="O327" i="1"/>
  <c r="M327" i="1"/>
  <c r="K327" i="1"/>
  <c r="I327" i="1"/>
  <c r="G327" i="1"/>
  <c r="E327" i="1"/>
  <c r="C327" i="1"/>
  <c r="A327" i="1"/>
  <c r="R335" i="1" s="1"/>
  <c r="A326" i="1"/>
  <c r="W325" i="1"/>
  <c r="A325" i="1"/>
  <c r="X332" i="1" s="1"/>
  <c r="Y332" i="1" s="1"/>
  <c r="W324" i="1"/>
  <c r="V324" i="1"/>
  <c r="V325" i="1" s="1"/>
  <c r="V326" i="1" s="1"/>
  <c r="T324" i="1"/>
  <c r="T325" i="1" s="1"/>
  <c r="R324" i="1"/>
  <c r="R325" i="1" s="1"/>
  <c r="P324" i="1"/>
  <c r="P325" i="1" s="1"/>
  <c r="L324" i="1"/>
  <c r="L325" i="1" s="1"/>
  <c r="A324" i="1"/>
  <c r="O333" i="1" s="1"/>
  <c r="A323" i="1"/>
  <c r="N334" i="1" s="1"/>
  <c r="A322" i="1"/>
  <c r="C322" i="1" s="1"/>
  <c r="A321" i="1"/>
  <c r="C321" i="1" s="1"/>
  <c r="A320" i="1"/>
  <c r="C320" i="1" s="1"/>
  <c r="A319" i="1"/>
  <c r="AD319" i="1" s="1"/>
  <c r="A318" i="1"/>
  <c r="I333" i="1" s="1"/>
  <c r="C317" i="1"/>
  <c r="A317" i="1"/>
  <c r="C316" i="1"/>
  <c r="A316" i="1"/>
  <c r="A315" i="1"/>
  <c r="R314" i="1"/>
  <c r="N314" i="1"/>
  <c r="A314" i="1"/>
  <c r="AE313" i="1"/>
  <c r="AD313" i="1"/>
  <c r="O313" i="1"/>
  <c r="A313" i="1"/>
  <c r="AE312" i="1"/>
  <c r="AD312" i="1"/>
  <c r="R312" i="1"/>
  <c r="O312" i="1"/>
  <c r="A312" i="1"/>
  <c r="AE311" i="1"/>
  <c r="AD311" i="1"/>
  <c r="R311" i="1"/>
  <c r="C311" i="1"/>
  <c r="C313" i="1" s="1"/>
  <c r="A311" i="1"/>
  <c r="AE310" i="1"/>
  <c r="C309" i="1" s="1" a="1"/>
  <c r="C309" i="1" s="1"/>
  <c r="AD310" i="1"/>
  <c r="R310" i="1"/>
  <c r="O310" i="1"/>
  <c r="A310" i="1"/>
  <c r="R309" i="1"/>
  <c r="A309" i="1"/>
  <c r="A308" i="1"/>
  <c r="H307" i="1"/>
  <c r="G307" i="1"/>
  <c r="F307" i="1"/>
  <c r="E307" i="1"/>
  <c r="D307" i="1"/>
  <c r="C307" i="1"/>
  <c r="B307" i="1"/>
  <c r="A307" i="1"/>
  <c r="O306" i="1"/>
  <c r="M306" i="1"/>
  <c r="K306" i="1"/>
  <c r="I306" i="1"/>
  <c r="G306" i="1"/>
  <c r="E306" i="1"/>
  <c r="C306" i="1"/>
  <c r="A306" i="1"/>
  <c r="R313" i="1" s="1"/>
  <c r="A305" i="1"/>
  <c r="Y305" i="1" s="1"/>
  <c r="Z304" i="1"/>
  <c r="P304" i="1"/>
  <c r="H304" i="1"/>
  <c r="A304" i="1"/>
  <c r="X310" i="1" s="1"/>
  <c r="Y310" i="1" s="1"/>
  <c r="Z310" i="1" s="1"/>
  <c r="W303" i="1"/>
  <c r="W304" i="1" s="1"/>
  <c r="V305" i="1" s="1"/>
  <c r="V303" i="1"/>
  <c r="V304" i="1" s="1"/>
  <c r="T303" i="1"/>
  <c r="T304" i="1" s="1"/>
  <c r="P303" i="1"/>
  <c r="L303" i="1"/>
  <c r="L304" i="1" s="1"/>
  <c r="H303" i="1"/>
  <c r="A303" i="1"/>
  <c r="O311" i="1" s="1"/>
  <c r="A302" i="1"/>
  <c r="A301" i="1"/>
  <c r="C301" i="1" s="1"/>
  <c r="A300" i="1"/>
  <c r="C300" i="1" s="1"/>
  <c r="C299" i="1"/>
  <c r="A299" i="1"/>
  <c r="A298" i="1"/>
  <c r="AD298" i="1" s="1"/>
  <c r="A297" i="1"/>
  <c r="I310" i="1" s="1"/>
  <c r="C296" i="1"/>
  <c r="A296" i="1"/>
  <c r="C295" i="1"/>
  <c r="A295" i="1"/>
  <c r="A294" i="1"/>
  <c r="R293" i="1"/>
  <c r="N293" i="1"/>
  <c r="A293" i="1"/>
  <c r="AE292" i="1"/>
  <c r="AD292" i="1"/>
  <c r="O292" i="1"/>
  <c r="T282" i="1" s="1"/>
  <c r="T283" i="1" s="1"/>
  <c r="N292" i="1"/>
  <c r="C292" i="1"/>
  <c r="A292" i="1"/>
  <c r="AE291" i="1"/>
  <c r="AD291" i="1"/>
  <c r="R291" i="1"/>
  <c r="O291" i="1"/>
  <c r="A291" i="1"/>
  <c r="AE290" i="1"/>
  <c r="AD290" i="1"/>
  <c r="R290" i="1"/>
  <c r="N290" i="1"/>
  <c r="K282" i="1" s="1"/>
  <c r="K283" i="1" s="1"/>
  <c r="D290" i="1"/>
  <c r="D291" i="1" s="1"/>
  <c r="E274" i="1" s="1"/>
  <c r="C290" i="1"/>
  <c r="A290" i="1"/>
  <c r="AE289" i="1"/>
  <c r="C288" i="1" s="1" a="1"/>
  <c r="AD289" i="1"/>
  <c r="R289" i="1"/>
  <c r="O289" i="1"/>
  <c r="A289" i="1"/>
  <c r="R288" i="1"/>
  <c r="C288" i="1"/>
  <c r="A288" i="1"/>
  <c r="A287" i="1"/>
  <c r="H286" i="1"/>
  <c r="G286" i="1"/>
  <c r="F286" i="1"/>
  <c r="E286" i="1"/>
  <c r="D286" i="1"/>
  <c r="C286" i="1"/>
  <c r="B286" i="1"/>
  <c r="A286" i="1"/>
  <c r="O285" i="1"/>
  <c r="M285" i="1"/>
  <c r="K285" i="1"/>
  <c r="I285" i="1"/>
  <c r="G285" i="1"/>
  <c r="E285" i="1"/>
  <c r="C285" i="1"/>
  <c r="A285" i="1"/>
  <c r="R292" i="1" s="1"/>
  <c r="A284" i="1"/>
  <c r="Z283" i="1" s="1"/>
  <c r="Y284" i="1" s="1"/>
  <c r="W283" i="1"/>
  <c r="P283" i="1"/>
  <c r="L283" i="1"/>
  <c r="G283" i="1"/>
  <c r="F284" i="1" s="1"/>
  <c r="A283" i="1"/>
  <c r="W282" i="1"/>
  <c r="V282" i="1"/>
  <c r="V283" i="1" s="1"/>
  <c r="V284" i="1" s="1"/>
  <c r="S282" i="1"/>
  <c r="S283" i="1" s="1"/>
  <c r="R282" i="1"/>
  <c r="R283" i="1" s="1"/>
  <c r="P282" i="1"/>
  <c r="L282" i="1"/>
  <c r="H282" i="1"/>
  <c r="H283" i="1" s="1"/>
  <c r="G282" i="1"/>
  <c r="F282" i="1"/>
  <c r="F283" i="1" s="1"/>
  <c r="A282" i="1"/>
  <c r="O290" i="1" s="1"/>
  <c r="A281" i="1"/>
  <c r="N289" i="1" s="1"/>
  <c r="C280" i="1"/>
  <c r="A280" i="1"/>
  <c r="A279" i="1"/>
  <c r="C279" i="1" s="1"/>
  <c r="A278" i="1"/>
  <c r="C278" i="1" s="1"/>
  <c r="A277" i="1"/>
  <c r="AD277" i="1" s="1"/>
  <c r="V290" i="1" s="1"/>
  <c r="A276" i="1"/>
  <c r="J289" i="1" s="1"/>
  <c r="C275" i="1"/>
  <c r="A275" i="1"/>
  <c r="C274" i="1"/>
  <c r="A274" i="1"/>
  <c r="C291" i="1" s="1"/>
  <c r="A273" i="1"/>
  <c r="R272" i="1"/>
  <c r="N272" i="1"/>
  <c r="W261" i="1" s="1"/>
  <c r="W262" i="1" s="1"/>
  <c r="A272" i="1"/>
  <c r="AE271" i="1"/>
  <c r="AD271" i="1"/>
  <c r="A271" i="1"/>
  <c r="AE270" i="1"/>
  <c r="AD270" i="1"/>
  <c r="R270" i="1"/>
  <c r="O270" i="1"/>
  <c r="A270" i="1"/>
  <c r="AE269" i="1"/>
  <c r="AD269" i="1"/>
  <c r="R269" i="1"/>
  <c r="C269" i="1"/>
  <c r="C271" i="1" s="1"/>
  <c r="C253" i="1" s="1"/>
  <c r="A269" i="1"/>
  <c r="AE268" i="1"/>
  <c r="C267" i="1" s="1" a="1"/>
  <c r="C267" i="1" s="1"/>
  <c r="AD268" i="1"/>
  <c r="R268" i="1"/>
  <c r="O268" i="1"/>
  <c r="A268" i="1"/>
  <c r="R267" i="1"/>
  <c r="A267" i="1"/>
  <c r="A266" i="1"/>
  <c r="H265" i="1"/>
  <c r="G265" i="1"/>
  <c r="F265" i="1"/>
  <c r="E265" i="1"/>
  <c r="D265" i="1"/>
  <c r="C265" i="1"/>
  <c r="B265" i="1"/>
  <c r="A265" i="1"/>
  <c r="O264" i="1"/>
  <c r="M264" i="1"/>
  <c r="K264" i="1"/>
  <c r="I264" i="1"/>
  <c r="G264" i="1"/>
  <c r="E264" i="1"/>
  <c r="C264" i="1"/>
  <c r="A264" i="1"/>
  <c r="R271" i="1" s="1"/>
  <c r="A263" i="1"/>
  <c r="Z262" i="1" s="1"/>
  <c r="Y263" i="1" s="1"/>
  <c r="A262" i="1"/>
  <c r="P261" i="1"/>
  <c r="P262" i="1" s="1"/>
  <c r="H261" i="1"/>
  <c r="H262" i="1" s="1"/>
  <c r="A261" i="1"/>
  <c r="A260" i="1"/>
  <c r="N268" i="1" s="1"/>
  <c r="C259" i="1"/>
  <c r="A259" i="1"/>
  <c r="A258" i="1"/>
  <c r="C258" i="1" s="1"/>
  <c r="C257" i="1"/>
  <c r="A257" i="1"/>
  <c r="A256" i="1"/>
  <c r="AD256" i="1" s="1"/>
  <c r="A255" i="1"/>
  <c r="C254" i="1"/>
  <c r="A254" i="1"/>
  <c r="A253" i="1"/>
  <c r="A252" i="1"/>
  <c r="R251" i="1"/>
  <c r="N251" i="1"/>
  <c r="A251" i="1"/>
  <c r="AE250" i="1"/>
  <c r="AD250" i="1"/>
  <c r="O250" i="1"/>
  <c r="C250" i="1"/>
  <c r="C232" i="1" s="1"/>
  <c r="A250" i="1"/>
  <c r="AE249" i="1"/>
  <c r="AD249" i="1"/>
  <c r="R249" i="1"/>
  <c r="O249" i="1"/>
  <c r="A249" i="1"/>
  <c r="AE248" i="1"/>
  <c r="AD248" i="1"/>
  <c r="R248" i="1"/>
  <c r="C248" i="1"/>
  <c r="A248" i="1"/>
  <c r="AE247" i="1"/>
  <c r="C246" i="1" s="1" a="1"/>
  <c r="C246" i="1" s="1"/>
  <c r="AD247" i="1"/>
  <c r="R247" i="1"/>
  <c r="O247" i="1"/>
  <c r="A247" i="1"/>
  <c r="R246" i="1"/>
  <c r="A246" i="1"/>
  <c r="A245" i="1"/>
  <c r="H244" i="1"/>
  <c r="G244" i="1"/>
  <c r="F244" i="1"/>
  <c r="E244" i="1"/>
  <c r="D244" i="1"/>
  <c r="C244" i="1"/>
  <c r="B244" i="1"/>
  <c r="A244" i="1"/>
  <c r="O243" i="1"/>
  <c r="M243" i="1"/>
  <c r="K243" i="1"/>
  <c r="I243" i="1"/>
  <c r="G243" i="1"/>
  <c r="E243" i="1"/>
  <c r="C243" i="1"/>
  <c r="A243" i="1"/>
  <c r="R250" i="1" s="1"/>
  <c r="A242" i="1"/>
  <c r="A241" i="1"/>
  <c r="W240" i="1"/>
  <c r="W241" i="1" s="1"/>
  <c r="V240" i="1"/>
  <c r="V241" i="1" s="1"/>
  <c r="T240" i="1"/>
  <c r="T241" i="1" s="1"/>
  <c r="P240" i="1"/>
  <c r="P241" i="1" s="1"/>
  <c r="H240" i="1"/>
  <c r="H241" i="1" s="1"/>
  <c r="A240" i="1"/>
  <c r="O248" i="1" s="1"/>
  <c r="L240" i="1" s="1"/>
  <c r="L241" i="1" s="1"/>
  <c r="A239" i="1"/>
  <c r="N248" i="1" s="1"/>
  <c r="C238" i="1"/>
  <c r="A238" i="1"/>
  <c r="A237" i="1"/>
  <c r="C237" i="1" s="1"/>
  <c r="C236" i="1"/>
  <c r="A236" i="1"/>
  <c r="A235" i="1"/>
  <c r="AD235" i="1" s="1"/>
  <c r="A234" i="1"/>
  <c r="I249" i="1" s="1"/>
  <c r="C233" i="1"/>
  <c r="A233" i="1"/>
  <c r="A232" i="1"/>
  <c r="C249" i="1" s="1"/>
  <c r="A231" i="1"/>
  <c r="R230" i="1"/>
  <c r="N230" i="1"/>
  <c r="A230" i="1"/>
  <c r="AE229" i="1"/>
  <c r="AD229" i="1"/>
  <c r="O229" i="1"/>
  <c r="C229" i="1"/>
  <c r="C211" i="1" s="1"/>
  <c r="A229" i="1"/>
  <c r="AE228" i="1"/>
  <c r="AD228" i="1"/>
  <c r="R228" i="1"/>
  <c r="O228" i="1"/>
  <c r="P219" i="1" s="1"/>
  <c r="P220" i="1" s="1"/>
  <c r="A228" i="1"/>
  <c r="AE227" i="1"/>
  <c r="AD227" i="1"/>
  <c r="R227" i="1"/>
  <c r="C227" i="1"/>
  <c r="A227" i="1"/>
  <c r="AE226" i="1"/>
  <c r="C225" i="1" s="1" a="1"/>
  <c r="C225" i="1" s="1"/>
  <c r="AD226" i="1"/>
  <c r="R226" i="1"/>
  <c r="O226" i="1"/>
  <c r="A226" i="1"/>
  <c r="R225" i="1"/>
  <c r="A225" i="1"/>
  <c r="A224" i="1"/>
  <c r="H223" i="1"/>
  <c r="G223" i="1"/>
  <c r="F223" i="1"/>
  <c r="E223" i="1"/>
  <c r="D223" i="1"/>
  <c r="C223" i="1"/>
  <c r="B223" i="1"/>
  <c r="A223" i="1"/>
  <c r="O222" i="1"/>
  <c r="M222" i="1"/>
  <c r="K222" i="1"/>
  <c r="I222" i="1"/>
  <c r="G222" i="1"/>
  <c r="E222" i="1"/>
  <c r="C222" i="1"/>
  <c r="A222" i="1"/>
  <c r="R229" i="1" s="1"/>
  <c r="A221" i="1"/>
  <c r="Y221" i="1" s="1"/>
  <c r="Z220" i="1"/>
  <c r="T220" i="1"/>
  <c r="H220" i="1"/>
  <c r="A220" i="1"/>
  <c r="W219" i="1"/>
  <c r="W220" i="1" s="1"/>
  <c r="V219" i="1"/>
  <c r="V220" i="1" s="1"/>
  <c r="V221" i="1" s="1"/>
  <c r="T219" i="1"/>
  <c r="H219" i="1"/>
  <c r="A219" i="1"/>
  <c r="O227" i="1" s="1"/>
  <c r="L219" i="1" s="1"/>
  <c r="L220" i="1" s="1"/>
  <c r="A218" i="1"/>
  <c r="N227" i="1" s="1"/>
  <c r="K219" i="1" s="1"/>
  <c r="K220" i="1" s="1"/>
  <c r="C217" i="1"/>
  <c r="A217" i="1"/>
  <c r="A216" i="1"/>
  <c r="C216" i="1" s="1"/>
  <c r="C215" i="1"/>
  <c r="A215" i="1"/>
  <c r="A214" i="1"/>
  <c r="AD214" i="1" s="1"/>
  <c r="A213" i="1"/>
  <c r="I228" i="1" s="1"/>
  <c r="C212" i="1"/>
  <c r="A212" i="1"/>
  <c r="A211" i="1"/>
  <c r="C228" i="1" s="1"/>
  <c r="A210" i="1"/>
  <c r="R209" i="1"/>
  <c r="N209" i="1"/>
  <c r="A209" i="1"/>
  <c r="AE208" i="1"/>
  <c r="AD208" i="1"/>
  <c r="O208" i="1"/>
  <c r="N208" i="1"/>
  <c r="C208" i="1"/>
  <c r="C190" i="1" s="1"/>
  <c r="A208" i="1"/>
  <c r="AE207" i="1"/>
  <c r="AD207" i="1"/>
  <c r="R207" i="1"/>
  <c r="O207" i="1"/>
  <c r="P198" i="1" s="1"/>
  <c r="A207" i="1"/>
  <c r="AE206" i="1"/>
  <c r="AD206" i="1"/>
  <c r="R206" i="1"/>
  <c r="C206" i="1"/>
  <c r="A206" i="1"/>
  <c r="AE205" i="1"/>
  <c r="C204" i="1" s="1" a="1"/>
  <c r="C204" i="1" s="1"/>
  <c r="AD205" i="1"/>
  <c r="R205" i="1"/>
  <c r="O205" i="1"/>
  <c r="A205" i="1"/>
  <c r="R204" i="1"/>
  <c r="A204" i="1"/>
  <c r="A203" i="1"/>
  <c r="H202" i="1"/>
  <c r="G202" i="1"/>
  <c r="F202" i="1"/>
  <c r="E202" i="1"/>
  <c r="D202" i="1"/>
  <c r="C202" i="1"/>
  <c r="B202" i="1"/>
  <c r="A202" i="1"/>
  <c r="O201" i="1"/>
  <c r="M201" i="1"/>
  <c r="K201" i="1"/>
  <c r="I201" i="1"/>
  <c r="G201" i="1"/>
  <c r="E201" i="1"/>
  <c r="C201" i="1"/>
  <c r="A201" i="1"/>
  <c r="R208" i="1" s="1"/>
  <c r="A200" i="1"/>
  <c r="Y200" i="1" s="1"/>
  <c r="Z199" i="1"/>
  <c r="T199" i="1"/>
  <c r="P199" i="1"/>
  <c r="L199" i="1"/>
  <c r="H199" i="1"/>
  <c r="A199" i="1"/>
  <c r="W198" i="1"/>
  <c r="W199" i="1" s="1"/>
  <c r="V198" i="1"/>
  <c r="V199" i="1" s="1"/>
  <c r="V200" i="1" s="1"/>
  <c r="T198" i="1"/>
  <c r="S198" i="1"/>
  <c r="S199" i="1" s="1"/>
  <c r="K198" i="1"/>
  <c r="K199" i="1" s="1"/>
  <c r="H198" i="1"/>
  <c r="A198" i="1"/>
  <c r="O206" i="1" s="1"/>
  <c r="L198" i="1" s="1"/>
  <c r="A197" i="1"/>
  <c r="N206" i="1" s="1"/>
  <c r="C196" i="1"/>
  <c r="A196" i="1"/>
  <c r="A195" i="1"/>
  <c r="C195" i="1" s="1"/>
  <c r="C194" i="1"/>
  <c r="A194" i="1"/>
  <c r="A193" i="1"/>
  <c r="AD193" i="1" s="1"/>
  <c r="V208" i="1" s="1"/>
  <c r="A192" i="1"/>
  <c r="J205" i="1" s="1"/>
  <c r="C191" i="1"/>
  <c r="A191" i="1"/>
  <c r="A190" i="1"/>
  <c r="C207" i="1" s="1"/>
  <c r="A189" i="1"/>
  <c r="R188" i="1"/>
  <c r="N188" i="1"/>
  <c r="A188" i="1"/>
  <c r="AE187" i="1"/>
  <c r="AD187" i="1"/>
  <c r="O187" i="1"/>
  <c r="C187" i="1"/>
  <c r="C169" i="1" s="1"/>
  <c r="A187" i="1"/>
  <c r="AE186" i="1"/>
  <c r="AD186" i="1"/>
  <c r="R186" i="1"/>
  <c r="O186" i="1"/>
  <c r="A186" i="1"/>
  <c r="AE185" i="1"/>
  <c r="AD185" i="1"/>
  <c r="U185" i="1"/>
  <c r="R185" i="1"/>
  <c r="C185" i="1"/>
  <c r="A185" i="1"/>
  <c r="AE184" i="1"/>
  <c r="C183" i="1" s="1" a="1"/>
  <c r="C183" i="1" s="1"/>
  <c r="AD184" i="1"/>
  <c r="U184" i="1"/>
  <c r="R184" i="1"/>
  <c r="O184" i="1"/>
  <c r="A184" i="1"/>
  <c r="R183" i="1"/>
  <c r="A183" i="1"/>
  <c r="A182" i="1"/>
  <c r="H181" i="1"/>
  <c r="G181" i="1"/>
  <c r="F181" i="1"/>
  <c r="E181" i="1"/>
  <c r="D181" i="1"/>
  <c r="C181" i="1"/>
  <c r="B181" i="1"/>
  <c r="A181" i="1"/>
  <c r="O180" i="1"/>
  <c r="M180" i="1"/>
  <c r="K180" i="1"/>
  <c r="I180" i="1"/>
  <c r="G180" i="1"/>
  <c r="E180" i="1"/>
  <c r="C180" i="1"/>
  <c r="A180" i="1"/>
  <c r="R187" i="1" s="1"/>
  <c r="A179" i="1"/>
  <c r="Z178" i="1" s="1"/>
  <c r="Y179" i="1" s="1"/>
  <c r="A178" i="1"/>
  <c r="W177" i="1"/>
  <c r="W178" i="1" s="1"/>
  <c r="V177" i="1"/>
  <c r="V178" i="1" s="1"/>
  <c r="V179" i="1" s="1"/>
  <c r="T177" i="1"/>
  <c r="T178" i="1" s="1"/>
  <c r="P177" i="1"/>
  <c r="P178" i="1" s="1"/>
  <c r="L177" i="1"/>
  <c r="L178" i="1" s="1"/>
  <c r="H177" i="1"/>
  <c r="H178" i="1" s="1"/>
  <c r="A177" i="1"/>
  <c r="O185" i="1" s="1"/>
  <c r="A176" i="1"/>
  <c r="N183" i="1" s="1"/>
  <c r="C175" i="1"/>
  <c r="A175" i="1"/>
  <c r="A174" i="1"/>
  <c r="C174" i="1" s="1"/>
  <c r="C173" i="1"/>
  <c r="A173" i="1"/>
  <c r="A172" i="1"/>
  <c r="AD172" i="1" s="1"/>
  <c r="V185" i="1" s="1"/>
  <c r="A171" i="1"/>
  <c r="C170" i="1"/>
  <c r="A170" i="1"/>
  <c r="A169" i="1"/>
  <c r="C186" i="1" s="1"/>
  <c r="F188" i="1" s="1"/>
  <c r="A168" i="1"/>
  <c r="R167" i="1"/>
  <c r="N167" i="1"/>
  <c r="A167" i="1"/>
  <c r="AE166" i="1"/>
  <c r="AD166" i="1"/>
  <c r="O166" i="1"/>
  <c r="A166" i="1"/>
  <c r="AE165" i="1"/>
  <c r="AD165" i="1"/>
  <c r="R165" i="1"/>
  <c r="O165" i="1"/>
  <c r="A165" i="1"/>
  <c r="AE164" i="1"/>
  <c r="AD164" i="1"/>
  <c r="R164" i="1"/>
  <c r="C164" i="1"/>
  <c r="C166" i="1" s="1"/>
  <c r="C148" i="1" s="1"/>
  <c r="A164" i="1"/>
  <c r="AE163" i="1"/>
  <c r="C162" i="1" s="1" a="1"/>
  <c r="C162" i="1" s="1"/>
  <c r="AD163" i="1"/>
  <c r="R163" i="1"/>
  <c r="O163" i="1"/>
  <c r="A163" i="1"/>
  <c r="R162" i="1"/>
  <c r="A162" i="1"/>
  <c r="A161" i="1"/>
  <c r="H160" i="1"/>
  <c r="G160" i="1"/>
  <c r="F160" i="1"/>
  <c r="E160" i="1"/>
  <c r="D160" i="1"/>
  <c r="C160" i="1"/>
  <c r="B160" i="1"/>
  <c r="A160" i="1"/>
  <c r="O159" i="1"/>
  <c r="M159" i="1"/>
  <c r="K159" i="1"/>
  <c r="I159" i="1"/>
  <c r="G159" i="1"/>
  <c r="E159" i="1"/>
  <c r="C159" i="1"/>
  <c r="A159" i="1"/>
  <c r="R166" i="1" s="1"/>
  <c r="A158" i="1"/>
  <c r="Z157" i="1"/>
  <c r="Y158" i="1" s="1"/>
  <c r="W157" i="1"/>
  <c r="P157" i="1"/>
  <c r="L157" i="1"/>
  <c r="H157" i="1"/>
  <c r="A157" i="1"/>
  <c r="W156" i="1"/>
  <c r="V156" i="1"/>
  <c r="V157" i="1" s="1"/>
  <c r="V158" i="1" s="1"/>
  <c r="T156" i="1"/>
  <c r="T157" i="1" s="1"/>
  <c r="P156" i="1"/>
  <c r="L156" i="1"/>
  <c r="H156" i="1"/>
  <c r="A156" i="1"/>
  <c r="O164" i="1" s="1"/>
  <c r="A155" i="1"/>
  <c r="N163" i="1" s="1"/>
  <c r="C154" i="1"/>
  <c r="A154" i="1"/>
  <c r="A153" i="1"/>
  <c r="C153" i="1" s="1"/>
  <c r="C152" i="1"/>
  <c r="A152" i="1"/>
  <c r="A151" i="1"/>
  <c r="AD151" i="1" s="1"/>
  <c r="V166" i="1" s="1"/>
  <c r="A150" i="1"/>
  <c r="J163" i="1" s="1"/>
  <c r="C149" i="1"/>
  <c r="A149" i="1"/>
  <c r="A148" i="1"/>
  <c r="A147" i="1"/>
  <c r="R146" i="1"/>
  <c r="N146" i="1"/>
  <c r="V135" i="1" s="1"/>
  <c r="V136" i="1" s="1"/>
  <c r="V137" i="1" s="1"/>
  <c r="A146" i="1"/>
  <c r="AE145" i="1"/>
  <c r="AD145" i="1"/>
  <c r="O145" i="1"/>
  <c r="T135" i="1" s="1"/>
  <c r="T136" i="1" s="1"/>
  <c r="N145" i="1"/>
  <c r="A145" i="1"/>
  <c r="AE144" i="1"/>
  <c r="AD144" i="1"/>
  <c r="R144" i="1"/>
  <c r="O144" i="1"/>
  <c r="A144" i="1"/>
  <c r="AE143" i="1"/>
  <c r="AD143" i="1"/>
  <c r="R143" i="1"/>
  <c r="N143" i="1"/>
  <c r="K135" i="1" s="1"/>
  <c r="K136" i="1" s="1"/>
  <c r="C143" i="1"/>
  <c r="C145" i="1" s="1"/>
  <c r="C127" i="1" s="1"/>
  <c r="A143" i="1"/>
  <c r="AE142" i="1"/>
  <c r="C141" i="1" s="1" a="1"/>
  <c r="AD142" i="1"/>
  <c r="R142" i="1"/>
  <c r="O142" i="1"/>
  <c r="A142" i="1"/>
  <c r="R141" i="1"/>
  <c r="C141" i="1"/>
  <c r="A141" i="1"/>
  <c r="A140" i="1"/>
  <c r="H139" i="1"/>
  <c r="G139" i="1"/>
  <c r="F139" i="1"/>
  <c r="E139" i="1"/>
  <c r="D139" i="1"/>
  <c r="C139" i="1"/>
  <c r="B139" i="1"/>
  <c r="A139" i="1"/>
  <c r="O138" i="1"/>
  <c r="M138" i="1"/>
  <c r="K138" i="1"/>
  <c r="I138" i="1"/>
  <c r="G138" i="1"/>
  <c r="E138" i="1"/>
  <c r="C138" i="1"/>
  <c r="A138" i="1"/>
  <c r="R145" i="1" s="1"/>
  <c r="A137" i="1"/>
  <c r="Z136" i="1" s="1"/>
  <c r="Y137" i="1" s="1"/>
  <c r="W136" i="1"/>
  <c r="P136" i="1"/>
  <c r="L136" i="1"/>
  <c r="G136" i="1"/>
  <c r="F137" i="1" s="1"/>
  <c r="A136" i="1"/>
  <c r="W135" i="1"/>
  <c r="S135" i="1"/>
  <c r="S136" i="1" s="1"/>
  <c r="R135" i="1"/>
  <c r="R136" i="1" s="1"/>
  <c r="P135" i="1"/>
  <c r="L135" i="1"/>
  <c r="H135" i="1"/>
  <c r="H136" i="1" s="1"/>
  <c r="G135" i="1"/>
  <c r="F135" i="1"/>
  <c r="F136" i="1" s="1"/>
  <c r="A135" i="1"/>
  <c r="O143" i="1" s="1"/>
  <c r="A134" i="1"/>
  <c r="N142" i="1" s="1"/>
  <c r="C133" i="1"/>
  <c r="A133" i="1"/>
  <c r="A132" i="1"/>
  <c r="C132" i="1" s="1"/>
  <c r="A131" i="1"/>
  <c r="C131" i="1" s="1"/>
  <c r="A130" i="1"/>
  <c r="AD130" i="1" s="1"/>
  <c r="V143" i="1" s="1"/>
  <c r="A129" i="1"/>
  <c r="J142" i="1" s="1"/>
  <c r="C128" i="1"/>
  <c r="A128" i="1"/>
  <c r="A127" i="1"/>
  <c r="A126" i="1"/>
  <c r="N125" i="1"/>
  <c r="A125" i="1"/>
  <c r="AE124" i="1"/>
  <c r="AD124" i="1"/>
  <c r="N124" i="1"/>
  <c r="A124" i="1"/>
  <c r="AE123" i="1"/>
  <c r="AD123" i="1"/>
  <c r="R123" i="1"/>
  <c r="O123" i="1"/>
  <c r="N123" i="1"/>
  <c r="A123" i="1"/>
  <c r="AE122" i="1"/>
  <c r="AD122" i="1"/>
  <c r="C122" i="1"/>
  <c r="C124" i="1" s="1"/>
  <c r="C106" i="1" s="1"/>
  <c r="A122" i="1"/>
  <c r="AE121" i="1"/>
  <c r="AD121" i="1"/>
  <c r="Y121" i="1"/>
  <c r="Z121" i="1" s="1"/>
  <c r="X121" i="1"/>
  <c r="R121" i="1"/>
  <c r="O121" i="1"/>
  <c r="N121" i="1"/>
  <c r="A121" i="1"/>
  <c r="R120" i="1"/>
  <c r="C120" i="1"/>
  <c r="C120" i="1" a="1"/>
  <c r="A120" i="1"/>
  <c r="A119" i="1"/>
  <c r="H118" i="1"/>
  <c r="G118" i="1"/>
  <c r="F118" i="1"/>
  <c r="E118" i="1"/>
  <c r="D118" i="1"/>
  <c r="C118" i="1"/>
  <c r="B118" i="1"/>
  <c r="A118" i="1"/>
  <c r="O117" i="1"/>
  <c r="M117" i="1"/>
  <c r="K117" i="1"/>
  <c r="I117" i="1"/>
  <c r="G117" i="1"/>
  <c r="E117" i="1"/>
  <c r="C117" i="1"/>
  <c r="A117" i="1"/>
  <c r="R124" i="1" s="1"/>
  <c r="A116" i="1"/>
  <c r="Y116" i="1" s="1"/>
  <c r="Z115" i="1"/>
  <c r="A115" i="1"/>
  <c r="W114" i="1"/>
  <c r="W115" i="1" s="1"/>
  <c r="V114" i="1"/>
  <c r="V115" i="1" s="1"/>
  <c r="V116" i="1" s="1"/>
  <c r="S114" i="1"/>
  <c r="S115" i="1" s="1"/>
  <c r="R114" i="1"/>
  <c r="R115" i="1" s="1"/>
  <c r="O114" i="1"/>
  <c r="O115" i="1" s="1"/>
  <c r="N114" i="1"/>
  <c r="N115" i="1" s="1"/>
  <c r="N116" i="1" s="1"/>
  <c r="G114" i="1"/>
  <c r="G115" i="1" s="1"/>
  <c r="F114" i="1"/>
  <c r="F115" i="1" s="1"/>
  <c r="A114" i="1"/>
  <c r="O122" i="1" s="1"/>
  <c r="A113" i="1"/>
  <c r="N122" i="1" s="1"/>
  <c r="C112" i="1"/>
  <c r="A112" i="1"/>
  <c r="C111" i="1"/>
  <c r="A111" i="1"/>
  <c r="C110" i="1"/>
  <c r="A110" i="1"/>
  <c r="A109" i="1"/>
  <c r="AD109" i="1" s="1"/>
  <c r="A108" i="1"/>
  <c r="J124" i="1" s="1"/>
  <c r="C107" i="1"/>
  <c r="A107" i="1"/>
  <c r="A106" i="1"/>
  <c r="A105" i="1"/>
  <c r="R104" i="1"/>
  <c r="N104" i="1"/>
  <c r="A104" i="1"/>
  <c r="AE103" i="1"/>
  <c r="AD103" i="1"/>
  <c r="N103" i="1"/>
  <c r="R93" i="1" s="1"/>
  <c r="R94" i="1" s="1"/>
  <c r="C103" i="1"/>
  <c r="C85" i="1" s="1"/>
  <c r="A103" i="1"/>
  <c r="AE102" i="1"/>
  <c r="AD102" i="1"/>
  <c r="O102" i="1"/>
  <c r="N102" i="1"/>
  <c r="A102" i="1"/>
  <c r="AE101" i="1"/>
  <c r="AD101" i="1"/>
  <c r="R101" i="1"/>
  <c r="C101" i="1"/>
  <c r="A101" i="1"/>
  <c r="AE100" i="1"/>
  <c r="AD100" i="1"/>
  <c r="Y100" i="1"/>
  <c r="Z100" i="1" s="1"/>
  <c r="X100" i="1"/>
  <c r="X101" i="1" s="1"/>
  <c r="R100" i="1"/>
  <c r="O100" i="1"/>
  <c r="N100" i="1"/>
  <c r="A100" i="1"/>
  <c r="R99" i="1"/>
  <c r="C99" i="1"/>
  <c r="C99" i="1" a="1"/>
  <c r="A99" i="1"/>
  <c r="A98" i="1"/>
  <c r="H97" i="1"/>
  <c r="G97" i="1"/>
  <c r="F97" i="1"/>
  <c r="E97" i="1"/>
  <c r="D97" i="1"/>
  <c r="C97" i="1"/>
  <c r="B97" i="1"/>
  <c r="A97" i="1"/>
  <c r="O96" i="1"/>
  <c r="M96" i="1"/>
  <c r="K96" i="1"/>
  <c r="I96" i="1"/>
  <c r="G96" i="1"/>
  <c r="E96" i="1"/>
  <c r="C96" i="1"/>
  <c r="A96" i="1"/>
  <c r="R103" i="1" s="1"/>
  <c r="A95" i="1"/>
  <c r="Y95" i="1" s="1"/>
  <c r="Z94" i="1"/>
  <c r="A94" i="1"/>
  <c r="W93" i="1"/>
  <c r="W94" i="1" s="1"/>
  <c r="V93" i="1"/>
  <c r="V94" i="1" s="1"/>
  <c r="V95" i="1" s="1"/>
  <c r="S93" i="1"/>
  <c r="S94" i="1" s="1"/>
  <c r="O93" i="1"/>
  <c r="O94" i="1" s="1"/>
  <c r="N93" i="1"/>
  <c r="N94" i="1" s="1"/>
  <c r="G93" i="1"/>
  <c r="G94" i="1" s="1"/>
  <c r="F93" i="1"/>
  <c r="F94" i="1" s="1"/>
  <c r="A93" i="1"/>
  <c r="O101" i="1" s="1"/>
  <c r="A92" i="1"/>
  <c r="N101" i="1" s="1"/>
  <c r="C91" i="1"/>
  <c r="A91" i="1"/>
  <c r="C90" i="1"/>
  <c r="A90" i="1"/>
  <c r="C89" i="1"/>
  <c r="A89" i="1"/>
  <c r="A88" i="1"/>
  <c r="AD88" i="1" s="1"/>
  <c r="A87" i="1"/>
  <c r="C86" i="1"/>
  <c r="A86" i="1"/>
  <c r="A85" i="1"/>
  <c r="C102" i="1" s="1"/>
  <c r="A84" i="1"/>
  <c r="R83" i="1"/>
  <c r="N83" i="1"/>
  <c r="A83" i="1"/>
  <c r="AE82" i="1"/>
  <c r="AD82" i="1"/>
  <c r="N82" i="1"/>
  <c r="R72" i="1" s="1"/>
  <c r="R73" i="1" s="1"/>
  <c r="C82" i="1"/>
  <c r="A82" i="1"/>
  <c r="AE81" i="1"/>
  <c r="AD81" i="1"/>
  <c r="X81" i="1"/>
  <c r="Y81" i="1" s="1"/>
  <c r="Z81" i="1" s="1"/>
  <c r="O81" i="1"/>
  <c r="N81" i="1"/>
  <c r="A81" i="1"/>
  <c r="AE80" i="1"/>
  <c r="AD80" i="1"/>
  <c r="Z80" i="1"/>
  <c r="R80" i="1"/>
  <c r="D80" i="1"/>
  <c r="D81" i="1" s="1"/>
  <c r="C80" i="1"/>
  <c r="A80" i="1"/>
  <c r="AE79" i="1"/>
  <c r="AD79" i="1"/>
  <c r="Y79" i="1"/>
  <c r="Z79" i="1" s="1"/>
  <c r="X79" i="1"/>
  <c r="X80" i="1" s="1"/>
  <c r="Y80" i="1" s="1"/>
  <c r="R79" i="1"/>
  <c r="O79" i="1"/>
  <c r="A79" i="1"/>
  <c r="R78" i="1"/>
  <c r="C78" i="1"/>
  <c r="C78" i="1" a="1"/>
  <c r="A78" i="1"/>
  <c r="A77" i="1"/>
  <c r="H76" i="1"/>
  <c r="G76" i="1"/>
  <c r="F76" i="1"/>
  <c r="E76" i="1"/>
  <c r="D76" i="1"/>
  <c r="C76" i="1"/>
  <c r="B76" i="1"/>
  <c r="A76" i="1"/>
  <c r="O75" i="1"/>
  <c r="M75" i="1"/>
  <c r="K75" i="1"/>
  <c r="I75" i="1"/>
  <c r="G75" i="1"/>
  <c r="E75" i="1"/>
  <c r="C75" i="1"/>
  <c r="A75" i="1"/>
  <c r="R82" i="1" s="1"/>
  <c r="N74" i="1"/>
  <c r="A74" i="1"/>
  <c r="Z73" i="1"/>
  <c r="A73" i="1"/>
  <c r="W72" i="1"/>
  <c r="W73" i="1" s="1"/>
  <c r="V72" i="1"/>
  <c r="V73" i="1" s="1"/>
  <c r="V74" i="1" s="1"/>
  <c r="S72" i="1"/>
  <c r="S73" i="1" s="1"/>
  <c r="O72" i="1"/>
  <c r="O73" i="1" s="1"/>
  <c r="N72" i="1"/>
  <c r="N73" i="1" s="1"/>
  <c r="A72" i="1"/>
  <c r="O80" i="1" s="1"/>
  <c r="A71" i="1"/>
  <c r="N79" i="1" s="1"/>
  <c r="F72" i="1" s="1"/>
  <c r="F73" i="1" s="1"/>
  <c r="C70" i="1"/>
  <c r="A70" i="1"/>
  <c r="C69" i="1"/>
  <c r="A69" i="1"/>
  <c r="C68" i="1"/>
  <c r="A68" i="1"/>
  <c r="A67" i="1"/>
  <c r="AD67" i="1" s="1"/>
  <c r="U80" i="1" s="1"/>
  <c r="A66" i="1"/>
  <c r="C65" i="1"/>
  <c r="A65" i="1"/>
  <c r="E64" i="1"/>
  <c r="C64" i="1"/>
  <c r="A64" i="1"/>
  <c r="C81" i="1" s="1"/>
  <c r="A63" i="1"/>
  <c r="R62" i="1"/>
  <c r="N62" i="1"/>
  <c r="A62" i="1"/>
  <c r="AE61" i="1"/>
  <c r="AD61" i="1"/>
  <c r="N61" i="1"/>
  <c r="C61" i="1"/>
  <c r="A61" i="1"/>
  <c r="AE60" i="1"/>
  <c r="AD60" i="1"/>
  <c r="O60" i="1"/>
  <c r="N60" i="1"/>
  <c r="N51" i="1" s="1"/>
  <c r="N52" i="1" s="1"/>
  <c r="A60" i="1"/>
  <c r="AE59" i="1"/>
  <c r="AD59" i="1"/>
  <c r="R59" i="1"/>
  <c r="C59" i="1"/>
  <c r="A59" i="1"/>
  <c r="AE58" i="1"/>
  <c r="AD58" i="1"/>
  <c r="X58" i="1"/>
  <c r="Y58" i="1" s="1"/>
  <c r="Z58" i="1" s="1"/>
  <c r="R58" i="1"/>
  <c r="O58" i="1"/>
  <c r="A58" i="1"/>
  <c r="R57" i="1"/>
  <c r="C57" i="1"/>
  <c r="C57" i="1" a="1"/>
  <c r="A57" i="1"/>
  <c r="A56" i="1"/>
  <c r="H55" i="1"/>
  <c r="G55" i="1"/>
  <c r="F55" i="1"/>
  <c r="E55" i="1"/>
  <c r="D55" i="1"/>
  <c r="C55" i="1"/>
  <c r="B55" i="1"/>
  <c r="A55" i="1"/>
  <c r="O54" i="1"/>
  <c r="M54" i="1"/>
  <c r="K54" i="1"/>
  <c r="I54" i="1"/>
  <c r="G54" i="1"/>
  <c r="E54" i="1"/>
  <c r="C54" i="1"/>
  <c r="A54" i="1"/>
  <c r="R61" i="1" s="1"/>
  <c r="A53" i="1"/>
  <c r="Z52" i="1"/>
  <c r="A52" i="1"/>
  <c r="X59" i="1" s="1"/>
  <c r="Y59" i="1" s="1"/>
  <c r="W51" i="1"/>
  <c r="W52" i="1" s="1"/>
  <c r="V53" i="1" s="1"/>
  <c r="V51" i="1"/>
  <c r="V52" i="1" s="1"/>
  <c r="S51" i="1"/>
  <c r="S52" i="1" s="1"/>
  <c r="R51" i="1"/>
  <c r="R52" i="1" s="1"/>
  <c r="O51" i="1"/>
  <c r="O52" i="1" s="1"/>
  <c r="G51" i="1"/>
  <c r="G52" i="1" s="1"/>
  <c r="A51" i="1"/>
  <c r="O59" i="1" s="1"/>
  <c r="A50" i="1"/>
  <c r="N58" i="1" s="1"/>
  <c r="F51" i="1" s="1"/>
  <c r="F52" i="1" s="1"/>
  <c r="F53" i="1" s="1"/>
  <c r="A49" i="1"/>
  <c r="C49" i="1" s="1"/>
  <c r="A48" i="1"/>
  <c r="C48" i="1" s="1"/>
  <c r="A47" i="1"/>
  <c r="C47" i="1" s="1"/>
  <c r="A46" i="1"/>
  <c r="AD46" i="1" s="1"/>
  <c r="V61" i="1" s="1"/>
  <c r="A45" i="1"/>
  <c r="I57" i="1" s="1"/>
  <c r="C44" i="1"/>
  <c r="A44" i="1"/>
  <c r="C43" i="1"/>
  <c r="A43" i="1"/>
  <c r="C60" i="1" s="1"/>
  <c r="A42" i="1"/>
  <c r="A41" i="1"/>
  <c r="AE40" i="1"/>
  <c r="AD40" i="1"/>
  <c r="N40" i="1"/>
  <c r="A40" i="1"/>
  <c r="AE39" i="1"/>
  <c r="AD39" i="1"/>
  <c r="N39" i="1"/>
  <c r="A39" i="1"/>
  <c r="AE38" i="1"/>
  <c r="AD38" i="1"/>
  <c r="R38" i="1"/>
  <c r="C38" i="1"/>
  <c r="C40" i="1" s="1"/>
  <c r="C22" i="1" s="1"/>
  <c r="A38" i="1"/>
  <c r="AE37" i="1"/>
  <c r="AD37" i="1"/>
  <c r="X37" i="1"/>
  <c r="Y37" i="1" s="1"/>
  <c r="Z37" i="1" s="1"/>
  <c r="R37" i="1"/>
  <c r="O37" i="1"/>
  <c r="N37" i="1"/>
  <c r="A37" i="1"/>
  <c r="R36" i="1"/>
  <c r="I36" i="1"/>
  <c r="C36" i="1"/>
  <c r="C36" i="1" a="1"/>
  <c r="A36" i="1"/>
  <c r="A35" i="1"/>
  <c r="H34" i="1"/>
  <c r="G34" i="1"/>
  <c r="F34" i="1"/>
  <c r="E34" i="1"/>
  <c r="D34" i="1"/>
  <c r="C34" i="1"/>
  <c r="B34" i="1"/>
  <c r="A34" i="1"/>
  <c r="O33" i="1"/>
  <c r="M33" i="1"/>
  <c r="K33" i="1"/>
  <c r="I33" i="1"/>
  <c r="G33" i="1"/>
  <c r="E33" i="1"/>
  <c r="C33" i="1"/>
  <c r="A33" i="1"/>
  <c r="R41" i="1" s="1"/>
  <c r="A32" i="1"/>
  <c r="Y32" i="1" s="1"/>
  <c r="Z31" i="1"/>
  <c r="S31" i="1"/>
  <c r="O31" i="1"/>
  <c r="G31" i="1"/>
  <c r="A31" i="1"/>
  <c r="S30" i="1"/>
  <c r="R30" i="1"/>
  <c r="R31" i="1" s="1"/>
  <c r="R32" i="1" s="1"/>
  <c r="O30" i="1"/>
  <c r="N30" i="1"/>
  <c r="N31" i="1" s="1"/>
  <c r="N32" i="1" s="1"/>
  <c r="G30" i="1"/>
  <c r="F30" i="1"/>
  <c r="F31" i="1" s="1"/>
  <c r="F32" i="1" s="1"/>
  <c r="A30" i="1"/>
  <c r="O39" i="1" s="1"/>
  <c r="A29" i="1"/>
  <c r="N38" i="1" s="1"/>
  <c r="A28" i="1"/>
  <c r="C28" i="1" s="1"/>
  <c r="C27" i="1"/>
  <c r="A27" i="1"/>
  <c r="A26" i="1"/>
  <c r="C26" i="1" s="1"/>
  <c r="A25" i="1"/>
  <c r="AD25" i="1" s="1"/>
  <c r="A24" i="1"/>
  <c r="I41" i="1" s="1"/>
  <c r="C23" i="1"/>
  <c r="A23" i="1"/>
  <c r="A22" i="1"/>
  <c r="C39" i="1" s="1"/>
  <c r="A21" i="1"/>
  <c r="A20" i="1"/>
  <c r="AE19" i="1"/>
  <c r="AD19" i="1"/>
  <c r="A19" i="1"/>
  <c r="AE18" i="1"/>
  <c r="AD18" i="1"/>
  <c r="A18" i="1"/>
  <c r="AE17" i="1"/>
  <c r="AD17" i="1"/>
  <c r="A17" i="1"/>
  <c r="AE16" i="1"/>
  <c r="AD16" i="1"/>
  <c r="A16" i="1"/>
  <c r="A15" i="1"/>
  <c r="A14" i="1"/>
  <c r="H13" i="1"/>
  <c r="G13" i="1"/>
  <c r="F13" i="1"/>
  <c r="E13" i="1"/>
  <c r="D13" i="1"/>
  <c r="C13" i="1"/>
  <c r="B13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V41" i="1" l="1"/>
  <c r="U41" i="1"/>
  <c r="V40" i="1"/>
  <c r="U38" i="1"/>
  <c r="Q25" i="1" s="1"/>
  <c r="V35" i="1"/>
  <c r="G25" i="1" s="1"/>
  <c r="AA25" i="1"/>
  <c r="U40" i="1"/>
  <c r="V39" i="1"/>
  <c r="U39" i="1"/>
  <c r="U25" i="1" s="1"/>
  <c r="V37" i="1"/>
  <c r="O25" i="1" s="1"/>
  <c r="W25" i="1"/>
  <c r="S25" i="1"/>
  <c r="Y25" i="1"/>
  <c r="V38" i="1"/>
  <c r="U37" i="1"/>
  <c r="V36" i="1"/>
  <c r="K25" i="1" s="1"/>
  <c r="AC25" i="1"/>
  <c r="E25" i="1"/>
  <c r="U36" i="1"/>
  <c r="I25" i="1" s="1"/>
  <c r="U35" i="1"/>
  <c r="C25" i="1" s="1"/>
  <c r="Z59" i="1"/>
  <c r="Z62" i="1" s="1"/>
  <c r="N53" i="1"/>
  <c r="F41" i="1"/>
  <c r="D38" i="1"/>
  <c r="D39" i="1" s="1"/>
  <c r="E22" i="1" s="1"/>
  <c r="F38" i="1"/>
  <c r="F39" i="1" s="1"/>
  <c r="F40" i="1" s="1"/>
  <c r="G22" i="1" s="1"/>
  <c r="K30" i="1"/>
  <c r="K31" i="1" s="1"/>
  <c r="J30" i="1"/>
  <c r="J31" i="1" s="1"/>
  <c r="J32" i="1" s="1"/>
  <c r="J36" i="1"/>
  <c r="C24" i="1" s="1"/>
  <c r="J37" i="1"/>
  <c r="H30" i="1"/>
  <c r="H31" i="1" s="1"/>
  <c r="P30" i="1"/>
  <c r="P31" i="1" s="1"/>
  <c r="N36" i="1"/>
  <c r="I39" i="1"/>
  <c r="Q24" i="1" s="1"/>
  <c r="R39" i="1"/>
  <c r="O40" i="1"/>
  <c r="T30" i="1" s="1"/>
  <c r="T31" i="1" s="1"/>
  <c r="T32" i="1" s="1"/>
  <c r="N41" i="1"/>
  <c r="V56" i="1"/>
  <c r="U57" i="1"/>
  <c r="X60" i="1"/>
  <c r="Y60" i="1" s="1"/>
  <c r="Z60" i="1" s="1"/>
  <c r="C67" i="1"/>
  <c r="Y74" i="1"/>
  <c r="U78" i="1"/>
  <c r="R74" i="1"/>
  <c r="K93" i="1"/>
  <c r="K94" i="1" s="1"/>
  <c r="J93" i="1"/>
  <c r="J94" i="1" s="1"/>
  <c r="N95" i="1"/>
  <c r="V125" i="1"/>
  <c r="U123" i="1"/>
  <c r="S109" i="1" s="1"/>
  <c r="V122" i="1"/>
  <c r="U120" i="1"/>
  <c r="V119" i="1"/>
  <c r="E109" i="1" s="1"/>
  <c r="C109" i="1"/>
  <c r="V124" i="1"/>
  <c r="AA109" i="1" s="1"/>
  <c r="U122" i="1"/>
  <c r="U119" i="1"/>
  <c r="Q109" i="1"/>
  <c r="U125" i="1"/>
  <c r="U124" i="1"/>
  <c r="Y109" i="1" s="1"/>
  <c r="V121" i="1"/>
  <c r="M109" i="1" s="1"/>
  <c r="G109" i="1"/>
  <c r="V123" i="1"/>
  <c r="W109" i="1" s="1"/>
  <c r="U121" i="1"/>
  <c r="V120" i="1"/>
  <c r="I109" i="1" s="1"/>
  <c r="AC109" i="1"/>
  <c r="U109" i="1"/>
  <c r="U24" i="1"/>
  <c r="E30" i="1"/>
  <c r="E31" i="1" s="1"/>
  <c r="I30" i="1"/>
  <c r="I31" i="1" s="1"/>
  <c r="Q30" i="1"/>
  <c r="Q31" i="1" s="1"/>
  <c r="U30" i="1"/>
  <c r="U31" i="1" s="1"/>
  <c r="O36" i="1"/>
  <c r="D30" i="1" s="1"/>
  <c r="D31" i="1" s="1"/>
  <c r="D32" i="1" s="1"/>
  <c r="I38" i="1"/>
  <c r="O38" i="1"/>
  <c r="M30" i="1" s="1"/>
  <c r="M31" i="1" s="1"/>
  <c r="X38" i="1"/>
  <c r="J39" i="1"/>
  <c r="I40" i="1"/>
  <c r="R40" i="1"/>
  <c r="F62" i="1"/>
  <c r="F60" i="1" s="1"/>
  <c r="F61" i="1" s="1"/>
  <c r="G43" i="1" s="1"/>
  <c r="F59" i="1"/>
  <c r="Y46" i="1"/>
  <c r="D59" i="1"/>
  <c r="D60" i="1" s="1"/>
  <c r="E43" i="1" s="1"/>
  <c r="U59" i="1"/>
  <c r="U61" i="1"/>
  <c r="F83" i="1"/>
  <c r="F81" i="1" s="1"/>
  <c r="F82" i="1" s="1"/>
  <c r="G64" i="1" s="1"/>
  <c r="F80" i="1"/>
  <c r="X82" i="1"/>
  <c r="X83" i="1" s="1"/>
  <c r="Y82" i="1" s="1"/>
  <c r="Z82" i="1" s="1"/>
  <c r="Z83" i="1" s="1"/>
  <c r="V77" i="1"/>
  <c r="G67" i="1" s="1"/>
  <c r="V82" i="1"/>
  <c r="V103" i="1"/>
  <c r="U101" i="1"/>
  <c r="Q88" i="1" s="1"/>
  <c r="U99" i="1"/>
  <c r="G88" i="1" s="1"/>
  <c r="V98" i="1"/>
  <c r="U103" i="1"/>
  <c r="V102" i="1"/>
  <c r="U98" i="1"/>
  <c r="C88" i="1" s="1"/>
  <c r="Y88" i="1"/>
  <c r="V104" i="1"/>
  <c r="AC88" i="1" s="1"/>
  <c r="U102" i="1"/>
  <c r="V100" i="1"/>
  <c r="W88" i="1"/>
  <c r="O88" i="1"/>
  <c r="U104" i="1"/>
  <c r="V101" i="1"/>
  <c r="S88" i="1" s="1"/>
  <c r="U100" i="1"/>
  <c r="V99" i="1"/>
  <c r="U88" i="1"/>
  <c r="M88" i="1"/>
  <c r="AA88" i="1"/>
  <c r="X102" i="1"/>
  <c r="Y102" i="1" s="1"/>
  <c r="Z102" i="1" s="1"/>
  <c r="Y101" i="1"/>
  <c r="Z101" i="1" s="1"/>
  <c r="R95" i="1"/>
  <c r="F116" i="1"/>
  <c r="R116" i="1"/>
  <c r="I37" i="1"/>
  <c r="K24" i="1" s="1"/>
  <c r="J38" i="1"/>
  <c r="J40" i="1"/>
  <c r="I62" i="1"/>
  <c r="I61" i="1"/>
  <c r="U45" i="1" s="1"/>
  <c r="J60" i="1"/>
  <c r="I59" i="1"/>
  <c r="O45" i="1" s="1"/>
  <c r="I60" i="1"/>
  <c r="Q45" i="1" s="1"/>
  <c r="S45" i="1"/>
  <c r="K45" i="1"/>
  <c r="R53" i="1"/>
  <c r="J57" i="1"/>
  <c r="C45" i="1" s="1"/>
  <c r="I58" i="1"/>
  <c r="K58" i="1" s="1"/>
  <c r="J59" i="1"/>
  <c r="J82" i="1"/>
  <c r="J80" i="1"/>
  <c r="I79" i="1"/>
  <c r="I78" i="1"/>
  <c r="I83" i="1"/>
  <c r="I82" i="1"/>
  <c r="U66" i="1" s="1"/>
  <c r="J81" i="1"/>
  <c r="I80" i="1"/>
  <c r="O66" i="1" s="1"/>
  <c r="I81" i="1"/>
  <c r="Q66" i="1" s="1"/>
  <c r="K79" i="1"/>
  <c r="S66" i="1"/>
  <c r="K66" i="1"/>
  <c r="G72" i="1"/>
  <c r="G73" i="1" s="1"/>
  <c r="F74" i="1" s="1"/>
  <c r="J78" i="1"/>
  <c r="C66" i="1" s="1"/>
  <c r="J79" i="1"/>
  <c r="I66" i="1" s="1"/>
  <c r="D101" i="1"/>
  <c r="D102" i="1" s="1"/>
  <c r="E85" i="1" s="1"/>
  <c r="F104" i="1"/>
  <c r="F102" i="1" s="1"/>
  <c r="F103" i="1" s="1"/>
  <c r="G85" i="1" s="1"/>
  <c r="F101" i="1"/>
  <c r="J100" i="1"/>
  <c r="J99" i="1"/>
  <c r="J103" i="1"/>
  <c r="U87" i="1" s="1"/>
  <c r="J101" i="1"/>
  <c r="I100" i="1"/>
  <c r="I99" i="1"/>
  <c r="G87" i="1" s="1"/>
  <c r="I104" i="1"/>
  <c r="I103" i="1"/>
  <c r="J102" i="1"/>
  <c r="Q87" i="1" s="1"/>
  <c r="I101" i="1"/>
  <c r="E87" i="1"/>
  <c r="I102" i="1"/>
  <c r="S87" i="1" s="1"/>
  <c r="K100" i="1"/>
  <c r="K87" i="1"/>
  <c r="C87" i="1"/>
  <c r="F95" i="1"/>
  <c r="V62" i="1"/>
  <c r="AC46" i="1" s="1"/>
  <c r="U60" i="1"/>
  <c r="U46" i="1" s="1"/>
  <c r="V58" i="1"/>
  <c r="O46" i="1"/>
  <c r="G46" i="1"/>
  <c r="U62" i="1"/>
  <c r="AA46" i="1" s="1"/>
  <c r="V59" i="1"/>
  <c r="S46" i="1" s="1"/>
  <c r="U58" i="1"/>
  <c r="V57" i="1"/>
  <c r="K46" i="1" s="1"/>
  <c r="M46" i="1"/>
  <c r="E46" i="1"/>
  <c r="Q46" i="1"/>
  <c r="Y53" i="1"/>
  <c r="U56" i="1"/>
  <c r="C46" i="1" s="1"/>
  <c r="J58" i="1"/>
  <c r="G45" i="1" s="1"/>
  <c r="V60" i="1"/>
  <c r="W46" i="1" s="1"/>
  <c r="J61" i="1"/>
  <c r="G66" i="1"/>
  <c r="U82" i="1"/>
  <c r="Y67" i="1" s="1"/>
  <c r="V81" i="1"/>
  <c r="U77" i="1"/>
  <c r="V83" i="1"/>
  <c r="U81" i="1"/>
  <c r="V79" i="1"/>
  <c r="O67" i="1" s="1"/>
  <c r="W67" i="1"/>
  <c r="U83" i="1"/>
  <c r="AA67" i="1" s="1"/>
  <c r="V80" i="1"/>
  <c r="S67" i="1" s="1"/>
  <c r="U79" i="1"/>
  <c r="V78" i="1"/>
  <c r="AC67" i="1"/>
  <c r="U67" i="1"/>
  <c r="K114" i="1"/>
  <c r="K115" i="1" s="1"/>
  <c r="J114" i="1"/>
  <c r="J115" i="1" s="1"/>
  <c r="D51" i="1"/>
  <c r="D52" i="1" s="1"/>
  <c r="D53" i="1" s="1"/>
  <c r="H51" i="1"/>
  <c r="H52" i="1" s="1"/>
  <c r="L51" i="1"/>
  <c r="L52" i="1" s="1"/>
  <c r="P51" i="1"/>
  <c r="P52" i="1" s="1"/>
  <c r="N57" i="1"/>
  <c r="N59" i="1"/>
  <c r="R60" i="1"/>
  <c r="O61" i="1"/>
  <c r="U51" i="1" s="1"/>
  <c r="U52" i="1" s="1"/>
  <c r="X61" i="1"/>
  <c r="X62" i="1" s="1"/>
  <c r="Y61" i="1" s="1"/>
  <c r="Z61" i="1" s="1"/>
  <c r="H72" i="1"/>
  <c r="H73" i="1" s="1"/>
  <c r="L72" i="1"/>
  <c r="L73" i="1" s="1"/>
  <c r="L74" i="1" s="1"/>
  <c r="P72" i="1"/>
  <c r="P73" i="1" s="1"/>
  <c r="N78" i="1"/>
  <c r="N80" i="1"/>
  <c r="R81" i="1"/>
  <c r="O82" i="1"/>
  <c r="T72" i="1" s="1"/>
  <c r="T73" i="1" s="1"/>
  <c r="T74" i="1" s="1"/>
  <c r="D93" i="1"/>
  <c r="D94" i="1" s="1"/>
  <c r="D95" i="1" s="1"/>
  <c r="H93" i="1"/>
  <c r="H94" i="1" s="1"/>
  <c r="H95" i="1" s="1"/>
  <c r="L93" i="1"/>
  <c r="L94" i="1" s="1"/>
  <c r="P93" i="1"/>
  <c r="P94" i="1" s="1"/>
  <c r="T93" i="1"/>
  <c r="T94" i="1" s="1"/>
  <c r="T95" i="1" s="1"/>
  <c r="N99" i="1"/>
  <c r="R102" i="1"/>
  <c r="O103" i="1"/>
  <c r="S108" i="1"/>
  <c r="H114" i="1"/>
  <c r="H115" i="1" s="1"/>
  <c r="L114" i="1"/>
  <c r="L115" i="1" s="1"/>
  <c r="P114" i="1"/>
  <c r="P115" i="1" s="1"/>
  <c r="X122" i="1"/>
  <c r="N120" i="1"/>
  <c r="I123" i="1"/>
  <c r="O124" i="1"/>
  <c r="T114" i="1" s="1"/>
  <c r="T115" i="1" s="1"/>
  <c r="R125" i="1"/>
  <c r="J135" i="1"/>
  <c r="J136" i="1" s="1"/>
  <c r="J137" i="1" s="1"/>
  <c r="O135" i="1"/>
  <c r="O136" i="1" s="1"/>
  <c r="U140" i="1"/>
  <c r="E130" i="1" s="1"/>
  <c r="N141" i="1"/>
  <c r="N144" i="1"/>
  <c r="N135" i="1" s="1"/>
  <c r="N136" i="1" s="1"/>
  <c r="U145" i="1"/>
  <c r="Y130" i="1" s="1"/>
  <c r="U146" i="1"/>
  <c r="C165" i="1"/>
  <c r="F156" i="1"/>
  <c r="F157" i="1" s="1"/>
  <c r="F158" i="1" s="1"/>
  <c r="V161" i="1"/>
  <c r="I163" i="1"/>
  <c r="K163" i="1" s="1"/>
  <c r="J164" i="1"/>
  <c r="U164" i="1"/>
  <c r="Q151" i="1" s="1"/>
  <c r="U183" i="1"/>
  <c r="N187" i="1"/>
  <c r="S177" i="1" s="1"/>
  <c r="S178" i="1" s="1"/>
  <c r="T200" i="1"/>
  <c r="U204" i="1"/>
  <c r="V242" i="1"/>
  <c r="E51" i="1"/>
  <c r="E52" i="1" s="1"/>
  <c r="I51" i="1"/>
  <c r="I52" i="1" s="1"/>
  <c r="M51" i="1"/>
  <c r="M52" i="1" s="1"/>
  <c r="Q51" i="1"/>
  <c r="Q52" i="1" s="1"/>
  <c r="O57" i="1"/>
  <c r="I72" i="1"/>
  <c r="I73" i="1" s="1"/>
  <c r="M72" i="1"/>
  <c r="M73" i="1" s="1"/>
  <c r="Q72" i="1"/>
  <c r="Q73" i="1" s="1"/>
  <c r="U72" i="1"/>
  <c r="U73" i="1" s="1"/>
  <c r="O78" i="1"/>
  <c r="D72" i="1" s="1"/>
  <c r="D73" i="1" s="1"/>
  <c r="E93" i="1"/>
  <c r="E94" i="1" s="1"/>
  <c r="I93" i="1"/>
  <c r="I94" i="1" s="1"/>
  <c r="M93" i="1"/>
  <c r="M94" i="1" s="1"/>
  <c r="Q93" i="1"/>
  <c r="Q94" i="1" s="1"/>
  <c r="U93" i="1"/>
  <c r="U94" i="1" s="1"/>
  <c r="O99" i="1"/>
  <c r="C123" i="1"/>
  <c r="E108" i="1"/>
  <c r="I114" i="1"/>
  <c r="I115" i="1" s="1"/>
  <c r="M114" i="1"/>
  <c r="M115" i="1" s="1"/>
  <c r="Q114" i="1"/>
  <c r="Q115" i="1" s="1"/>
  <c r="O120" i="1"/>
  <c r="D114" i="1" s="1"/>
  <c r="D115" i="1" s="1"/>
  <c r="I122" i="1"/>
  <c r="R122" i="1"/>
  <c r="C144" i="1"/>
  <c r="G129" i="1"/>
  <c r="AA130" i="1"/>
  <c r="V140" i="1"/>
  <c r="I142" i="1"/>
  <c r="J143" i="1"/>
  <c r="U143" i="1"/>
  <c r="Q130" i="1" s="1"/>
  <c r="J145" i="1"/>
  <c r="V145" i="1"/>
  <c r="I150" i="1"/>
  <c r="G156" i="1"/>
  <c r="G157" i="1" s="1"/>
  <c r="I162" i="1"/>
  <c r="G150" i="1" s="1"/>
  <c r="U162" i="1"/>
  <c r="I151" i="1" s="1"/>
  <c r="U163" i="1"/>
  <c r="V164" i="1"/>
  <c r="S151" i="1" s="1"/>
  <c r="U188" i="1"/>
  <c r="AC172" i="1" s="1"/>
  <c r="U187" i="1"/>
  <c r="W172" i="1" s="1"/>
  <c r="V186" i="1"/>
  <c r="U182" i="1"/>
  <c r="Y172" i="1"/>
  <c r="Q172" i="1"/>
  <c r="V188" i="1"/>
  <c r="U186" i="1"/>
  <c r="U172" i="1" s="1"/>
  <c r="V184" i="1"/>
  <c r="O172" i="1"/>
  <c r="G172" i="1"/>
  <c r="M172" i="1"/>
  <c r="C177" i="1"/>
  <c r="C178" i="1" s="1"/>
  <c r="K177" i="1"/>
  <c r="K178" i="1" s="1"/>
  <c r="X184" i="1"/>
  <c r="Y184" i="1" s="1"/>
  <c r="Z184" i="1" s="1"/>
  <c r="V182" i="1"/>
  <c r="J183" i="1"/>
  <c r="C171" i="1" s="1"/>
  <c r="V183" i="1"/>
  <c r="I172" i="1" s="1"/>
  <c r="N185" i="1"/>
  <c r="U206" i="1"/>
  <c r="F230" i="1"/>
  <c r="F227" i="1"/>
  <c r="F228" i="1"/>
  <c r="F229" i="1" s="1"/>
  <c r="G211" i="1" s="1"/>
  <c r="D227" i="1"/>
  <c r="D228" i="1" s="1"/>
  <c r="E211" i="1" s="1"/>
  <c r="U230" i="1"/>
  <c r="V227" i="1"/>
  <c r="U226" i="1"/>
  <c r="V225" i="1"/>
  <c r="M214" i="1"/>
  <c r="V229" i="1"/>
  <c r="U227" i="1"/>
  <c r="Q214" i="1" s="1"/>
  <c r="U225" i="1"/>
  <c r="G214" i="1" s="1"/>
  <c r="V224" i="1"/>
  <c r="AA214" i="1"/>
  <c r="S214" i="1"/>
  <c r="K214" i="1"/>
  <c r="U229" i="1"/>
  <c r="V228" i="1"/>
  <c r="U214" i="1" s="1"/>
  <c r="U224" i="1"/>
  <c r="E214" i="1" s="1"/>
  <c r="Y214" i="1"/>
  <c r="V230" i="1"/>
  <c r="AC214" i="1" s="1"/>
  <c r="U228" i="1"/>
  <c r="V226" i="1"/>
  <c r="W214" i="1"/>
  <c r="O214" i="1"/>
  <c r="F251" i="1"/>
  <c r="F249" i="1" s="1"/>
  <c r="F250" i="1" s="1"/>
  <c r="G232" i="1" s="1"/>
  <c r="F248" i="1"/>
  <c r="D248" i="1"/>
  <c r="D249" i="1" s="1"/>
  <c r="E232" i="1" s="1"/>
  <c r="U251" i="1"/>
  <c r="V248" i="1"/>
  <c r="U247" i="1"/>
  <c r="V246" i="1"/>
  <c r="AC235" i="1"/>
  <c r="V250" i="1"/>
  <c r="U248" i="1"/>
  <c r="Q235" i="1" s="1"/>
  <c r="U246" i="1"/>
  <c r="G235" i="1" s="1"/>
  <c r="V245" i="1"/>
  <c r="AA235" i="1"/>
  <c r="S235" i="1"/>
  <c r="K235" i="1"/>
  <c r="U250" i="1"/>
  <c r="Y235" i="1" s="1"/>
  <c r="V249" i="1"/>
  <c r="U235" i="1" s="1"/>
  <c r="U245" i="1"/>
  <c r="E235" i="1" s="1"/>
  <c r="I235" i="1"/>
  <c r="V251" i="1"/>
  <c r="U249" i="1"/>
  <c r="V247" i="1"/>
  <c r="M235" i="1" s="1"/>
  <c r="W235" i="1"/>
  <c r="G108" i="1"/>
  <c r="O108" i="1"/>
  <c r="I120" i="1"/>
  <c r="I121" i="1"/>
  <c r="K121" i="1" s="1"/>
  <c r="J122" i="1"/>
  <c r="K108" i="1" s="1"/>
  <c r="I129" i="1"/>
  <c r="AC130" i="1"/>
  <c r="R137" i="1"/>
  <c r="I141" i="1"/>
  <c r="U141" i="1"/>
  <c r="I130" i="1" s="1"/>
  <c r="U142" i="1"/>
  <c r="M130" i="1" s="1"/>
  <c r="J166" i="1"/>
  <c r="U150" i="1" s="1"/>
  <c r="I167" i="1"/>
  <c r="I166" i="1"/>
  <c r="J165" i="1"/>
  <c r="Q150" i="1" s="1"/>
  <c r="I164" i="1"/>
  <c r="K150" i="1"/>
  <c r="U166" i="1"/>
  <c r="Y151" i="1" s="1"/>
  <c r="V167" i="1"/>
  <c r="U165" i="1"/>
  <c r="U151" i="1" s="1"/>
  <c r="V163" i="1"/>
  <c r="O151" i="1" s="1"/>
  <c r="G151" i="1"/>
  <c r="N156" i="1"/>
  <c r="N157" i="1" s="1"/>
  <c r="J162" i="1"/>
  <c r="C150" i="1" s="1"/>
  <c r="V162" i="1"/>
  <c r="K151" i="1" s="1"/>
  <c r="X163" i="1"/>
  <c r="Y163" i="1" s="1"/>
  <c r="Z163" i="1" s="1"/>
  <c r="N164" i="1"/>
  <c r="K156" i="1" s="1"/>
  <c r="K157" i="1" s="1"/>
  <c r="I165" i="1"/>
  <c r="S150" i="1" s="1"/>
  <c r="V165" i="1"/>
  <c r="W151" i="1" s="1"/>
  <c r="D185" i="1"/>
  <c r="D186" i="1" s="1"/>
  <c r="E169" i="1" s="1"/>
  <c r="V187" i="1"/>
  <c r="AA172" i="1" s="1"/>
  <c r="U209" i="1"/>
  <c r="V206" i="1"/>
  <c r="S193" i="1" s="1"/>
  <c r="U205" i="1"/>
  <c r="V204" i="1"/>
  <c r="K193" i="1" s="1"/>
  <c r="AC193" i="1"/>
  <c r="U208" i="1"/>
  <c r="Y193" i="1" s="1"/>
  <c r="V207" i="1"/>
  <c r="U193" i="1" s="1"/>
  <c r="U203" i="1"/>
  <c r="C193" i="1" s="1"/>
  <c r="I193" i="1"/>
  <c r="V209" i="1"/>
  <c r="U207" i="1"/>
  <c r="V205" i="1"/>
  <c r="M193" i="1" s="1"/>
  <c r="W193" i="1"/>
  <c r="AA193" i="1"/>
  <c r="J204" i="1"/>
  <c r="D206" i="1"/>
  <c r="D207" i="1" s="1"/>
  <c r="E190" i="1" s="1"/>
  <c r="H221" i="1"/>
  <c r="P242" i="1"/>
  <c r="I125" i="1"/>
  <c r="I124" i="1"/>
  <c r="U108" i="1" s="1"/>
  <c r="J123" i="1"/>
  <c r="I108" i="1"/>
  <c r="Q108" i="1"/>
  <c r="J120" i="1"/>
  <c r="C108" i="1" s="1"/>
  <c r="J121" i="1"/>
  <c r="I146" i="1"/>
  <c r="I145" i="1"/>
  <c r="U129" i="1" s="1"/>
  <c r="J144" i="1"/>
  <c r="I143" i="1"/>
  <c r="O129" i="1" s="1"/>
  <c r="E129" i="1"/>
  <c r="K129" i="1"/>
  <c r="V146" i="1"/>
  <c r="U144" i="1"/>
  <c r="U130" i="1" s="1"/>
  <c r="V142" i="1"/>
  <c r="O130" i="1" s="1"/>
  <c r="G130" i="1"/>
  <c r="J141" i="1"/>
  <c r="C129" i="1" s="1"/>
  <c r="V141" i="1"/>
  <c r="K130" i="1" s="1"/>
  <c r="K142" i="1"/>
  <c r="X142" i="1"/>
  <c r="Y142" i="1" s="1"/>
  <c r="Z142" i="1" s="1"/>
  <c r="I144" i="1"/>
  <c r="S129" i="1" s="1"/>
  <c r="V144" i="1"/>
  <c r="W130" i="1" s="1"/>
  <c r="U161" i="1"/>
  <c r="C151" i="1" s="1"/>
  <c r="N162" i="1"/>
  <c r="C156" i="1" s="1"/>
  <c r="C157" i="1" s="1"/>
  <c r="N165" i="1"/>
  <c r="O156" i="1" s="1"/>
  <c r="O157" i="1" s="1"/>
  <c r="N166" i="1"/>
  <c r="R156" i="1" s="1"/>
  <c r="R157" i="1" s="1"/>
  <c r="U167" i="1"/>
  <c r="AA151" i="1" s="1"/>
  <c r="J187" i="1"/>
  <c r="J185" i="1"/>
  <c r="I184" i="1"/>
  <c r="K184" i="1" s="1"/>
  <c r="I183" i="1"/>
  <c r="G171" i="1" s="1"/>
  <c r="I188" i="1"/>
  <c r="I187" i="1"/>
  <c r="U171" i="1" s="1"/>
  <c r="J186" i="1"/>
  <c r="O171" i="1" s="1"/>
  <c r="I185" i="1"/>
  <c r="E171" i="1"/>
  <c r="N186" i="1"/>
  <c r="R177" i="1"/>
  <c r="R178" i="1" s="1"/>
  <c r="N177" i="1"/>
  <c r="N178" i="1" s="1"/>
  <c r="N179" i="1" s="1"/>
  <c r="J177" i="1"/>
  <c r="J178" i="1" s="1"/>
  <c r="B177" i="1"/>
  <c r="B178" i="1" s="1"/>
  <c r="B179" i="1" s="1"/>
  <c r="N184" i="1"/>
  <c r="G177" i="1" s="1"/>
  <c r="G178" i="1" s="1"/>
  <c r="O177" i="1"/>
  <c r="O178" i="1" s="1"/>
  <c r="J184" i="1"/>
  <c r="I171" i="1" s="1"/>
  <c r="F185" i="1"/>
  <c r="F186" i="1" s="1"/>
  <c r="F187" i="1" s="1"/>
  <c r="G169" i="1" s="1"/>
  <c r="I186" i="1"/>
  <c r="Q171" i="1" s="1"/>
  <c r="F209" i="1"/>
  <c r="F207" i="1" s="1"/>
  <c r="F208" i="1" s="1"/>
  <c r="G190" i="1" s="1"/>
  <c r="F206" i="1"/>
  <c r="I207" i="1"/>
  <c r="S192" i="1" s="1"/>
  <c r="C192" i="1"/>
  <c r="J208" i="1"/>
  <c r="J206" i="1"/>
  <c r="I205" i="1"/>
  <c r="I192" i="1" s="1"/>
  <c r="I204" i="1"/>
  <c r="G192" i="1" s="1"/>
  <c r="I209" i="1"/>
  <c r="I208" i="1"/>
  <c r="U192" i="1" s="1"/>
  <c r="J207" i="1"/>
  <c r="O192" i="1" s="1"/>
  <c r="I206" i="1"/>
  <c r="E192" i="1"/>
  <c r="V203" i="1"/>
  <c r="G193" i="1" s="1"/>
  <c r="T242" i="1"/>
  <c r="V272" i="1"/>
  <c r="U270" i="1"/>
  <c r="S256" i="1" s="1"/>
  <c r="V268" i="1"/>
  <c r="V269" i="1"/>
  <c r="U268" i="1"/>
  <c r="U267" i="1"/>
  <c r="I256" i="1" s="1"/>
  <c r="M256" i="1"/>
  <c r="E256" i="1"/>
  <c r="V271" i="1"/>
  <c r="U269" i="1"/>
  <c r="V266" i="1"/>
  <c r="G256" i="1" s="1"/>
  <c r="C256" i="1"/>
  <c r="U272" i="1"/>
  <c r="AC256" i="1" s="1"/>
  <c r="U271" i="1"/>
  <c r="U266" i="1"/>
  <c r="Y256" i="1"/>
  <c r="Q256" i="1"/>
  <c r="V270" i="1"/>
  <c r="V267" i="1"/>
  <c r="K256" i="1" s="1"/>
  <c r="W256" i="1"/>
  <c r="O256" i="1"/>
  <c r="L305" i="1"/>
  <c r="E135" i="1"/>
  <c r="E136" i="1" s="1"/>
  <c r="I135" i="1"/>
  <c r="I136" i="1" s="1"/>
  <c r="H137" i="1" s="1"/>
  <c r="M135" i="1"/>
  <c r="M136" i="1" s="1"/>
  <c r="L137" i="1" s="1"/>
  <c r="Q135" i="1"/>
  <c r="Q136" i="1" s="1"/>
  <c r="P137" i="1" s="1"/>
  <c r="U135" i="1"/>
  <c r="U136" i="1" s="1"/>
  <c r="T137" i="1" s="1"/>
  <c r="O141" i="1"/>
  <c r="D135" i="1" s="1"/>
  <c r="D136" i="1" s="1"/>
  <c r="I156" i="1"/>
  <c r="I157" i="1" s="1"/>
  <c r="H158" i="1" s="1"/>
  <c r="M156" i="1"/>
  <c r="M157" i="1" s="1"/>
  <c r="L158" i="1" s="1"/>
  <c r="Q156" i="1"/>
  <c r="Q157" i="1" s="1"/>
  <c r="P158" i="1" s="1"/>
  <c r="U156" i="1"/>
  <c r="U157" i="1" s="1"/>
  <c r="T158" i="1" s="1"/>
  <c r="O162" i="1"/>
  <c r="D156" i="1" s="1"/>
  <c r="D157" i="1" s="1"/>
  <c r="E177" i="1"/>
  <c r="E178" i="1" s="1"/>
  <c r="I177" i="1"/>
  <c r="I178" i="1" s="1"/>
  <c r="H179" i="1" s="1"/>
  <c r="M177" i="1"/>
  <c r="M178" i="1" s="1"/>
  <c r="L179" i="1" s="1"/>
  <c r="Q177" i="1"/>
  <c r="Q178" i="1" s="1"/>
  <c r="P179" i="1" s="1"/>
  <c r="U177" i="1"/>
  <c r="U178" i="1" s="1"/>
  <c r="T179" i="1" s="1"/>
  <c r="O183" i="1"/>
  <c r="D177" i="1" s="1"/>
  <c r="D178" i="1" s="1"/>
  <c r="I198" i="1"/>
  <c r="I199" i="1" s="1"/>
  <c r="H200" i="1" s="1"/>
  <c r="M198" i="1"/>
  <c r="M199" i="1" s="1"/>
  <c r="L200" i="1" s="1"/>
  <c r="Q198" i="1"/>
  <c r="Q199" i="1" s="1"/>
  <c r="P200" i="1" s="1"/>
  <c r="U198" i="1"/>
  <c r="U199" i="1" s="1"/>
  <c r="O204" i="1"/>
  <c r="D198" i="1" s="1"/>
  <c r="D199" i="1" s="1"/>
  <c r="N205" i="1"/>
  <c r="G198" i="1" s="1"/>
  <c r="G199" i="1" s="1"/>
  <c r="U213" i="1"/>
  <c r="E219" i="1"/>
  <c r="E220" i="1" s="1"/>
  <c r="I219" i="1"/>
  <c r="I220" i="1" s="1"/>
  <c r="M219" i="1"/>
  <c r="M220" i="1" s="1"/>
  <c r="L221" i="1" s="1"/>
  <c r="Q219" i="1"/>
  <c r="Q220" i="1" s="1"/>
  <c r="P221" i="1" s="1"/>
  <c r="U219" i="1"/>
  <c r="U220" i="1" s="1"/>
  <c r="T221" i="1" s="1"/>
  <c r="O225" i="1"/>
  <c r="D219" i="1" s="1"/>
  <c r="D220" i="1" s="1"/>
  <c r="N226" i="1"/>
  <c r="G219" i="1" s="1"/>
  <c r="G220" i="1" s="1"/>
  <c r="I227" i="1"/>
  <c r="K226" i="1" s="1"/>
  <c r="J228" i="1"/>
  <c r="I229" i="1"/>
  <c r="I230" i="1"/>
  <c r="I240" i="1"/>
  <c r="I241" i="1" s="1"/>
  <c r="H242" i="1" s="1"/>
  <c r="M240" i="1"/>
  <c r="M241" i="1" s="1"/>
  <c r="L242" i="1" s="1"/>
  <c r="Q240" i="1"/>
  <c r="Q241" i="1" s="1"/>
  <c r="U240" i="1"/>
  <c r="U241" i="1" s="1"/>
  <c r="O246" i="1"/>
  <c r="D240" i="1" s="1"/>
  <c r="D241" i="1" s="1"/>
  <c r="N247" i="1"/>
  <c r="I248" i="1"/>
  <c r="J249" i="1"/>
  <c r="O234" i="1" s="1"/>
  <c r="I250" i="1"/>
  <c r="I251" i="1"/>
  <c r="C270" i="1"/>
  <c r="U255" i="1"/>
  <c r="O269" i="1"/>
  <c r="L261" i="1" s="1"/>
  <c r="L262" i="1" s="1"/>
  <c r="O267" i="1"/>
  <c r="D261" i="1" s="1"/>
  <c r="D262" i="1" s="1"/>
  <c r="E261" i="1"/>
  <c r="E262" i="1" s="1"/>
  <c r="I261" i="1"/>
  <c r="I262" i="1" s="1"/>
  <c r="H263" i="1" s="1"/>
  <c r="M261" i="1"/>
  <c r="M262" i="1" s="1"/>
  <c r="Q261" i="1"/>
  <c r="Q262" i="1" s="1"/>
  <c r="P263" i="1" s="1"/>
  <c r="U261" i="1"/>
  <c r="U262" i="1" s="1"/>
  <c r="J267" i="1"/>
  <c r="C255" i="1" s="1"/>
  <c r="X268" i="1"/>
  <c r="Y268" i="1" s="1"/>
  <c r="Z268" i="1" s="1"/>
  <c r="N269" i="1"/>
  <c r="J261" i="1" s="1"/>
  <c r="J262" i="1" s="1"/>
  <c r="I270" i="1"/>
  <c r="S255" i="1" s="1"/>
  <c r="O271" i="1"/>
  <c r="T261" i="1" s="1"/>
  <c r="T262" i="1" s="1"/>
  <c r="C277" i="1"/>
  <c r="J282" i="1"/>
  <c r="J283" i="1" s="1"/>
  <c r="J284" i="1" s="1"/>
  <c r="U287" i="1"/>
  <c r="E277" i="1" s="1"/>
  <c r="N288" i="1"/>
  <c r="F290" i="1"/>
  <c r="N291" i="1"/>
  <c r="N282" i="1" s="1"/>
  <c r="N283" i="1" s="1"/>
  <c r="U292" i="1"/>
  <c r="Y277" i="1" s="1"/>
  <c r="U293" i="1"/>
  <c r="AC277" i="1" s="1"/>
  <c r="C312" i="1"/>
  <c r="E298" i="1"/>
  <c r="K303" i="1"/>
  <c r="K304" i="1" s="1"/>
  <c r="V334" i="1"/>
  <c r="U332" i="1"/>
  <c r="U335" i="1"/>
  <c r="U333" i="1"/>
  <c r="U331" i="1"/>
  <c r="V330" i="1"/>
  <c r="K319" i="1" s="1"/>
  <c r="U330" i="1"/>
  <c r="V329" i="1"/>
  <c r="AA319" i="1"/>
  <c r="C319" i="1"/>
  <c r="V332" i="1"/>
  <c r="S319" i="1" s="1"/>
  <c r="U329" i="1"/>
  <c r="E319" i="1" s="1"/>
  <c r="Q319" i="1"/>
  <c r="I319" i="1"/>
  <c r="V335" i="1"/>
  <c r="AC319" i="1" s="1"/>
  <c r="U334" i="1"/>
  <c r="Y319" i="1" s="1"/>
  <c r="V333" i="1"/>
  <c r="W319" i="1" s="1"/>
  <c r="V331" i="1"/>
  <c r="O319" i="1" s="1"/>
  <c r="G319" i="1"/>
  <c r="Z332" i="1"/>
  <c r="F198" i="1"/>
  <c r="F199" i="1" s="1"/>
  <c r="F200" i="1" s="1"/>
  <c r="J198" i="1"/>
  <c r="J199" i="1" s="1"/>
  <c r="J200" i="1" s="1"/>
  <c r="R198" i="1"/>
  <c r="R199" i="1" s="1"/>
  <c r="R200" i="1" s="1"/>
  <c r="X205" i="1"/>
  <c r="Y205" i="1" s="1"/>
  <c r="Z205" i="1" s="1"/>
  <c r="N207" i="1"/>
  <c r="O198" i="1" s="1"/>
  <c r="O199" i="1" s="1"/>
  <c r="O213" i="1"/>
  <c r="F219" i="1"/>
  <c r="F220" i="1" s="1"/>
  <c r="F221" i="1" s="1"/>
  <c r="J219" i="1"/>
  <c r="J220" i="1" s="1"/>
  <c r="J221" i="1" s="1"/>
  <c r="N219" i="1"/>
  <c r="N220" i="1" s="1"/>
  <c r="N221" i="1" s="1"/>
  <c r="I225" i="1"/>
  <c r="G213" i="1" s="1"/>
  <c r="I226" i="1"/>
  <c r="X226" i="1"/>
  <c r="Y226" i="1" s="1"/>
  <c r="Z226" i="1" s="1"/>
  <c r="J227" i="1"/>
  <c r="K213" i="1" s="1"/>
  <c r="N228" i="1"/>
  <c r="O219" i="1" s="1"/>
  <c r="O220" i="1" s="1"/>
  <c r="J229" i="1"/>
  <c r="F240" i="1"/>
  <c r="F241" i="1" s="1"/>
  <c r="J240" i="1"/>
  <c r="J241" i="1" s="1"/>
  <c r="I246" i="1"/>
  <c r="G234" i="1" s="1"/>
  <c r="I247" i="1"/>
  <c r="K247" i="1" s="1"/>
  <c r="X247" i="1"/>
  <c r="Y247" i="1" s="1"/>
  <c r="Z247" i="1" s="1"/>
  <c r="J248" i="1"/>
  <c r="N249" i="1"/>
  <c r="N240" i="1" s="1"/>
  <c r="N241" i="1" s="1"/>
  <c r="J250" i="1"/>
  <c r="U234" i="1" s="1"/>
  <c r="B261" i="1"/>
  <c r="B262" i="1" s="1"/>
  <c r="F261" i="1"/>
  <c r="F262" i="1" s="1"/>
  <c r="R261" i="1"/>
  <c r="R262" i="1" s="1"/>
  <c r="V261" i="1"/>
  <c r="V262" i="1" s="1"/>
  <c r="V263" i="1" s="1"/>
  <c r="N267" i="1"/>
  <c r="C261" i="1" s="1"/>
  <c r="C262" i="1" s="1"/>
  <c r="N270" i="1"/>
  <c r="N261" i="1" s="1"/>
  <c r="N262" i="1" s="1"/>
  <c r="N263" i="1" s="1"/>
  <c r="Q277" i="1"/>
  <c r="V287" i="1"/>
  <c r="I289" i="1"/>
  <c r="J290" i="1"/>
  <c r="K276" i="1" s="1"/>
  <c r="U290" i="1"/>
  <c r="J292" i="1"/>
  <c r="V292" i="1"/>
  <c r="F293" i="1"/>
  <c r="F291" i="1" s="1"/>
  <c r="F292" i="1" s="1"/>
  <c r="G274" i="1" s="1"/>
  <c r="I298" i="1"/>
  <c r="R303" i="1"/>
  <c r="R304" i="1" s="1"/>
  <c r="I213" i="1"/>
  <c r="Q213" i="1"/>
  <c r="J225" i="1"/>
  <c r="E213" i="1" s="1"/>
  <c r="J226" i="1"/>
  <c r="N229" i="1"/>
  <c r="S219" i="1" s="1"/>
  <c r="S220" i="1" s="1"/>
  <c r="I234" i="1"/>
  <c r="G240" i="1"/>
  <c r="G241" i="1" s="1"/>
  <c r="K240" i="1"/>
  <c r="K241" i="1" s="1"/>
  <c r="Z241" i="1"/>
  <c r="Y242" i="1" s="1"/>
  <c r="J246" i="1"/>
  <c r="C234" i="1" s="1"/>
  <c r="J247" i="1"/>
  <c r="N250" i="1"/>
  <c r="R240" i="1" s="1"/>
  <c r="R241" i="1" s="1"/>
  <c r="I272" i="1"/>
  <c r="I271" i="1"/>
  <c r="J270" i="1"/>
  <c r="I269" i="1"/>
  <c r="O255" i="1" s="1"/>
  <c r="G261" i="1"/>
  <c r="G262" i="1" s="1"/>
  <c r="O261" i="1"/>
  <c r="O262" i="1" s="1"/>
  <c r="I268" i="1"/>
  <c r="K255" i="1" s="1"/>
  <c r="J269" i="1"/>
  <c r="J271" i="1"/>
  <c r="I276" i="1"/>
  <c r="S276" i="1"/>
  <c r="I277" i="1"/>
  <c r="R284" i="1"/>
  <c r="I288" i="1"/>
  <c r="G276" i="1" s="1"/>
  <c r="U288" i="1"/>
  <c r="U289" i="1"/>
  <c r="M277" i="1" s="1"/>
  <c r="I312" i="1"/>
  <c r="S297" i="1" s="1"/>
  <c r="J310" i="1"/>
  <c r="I297" i="1" s="1"/>
  <c r="J309" i="1"/>
  <c r="C297" i="1" s="1"/>
  <c r="J313" i="1"/>
  <c r="U297" i="1" s="1"/>
  <c r="I314" i="1"/>
  <c r="I313" i="1"/>
  <c r="J312" i="1"/>
  <c r="Q297" i="1" s="1"/>
  <c r="I311" i="1"/>
  <c r="O297" i="1" s="1"/>
  <c r="U314" i="1"/>
  <c r="AC298" i="1" s="1"/>
  <c r="V311" i="1"/>
  <c r="S298" i="1" s="1"/>
  <c r="U310" i="1"/>
  <c r="V309" i="1"/>
  <c r="V313" i="1"/>
  <c r="AA298" i="1" s="1"/>
  <c r="U311" i="1"/>
  <c r="Q298" i="1" s="1"/>
  <c r="U309" i="1"/>
  <c r="G298" i="1" s="1"/>
  <c r="V308" i="1"/>
  <c r="U313" i="1"/>
  <c r="Y298" i="1" s="1"/>
  <c r="V312" i="1"/>
  <c r="V314" i="1"/>
  <c r="U312" i="1"/>
  <c r="V310" i="1"/>
  <c r="O298" i="1" s="1"/>
  <c r="K298" i="1"/>
  <c r="U298" i="1"/>
  <c r="X313" i="1"/>
  <c r="X314" i="1" s="1"/>
  <c r="Y313" i="1" s="1"/>
  <c r="Z313" i="1" s="1"/>
  <c r="X312" i="1"/>
  <c r="Y312" i="1" s="1"/>
  <c r="Z312" i="1" s="1"/>
  <c r="X311" i="1"/>
  <c r="Y311" i="1" s="1"/>
  <c r="Z311" i="1" s="1"/>
  <c r="Z314" i="1" s="1"/>
  <c r="I309" i="1"/>
  <c r="G297" i="1" s="1"/>
  <c r="J311" i="1"/>
  <c r="K297" i="1" s="1"/>
  <c r="L326" i="1"/>
  <c r="X353" i="1"/>
  <c r="Y353" i="1" s="1"/>
  <c r="Z353" i="1" s="1"/>
  <c r="N204" i="1"/>
  <c r="C198" i="1" s="1"/>
  <c r="C199" i="1" s="1"/>
  <c r="C213" i="1"/>
  <c r="S213" i="1"/>
  <c r="N225" i="1"/>
  <c r="C219" i="1" s="1"/>
  <c r="C220" i="1" s="1"/>
  <c r="K234" i="1"/>
  <c r="S234" i="1"/>
  <c r="N246" i="1"/>
  <c r="B240" i="1" s="1"/>
  <c r="B241" i="1" s="1"/>
  <c r="X269" i="1"/>
  <c r="Y269" i="1" s="1"/>
  <c r="Z269" i="1" s="1"/>
  <c r="I267" i="1"/>
  <c r="G255" i="1" s="1"/>
  <c r="J268" i="1"/>
  <c r="N271" i="1"/>
  <c r="S261" i="1" s="1"/>
  <c r="S262" i="1" s="1"/>
  <c r="I293" i="1"/>
  <c r="I292" i="1"/>
  <c r="J291" i="1"/>
  <c r="I290" i="1"/>
  <c r="K289" i="1" s="1"/>
  <c r="U276" i="1"/>
  <c r="V293" i="1"/>
  <c r="U291" i="1"/>
  <c r="S277" i="1" s="1"/>
  <c r="V289" i="1"/>
  <c r="O277" i="1"/>
  <c r="G277" i="1"/>
  <c r="X290" i="1"/>
  <c r="Y290" i="1" s="1"/>
  <c r="Z290" i="1" s="1"/>
  <c r="J288" i="1"/>
  <c r="E276" i="1" s="1"/>
  <c r="V288" i="1"/>
  <c r="K277" i="1" s="1"/>
  <c r="X289" i="1"/>
  <c r="Y289" i="1" s="1"/>
  <c r="Z289" i="1" s="1"/>
  <c r="I291" i="1"/>
  <c r="Q276" i="1" s="1"/>
  <c r="V291" i="1"/>
  <c r="W277" i="1" s="1"/>
  <c r="N311" i="1"/>
  <c r="N309" i="1"/>
  <c r="B303" i="1" s="1"/>
  <c r="B304" i="1" s="1"/>
  <c r="N313" i="1"/>
  <c r="S303" i="1" s="1"/>
  <c r="S304" i="1" s="1"/>
  <c r="N312" i="1"/>
  <c r="N303" i="1" s="1"/>
  <c r="N304" i="1" s="1"/>
  <c r="N305" i="1" s="1"/>
  <c r="N310" i="1"/>
  <c r="F303" i="1" s="1"/>
  <c r="F304" i="1" s="1"/>
  <c r="J303" i="1"/>
  <c r="J304" i="1" s="1"/>
  <c r="J305" i="1" s="1"/>
  <c r="O303" i="1"/>
  <c r="O304" i="1" s="1"/>
  <c r="U308" i="1"/>
  <c r="C298" i="1" s="1"/>
  <c r="U356" i="1"/>
  <c r="U355" i="1"/>
  <c r="Y340" i="1" s="1"/>
  <c r="V354" i="1"/>
  <c r="U353" i="1"/>
  <c r="V356" i="1"/>
  <c r="V355" i="1"/>
  <c r="AA340" i="1" s="1"/>
  <c r="V353" i="1"/>
  <c r="U351" i="1"/>
  <c r="V350" i="1"/>
  <c r="S340" i="1"/>
  <c r="AC340" i="1"/>
  <c r="Q340" i="1"/>
  <c r="G340" i="1"/>
  <c r="U354" i="1"/>
  <c r="V351" i="1"/>
  <c r="K340" i="1" s="1"/>
  <c r="V352" i="1"/>
  <c r="O340" i="1" s="1"/>
  <c r="U352" i="1"/>
  <c r="U350" i="1"/>
  <c r="C340" i="1" s="1"/>
  <c r="U340" i="1"/>
  <c r="I282" i="1"/>
  <c r="I283" i="1" s="1"/>
  <c r="H284" i="1" s="1"/>
  <c r="M282" i="1"/>
  <c r="M283" i="1" s="1"/>
  <c r="L284" i="1" s="1"/>
  <c r="Q282" i="1"/>
  <c r="Q283" i="1" s="1"/>
  <c r="P284" i="1" s="1"/>
  <c r="U282" i="1"/>
  <c r="U283" i="1" s="1"/>
  <c r="T284" i="1" s="1"/>
  <c r="O288" i="1"/>
  <c r="D282" i="1" s="1"/>
  <c r="D283" i="1" s="1"/>
  <c r="E303" i="1"/>
  <c r="E304" i="1" s="1"/>
  <c r="I303" i="1"/>
  <c r="I304" i="1" s="1"/>
  <c r="H305" i="1" s="1"/>
  <c r="M303" i="1"/>
  <c r="M304" i="1" s="1"/>
  <c r="Q303" i="1"/>
  <c r="Q304" i="1" s="1"/>
  <c r="P305" i="1" s="1"/>
  <c r="U303" i="1"/>
  <c r="U304" i="1" s="1"/>
  <c r="T305" i="1" s="1"/>
  <c r="O309" i="1"/>
  <c r="D303" i="1" s="1"/>
  <c r="D304" i="1" s="1"/>
  <c r="E324" i="1"/>
  <c r="E325" i="1" s="1"/>
  <c r="I324" i="1"/>
  <c r="I325" i="1" s="1"/>
  <c r="H326" i="1" s="1"/>
  <c r="M324" i="1"/>
  <c r="M325" i="1" s="1"/>
  <c r="Q324" i="1"/>
  <c r="Q325" i="1" s="1"/>
  <c r="P326" i="1" s="1"/>
  <c r="U324" i="1"/>
  <c r="U325" i="1" s="1"/>
  <c r="T326" i="1" s="1"/>
  <c r="O330" i="1"/>
  <c r="D324" i="1" s="1"/>
  <c r="D325" i="1" s="1"/>
  <c r="N331" i="1"/>
  <c r="F324" i="1" s="1"/>
  <c r="F325" i="1" s="1"/>
  <c r="I332" i="1"/>
  <c r="O318" i="1" s="1"/>
  <c r="R332" i="1"/>
  <c r="J333" i="1"/>
  <c r="I334" i="1"/>
  <c r="D345" i="1"/>
  <c r="D346" i="1" s="1"/>
  <c r="D347" i="1" s="1"/>
  <c r="I345" i="1"/>
  <c r="I346" i="1" s="1"/>
  <c r="N353" i="1"/>
  <c r="J345" i="1" s="1"/>
  <c r="J346" i="1" s="1"/>
  <c r="J332" i="1"/>
  <c r="K318" i="1" s="1"/>
  <c r="C333" i="1"/>
  <c r="N333" i="1"/>
  <c r="N324" i="1" s="1"/>
  <c r="N325" i="1" s="1"/>
  <c r="J334" i="1"/>
  <c r="U318" i="1" s="1"/>
  <c r="X334" i="1"/>
  <c r="X335" i="1" s="1"/>
  <c r="Y334" i="1" s="1"/>
  <c r="Z334" i="1" s="1"/>
  <c r="I335" i="1"/>
  <c r="N354" i="1"/>
  <c r="N345" i="1" s="1"/>
  <c r="N346" i="1" s="1"/>
  <c r="S345" i="1"/>
  <c r="S346" i="1" s="1"/>
  <c r="C345" i="1"/>
  <c r="C346" i="1" s="1"/>
  <c r="Q318" i="1"/>
  <c r="C324" i="1"/>
  <c r="C325" i="1" s="1"/>
  <c r="G324" i="1"/>
  <c r="G325" i="1" s="1"/>
  <c r="O324" i="1"/>
  <c r="O325" i="1" s="1"/>
  <c r="S324" i="1"/>
  <c r="S325" i="1" s="1"/>
  <c r="R326" i="1" s="1"/>
  <c r="Z325" i="1"/>
  <c r="Y326" i="1" s="1"/>
  <c r="J330" i="1"/>
  <c r="C318" i="1" s="1"/>
  <c r="J331" i="1"/>
  <c r="G318" i="1" s="1"/>
  <c r="N332" i="1"/>
  <c r="J324" i="1" s="1"/>
  <c r="J325" i="1" s="1"/>
  <c r="O355" i="1"/>
  <c r="U345" i="1" s="1"/>
  <c r="U346" i="1" s="1"/>
  <c r="O354" i="1"/>
  <c r="P345" i="1" s="1"/>
  <c r="P346" i="1" s="1"/>
  <c r="L345" i="1"/>
  <c r="L346" i="1" s="1"/>
  <c r="L347" i="1" s="1"/>
  <c r="Q345" i="1"/>
  <c r="Q346" i="1" s="1"/>
  <c r="Y347" i="1"/>
  <c r="N352" i="1"/>
  <c r="F345" i="1" s="1"/>
  <c r="F346" i="1" s="1"/>
  <c r="X352" i="1"/>
  <c r="Y352" i="1" s="1"/>
  <c r="Z352" i="1" s="1"/>
  <c r="I375" i="1"/>
  <c r="S360" i="1"/>
  <c r="J376" i="1"/>
  <c r="J374" i="1"/>
  <c r="I373" i="1"/>
  <c r="K373" i="1" s="1"/>
  <c r="I372" i="1"/>
  <c r="U360" i="1"/>
  <c r="I376" i="1"/>
  <c r="J373" i="1"/>
  <c r="G360" i="1" s="1"/>
  <c r="J372" i="1"/>
  <c r="C360" i="1" s="1"/>
  <c r="I377" i="1"/>
  <c r="J375" i="1"/>
  <c r="I374" i="1"/>
  <c r="O360" i="1" s="1"/>
  <c r="X333" i="1"/>
  <c r="Y333" i="1" s="1"/>
  <c r="Z333" i="1" s="1"/>
  <c r="Z335" i="1" s="1"/>
  <c r="N330" i="1"/>
  <c r="B324" i="1" s="1"/>
  <c r="B325" i="1" s="1"/>
  <c r="K331" i="1"/>
  <c r="C353" i="1"/>
  <c r="C355" i="1" s="1"/>
  <c r="C337" i="1" s="1"/>
  <c r="R345" i="1"/>
  <c r="R346" i="1" s="1"/>
  <c r="R347" i="1" s="1"/>
  <c r="R354" i="1"/>
  <c r="N356" i="1"/>
  <c r="V345" i="1" s="1"/>
  <c r="V346" i="1" s="1"/>
  <c r="R353" i="1"/>
  <c r="R356" i="1"/>
  <c r="R355" i="1"/>
  <c r="R352" i="1"/>
  <c r="N351" i="1"/>
  <c r="B345" i="1" s="1"/>
  <c r="B346" i="1" s="1"/>
  <c r="B347" i="1" s="1"/>
  <c r="O352" i="1"/>
  <c r="H345" i="1" s="1"/>
  <c r="H346" i="1" s="1"/>
  <c r="X354" i="1"/>
  <c r="Y354" i="1" s="1"/>
  <c r="Z354" i="1" s="1"/>
  <c r="Q339" i="1"/>
  <c r="J351" i="1"/>
  <c r="J352" i="1"/>
  <c r="G339" i="1" s="1"/>
  <c r="U377" i="1"/>
  <c r="V374" i="1"/>
  <c r="S361" i="1" s="1"/>
  <c r="U373" i="1"/>
  <c r="V372" i="1"/>
  <c r="AC361" i="1"/>
  <c r="U361" i="1"/>
  <c r="M361" i="1"/>
  <c r="V376" i="1"/>
  <c r="AA361" i="1" s="1"/>
  <c r="U376" i="1"/>
  <c r="Y361" i="1" s="1"/>
  <c r="V375" i="1"/>
  <c r="U371" i="1"/>
  <c r="C361" i="1" s="1"/>
  <c r="I361" i="1"/>
  <c r="O376" i="1"/>
  <c r="U366" i="1" s="1"/>
  <c r="U367" i="1" s="1"/>
  <c r="P366" i="1"/>
  <c r="P367" i="1" s="1"/>
  <c r="P368" i="1" s="1"/>
  <c r="L366" i="1"/>
  <c r="L367" i="1" s="1"/>
  <c r="L368" i="1" s="1"/>
  <c r="D366" i="1"/>
  <c r="D367" i="1" s="1"/>
  <c r="D368" i="1" s="1"/>
  <c r="O373" i="1"/>
  <c r="H366" i="1" s="1"/>
  <c r="H367" i="1" s="1"/>
  <c r="Q366" i="1"/>
  <c r="Q367" i="1" s="1"/>
  <c r="R375" i="1"/>
  <c r="R377" i="1"/>
  <c r="N377" i="1"/>
  <c r="W366" i="1" s="1"/>
  <c r="W367" i="1" s="1"/>
  <c r="R374" i="1"/>
  <c r="R372" i="1"/>
  <c r="V366" i="1"/>
  <c r="V367" i="1" s="1"/>
  <c r="V368" i="1" s="1"/>
  <c r="U372" i="1"/>
  <c r="G361" i="1" s="1"/>
  <c r="R373" i="1"/>
  <c r="R376" i="1"/>
  <c r="O382" i="1"/>
  <c r="I387" i="1"/>
  <c r="I388" i="1" s="1"/>
  <c r="R396" i="1"/>
  <c r="R398" i="1"/>
  <c r="R394" i="1"/>
  <c r="N398" i="1"/>
  <c r="W387" i="1" s="1"/>
  <c r="W388" i="1" s="1"/>
  <c r="R395" i="1"/>
  <c r="R393" i="1"/>
  <c r="O393" i="1"/>
  <c r="D387" i="1" s="1"/>
  <c r="D388" i="1" s="1"/>
  <c r="M387" i="1"/>
  <c r="M388" i="1" s="1"/>
  <c r="U396" i="1"/>
  <c r="U382" i="1" s="1"/>
  <c r="U419" i="1"/>
  <c r="U418" i="1"/>
  <c r="V417" i="1"/>
  <c r="W403" i="1" s="1"/>
  <c r="U416" i="1"/>
  <c r="Q403" i="1" s="1"/>
  <c r="U415" i="1"/>
  <c r="V414" i="1"/>
  <c r="V419" i="1"/>
  <c r="AC403" i="1" s="1"/>
  <c r="U417" i="1"/>
  <c r="U403" i="1" s="1"/>
  <c r="U414" i="1"/>
  <c r="I403" i="1" s="1"/>
  <c r="V413" i="1"/>
  <c r="K403" i="1"/>
  <c r="U413" i="1"/>
  <c r="E403" i="1" s="1"/>
  <c r="V418" i="1"/>
  <c r="AA403" i="1" s="1"/>
  <c r="V416" i="1"/>
  <c r="S403" i="1" s="1"/>
  <c r="V415" i="1"/>
  <c r="M403" i="1" s="1"/>
  <c r="P408" i="1"/>
  <c r="P409" i="1" s="1"/>
  <c r="P410" i="1" s="1"/>
  <c r="O418" i="1"/>
  <c r="T408" i="1" s="1"/>
  <c r="T409" i="1" s="1"/>
  <c r="T410" i="1" s="1"/>
  <c r="O416" i="1"/>
  <c r="M408" i="1" s="1"/>
  <c r="M409" i="1" s="1"/>
  <c r="O415" i="1"/>
  <c r="H408" i="1" s="1"/>
  <c r="H409" i="1" s="1"/>
  <c r="O417" i="1"/>
  <c r="O414" i="1"/>
  <c r="E408" i="1" s="1"/>
  <c r="E409" i="1" s="1"/>
  <c r="C375" i="1"/>
  <c r="U398" i="1"/>
  <c r="V395" i="1"/>
  <c r="U394" i="1"/>
  <c r="V393" i="1"/>
  <c r="AC382" i="1"/>
  <c r="M382" i="1"/>
  <c r="V397" i="1"/>
  <c r="U395" i="1"/>
  <c r="U393" i="1"/>
  <c r="I382" i="1" s="1"/>
  <c r="V392" i="1"/>
  <c r="AA382" i="1"/>
  <c r="K382" i="1"/>
  <c r="U397" i="1"/>
  <c r="V396" i="1"/>
  <c r="W382" i="1" s="1"/>
  <c r="U392" i="1"/>
  <c r="E382" i="1" s="1"/>
  <c r="Y382" i="1"/>
  <c r="Q382" i="1"/>
  <c r="O397" i="1"/>
  <c r="U387" i="1" s="1"/>
  <c r="U388" i="1" s="1"/>
  <c r="L387" i="1"/>
  <c r="L388" i="1" s="1"/>
  <c r="H387" i="1"/>
  <c r="H388" i="1" s="1"/>
  <c r="H389" i="1" s="1"/>
  <c r="O396" i="1"/>
  <c r="P387" i="1" s="1"/>
  <c r="P388" i="1" s="1"/>
  <c r="P389" i="1" s="1"/>
  <c r="O394" i="1"/>
  <c r="Q387" i="1"/>
  <c r="Q388" i="1" s="1"/>
  <c r="G403" i="1"/>
  <c r="Q408" i="1"/>
  <c r="Q409" i="1" s="1"/>
  <c r="G382" i="1"/>
  <c r="V394" i="1"/>
  <c r="F398" i="1"/>
  <c r="F396" i="1" s="1"/>
  <c r="F397" i="1" s="1"/>
  <c r="G379" i="1" s="1"/>
  <c r="F395" i="1"/>
  <c r="D395" i="1"/>
  <c r="D396" i="1" s="1"/>
  <c r="E379" i="1" s="1"/>
  <c r="C416" i="1"/>
  <c r="C418" i="1" s="1"/>
  <c r="C400" i="1" s="1"/>
  <c r="U408" i="1"/>
  <c r="U409" i="1" s="1"/>
  <c r="N419" i="1"/>
  <c r="R416" i="1"/>
  <c r="I438" i="1"/>
  <c r="S423" i="1" s="1"/>
  <c r="J439" i="1"/>
  <c r="J437" i="1"/>
  <c r="I436" i="1"/>
  <c r="K436" i="1" s="1"/>
  <c r="I435" i="1"/>
  <c r="G423" i="1" s="1"/>
  <c r="J435" i="1"/>
  <c r="C423" i="1" s="1"/>
  <c r="J436" i="1"/>
  <c r="F440" i="1"/>
  <c r="F437" i="1"/>
  <c r="F438" i="1" s="1"/>
  <c r="F439" i="1" s="1"/>
  <c r="G421" i="1" s="1"/>
  <c r="I439" i="1"/>
  <c r="F461" i="1"/>
  <c r="F458" i="1"/>
  <c r="F459" i="1"/>
  <c r="F460" i="1" s="1"/>
  <c r="G442" i="1" s="1"/>
  <c r="D458" i="1"/>
  <c r="D459" i="1" s="1"/>
  <c r="E442" i="1" s="1"/>
  <c r="F366" i="1"/>
  <c r="F367" i="1" s="1"/>
  <c r="F368" i="1" s="1"/>
  <c r="J366" i="1"/>
  <c r="J367" i="1" s="1"/>
  <c r="J368" i="1" s="1"/>
  <c r="R366" i="1"/>
  <c r="R367" i="1" s="1"/>
  <c r="R368" i="1" s="1"/>
  <c r="X373" i="1"/>
  <c r="N375" i="1"/>
  <c r="O366" i="1" s="1"/>
  <c r="O367" i="1" s="1"/>
  <c r="O381" i="1"/>
  <c r="F387" i="1"/>
  <c r="F388" i="1" s="1"/>
  <c r="F389" i="1" s="1"/>
  <c r="J387" i="1"/>
  <c r="J388" i="1" s="1"/>
  <c r="J389" i="1" s="1"/>
  <c r="I393" i="1"/>
  <c r="G381" i="1" s="1"/>
  <c r="I394" i="1"/>
  <c r="X394" i="1"/>
  <c r="J395" i="1"/>
  <c r="K381" i="1" s="1"/>
  <c r="N396" i="1"/>
  <c r="O387" i="1" s="1"/>
  <c r="O388" i="1" s="1"/>
  <c r="J397" i="1"/>
  <c r="U381" i="1" s="1"/>
  <c r="F408" i="1"/>
  <c r="F409" i="1" s="1"/>
  <c r="F410" i="1" s="1"/>
  <c r="J408" i="1"/>
  <c r="J409" i="1" s="1"/>
  <c r="J410" i="1" s="1"/>
  <c r="N408" i="1"/>
  <c r="N409" i="1" s="1"/>
  <c r="N410" i="1" s="1"/>
  <c r="V408" i="1"/>
  <c r="V409" i="1" s="1"/>
  <c r="I414" i="1"/>
  <c r="G402" i="1" s="1"/>
  <c r="R414" i="1"/>
  <c r="X415" i="1"/>
  <c r="Y415" i="1" s="1"/>
  <c r="Z415" i="1" s="1"/>
  <c r="N416" i="1"/>
  <c r="K408" i="1" s="1"/>
  <c r="K409" i="1" s="1"/>
  <c r="X416" i="1"/>
  <c r="Y416" i="1" s="1"/>
  <c r="Z416" i="1" s="1"/>
  <c r="R417" i="1"/>
  <c r="N418" i="1"/>
  <c r="S408" i="1" s="1"/>
  <c r="S409" i="1" s="1"/>
  <c r="R419" i="1"/>
  <c r="E423" i="1"/>
  <c r="U423" i="1"/>
  <c r="D437" i="1"/>
  <c r="D438" i="1" s="1"/>
  <c r="E421" i="1" s="1"/>
  <c r="I440" i="1"/>
  <c r="I459" i="1"/>
  <c r="S444" i="1"/>
  <c r="J457" i="1"/>
  <c r="J456" i="1"/>
  <c r="J460" i="1"/>
  <c r="U444" i="1" s="1"/>
  <c r="J458" i="1"/>
  <c r="I457" i="1"/>
  <c r="K444" i="1" s="1"/>
  <c r="I456" i="1"/>
  <c r="G444" i="1" s="1"/>
  <c r="Q444" i="1"/>
  <c r="E450" i="1"/>
  <c r="E451" i="1" s="1"/>
  <c r="M450" i="1"/>
  <c r="M451" i="1" s="1"/>
  <c r="R459" i="1"/>
  <c r="R461" i="1"/>
  <c r="R457" i="1"/>
  <c r="W450" i="1"/>
  <c r="W451" i="1" s="1"/>
  <c r="N461" i="1"/>
  <c r="R458" i="1"/>
  <c r="R456" i="1"/>
  <c r="V450" i="1"/>
  <c r="V451" i="1" s="1"/>
  <c r="V452" i="1" s="1"/>
  <c r="I458" i="1"/>
  <c r="O444" i="1" s="1"/>
  <c r="J459" i="1"/>
  <c r="R460" i="1"/>
  <c r="C480" i="1"/>
  <c r="C479" i="1"/>
  <c r="C481" i="1" s="1"/>
  <c r="C463" i="1" s="1"/>
  <c r="O500" i="1"/>
  <c r="L492" i="1" s="1"/>
  <c r="L493" i="1" s="1"/>
  <c r="O502" i="1"/>
  <c r="O501" i="1"/>
  <c r="Q492" i="1" s="1"/>
  <c r="Q493" i="1" s="1"/>
  <c r="O499" i="1"/>
  <c r="U492" i="1"/>
  <c r="U493" i="1" s="1"/>
  <c r="P492" i="1"/>
  <c r="P493" i="1" s="1"/>
  <c r="P494" i="1" s="1"/>
  <c r="O498" i="1"/>
  <c r="E492" i="1" s="1"/>
  <c r="E493" i="1" s="1"/>
  <c r="T492" i="1"/>
  <c r="T493" i="1" s="1"/>
  <c r="T494" i="1" s="1"/>
  <c r="I492" i="1"/>
  <c r="I493" i="1" s="1"/>
  <c r="H492" i="1"/>
  <c r="H493" i="1" s="1"/>
  <c r="H494" i="1" s="1"/>
  <c r="Q381" i="1"/>
  <c r="J393" i="1"/>
  <c r="J394" i="1"/>
  <c r="I381" i="1" s="1"/>
  <c r="N397" i="1"/>
  <c r="S387" i="1" s="1"/>
  <c r="S388" i="1" s="1"/>
  <c r="J418" i="1"/>
  <c r="U402" i="1" s="1"/>
  <c r="J416" i="1"/>
  <c r="Q402" i="1"/>
  <c r="W408" i="1"/>
  <c r="W409" i="1" s="1"/>
  <c r="J414" i="1"/>
  <c r="J415" i="1"/>
  <c r="I402" i="1" s="1"/>
  <c r="R415" i="1"/>
  <c r="I417" i="1"/>
  <c r="U440" i="1"/>
  <c r="AC424" i="1" s="1"/>
  <c r="V437" i="1"/>
  <c r="S424" i="1" s="1"/>
  <c r="U436" i="1"/>
  <c r="V435" i="1"/>
  <c r="K424" i="1" s="1"/>
  <c r="U439" i="1"/>
  <c r="Y424" i="1" s="1"/>
  <c r="V438" i="1"/>
  <c r="U434" i="1"/>
  <c r="Q424" i="1"/>
  <c r="O439" i="1"/>
  <c r="U429" i="1" s="1"/>
  <c r="U430" i="1" s="1"/>
  <c r="T429" i="1"/>
  <c r="T430" i="1" s="1"/>
  <c r="T431" i="1" s="1"/>
  <c r="P429" i="1"/>
  <c r="P430" i="1" s="1"/>
  <c r="L429" i="1"/>
  <c r="L430" i="1" s="1"/>
  <c r="L431" i="1" s="1"/>
  <c r="D429" i="1"/>
  <c r="D430" i="1" s="1"/>
  <c r="D431" i="1" s="1"/>
  <c r="O436" i="1"/>
  <c r="H429" i="1" s="1"/>
  <c r="H430" i="1" s="1"/>
  <c r="R438" i="1"/>
  <c r="N440" i="1"/>
  <c r="W429" i="1" s="1"/>
  <c r="W430" i="1" s="1"/>
  <c r="R437" i="1"/>
  <c r="R435" i="1"/>
  <c r="V429" i="1"/>
  <c r="V430" i="1" s="1"/>
  <c r="U435" i="1"/>
  <c r="I424" i="1" s="1"/>
  <c r="R436" i="1"/>
  <c r="I437" i="1"/>
  <c r="O423" i="1" s="1"/>
  <c r="J438" i="1"/>
  <c r="Q423" i="1" s="1"/>
  <c r="R439" i="1"/>
  <c r="R440" i="1"/>
  <c r="R482" i="1"/>
  <c r="R478" i="1"/>
  <c r="R481" i="1"/>
  <c r="R479" i="1"/>
  <c r="R477" i="1"/>
  <c r="J557" i="1"/>
  <c r="N372" i="1"/>
  <c r="C366" i="1" s="1"/>
  <c r="C367" i="1" s="1"/>
  <c r="S381" i="1"/>
  <c r="N393" i="1"/>
  <c r="C387" i="1" s="1"/>
  <c r="C388" i="1" s="1"/>
  <c r="K394" i="1"/>
  <c r="C402" i="1"/>
  <c r="K402" i="1"/>
  <c r="S402" i="1"/>
  <c r="N414" i="1"/>
  <c r="C408" i="1" s="1"/>
  <c r="C409" i="1" s="1"/>
  <c r="I416" i="1"/>
  <c r="K415" i="1" s="1"/>
  <c r="J417" i="1"/>
  <c r="R418" i="1"/>
  <c r="C424" i="1"/>
  <c r="Y431" i="1"/>
  <c r="V434" i="1"/>
  <c r="G424" i="1" s="1"/>
  <c r="V436" i="1"/>
  <c r="O424" i="1" s="1"/>
  <c r="O438" i="1"/>
  <c r="Q429" i="1" s="1"/>
  <c r="Q430" i="1" s="1"/>
  <c r="V439" i="1"/>
  <c r="AA424" i="1" s="1"/>
  <c r="V440" i="1"/>
  <c r="U461" i="1"/>
  <c r="V458" i="1"/>
  <c r="S445" i="1" s="1"/>
  <c r="U457" i="1"/>
  <c r="V456" i="1"/>
  <c r="K445" i="1" s="1"/>
  <c r="M445" i="1"/>
  <c r="V460" i="1"/>
  <c r="AA445" i="1" s="1"/>
  <c r="U458" i="1"/>
  <c r="O445" i="1" s="1"/>
  <c r="U456" i="1"/>
  <c r="I445" i="1" s="1"/>
  <c r="V455" i="1"/>
  <c r="E445" i="1" s="1"/>
  <c r="U460" i="1"/>
  <c r="Y445" i="1" s="1"/>
  <c r="V459" i="1"/>
  <c r="U445" i="1" s="1"/>
  <c r="U455" i="1"/>
  <c r="C445" i="1" s="1"/>
  <c r="Q445" i="1"/>
  <c r="O460" i="1"/>
  <c r="U450" i="1" s="1"/>
  <c r="U451" i="1" s="1"/>
  <c r="T450" i="1"/>
  <c r="T451" i="1" s="1"/>
  <c r="T452" i="1" s="1"/>
  <c r="L450" i="1"/>
  <c r="L451" i="1" s="1"/>
  <c r="H450" i="1"/>
  <c r="H451" i="1" s="1"/>
  <c r="D450" i="1"/>
  <c r="D451" i="1" s="1"/>
  <c r="D452" i="1" s="1"/>
  <c r="O459" i="1"/>
  <c r="Q450" i="1" s="1"/>
  <c r="Q451" i="1" s="1"/>
  <c r="O457" i="1"/>
  <c r="I450" i="1"/>
  <c r="I451" i="1" s="1"/>
  <c r="V461" i="1"/>
  <c r="AC445" i="1" s="1"/>
  <c r="V481" i="1"/>
  <c r="Y466" i="1" s="1"/>
  <c r="V479" i="1"/>
  <c r="U478" i="1"/>
  <c r="V477" i="1"/>
  <c r="M466" i="1"/>
  <c r="V482" i="1"/>
  <c r="AC466" i="1" s="1"/>
  <c r="U481" i="1"/>
  <c r="V480" i="1"/>
  <c r="W466" i="1" s="1"/>
  <c r="U479" i="1"/>
  <c r="O466" i="1" s="1"/>
  <c r="U477" i="1"/>
  <c r="I466" i="1" s="1"/>
  <c r="V476" i="1"/>
  <c r="K466" i="1"/>
  <c r="U482" i="1"/>
  <c r="U480" i="1"/>
  <c r="U466" i="1" s="1"/>
  <c r="U476" i="1"/>
  <c r="C466" i="1" s="1"/>
  <c r="O480" i="1"/>
  <c r="Q471" i="1" s="1"/>
  <c r="Q472" i="1" s="1"/>
  <c r="T471" i="1"/>
  <c r="T472" i="1" s="1"/>
  <c r="T473" i="1" s="1"/>
  <c r="H471" i="1"/>
  <c r="H472" i="1" s="1"/>
  <c r="D471" i="1"/>
  <c r="D472" i="1" s="1"/>
  <c r="D473" i="1" s="1"/>
  <c r="O478" i="1"/>
  <c r="I471" i="1" s="1"/>
  <c r="I472" i="1" s="1"/>
  <c r="O479" i="1"/>
  <c r="M471" i="1" s="1"/>
  <c r="M472" i="1" s="1"/>
  <c r="N482" i="1"/>
  <c r="W471" i="1" s="1"/>
  <c r="W472" i="1" s="1"/>
  <c r="N494" i="1"/>
  <c r="F429" i="1"/>
  <c r="F430" i="1" s="1"/>
  <c r="F431" i="1" s="1"/>
  <c r="J429" i="1"/>
  <c r="J430" i="1" s="1"/>
  <c r="J431" i="1" s="1"/>
  <c r="N429" i="1"/>
  <c r="N430" i="1" s="1"/>
  <c r="N431" i="1" s="1"/>
  <c r="R429" i="1"/>
  <c r="R430" i="1" s="1"/>
  <c r="R431" i="1" s="1"/>
  <c r="X436" i="1"/>
  <c r="N438" i="1"/>
  <c r="O429" i="1" s="1"/>
  <c r="O430" i="1" s="1"/>
  <c r="F450" i="1"/>
  <c r="F451" i="1" s="1"/>
  <c r="F452" i="1" s="1"/>
  <c r="J450" i="1"/>
  <c r="J451" i="1" s="1"/>
  <c r="J452" i="1" s="1"/>
  <c r="N450" i="1"/>
  <c r="N451" i="1" s="1"/>
  <c r="N452" i="1" s="1"/>
  <c r="R450" i="1"/>
  <c r="R451" i="1" s="1"/>
  <c r="R452" i="1" s="1"/>
  <c r="X457" i="1"/>
  <c r="N459" i="1"/>
  <c r="O450" i="1" s="1"/>
  <c r="O451" i="1" s="1"/>
  <c r="F471" i="1"/>
  <c r="F472" i="1" s="1"/>
  <c r="F473" i="1" s="1"/>
  <c r="R471" i="1"/>
  <c r="R472" i="1" s="1"/>
  <c r="R473" i="1" s="1"/>
  <c r="I477" i="1"/>
  <c r="G465" i="1" s="1"/>
  <c r="I478" i="1"/>
  <c r="J479" i="1"/>
  <c r="I480" i="1"/>
  <c r="S465" i="1" s="1"/>
  <c r="AC487" i="1"/>
  <c r="B492" i="1"/>
  <c r="B493" i="1" s="1"/>
  <c r="X500" i="1"/>
  <c r="Y500" i="1" s="1"/>
  <c r="Z500" i="1" s="1"/>
  <c r="R503" i="1"/>
  <c r="R502" i="1"/>
  <c r="N503" i="1"/>
  <c r="V492" i="1" s="1"/>
  <c r="V493" i="1" s="1"/>
  <c r="R501" i="1"/>
  <c r="R499" i="1"/>
  <c r="C500" i="1"/>
  <c r="C502" i="1" s="1"/>
  <c r="C484" i="1" s="1"/>
  <c r="V501" i="1"/>
  <c r="I465" i="1"/>
  <c r="J477" i="1"/>
  <c r="J478" i="1"/>
  <c r="J480" i="1"/>
  <c r="Q465" i="1" s="1"/>
  <c r="I481" i="1"/>
  <c r="U503" i="1"/>
  <c r="U501" i="1"/>
  <c r="U487" i="1" s="1"/>
  <c r="V499" i="1"/>
  <c r="V500" i="1"/>
  <c r="U499" i="1"/>
  <c r="K487" i="1" s="1"/>
  <c r="V502" i="1"/>
  <c r="Y487" i="1" s="1"/>
  <c r="U500" i="1"/>
  <c r="Q487" i="1" s="1"/>
  <c r="U498" i="1"/>
  <c r="I487" i="1" s="1"/>
  <c r="V497" i="1"/>
  <c r="G487" i="1" s="1"/>
  <c r="AA487" i="1"/>
  <c r="S487" i="1"/>
  <c r="U497" i="1"/>
  <c r="E487" i="1" s="1"/>
  <c r="U523" i="1"/>
  <c r="Y508" i="1" s="1"/>
  <c r="V522" i="1"/>
  <c r="U518" i="1"/>
  <c r="C508" i="1" s="1"/>
  <c r="Q508" i="1"/>
  <c r="V524" i="1"/>
  <c r="AC508" i="1" s="1"/>
  <c r="U522" i="1"/>
  <c r="U508" i="1" s="1"/>
  <c r="V520" i="1"/>
  <c r="O508" i="1" s="1"/>
  <c r="U524" i="1"/>
  <c r="V521" i="1"/>
  <c r="U520" i="1"/>
  <c r="M508" i="1" s="1"/>
  <c r="V519" i="1"/>
  <c r="K508" i="1" s="1"/>
  <c r="E508" i="1"/>
  <c r="U521" i="1"/>
  <c r="W508" i="1"/>
  <c r="V523" i="1"/>
  <c r="AA508" i="1" s="1"/>
  <c r="U519" i="1"/>
  <c r="I508" i="1" s="1"/>
  <c r="S508" i="1"/>
  <c r="O520" i="1"/>
  <c r="H513" i="1" s="1"/>
  <c r="H514" i="1" s="1"/>
  <c r="H515" i="1" s="1"/>
  <c r="O521" i="1"/>
  <c r="O519" i="1"/>
  <c r="E513" i="1" s="1"/>
  <c r="E514" i="1" s="1"/>
  <c r="O523" i="1"/>
  <c r="T513" i="1"/>
  <c r="T514" i="1" s="1"/>
  <c r="P513" i="1"/>
  <c r="P514" i="1" s="1"/>
  <c r="P515" i="1" s="1"/>
  <c r="L513" i="1"/>
  <c r="L514" i="1" s="1"/>
  <c r="U513" i="1"/>
  <c r="U514" i="1" s="1"/>
  <c r="M513" i="1"/>
  <c r="M514" i="1" s="1"/>
  <c r="O522" i="1"/>
  <c r="Q513" i="1" s="1"/>
  <c r="Q514" i="1" s="1"/>
  <c r="I543" i="1"/>
  <c r="S528" i="1" s="1"/>
  <c r="J541" i="1"/>
  <c r="J540" i="1"/>
  <c r="E528" i="1" s="1"/>
  <c r="I545" i="1"/>
  <c r="J544" i="1"/>
  <c r="I544" i="1"/>
  <c r="J542" i="1"/>
  <c r="I541" i="1"/>
  <c r="K541" i="1" s="1"/>
  <c r="I540" i="1"/>
  <c r="G528" i="1" s="1"/>
  <c r="J543" i="1"/>
  <c r="I542" i="1"/>
  <c r="O528" i="1" s="1"/>
  <c r="U528" i="1"/>
  <c r="I528" i="1"/>
  <c r="N435" i="1"/>
  <c r="C429" i="1" s="1"/>
  <c r="C430" i="1" s="1"/>
  <c r="N456" i="1"/>
  <c r="C450" i="1" s="1"/>
  <c r="C451" i="1" s="1"/>
  <c r="C465" i="1"/>
  <c r="K465" i="1"/>
  <c r="X480" i="1"/>
  <c r="Y480" i="1" s="1"/>
  <c r="Z480" i="1" s="1"/>
  <c r="Z482" i="1" s="1"/>
  <c r="N477" i="1"/>
  <c r="C471" i="1" s="1"/>
  <c r="C472" i="1" s="1"/>
  <c r="K478" i="1"/>
  <c r="N479" i="1"/>
  <c r="K471" i="1" s="1"/>
  <c r="K472" i="1" s="1"/>
  <c r="N480" i="1"/>
  <c r="O471" i="1" s="1"/>
  <c r="O472" i="1" s="1"/>
  <c r="J481" i="1"/>
  <c r="U465" i="1" s="1"/>
  <c r="X481" i="1"/>
  <c r="X482" i="1" s="1"/>
  <c r="Y481" i="1" s="1"/>
  <c r="Z481" i="1" s="1"/>
  <c r="M486" i="1"/>
  <c r="W487" i="1"/>
  <c r="N499" i="1"/>
  <c r="F492" i="1" s="1"/>
  <c r="F493" i="1" s="1"/>
  <c r="N500" i="1"/>
  <c r="J492" i="1" s="1"/>
  <c r="J493" i="1" s="1"/>
  <c r="N502" i="1"/>
  <c r="R492" i="1" s="1"/>
  <c r="R493" i="1" s="1"/>
  <c r="R494" i="1" s="1"/>
  <c r="S492" i="1"/>
  <c r="S493" i="1" s="1"/>
  <c r="O492" i="1"/>
  <c r="O493" i="1" s="1"/>
  <c r="G492" i="1"/>
  <c r="G493" i="1" s="1"/>
  <c r="C492" i="1"/>
  <c r="C493" i="1" s="1"/>
  <c r="I513" i="1"/>
  <c r="I514" i="1" s="1"/>
  <c r="F536" i="1"/>
  <c r="C564" i="1"/>
  <c r="C563" i="1"/>
  <c r="C565" i="1" s="1"/>
  <c r="C547" i="1" s="1"/>
  <c r="I486" i="1"/>
  <c r="Q486" i="1"/>
  <c r="J498" i="1"/>
  <c r="J499" i="1"/>
  <c r="G486" i="1" s="1"/>
  <c r="C543" i="1"/>
  <c r="I534" i="1"/>
  <c r="I535" i="1" s="1"/>
  <c r="U566" i="1"/>
  <c r="AC550" i="1" s="1"/>
  <c r="V563" i="1"/>
  <c r="U562" i="1"/>
  <c r="V561" i="1"/>
  <c r="U550" i="1"/>
  <c r="V565" i="1"/>
  <c r="AA550" i="1" s="1"/>
  <c r="U563" i="1"/>
  <c r="Q550" i="1" s="1"/>
  <c r="U561" i="1"/>
  <c r="I550" i="1" s="1"/>
  <c r="V560" i="1"/>
  <c r="S550" i="1"/>
  <c r="K550" i="1"/>
  <c r="U564" i="1"/>
  <c r="G550" i="1"/>
  <c r="V566" i="1"/>
  <c r="U565" i="1"/>
  <c r="Y550" i="1" s="1"/>
  <c r="V562" i="1"/>
  <c r="O550" i="1" s="1"/>
  <c r="U560" i="1"/>
  <c r="E550" i="1" s="1"/>
  <c r="N557" i="1"/>
  <c r="J523" i="1"/>
  <c r="U507" i="1" s="1"/>
  <c r="J521" i="1"/>
  <c r="I520" i="1"/>
  <c r="K507" i="1" s="1"/>
  <c r="I519" i="1"/>
  <c r="G507" i="1" s="1"/>
  <c r="I524" i="1"/>
  <c r="I523" i="1"/>
  <c r="J522" i="1"/>
  <c r="Q507" i="1" s="1"/>
  <c r="I521" i="1"/>
  <c r="I522" i="1"/>
  <c r="K520" i="1"/>
  <c r="S507" i="1"/>
  <c r="C507" i="1"/>
  <c r="R543" i="1"/>
  <c r="R545" i="1"/>
  <c r="R541" i="1"/>
  <c r="V534" i="1"/>
  <c r="V535" i="1" s="1"/>
  <c r="R540" i="1"/>
  <c r="R544" i="1"/>
  <c r="N545" i="1"/>
  <c r="W534" i="1" s="1"/>
  <c r="W535" i="1" s="1"/>
  <c r="R564" i="1"/>
  <c r="R566" i="1"/>
  <c r="R562" i="1"/>
  <c r="W555" i="1"/>
  <c r="W556" i="1" s="1"/>
  <c r="V555" i="1"/>
  <c r="V556" i="1" s="1"/>
  <c r="V557" i="1" s="1"/>
  <c r="N566" i="1"/>
  <c r="C521" i="1"/>
  <c r="C523" i="1" s="1"/>
  <c r="C505" i="1" s="1"/>
  <c r="C522" i="1"/>
  <c r="E507" i="1"/>
  <c r="J520" i="1"/>
  <c r="I507" i="1" s="1"/>
  <c r="U545" i="1"/>
  <c r="AC529" i="1" s="1"/>
  <c r="V542" i="1"/>
  <c r="U541" i="1"/>
  <c r="V540" i="1"/>
  <c r="K529" i="1" s="1"/>
  <c r="U529" i="1"/>
  <c r="V544" i="1"/>
  <c r="AA529" i="1" s="1"/>
  <c r="U542" i="1"/>
  <c r="Q529" i="1" s="1"/>
  <c r="U540" i="1"/>
  <c r="V539" i="1"/>
  <c r="G529" i="1" s="1"/>
  <c r="S529" i="1"/>
  <c r="U543" i="1"/>
  <c r="C529" i="1"/>
  <c r="V545" i="1"/>
  <c r="U544" i="1"/>
  <c r="Y529" i="1" s="1"/>
  <c r="V541" i="1"/>
  <c r="M529" i="1" s="1"/>
  <c r="U539" i="1"/>
  <c r="I529" i="1"/>
  <c r="O544" i="1"/>
  <c r="T534" i="1" s="1"/>
  <c r="T535" i="1" s="1"/>
  <c r="H534" i="1"/>
  <c r="H535" i="1" s="1"/>
  <c r="H536" i="1" s="1"/>
  <c r="O543" i="1"/>
  <c r="P534" i="1" s="1"/>
  <c r="P535" i="1" s="1"/>
  <c r="P536" i="1" s="1"/>
  <c r="O542" i="1"/>
  <c r="L534" i="1" s="1"/>
  <c r="L535" i="1" s="1"/>
  <c r="O540" i="1"/>
  <c r="D534" i="1" s="1"/>
  <c r="D535" i="1" s="1"/>
  <c r="Q534" i="1"/>
  <c r="Q535" i="1" s="1"/>
  <c r="N519" i="1"/>
  <c r="N521" i="1"/>
  <c r="K513" i="1" s="1"/>
  <c r="K514" i="1" s="1"/>
  <c r="R522" i="1"/>
  <c r="X542" i="1"/>
  <c r="Y542" i="1" s="1"/>
  <c r="Z542" i="1" s="1"/>
  <c r="X563" i="1"/>
  <c r="Y563" i="1" s="1"/>
  <c r="Z563" i="1" s="1"/>
  <c r="N520" i="1"/>
  <c r="R523" i="1"/>
  <c r="N513" i="1"/>
  <c r="N514" i="1" s="1"/>
  <c r="N515" i="1" s="1"/>
  <c r="R513" i="1"/>
  <c r="R514" i="1" s="1"/>
  <c r="R515" i="1" s="1"/>
  <c r="V513" i="1"/>
  <c r="V514" i="1" s="1"/>
  <c r="V515" i="1" s="1"/>
  <c r="R519" i="1"/>
  <c r="X520" i="1"/>
  <c r="Y520" i="1" s="1"/>
  <c r="Z520" i="1" s="1"/>
  <c r="R521" i="1"/>
  <c r="O565" i="1"/>
  <c r="U555" i="1" s="1"/>
  <c r="U556" i="1" s="1"/>
  <c r="T555" i="1"/>
  <c r="T556" i="1" s="1"/>
  <c r="T557" i="1" s="1"/>
  <c r="H555" i="1"/>
  <c r="H556" i="1" s="1"/>
  <c r="O564" i="1"/>
  <c r="Q555" i="1" s="1"/>
  <c r="Q556" i="1" s="1"/>
  <c r="I555" i="1"/>
  <c r="I556" i="1" s="1"/>
  <c r="O561" i="1"/>
  <c r="E555" i="1" s="1"/>
  <c r="E556" i="1" s="1"/>
  <c r="O563" i="1"/>
  <c r="M555" i="1" s="1"/>
  <c r="M556" i="1" s="1"/>
  <c r="G534" i="1"/>
  <c r="G535" i="1" s="1"/>
  <c r="K534" i="1"/>
  <c r="K535" i="1" s="1"/>
  <c r="J536" i="1" s="1"/>
  <c r="O534" i="1"/>
  <c r="O535" i="1" s="1"/>
  <c r="N536" i="1" s="1"/>
  <c r="Z535" i="1"/>
  <c r="Y536" i="1" s="1"/>
  <c r="X543" i="1"/>
  <c r="Y543" i="1" s="1"/>
  <c r="Z543" i="1" s="1"/>
  <c r="N544" i="1"/>
  <c r="R534" i="1" s="1"/>
  <c r="R535" i="1" s="1"/>
  <c r="Q549" i="1"/>
  <c r="G555" i="1"/>
  <c r="G556" i="1" s="1"/>
  <c r="F557" i="1" s="1"/>
  <c r="K555" i="1"/>
  <c r="K556" i="1" s="1"/>
  <c r="O555" i="1"/>
  <c r="O556" i="1" s="1"/>
  <c r="J561" i="1"/>
  <c r="J562" i="1"/>
  <c r="G549" i="1" s="1"/>
  <c r="N565" i="1"/>
  <c r="R555" i="1" s="1"/>
  <c r="R556" i="1" s="1"/>
  <c r="N540" i="1"/>
  <c r="B534" i="1" s="1"/>
  <c r="B535" i="1" s="1"/>
  <c r="K549" i="1"/>
  <c r="S549" i="1"/>
  <c r="N561" i="1"/>
  <c r="B555" i="1" s="1"/>
  <c r="B556" i="1" s="1"/>
  <c r="K562" i="1"/>
  <c r="N20" i="1"/>
  <c r="K542" i="1" l="1"/>
  <c r="M528" i="1" s="1"/>
  <c r="K437" i="1"/>
  <c r="M423" i="1" s="1"/>
  <c r="AA311" i="1"/>
  <c r="AB311" i="1" s="1"/>
  <c r="AA313" i="1"/>
  <c r="AB313" i="1" s="1"/>
  <c r="AA312" i="1"/>
  <c r="AB312" i="1" s="1"/>
  <c r="F309" i="1" s="1"/>
  <c r="AA310" i="1"/>
  <c r="AB310" i="1" s="1"/>
  <c r="D309" i="1" s="1"/>
  <c r="K185" i="1"/>
  <c r="M171" i="1" s="1"/>
  <c r="K122" i="1"/>
  <c r="M108" i="1" s="1"/>
  <c r="M276" i="1"/>
  <c r="K290" i="1"/>
  <c r="AA481" i="1"/>
  <c r="AB481" i="1" s="1"/>
  <c r="AA479" i="1"/>
  <c r="AB479" i="1" s="1"/>
  <c r="AA480" i="1"/>
  <c r="AB480" i="1" s="1"/>
  <c r="F477" i="1" s="1"/>
  <c r="AA478" i="1"/>
  <c r="AB478" i="1" s="1"/>
  <c r="D477" i="1" s="1"/>
  <c r="K416" i="1"/>
  <c r="M402" i="1"/>
  <c r="AA334" i="1"/>
  <c r="AB334" i="1" s="1"/>
  <c r="AA333" i="1"/>
  <c r="AB333" i="1" s="1"/>
  <c r="AA332" i="1"/>
  <c r="AB332" i="1" s="1"/>
  <c r="E330" i="1" s="1"/>
  <c r="AA331" i="1"/>
  <c r="AB331" i="1" s="1"/>
  <c r="D330" i="1" s="1"/>
  <c r="K248" i="1"/>
  <c r="M234" i="1"/>
  <c r="K164" i="1"/>
  <c r="M150" i="1" s="1"/>
  <c r="M45" i="1"/>
  <c r="K59" i="1"/>
  <c r="AA81" i="1"/>
  <c r="AB81" i="1" s="1"/>
  <c r="F78" i="1" s="1"/>
  <c r="AA79" i="1"/>
  <c r="AB79" i="1" s="1"/>
  <c r="D78" i="1" s="1"/>
  <c r="AA80" i="1"/>
  <c r="AB80" i="1" s="1"/>
  <c r="E78" i="1" s="1"/>
  <c r="AA82" i="1"/>
  <c r="AB82" i="1" s="1"/>
  <c r="K374" i="1"/>
  <c r="M360" i="1"/>
  <c r="K227" i="1"/>
  <c r="M213" i="1"/>
  <c r="AA58" i="1"/>
  <c r="AB58" i="1" s="1"/>
  <c r="D57" i="1" s="1"/>
  <c r="AA59" i="1"/>
  <c r="AB59" i="1" s="1"/>
  <c r="AA60" i="1"/>
  <c r="AB60" i="1" s="1"/>
  <c r="F57" i="1" s="1"/>
  <c r="AA61" i="1"/>
  <c r="AB61" i="1" s="1"/>
  <c r="C549" i="1"/>
  <c r="E549" i="1"/>
  <c r="V536" i="1"/>
  <c r="M550" i="1"/>
  <c r="C486" i="1"/>
  <c r="E486" i="1"/>
  <c r="K479" i="1"/>
  <c r="M465" i="1"/>
  <c r="L515" i="1"/>
  <c r="O487" i="1"/>
  <c r="B494" i="1"/>
  <c r="C501" i="1"/>
  <c r="H473" i="1"/>
  <c r="P450" i="1"/>
  <c r="P451" i="1" s="1"/>
  <c r="P452" i="1" s="1"/>
  <c r="I429" i="1"/>
  <c r="I430" i="1" s="1"/>
  <c r="H431" i="1" s="1"/>
  <c r="W424" i="1"/>
  <c r="U424" i="1"/>
  <c r="G445" i="1"/>
  <c r="E444" i="1"/>
  <c r="O402" i="1"/>
  <c r="N366" i="1"/>
  <c r="N367" i="1" s="1"/>
  <c r="N368" i="1" s="1"/>
  <c r="W445" i="1"/>
  <c r="C417" i="1"/>
  <c r="E387" i="1"/>
  <c r="E388" i="1" s="1"/>
  <c r="D389" i="1" s="1"/>
  <c r="T387" i="1"/>
  <c r="T388" i="1" s="1"/>
  <c r="T389" i="1" s="1"/>
  <c r="C382" i="1"/>
  <c r="F377" i="1"/>
  <c r="F374" i="1"/>
  <c r="F375" i="1"/>
  <c r="F376" i="1" s="1"/>
  <c r="G358" i="1" s="1"/>
  <c r="D374" i="1"/>
  <c r="D375" i="1" s="1"/>
  <c r="E358" i="1" s="1"/>
  <c r="L408" i="1"/>
  <c r="L409" i="1" s="1"/>
  <c r="L410" i="1" s="1"/>
  <c r="Y403" i="1"/>
  <c r="I366" i="1"/>
  <c r="I367" i="1" s="1"/>
  <c r="H368" i="1" s="1"/>
  <c r="W361" i="1"/>
  <c r="E339" i="1"/>
  <c r="C339" i="1"/>
  <c r="W345" i="1"/>
  <c r="W346" i="1" s="1"/>
  <c r="X355" i="1"/>
  <c r="X356" i="1" s="1"/>
  <c r="Y355" i="1" s="1"/>
  <c r="Z355" i="1" s="1"/>
  <c r="I360" i="1"/>
  <c r="K360" i="1"/>
  <c r="Z356" i="1"/>
  <c r="W340" i="1"/>
  <c r="W298" i="1"/>
  <c r="K310" i="1"/>
  <c r="K261" i="1"/>
  <c r="K262" i="1" s="1"/>
  <c r="J263" i="1" s="1"/>
  <c r="I255" i="1"/>
  <c r="AA277" i="1"/>
  <c r="F263" i="1"/>
  <c r="J242" i="1"/>
  <c r="R219" i="1"/>
  <c r="R220" i="1" s="1"/>
  <c r="R221" i="1" s="1"/>
  <c r="B219" i="1"/>
  <c r="B220" i="1" s="1"/>
  <c r="B221" i="1" s="1"/>
  <c r="M319" i="1"/>
  <c r="F314" i="1"/>
  <c r="F311" i="1"/>
  <c r="F312" i="1" s="1"/>
  <c r="F313" i="1" s="1"/>
  <c r="G295" i="1" s="1"/>
  <c r="D311" i="1"/>
  <c r="D312" i="1" s="1"/>
  <c r="E295" i="1" s="1"/>
  <c r="O282" i="1"/>
  <c r="O283" i="1" s="1"/>
  <c r="N284" i="1" s="1"/>
  <c r="E234" i="1"/>
  <c r="X227" i="1"/>
  <c r="AA256" i="1"/>
  <c r="S156" i="1"/>
  <c r="S157" i="1" s="1"/>
  <c r="R158" i="1" s="1"/>
  <c r="B156" i="1"/>
  <c r="B157" i="1" s="1"/>
  <c r="B158" i="1" s="1"/>
  <c r="Q129" i="1"/>
  <c r="K172" i="1"/>
  <c r="C114" i="1"/>
  <c r="C115" i="1" s="1"/>
  <c r="B114" i="1"/>
  <c r="B115" i="1" s="1"/>
  <c r="B116" i="1" s="1"/>
  <c r="L116" i="1"/>
  <c r="C93" i="1"/>
  <c r="C94" i="1" s="1"/>
  <c r="B93" i="1"/>
  <c r="B94" i="1" s="1"/>
  <c r="J72" i="1"/>
  <c r="J73" i="1" s="1"/>
  <c r="J74" i="1" s="1"/>
  <c r="K72" i="1"/>
  <c r="K73" i="1" s="1"/>
  <c r="T51" i="1"/>
  <c r="T52" i="1" s="1"/>
  <c r="T53" i="1" s="1"/>
  <c r="Q67" i="1"/>
  <c r="K171" i="1"/>
  <c r="O87" i="1"/>
  <c r="E66" i="1"/>
  <c r="E45" i="1"/>
  <c r="X39" i="1"/>
  <c r="Y38" i="1"/>
  <c r="Z38" i="1" s="1"/>
  <c r="I45" i="1"/>
  <c r="P32" i="1"/>
  <c r="S24" i="1"/>
  <c r="F524" i="1"/>
  <c r="F521" i="1"/>
  <c r="F522" i="1" s="1"/>
  <c r="F523" i="1" s="1"/>
  <c r="G505" i="1" s="1"/>
  <c r="D521" i="1"/>
  <c r="D522" i="1" s="1"/>
  <c r="E505" i="1" s="1"/>
  <c r="W529" i="1"/>
  <c r="M487" i="1"/>
  <c r="Q528" i="1"/>
  <c r="X544" i="1"/>
  <c r="X545" i="1" s="1"/>
  <c r="Y544" i="1" s="1"/>
  <c r="Z544" i="1" s="1"/>
  <c r="Z545" i="1" s="1"/>
  <c r="W492" i="1"/>
  <c r="W493" i="1" s="1"/>
  <c r="V494" i="1" s="1"/>
  <c r="B471" i="1"/>
  <c r="B472" i="1" s="1"/>
  <c r="B473" i="1" s="1"/>
  <c r="S466" i="1"/>
  <c r="E466" i="1"/>
  <c r="P431" i="1"/>
  <c r="F479" i="1"/>
  <c r="F482" i="1"/>
  <c r="F480" i="1" s="1"/>
  <c r="F481" i="1" s="1"/>
  <c r="G463" i="1" s="1"/>
  <c r="D479" i="1"/>
  <c r="D480" i="1" s="1"/>
  <c r="E463" i="1" s="1"/>
  <c r="I444" i="1"/>
  <c r="K457" i="1"/>
  <c r="R387" i="1"/>
  <c r="R388" i="1" s="1"/>
  <c r="R389" i="1" s="1"/>
  <c r="B387" i="1"/>
  <c r="B388" i="1" s="1"/>
  <c r="B389" i="1" s="1"/>
  <c r="V347" i="1"/>
  <c r="G345" i="1"/>
  <c r="G346" i="1" s="1"/>
  <c r="F347" i="1" s="1"/>
  <c r="S318" i="1"/>
  <c r="R305" i="1"/>
  <c r="X270" i="1"/>
  <c r="R263" i="1"/>
  <c r="B263" i="1"/>
  <c r="F242" i="1"/>
  <c r="U319" i="1"/>
  <c r="O276" i="1"/>
  <c r="E255" i="1"/>
  <c r="K192" i="1"/>
  <c r="R179" i="1"/>
  <c r="Q193" i="1"/>
  <c r="N158" i="1"/>
  <c r="E150" i="1"/>
  <c r="S130" i="1"/>
  <c r="I214" i="1"/>
  <c r="E172" i="1"/>
  <c r="C172" i="1"/>
  <c r="AC151" i="1"/>
  <c r="D122" i="1"/>
  <c r="D123" i="1" s="1"/>
  <c r="E106" i="1" s="1"/>
  <c r="F125" i="1"/>
  <c r="F123" i="1" s="1"/>
  <c r="F124" i="1" s="1"/>
  <c r="G106" i="1" s="1"/>
  <c r="F122" i="1"/>
  <c r="E72" i="1"/>
  <c r="E73" i="1" s="1"/>
  <c r="D74" i="1" s="1"/>
  <c r="S171" i="1"/>
  <c r="C130" i="1"/>
  <c r="X123" i="1"/>
  <c r="Y122" i="1"/>
  <c r="Z122" i="1" s="1"/>
  <c r="H116" i="1"/>
  <c r="B72" i="1"/>
  <c r="B73" i="1" s="1"/>
  <c r="C72" i="1"/>
  <c r="C73" i="1" s="1"/>
  <c r="H74" i="1"/>
  <c r="P53" i="1"/>
  <c r="X103" i="1"/>
  <c r="X104" i="1" s="1"/>
  <c r="Y103" i="1" s="1"/>
  <c r="Z103" i="1" s="1"/>
  <c r="Z104" i="1" s="1"/>
  <c r="I88" i="1"/>
  <c r="I46" i="1"/>
  <c r="W30" i="1"/>
  <c r="W31" i="1" s="1"/>
  <c r="V30" i="1"/>
  <c r="V31" i="1" s="1"/>
  <c r="K37" i="1"/>
  <c r="L30" i="1"/>
  <c r="L31" i="1" s="1"/>
  <c r="L32" i="1" s="1"/>
  <c r="K332" i="1"/>
  <c r="M318" i="1" s="1"/>
  <c r="D555" i="1"/>
  <c r="D556" i="1" s="1"/>
  <c r="D557" i="1" s="1"/>
  <c r="X521" i="1"/>
  <c r="M534" i="1"/>
  <c r="M535" i="1" s="1"/>
  <c r="L536" i="1" s="1"/>
  <c r="K492" i="1"/>
  <c r="K493" i="1" s="1"/>
  <c r="J494" i="1" s="1"/>
  <c r="T515" i="1"/>
  <c r="N471" i="1"/>
  <c r="N472" i="1" s="1"/>
  <c r="N473" i="1" s="1"/>
  <c r="O465" i="1"/>
  <c r="Y457" i="1"/>
  <c r="Z457" i="1" s="1"/>
  <c r="X458" i="1"/>
  <c r="X437" i="1"/>
  <c r="Y436" i="1"/>
  <c r="Z436" i="1" s="1"/>
  <c r="P471" i="1"/>
  <c r="P472" i="1" s="1"/>
  <c r="P473" i="1" s="1"/>
  <c r="Q466" i="1"/>
  <c r="AA466" i="1"/>
  <c r="H452" i="1"/>
  <c r="X417" i="1"/>
  <c r="E424" i="1"/>
  <c r="I423" i="1"/>
  <c r="E402" i="1"/>
  <c r="E381" i="1"/>
  <c r="M492" i="1"/>
  <c r="M493" i="1" s="1"/>
  <c r="L494" i="1" s="1"/>
  <c r="C444" i="1"/>
  <c r="V410" i="1"/>
  <c r="Y394" i="1"/>
  <c r="Z394" i="1" s="1"/>
  <c r="X395" i="1"/>
  <c r="N387" i="1"/>
  <c r="N388" i="1" s="1"/>
  <c r="N389" i="1" s="1"/>
  <c r="Y373" i="1"/>
  <c r="Z373" i="1" s="1"/>
  <c r="X374" i="1"/>
  <c r="I408" i="1"/>
  <c r="I409" i="1" s="1"/>
  <c r="H410" i="1" s="1"/>
  <c r="L389" i="1"/>
  <c r="S382" i="1"/>
  <c r="D408" i="1"/>
  <c r="D409" i="1" s="1"/>
  <c r="D410" i="1" s="1"/>
  <c r="C403" i="1"/>
  <c r="V387" i="1"/>
  <c r="V388" i="1" s="1"/>
  <c r="V389" i="1" s="1"/>
  <c r="T366" i="1"/>
  <c r="T367" i="1" s="1"/>
  <c r="T368" i="1" s="1"/>
  <c r="I339" i="1"/>
  <c r="H347" i="1"/>
  <c r="B326" i="1"/>
  <c r="Q360" i="1"/>
  <c r="P347" i="1"/>
  <c r="K324" i="1"/>
  <c r="K325" i="1" s="1"/>
  <c r="J326" i="1" s="1"/>
  <c r="I318" i="1"/>
  <c r="K345" i="1"/>
  <c r="K346" i="1" s="1"/>
  <c r="J347" i="1" s="1"/>
  <c r="N326" i="1"/>
  <c r="T345" i="1"/>
  <c r="T346" i="1" s="1"/>
  <c r="T347" i="1" s="1"/>
  <c r="F326" i="1"/>
  <c r="E318" i="1"/>
  <c r="E282" i="1"/>
  <c r="E283" i="1" s="1"/>
  <c r="D284" i="1" s="1"/>
  <c r="E340" i="1"/>
  <c r="U277" i="1"/>
  <c r="S240" i="1"/>
  <c r="S241" i="1" s="1"/>
  <c r="R242" i="1" s="1"/>
  <c r="C240" i="1"/>
  <c r="C241" i="1" s="1"/>
  <c r="B242" i="1" s="1"/>
  <c r="G303" i="1"/>
  <c r="G304" i="1" s="1"/>
  <c r="F305" i="1" s="1"/>
  <c r="B198" i="1"/>
  <c r="B199" i="1" s="1"/>
  <c r="B200" i="1" s="1"/>
  <c r="C282" i="1"/>
  <c r="C283" i="1" s="1"/>
  <c r="B282" i="1"/>
  <c r="B283" i="1" s="1"/>
  <c r="C276" i="1"/>
  <c r="D263" i="1"/>
  <c r="F272" i="1"/>
  <c r="F270" i="1" s="1"/>
  <c r="F271" i="1" s="1"/>
  <c r="G253" i="1" s="1"/>
  <c r="F269" i="1"/>
  <c r="D269" i="1"/>
  <c r="D270" i="1" s="1"/>
  <c r="E253" i="1" s="1"/>
  <c r="X248" i="1"/>
  <c r="E240" i="1"/>
  <c r="E241" i="1" s="1"/>
  <c r="D242" i="1" s="1"/>
  <c r="E198" i="1"/>
  <c r="E199" i="1" s="1"/>
  <c r="D200" i="1" s="1"/>
  <c r="E156" i="1"/>
  <c r="E157" i="1" s="1"/>
  <c r="D158" i="1" s="1"/>
  <c r="U256" i="1"/>
  <c r="F177" i="1"/>
  <c r="F178" i="1" s="1"/>
  <c r="F179" i="1" s="1"/>
  <c r="X143" i="1"/>
  <c r="E193" i="1"/>
  <c r="X164" i="1"/>
  <c r="C235" i="1"/>
  <c r="Q192" i="1"/>
  <c r="D143" i="1"/>
  <c r="D144" i="1" s="1"/>
  <c r="E127" i="1" s="1"/>
  <c r="F146" i="1"/>
  <c r="F144" i="1" s="1"/>
  <c r="F145" i="1" s="1"/>
  <c r="G127" i="1" s="1"/>
  <c r="F143" i="1"/>
  <c r="U114" i="1"/>
  <c r="U115" i="1" s="1"/>
  <c r="T116" i="1" s="1"/>
  <c r="E114" i="1"/>
  <c r="E115" i="1" s="1"/>
  <c r="D116" i="1" s="1"/>
  <c r="F164" i="1"/>
  <c r="D164" i="1"/>
  <c r="D165" i="1" s="1"/>
  <c r="E148" i="1" s="1"/>
  <c r="F165" i="1"/>
  <c r="F166" i="1" s="1"/>
  <c r="G148" i="1" s="1"/>
  <c r="F167" i="1"/>
  <c r="N137" i="1"/>
  <c r="P95" i="1"/>
  <c r="K51" i="1"/>
  <c r="K52" i="1" s="1"/>
  <c r="J51" i="1"/>
  <c r="J52" i="1" s="1"/>
  <c r="L53" i="1"/>
  <c r="S172" i="1"/>
  <c r="E67" i="1"/>
  <c r="K67" i="1"/>
  <c r="I87" i="1"/>
  <c r="K80" i="1"/>
  <c r="M66" i="1" s="1"/>
  <c r="I67" i="1"/>
  <c r="O24" i="1"/>
  <c r="E24" i="1"/>
  <c r="O109" i="1"/>
  <c r="K109" i="1"/>
  <c r="C30" i="1"/>
  <c r="C31" i="1" s="1"/>
  <c r="B30" i="1"/>
  <c r="B31" i="1" s="1"/>
  <c r="H32" i="1"/>
  <c r="M25" i="1"/>
  <c r="K563" i="1"/>
  <c r="M549" i="1" s="1"/>
  <c r="L555" i="1"/>
  <c r="L556" i="1" s="1"/>
  <c r="L557" i="1" s="1"/>
  <c r="O507" i="1"/>
  <c r="F566" i="1"/>
  <c r="F563" i="1"/>
  <c r="F564" i="1"/>
  <c r="F565" i="1" s="1"/>
  <c r="G547" i="1" s="1"/>
  <c r="D563" i="1"/>
  <c r="D564" i="1" s="1"/>
  <c r="E547" i="1" s="1"/>
  <c r="B557" i="1"/>
  <c r="S555" i="1"/>
  <c r="S556" i="1" s="1"/>
  <c r="R557" i="1" s="1"/>
  <c r="C555" i="1"/>
  <c r="C556" i="1" s="1"/>
  <c r="P555" i="1"/>
  <c r="P556" i="1" s="1"/>
  <c r="P557" i="1" s="1"/>
  <c r="E534" i="1"/>
  <c r="E535" i="1" s="1"/>
  <c r="D536" i="1" s="1"/>
  <c r="K521" i="1"/>
  <c r="M507" i="1" s="1"/>
  <c r="W550" i="1"/>
  <c r="L471" i="1"/>
  <c r="L472" i="1" s="1"/>
  <c r="L473" i="1" s="1"/>
  <c r="V431" i="1"/>
  <c r="K423" i="1"/>
  <c r="Q361" i="1"/>
  <c r="X564" i="1"/>
  <c r="J513" i="1"/>
  <c r="J514" i="1" s="1"/>
  <c r="J515" i="1" s="1"/>
  <c r="B513" i="1"/>
  <c r="B514" i="1" s="1"/>
  <c r="C513" i="1"/>
  <c r="C514" i="1" s="1"/>
  <c r="E529" i="1"/>
  <c r="F545" i="1"/>
  <c r="F543" i="1" s="1"/>
  <c r="F544" i="1" s="1"/>
  <c r="G526" i="1" s="1"/>
  <c r="F542" i="1"/>
  <c r="D542" i="1"/>
  <c r="D543" i="1" s="1"/>
  <c r="E526" i="1" s="1"/>
  <c r="C528" i="1"/>
  <c r="D513" i="1"/>
  <c r="D514" i="1" s="1"/>
  <c r="D515" i="1" s="1"/>
  <c r="C487" i="1"/>
  <c r="E465" i="1"/>
  <c r="I549" i="1"/>
  <c r="S534" i="1"/>
  <c r="S535" i="1" s="1"/>
  <c r="R536" i="1" s="1"/>
  <c r="C534" i="1"/>
  <c r="C535" i="1" s="1"/>
  <c r="B536" i="1" s="1"/>
  <c r="H557" i="1"/>
  <c r="F513" i="1"/>
  <c r="F514" i="1" s="1"/>
  <c r="F515" i="1" s="1"/>
  <c r="G513" i="1"/>
  <c r="G514" i="1" s="1"/>
  <c r="U534" i="1"/>
  <c r="U535" i="1" s="1"/>
  <c r="T536" i="1" s="1"/>
  <c r="O529" i="1"/>
  <c r="C550" i="1"/>
  <c r="F494" i="1"/>
  <c r="K528" i="1"/>
  <c r="G508" i="1"/>
  <c r="X501" i="1"/>
  <c r="J471" i="1"/>
  <c r="J472" i="1" s="1"/>
  <c r="J473" i="1" s="1"/>
  <c r="B450" i="1"/>
  <c r="B451" i="1" s="1"/>
  <c r="B452" i="1" s="1"/>
  <c r="B429" i="1"/>
  <c r="B430" i="1" s="1"/>
  <c r="B431" i="1" s="1"/>
  <c r="G466" i="1"/>
  <c r="L452" i="1"/>
  <c r="K395" i="1"/>
  <c r="M381" i="1" s="1"/>
  <c r="C381" i="1"/>
  <c r="V471" i="1"/>
  <c r="V472" i="1" s="1"/>
  <c r="V473" i="1" s="1"/>
  <c r="M424" i="1"/>
  <c r="D492" i="1"/>
  <c r="D493" i="1" s="1"/>
  <c r="D494" i="1" s="1"/>
  <c r="R408" i="1"/>
  <c r="R409" i="1" s="1"/>
  <c r="R410" i="1" s="1"/>
  <c r="B408" i="1"/>
  <c r="B409" i="1" s="1"/>
  <c r="B410" i="1" s="1"/>
  <c r="B366" i="1"/>
  <c r="B367" i="1" s="1"/>
  <c r="B368" i="1" s="1"/>
  <c r="O403" i="1"/>
  <c r="E361" i="1"/>
  <c r="K361" i="1"/>
  <c r="C354" i="1"/>
  <c r="E360" i="1"/>
  <c r="O345" i="1"/>
  <c r="O346" i="1" s="1"/>
  <c r="N347" i="1" s="1"/>
  <c r="F332" i="1"/>
  <c r="D332" i="1"/>
  <c r="D333" i="1" s="1"/>
  <c r="E316" i="1" s="1"/>
  <c r="F335" i="1"/>
  <c r="D326" i="1"/>
  <c r="D305" i="1"/>
  <c r="I340" i="1"/>
  <c r="M340" i="1"/>
  <c r="C303" i="1"/>
  <c r="C304" i="1" s="1"/>
  <c r="B305" i="1" s="1"/>
  <c r="M298" i="1"/>
  <c r="E297" i="1"/>
  <c r="Q255" i="1"/>
  <c r="O240" i="1"/>
  <c r="O241" i="1" s="1"/>
  <c r="N242" i="1" s="1"/>
  <c r="Q234" i="1"/>
  <c r="N198" i="1"/>
  <c r="N199" i="1" s="1"/>
  <c r="N200" i="1" s="1"/>
  <c r="X291" i="1"/>
  <c r="T263" i="1"/>
  <c r="K268" i="1"/>
  <c r="L263" i="1"/>
  <c r="D221" i="1"/>
  <c r="X206" i="1"/>
  <c r="D179" i="1"/>
  <c r="D137" i="1"/>
  <c r="K205" i="1"/>
  <c r="J179" i="1"/>
  <c r="J156" i="1"/>
  <c r="J157" i="1" s="1"/>
  <c r="J158" i="1" s="1"/>
  <c r="K143" i="1"/>
  <c r="M129" i="1" s="1"/>
  <c r="O193" i="1"/>
  <c r="O150" i="1"/>
  <c r="O235" i="1"/>
  <c r="C214" i="1"/>
  <c r="X185" i="1"/>
  <c r="M151" i="1"/>
  <c r="E151" i="1"/>
  <c r="C135" i="1"/>
  <c r="C136" i="1" s="1"/>
  <c r="B135" i="1"/>
  <c r="B136" i="1" s="1"/>
  <c r="P116" i="1"/>
  <c r="L95" i="1"/>
  <c r="P74" i="1"/>
  <c r="C51" i="1"/>
  <c r="C52" i="1" s="1"/>
  <c r="B51" i="1"/>
  <c r="B52" i="1" s="1"/>
  <c r="B53" i="1" s="1"/>
  <c r="H53" i="1"/>
  <c r="J116" i="1"/>
  <c r="M67" i="1"/>
  <c r="K101" i="1"/>
  <c r="M87" i="1" s="1"/>
  <c r="E88" i="1"/>
  <c r="K88" i="1"/>
  <c r="J95" i="1"/>
  <c r="G24" i="1"/>
  <c r="I24" i="1"/>
  <c r="W9" i="1"/>
  <c r="W10" i="1" s="1"/>
  <c r="V9" i="1"/>
  <c r="V10" i="1" s="1"/>
  <c r="V11" i="1" s="1"/>
  <c r="AA103" i="1" l="1"/>
  <c r="AB103" i="1" s="1"/>
  <c r="AA102" i="1"/>
  <c r="AB102" i="1" s="1"/>
  <c r="F99" i="1" s="1"/>
  <c r="AA100" i="1"/>
  <c r="AB100" i="1" s="1"/>
  <c r="D99" i="1" s="1"/>
  <c r="AA101" i="1"/>
  <c r="AB101" i="1" s="1"/>
  <c r="E99" i="1" s="1"/>
  <c r="K269" i="1"/>
  <c r="M255" i="1"/>
  <c r="B137" i="1"/>
  <c r="Y185" i="1"/>
  <c r="Z185" i="1" s="1"/>
  <c r="X186" i="1"/>
  <c r="Y206" i="1"/>
  <c r="Z206" i="1" s="1"/>
  <c r="X207" i="1"/>
  <c r="F356" i="1"/>
  <c r="F354" i="1" s="1"/>
  <c r="F355" i="1" s="1"/>
  <c r="G337" i="1" s="1"/>
  <c r="D353" i="1"/>
  <c r="D354" i="1" s="1"/>
  <c r="E337" i="1" s="1"/>
  <c r="F353" i="1"/>
  <c r="Y564" i="1"/>
  <c r="Z564" i="1" s="1"/>
  <c r="X565" i="1"/>
  <c r="X566" i="1" s="1"/>
  <c r="Y565" i="1" s="1"/>
  <c r="B32" i="1"/>
  <c r="Y248" i="1"/>
  <c r="Z248" i="1" s="1"/>
  <c r="X249" i="1"/>
  <c r="B284" i="1"/>
  <c r="Y374" i="1"/>
  <c r="Z374" i="1" s="1"/>
  <c r="X375" i="1"/>
  <c r="Y417" i="1"/>
  <c r="Z417" i="1" s="1"/>
  <c r="X418" i="1"/>
  <c r="X419" i="1" s="1"/>
  <c r="Y418" i="1" s="1"/>
  <c r="Z418" i="1" s="1"/>
  <c r="V32" i="1"/>
  <c r="B74" i="1"/>
  <c r="Y270" i="1"/>
  <c r="Z270" i="1" s="1"/>
  <c r="X271" i="1"/>
  <c r="X272" i="1" s="1"/>
  <c r="Y271" i="1" s="1"/>
  <c r="Z271" i="1" s="1"/>
  <c r="B95" i="1"/>
  <c r="F503" i="1"/>
  <c r="F500" i="1"/>
  <c r="D500" i="1"/>
  <c r="D501" i="1" s="1"/>
  <c r="E484" i="1" s="1"/>
  <c r="E57" i="1"/>
  <c r="Y501" i="1"/>
  <c r="Z501" i="1" s="1"/>
  <c r="X502" i="1"/>
  <c r="X503" i="1" s="1"/>
  <c r="Y502" i="1" s="1"/>
  <c r="Z502" i="1" s="1"/>
  <c r="M192" i="1"/>
  <c r="K206" i="1"/>
  <c r="Y291" i="1"/>
  <c r="Z291" i="1" s="1"/>
  <c r="X292" i="1"/>
  <c r="X293" i="1" s="1"/>
  <c r="Y292" i="1" s="1"/>
  <c r="Z292" i="1" s="1"/>
  <c r="F333" i="1"/>
  <c r="F334" i="1" s="1"/>
  <c r="G316" i="1" s="1"/>
  <c r="Y143" i="1"/>
  <c r="Z143" i="1" s="1"/>
  <c r="X144" i="1"/>
  <c r="K458" i="1"/>
  <c r="M444" i="1"/>
  <c r="AA542" i="1"/>
  <c r="AB542" i="1" s="1"/>
  <c r="E540" i="1" s="1"/>
  <c r="AA544" i="1"/>
  <c r="AB544" i="1" s="1"/>
  <c r="AA541" i="1"/>
  <c r="AB541" i="1" s="1"/>
  <c r="AA543" i="1"/>
  <c r="AB543" i="1" s="1"/>
  <c r="F419" i="1"/>
  <c r="F417" i="1" s="1"/>
  <c r="F418" i="1" s="1"/>
  <c r="G400" i="1" s="1"/>
  <c r="F416" i="1"/>
  <c r="D416" i="1"/>
  <c r="D417" i="1" s="1"/>
  <c r="E400" i="1" s="1"/>
  <c r="E477" i="1"/>
  <c r="B515" i="1"/>
  <c r="J53" i="1"/>
  <c r="Y164" i="1"/>
  <c r="Z164" i="1" s="1"/>
  <c r="X165" i="1"/>
  <c r="Y437" i="1"/>
  <c r="Z437" i="1" s="1"/>
  <c r="X438" i="1"/>
  <c r="Y521" i="1"/>
  <c r="Z521" i="1" s="1"/>
  <c r="X522" i="1"/>
  <c r="F330" i="1"/>
  <c r="E309" i="1"/>
  <c r="X396" i="1"/>
  <c r="Y395" i="1"/>
  <c r="Z395" i="1" s="1"/>
  <c r="X459" i="1"/>
  <c r="Y458" i="1"/>
  <c r="Z458" i="1" s="1"/>
  <c r="K38" i="1"/>
  <c r="M24" i="1" s="1"/>
  <c r="X124" i="1"/>
  <c r="X125" i="1" s="1"/>
  <c r="Y124" i="1" s="1"/>
  <c r="Z124" i="1" s="1"/>
  <c r="Y123" i="1"/>
  <c r="Z123" i="1" s="1"/>
  <c r="Z125" i="1" s="1"/>
  <c r="Y39" i="1"/>
  <c r="Z39" i="1" s="1"/>
  <c r="X40" i="1"/>
  <c r="X41" i="1" s="1"/>
  <c r="Y40" i="1" s="1"/>
  <c r="X228" i="1"/>
  <c r="Y227" i="1"/>
  <c r="Z227" i="1" s="1"/>
  <c r="K311" i="1"/>
  <c r="M297" i="1" s="1"/>
  <c r="AA354" i="1"/>
  <c r="AB354" i="1" s="1"/>
  <c r="AA353" i="1"/>
  <c r="AB353" i="1" s="1"/>
  <c r="E351" i="1" s="1"/>
  <c r="AA355" i="1"/>
  <c r="AB355" i="1" s="1"/>
  <c r="AA352" i="1"/>
  <c r="AB352" i="1" s="1"/>
  <c r="C17" i="1"/>
  <c r="C19" i="1" s="1"/>
  <c r="AA123" i="1" l="1"/>
  <c r="AB123" i="1" s="1"/>
  <c r="F120" i="1" s="1"/>
  <c r="AA122" i="1"/>
  <c r="AB122" i="1" s="1"/>
  <c r="AA124" i="1"/>
  <c r="AB124" i="1" s="1"/>
  <c r="AA121" i="1"/>
  <c r="AB121" i="1" s="1"/>
  <c r="D120" i="1" s="1"/>
  <c r="Y396" i="1"/>
  <c r="Z396" i="1" s="1"/>
  <c r="X397" i="1"/>
  <c r="X398" i="1" s="1"/>
  <c r="Y397" i="1" s="1"/>
  <c r="Y249" i="1"/>
  <c r="Z249" i="1" s="1"/>
  <c r="X250" i="1"/>
  <c r="X251" i="1" s="1"/>
  <c r="Y250" i="1" s="1"/>
  <c r="Z250" i="1" s="1"/>
  <c r="Z566" i="1"/>
  <c r="Y522" i="1"/>
  <c r="Z522" i="1" s="1"/>
  <c r="X523" i="1"/>
  <c r="X524" i="1" s="1"/>
  <c r="Y523" i="1" s="1"/>
  <c r="Z523" i="1" s="1"/>
  <c r="Y165" i="1"/>
  <c r="Z165" i="1" s="1"/>
  <c r="X166" i="1"/>
  <c r="X167" i="1" s="1"/>
  <c r="Y166" i="1" s="1"/>
  <c r="F501" i="1"/>
  <c r="F502" i="1" s="1"/>
  <c r="G484" i="1" s="1"/>
  <c r="Y375" i="1"/>
  <c r="Z375" i="1" s="1"/>
  <c r="X376" i="1"/>
  <c r="X377" i="1" s="1"/>
  <c r="Y376" i="1" s="1"/>
  <c r="Z251" i="1"/>
  <c r="Y207" i="1"/>
  <c r="Z207" i="1" s="1"/>
  <c r="X208" i="1"/>
  <c r="X209" i="1" s="1"/>
  <c r="Y208" i="1" s="1"/>
  <c r="Z208" i="1" s="1"/>
  <c r="Z209" i="1" s="1"/>
  <c r="F351" i="1"/>
  <c r="Y228" i="1"/>
  <c r="Z228" i="1" s="1"/>
  <c r="Z230" i="1" s="1"/>
  <c r="X229" i="1"/>
  <c r="X230" i="1" s="1"/>
  <c r="Y229" i="1" s="1"/>
  <c r="Z229" i="1" s="1"/>
  <c r="Z524" i="1"/>
  <c r="F540" i="1"/>
  <c r="Y144" i="1"/>
  <c r="Z144" i="1" s="1"/>
  <c r="X145" i="1"/>
  <c r="X146" i="1" s="1"/>
  <c r="Y145" i="1" s="1"/>
  <c r="Z145" i="1" s="1"/>
  <c r="Z293" i="1"/>
  <c r="Z503" i="1"/>
  <c r="Z272" i="1"/>
  <c r="Y459" i="1"/>
  <c r="Z459" i="1" s="1"/>
  <c r="X460" i="1"/>
  <c r="X461" i="1" s="1"/>
  <c r="Y460" i="1" s="1"/>
  <c r="D351" i="1"/>
  <c r="Z40" i="1"/>
  <c r="Z41" i="1" s="1"/>
  <c r="Y438" i="1"/>
  <c r="Z438" i="1" s="1"/>
  <c r="X439" i="1"/>
  <c r="X440" i="1" s="1"/>
  <c r="Y439" i="1" s="1"/>
  <c r="D540" i="1"/>
  <c r="Z146" i="1"/>
  <c r="Z419" i="1"/>
  <c r="Z565" i="1"/>
  <c r="Y186" i="1"/>
  <c r="Z186" i="1" s="1"/>
  <c r="Z188" i="1" s="1"/>
  <c r="X187" i="1"/>
  <c r="X188" i="1" s="1"/>
  <c r="Y187" i="1" s="1"/>
  <c r="Z187" i="1" s="1"/>
  <c r="Z10" i="1"/>
  <c r="Y11" i="1" s="1"/>
  <c r="C5" i="1"/>
  <c r="AA40" i="1" l="1"/>
  <c r="AB40" i="1" s="1"/>
  <c r="AA39" i="1"/>
  <c r="AB39" i="1" s="1"/>
  <c r="AA37" i="1"/>
  <c r="AB37" i="1" s="1"/>
  <c r="AA38" i="1"/>
  <c r="AB38" i="1" s="1"/>
  <c r="E36" i="1" s="1"/>
  <c r="AA227" i="1"/>
  <c r="AB227" i="1" s="1"/>
  <c r="E225" i="1" s="1"/>
  <c r="AA229" i="1"/>
  <c r="AB229" i="1" s="1"/>
  <c r="AA228" i="1"/>
  <c r="AB228" i="1" s="1"/>
  <c r="F225" i="1" s="1"/>
  <c r="AA226" i="1"/>
  <c r="AB226" i="1" s="1"/>
  <c r="D225" i="1" s="1"/>
  <c r="AA186" i="1"/>
  <c r="AB186" i="1" s="1"/>
  <c r="AA184" i="1"/>
  <c r="AB184" i="1" s="1"/>
  <c r="AA187" i="1"/>
  <c r="AB187" i="1" s="1"/>
  <c r="AA185" i="1"/>
  <c r="AB185" i="1" s="1"/>
  <c r="E183" i="1" s="1"/>
  <c r="AA206" i="1"/>
  <c r="AB206" i="1" s="1"/>
  <c r="AA207" i="1"/>
  <c r="AB207" i="1" s="1"/>
  <c r="AA205" i="1"/>
  <c r="AB205" i="1" s="1"/>
  <c r="D204" i="1" s="1"/>
  <c r="AA208" i="1"/>
  <c r="AB208" i="1" s="1"/>
  <c r="AA268" i="1"/>
  <c r="AB268" i="1" s="1"/>
  <c r="AA270" i="1"/>
  <c r="AB270" i="1" s="1"/>
  <c r="F267" i="1" s="1"/>
  <c r="AA269" i="1"/>
  <c r="AB269" i="1" s="1"/>
  <c r="AA271" i="1"/>
  <c r="AB271" i="1" s="1"/>
  <c r="AA142" i="1"/>
  <c r="AB142" i="1" s="1"/>
  <c r="AA144" i="1"/>
  <c r="AB144" i="1" s="1"/>
  <c r="F141" i="1" s="1"/>
  <c r="AA143" i="1"/>
  <c r="AB143" i="1" s="1"/>
  <c r="AA145" i="1"/>
  <c r="AB145" i="1" s="1"/>
  <c r="AA522" i="1"/>
  <c r="AB522" i="1" s="1"/>
  <c r="AA520" i="1"/>
  <c r="AB520" i="1" s="1"/>
  <c r="D519" i="1" s="1"/>
  <c r="AA521" i="1"/>
  <c r="AB521" i="1" s="1"/>
  <c r="E519" i="1" s="1"/>
  <c r="AA523" i="1"/>
  <c r="AB523" i="1" s="1"/>
  <c r="AA563" i="1"/>
  <c r="AB563" i="1" s="1"/>
  <c r="E561" i="1" s="1"/>
  <c r="AA565" i="1"/>
  <c r="AB565" i="1" s="1"/>
  <c r="AA562" i="1"/>
  <c r="AB562" i="1" s="1"/>
  <c r="AA564" i="1"/>
  <c r="AB564" i="1" s="1"/>
  <c r="Z439" i="1"/>
  <c r="Z440" i="1" s="1"/>
  <c r="Z460" i="1"/>
  <c r="Z461" i="1" s="1"/>
  <c r="AA499" i="1"/>
  <c r="AB499" i="1" s="1"/>
  <c r="AA500" i="1"/>
  <c r="AB500" i="1" s="1"/>
  <c r="AA502" i="1"/>
  <c r="AB502" i="1" s="1"/>
  <c r="AA501" i="1"/>
  <c r="AB501" i="1" s="1"/>
  <c r="F498" i="1" s="1"/>
  <c r="AA248" i="1"/>
  <c r="AB248" i="1" s="1"/>
  <c r="AA250" i="1"/>
  <c r="AB250" i="1" s="1"/>
  <c r="AA249" i="1"/>
  <c r="AB249" i="1" s="1"/>
  <c r="F246" i="1" s="1"/>
  <c r="AA247" i="1"/>
  <c r="AB247" i="1" s="1"/>
  <c r="D246" i="1" s="1"/>
  <c r="Z166" i="1"/>
  <c r="Z167" i="1" s="1"/>
  <c r="E120" i="1"/>
  <c r="AA417" i="1"/>
  <c r="AB417" i="1" s="1"/>
  <c r="AA418" i="1"/>
  <c r="AB418" i="1" s="1"/>
  <c r="AA416" i="1"/>
  <c r="AB416" i="1" s="1"/>
  <c r="AA415" i="1"/>
  <c r="AB415" i="1" s="1"/>
  <c r="D414" i="1" s="1"/>
  <c r="AA289" i="1"/>
  <c r="AB289" i="1" s="1"/>
  <c r="D288" i="1" s="1"/>
  <c r="AA291" i="1"/>
  <c r="AB291" i="1" s="1"/>
  <c r="F288" i="1" s="1"/>
  <c r="AA290" i="1"/>
  <c r="AB290" i="1" s="1"/>
  <c r="AA292" i="1"/>
  <c r="AB292" i="1" s="1"/>
  <c r="Z376" i="1"/>
  <c r="Z377" i="1" s="1"/>
  <c r="Z397" i="1"/>
  <c r="Z398" i="1" s="1"/>
  <c r="M12" i="1"/>
  <c r="E12" i="1"/>
  <c r="O12" i="1"/>
  <c r="G12" i="1"/>
  <c r="I12" i="1"/>
  <c r="C12" i="1"/>
  <c r="K12" i="1"/>
  <c r="X16" i="1"/>
  <c r="X17" i="1" s="1"/>
  <c r="X18" i="1" s="1"/>
  <c r="X19" i="1" s="1"/>
  <c r="X20" i="1" s="1"/>
  <c r="AD4" i="1"/>
  <c r="AA395" i="1" l="1"/>
  <c r="AB395" i="1" s="1"/>
  <c r="E393" i="1" s="1"/>
  <c r="AA397" i="1"/>
  <c r="AB397" i="1" s="1"/>
  <c r="AA396" i="1"/>
  <c r="AB396" i="1" s="1"/>
  <c r="AA394" i="1"/>
  <c r="AB394" i="1" s="1"/>
  <c r="AA437" i="1"/>
  <c r="AB437" i="1" s="1"/>
  <c r="AA438" i="1"/>
  <c r="AB438" i="1" s="1"/>
  <c r="F435" i="1" s="1"/>
  <c r="AA439" i="1"/>
  <c r="AB439" i="1" s="1"/>
  <c r="AA436" i="1"/>
  <c r="AB436" i="1" s="1"/>
  <c r="AA374" i="1"/>
  <c r="AB374" i="1" s="1"/>
  <c r="E372" i="1" s="1"/>
  <c r="AA376" i="1"/>
  <c r="AB376" i="1" s="1"/>
  <c r="AA375" i="1"/>
  <c r="AB375" i="1" s="1"/>
  <c r="AA373" i="1"/>
  <c r="AB373" i="1" s="1"/>
  <c r="AA458" i="1"/>
  <c r="AB458" i="1" s="1"/>
  <c r="E456" i="1" s="1"/>
  <c r="AA460" i="1"/>
  <c r="AB460" i="1" s="1"/>
  <c r="AA459" i="1"/>
  <c r="AB459" i="1" s="1"/>
  <c r="AA457" i="1"/>
  <c r="AB457" i="1" s="1"/>
  <c r="F414" i="1"/>
  <c r="E498" i="1"/>
  <c r="F561" i="1"/>
  <c r="F519" i="1"/>
  <c r="D141" i="1"/>
  <c r="D267" i="1"/>
  <c r="F204" i="1"/>
  <c r="D183" i="1"/>
  <c r="D36" i="1"/>
  <c r="E288" i="1"/>
  <c r="E414" i="1"/>
  <c r="AA165" i="1"/>
  <c r="AB165" i="1" s="1"/>
  <c r="AA163" i="1"/>
  <c r="AB163" i="1" s="1"/>
  <c r="D162" i="1" s="1"/>
  <c r="AA166" i="1"/>
  <c r="AB166" i="1" s="1"/>
  <c r="AA164" i="1"/>
  <c r="AB164" i="1" s="1"/>
  <c r="E162" i="1" s="1"/>
  <c r="E246" i="1"/>
  <c r="D498" i="1"/>
  <c r="D561" i="1"/>
  <c r="E204" i="1"/>
  <c r="F183" i="1"/>
  <c r="F36" i="1"/>
  <c r="E141" i="1"/>
  <c r="E267" i="1"/>
  <c r="Y19" i="1"/>
  <c r="Y18" i="1"/>
  <c r="Y17" i="1"/>
  <c r="Y16" i="1"/>
  <c r="C6" i="1"/>
  <c r="C2" i="1"/>
  <c r="V20" i="1"/>
  <c r="C7" i="1"/>
  <c r="F162" i="1" l="1"/>
  <c r="D456" i="1"/>
  <c r="D372" i="1"/>
  <c r="D435" i="1"/>
  <c r="D393" i="1"/>
  <c r="E435" i="1"/>
  <c r="F456" i="1"/>
  <c r="F372" i="1"/>
  <c r="F393" i="1"/>
  <c r="Z16" i="1"/>
  <c r="Z17" i="1"/>
  <c r="Z18" i="1"/>
  <c r="Z19" i="1"/>
  <c r="U15" i="1"/>
  <c r="U17" i="1"/>
  <c r="U19" i="1"/>
  <c r="V15" i="1"/>
  <c r="V17" i="1"/>
  <c r="V19" i="1"/>
  <c r="U14" i="1"/>
  <c r="U16" i="1"/>
  <c r="U18" i="1"/>
  <c r="U20" i="1"/>
  <c r="AC4" i="1" s="1"/>
  <c r="V14" i="1"/>
  <c r="V16" i="1"/>
  <c r="V18" i="1"/>
  <c r="R19" i="1"/>
  <c r="R18" i="1"/>
  <c r="R17" i="1"/>
  <c r="R16" i="1"/>
  <c r="R15" i="1"/>
  <c r="R20" i="1"/>
  <c r="N15" i="1"/>
  <c r="I15" i="1"/>
  <c r="J15" i="1"/>
  <c r="I16" i="1"/>
  <c r="J16" i="1"/>
  <c r="I17" i="1"/>
  <c r="J17" i="1"/>
  <c r="I18" i="1"/>
  <c r="J18" i="1"/>
  <c r="I19" i="1"/>
  <c r="J19" i="1"/>
  <c r="I20" i="1"/>
  <c r="O19" i="1"/>
  <c r="O17" i="1"/>
  <c r="L9" i="1" s="1"/>
  <c r="L10" i="1" s="1"/>
  <c r="O16" i="1"/>
  <c r="H9" i="1" s="1"/>
  <c r="H10" i="1" s="1"/>
  <c r="N17" i="1"/>
  <c r="K9" i="1" s="1"/>
  <c r="K10" i="1" s="1"/>
  <c r="N16" i="1"/>
  <c r="F9" i="1" s="1"/>
  <c r="F10" i="1" s="1"/>
  <c r="O18" i="1"/>
  <c r="P9" i="1" s="1"/>
  <c r="P10" i="1" s="1"/>
  <c r="O15" i="1"/>
  <c r="E9" i="1" s="1"/>
  <c r="E10" i="1" s="1"/>
  <c r="N19" i="1"/>
  <c r="N18" i="1"/>
  <c r="O9" i="1" s="1"/>
  <c r="O10" i="1" s="1"/>
  <c r="B9" i="1" l="1"/>
  <c r="B10" i="1" s="1"/>
  <c r="C9" i="1"/>
  <c r="S9" i="1"/>
  <c r="S10" i="1" s="1"/>
  <c r="T9" i="1"/>
  <c r="T10" i="1" s="1"/>
  <c r="W4" i="1"/>
  <c r="S4" i="1"/>
  <c r="I4" i="1"/>
  <c r="U4" i="1"/>
  <c r="O4" i="1"/>
  <c r="M4" i="1"/>
  <c r="K4" i="1"/>
  <c r="G4" i="1"/>
  <c r="E4" i="1"/>
  <c r="C4" i="1"/>
  <c r="Y4" i="1"/>
  <c r="AA4" i="1"/>
  <c r="Q4" i="1"/>
  <c r="U3" i="1"/>
  <c r="Q3" i="1"/>
  <c r="I3" i="1"/>
  <c r="S3" i="1"/>
  <c r="K3" i="1"/>
  <c r="O3" i="1"/>
  <c r="G3" i="1"/>
  <c r="Z20" i="1"/>
  <c r="AA16" i="1" s="1"/>
  <c r="AB16" i="1" s="1"/>
  <c r="E3" i="1"/>
  <c r="C3" i="1"/>
  <c r="K16" i="1"/>
  <c r="R9" i="1"/>
  <c r="J9" i="1"/>
  <c r="D9" i="1"/>
  <c r="N9" i="1"/>
  <c r="U9" i="1"/>
  <c r="I9" i="1"/>
  <c r="G9" i="1"/>
  <c r="M9" i="1"/>
  <c r="Q9" i="1"/>
  <c r="C10" i="1" l="1"/>
  <c r="AA17" i="1"/>
  <c r="AB17" i="1" s="1"/>
  <c r="AA18" i="1"/>
  <c r="AB18" i="1" s="1"/>
  <c r="AA19" i="1"/>
  <c r="AB19" i="1" s="1"/>
  <c r="I10" i="1"/>
  <c r="H11" i="1" s="1"/>
  <c r="J10" i="1"/>
  <c r="J11" i="1" s="1"/>
  <c r="G10" i="1"/>
  <c r="F11" i="1" s="1"/>
  <c r="Q10" i="1"/>
  <c r="P11" i="1" s="1"/>
  <c r="U10" i="1"/>
  <c r="T11" i="1" s="1"/>
  <c r="M10" i="1"/>
  <c r="L11" i="1" s="1"/>
  <c r="N10" i="1"/>
  <c r="N11" i="1" s="1"/>
  <c r="R10" i="1"/>
  <c r="R11" i="1" s="1"/>
  <c r="D10" i="1"/>
  <c r="D11" i="1" s="1"/>
  <c r="K17" i="1"/>
  <c r="M3" i="1" s="1"/>
  <c r="B11" i="1" l="1"/>
  <c r="F15" i="1"/>
  <c r="E15" i="1"/>
  <c r="D15" i="1"/>
  <c r="C18" i="1"/>
  <c r="C1" i="1"/>
  <c r="C15" i="1" s="1" a="1"/>
  <c r="C15" i="1" s="1"/>
  <c r="F17" i="1" l="1"/>
  <c r="F20" i="1"/>
  <c r="D17" i="1"/>
  <c r="D18" i="1" l="1"/>
  <c r="E1" i="1" s="1"/>
  <c r="F18" i="1" l="1"/>
  <c r="F19" i="1" s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<sst xmlns="http://schemas.openxmlformats.org/spreadsheetml/2006/main" count="2452" uniqueCount="231">
  <si>
    <t>Altura</t>
  </si>
  <si>
    <t>Largura</t>
  </si>
  <si>
    <t>Espessura</t>
  </si>
  <si>
    <t>Quebra</t>
  </si>
  <si>
    <t>Espaço</t>
  </si>
  <si>
    <t>Quantidade</t>
  </si>
  <si>
    <t>Clichê(A2)</t>
  </si>
  <si>
    <t>Nº</t>
  </si>
  <si>
    <t>Nª de Cores</t>
  </si>
  <si>
    <t>Nº de Sacos/
Caixa</t>
  </si>
  <si>
    <t>Tipo de Cliente</t>
  </si>
  <si>
    <t>Sem Serviço</t>
  </si>
  <si>
    <t>Bobinagem</t>
  </si>
  <si>
    <t>Grau de dificuldade elevado</t>
  </si>
  <si>
    <t>COEX</t>
  </si>
  <si>
    <t>Solda e EUROFURO</t>
  </si>
  <si>
    <t>Asa Feijão</t>
  </si>
  <si>
    <t>Fole / Pala Interior / Outras cores</t>
  </si>
  <si>
    <t>Pala canteada / Picotado / Corte V</t>
  </si>
  <si>
    <t>Fita PERMANENTE</t>
  </si>
  <si>
    <t>Imp. 100% / Maços de 100</t>
  </si>
  <si>
    <t>Embalamento Automático</t>
  </si>
  <si>
    <t>Impressão FORA</t>
  </si>
  <si>
    <t>Numeração sequencial</t>
  </si>
  <si>
    <t>Furos Multiplos / Vazados</t>
  </si>
  <si>
    <t>Solda fiundo abertura cabide</t>
  </si>
  <si>
    <t>EXPORTAÇÃO</t>
  </si>
  <si>
    <t>Fecho Zip Clientes</t>
  </si>
  <si>
    <t>Fecho Zip Revenda</t>
  </si>
  <si>
    <t>Fecho Cursor Clientes</t>
  </si>
  <si>
    <t>Fecho Cursor Revenda</t>
  </si>
  <si>
    <t>BOPP 25my</t>
  </si>
  <si>
    <t>BOPP 30my</t>
  </si>
  <si>
    <t>BOPP 35my</t>
  </si>
  <si>
    <t>BOPP com fole</t>
  </si>
  <si>
    <t>Corte serra solda fundo</t>
  </si>
  <si>
    <t>Solda Fundo até 80 my</t>
  </si>
  <si>
    <t xml:space="preserve">Solda Fundo 81 a 120 my </t>
  </si>
  <si>
    <t>Solda Fundo 121 a 150 my</t>
  </si>
  <si>
    <t>Solda Dupla</t>
  </si>
  <si>
    <t>Asa reforço</t>
  </si>
  <si>
    <t>2 pistas</t>
  </si>
  <si>
    <t>3 pistas</t>
  </si>
  <si>
    <t>4 pistas</t>
  </si>
  <si>
    <t>5 pistas</t>
  </si>
  <si>
    <t>Bainhas para cordão</t>
  </si>
  <si>
    <t>Marcas para molas</t>
  </si>
  <si>
    <t>Guilhotina</t>
  </si>
  <si>
    <t>Solda ref. na Asa ou Fole</t>
  </si>
  <si>
    <t>Fita VOID</t>
  </si>
  <si>
    <t>BOPP Idropool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</si>
  <si>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</si>
  <si>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</si>
  <si>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</si>
  <si>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</si>
  <si>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</si>
  <si>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</si>
  <si>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</si>
  <si>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</si>
  <si>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</si>
  <si>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</si>
  <si>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</si>
  <si>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</si>
  <si>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</si>
  <si>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</si>
  <si>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</si>
  <si>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</si>
  <si>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</si>
  <si>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</si>
  <si>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</si>
  <si>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</si>
  <si>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</si>
  <si>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</si>
  <si>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x</t>
  </si>
  <si>
    <t>0% -Sem Serviço</t>
  </si>
  <si>
    <t>15% -Bobinagem</t>
  </si>
  <si>
    <t>25% -Grau de dificuldade elevado</t>
  </si>
  <si>
    <t>25% -COEX</t>
  </si>
  <si>
    <t>15% -Solda e EUROFURO</t>
  </si>
  <si>
    <t>15% -Asa Feijão</t>
  </si>
  <si>
    <t>10% -Fole / Pala Interior / Outras cores</t>
  </si>
  <si>
    <t>10% -Pala canteada / Picotado / Corte V</t>
  </si>
  <si>
    <t>10% -Fita PERMANENTE</t>
  </si>
  <si>
    <t>20% -Imp. 100% / Maços de 100</t>
  </si>
  <si>
    <t>10% -Embalamento Automático</t>
  </si>
  <si>
    <t>40% -Impressão FORA</t>
  </si>
  <si>
    <t>60% -Numeração sequencial</t>
  </si>
  <si>
    <t>10% -Furos Multiplos / Vazados</t>
  </si>
  <si>
    <t>20% -Solda fiundo abertura cabide</t>
  </si>
  <si>
    <t>30% -EXPORTAÇÃO</t>
  </si>
  <si>
    <t>300% -Fecho Zip Clientes</t>
  </si>
  <si>
    <t>200% -Fecho Zip Revenda</t>
  </si>
  <si>
    <t>525% -Fecho Cursor Clientes</t>
  </si>
  <si>
    <t>400% -Fecho Cursor Revenda</t>
  </si>
  <si>
    <t>10% -BOPP 25my</t>
  </si>
  <si>
    <t>15% -BOPP 30my</t>
  </si>
  <si>
    <t>20% -BOPP 35my</t>
  </si>
  <si>
    <t>50% -BOPP com fole</t>
  </si>
  <si>
    <t>15% -Corte serra solda fundo</t>
  </si>
  <si>
    <t>30% -Solda Fundo até 80 my</t>
  </si>
  <si>
    <t xml:space="preserve">40% -Solda Fundo 81 a 120 my </t>
  </si>
  <si>
    <t>80% -Solda Fundo 121 a 150 my</t>
  </si>
  <si>
    <t>50% -Solda Dupla</t>
  </si>
  <si>
    <t>60% -Asa reforço</t>
  </si>
  <si>
    <t>-25% -2 pistas</t>
  </si>
  <si>
    <t>-35% -3 pistas</t>
  </si>
  <si>
    <t>-40% -4 pistas</t>
  </si>
  <si>
    <t>-45% -5 pistas</t>
  </si>
  <si>
    <t>40% -Bainhas para cordão</t>
  </si>
  <si>
    <t>50% -Marcas para molas</t>
  </si>
  <si>
    <t>10% -Guilhotina</t>
  </si>
  <si>
    <t>30% -Solda ref. na Asa ou Fole</t>
  </si>
  <si>
    <t>80% -Fita VOID</t>
  </si>
  <si>
    <t>25% -BOPP Idropool</t>
  </si>
  <si>
    <t>31,35% -A</t>
  </si>
  <si>
    <t>25% -B</t>
  </si>
  <si>
    <t>10% -C</t>
  </si>
  <si>
    <t>30% -D</t>
  </si>
  <si>
    <t>10% -E</t>
  </si>
  <si>
    <t>80% -F</t>
  </si>
  <si>
    <t>50% -G</t>
  </si>
  <si>
    <t>40% -H</t>
  </si>
  <si>
    <t>10% -I</t>
  </si>
  <si>
    <t>20% -J</t>
  </si>
  <si>
    <t>30% -L</t>
  </si>
  <si>
    <t>50% -M</t>
  </si>
  <si>
    <t>15% -N</t>
  </si>
  <si>
    <t>30% -O</t>
  </si>
  <si>
    <t>40% -P</t>
  </si>
  <si>
    <t>80% -Q</t>
  </si>
  <si>
    <t>50% -R</t>
  </si>
  <si>
    <t>60% -S</t>
  </si>
  <si>
    <t>350% -T</t>
  </si>
  <si>
    <t>200% -U</t>
  </si>
  <si>
    <t>564% -V</t>
  </si>
  <si>
    <t>400% -X</t>
  </si>
  <si>
    <t>0% -</t>
  </si>
  <si>
    <t>z</t>
  </si>
  <si>
    <t>c</t>
  </si>
  <si>
    <t>Serviço nº</t>
  </si>
  <si>
    <t>1ª Coluna</t>
  </si>
  <si>
    <t>2ª Coluna</t>
  </si>
  <si>
    <t>Grau- 1</t>
  </si>
  <si>
    <t>Grau -2</t>
  </si>
  <si>
    <t>Grau- 3</t>
  </si>
  <si>
    <t>Grau- 4</t>
  </si>
  <si>
    <t>Grau- 5</t>
  </si>
  <si>
    <t>Grau- 6</t>
  </si>
  <si>
    <t>Grau- 7</t>
  </si>
  <si>
    <t>Grau- 8</t>
  </si>
  <si>
    <t>Grau- 9</t>
  </si>
  <si>
    <t>Grau- 10</t>
  </si>
  <si>
    <t xml:space="preserve">Quebra </t>
  </si>
  <si>
    <t>Dimensões da tinta (4)</t>
  </si>
  <si>
    <t>Serviços Extra (8 e 9)</t>
  </si>
  <si>
    <t>Dimensões dos Clicês (3)</t>
  </si>
  <si>
    <t>Dimensões (1)</t>
  </si>
  <si>
    <t>Tinta (L1)</t>
  </si>
  <si>
    <t>Clichê (L1)</t>
  </si>
  <si>
    <t>Clichê (A1)</t>
  </si>
  <si>
    <t>Clichê (L2)</t>
  </si>
  <si>
    <t>Clichê (A2)</t>
  </si>
  <si>
    <t>Clichê (L3)</t>
  </si>
  <si>
    <t>Tinta (L4)</t>
  </si>
  <si>
    <t>Clichê (A3)</t>
  </si>
  <si>
    <t>Clichê (L4)</t>
  </si>
  <si>
    <t>Clichê (A4)</t>
  </si>
  <si>
    <t>Clichê (L5)</t>
  </si>
  <si>
    <t>Clichê (A5)</t>
  </si>
  <si>
    <t>Tinta (A1)</t>
  </si>
  <si>
    <t>Tinta (L2)</t>
  </si>
  <si>
    <t>Tinta (A2)</t>
  </si>
  <si>
    <t>Tinta (L3)</t>
  </si>
  <si>
    <t>Tinta (A3)</t>
  </si>
  <si>
    <t>Tinta (A4)</t>
  </si>
  <si>
    <t>Tinta (L5)</t>
  </si>
  <si>
    <t>Tinta (A5)</t>
  </si>
  <si>
    <t>Tinta (L6)</t>
  </si>
  <si>
    <t>Tinta (A6)</t>
  </si>
  <si>
    <t>Tinta (L7)</t>
  </si>
  <si>
    <t>Tinta (A7)</t>
  </si>
  <si>
    <t xml:space="preserve"> </t>
  </si>
  <si>
    <t>Cor (12)</t>
  </si>
  <si>
    <t>Cor 1</t>
  </si>
  <si>
    <t>Cor 2</t>
  </si>
  <si>
    <t>Cor 3</t>
  </si>
  <si>
    <t>Cor 4</t>
  </si>
  <si>
    <t>Cor 5</t>
  </si>
  <si>
    <t>Cor 6</t>
  </si>
  <si>
    <t>Cor 7</t>
  </si>
  <si>
    <t xml:space="preserve">25% -COEX
</t>
  </si>
  <si>
    <t>Cor</t>
  </si>
  <si>
    <t>Preço/litro</t>
  </si>
  <si>
    <t>Sem Impressão</t>
  </si>
  <si>
    <t>Preto</t>
  </si>
  <si>
    <t>Cinza</t>
  </si>
  <si>
    <t>Vermelho</t>
  </si>
  <si>
    <t>Azul</t>
  </si>
  <si>
    <t>Dourado</t>
  </si>
  <si>
    <t>Branco</t>
  </si>
  <si>
    <t>Preço Tinta</t>
  </si>
  <si>
    <t>Preço-tinta</t>
  </si>
  <si>
    <t>Caixas</t>
  </si>
  <si>
    <t xml:space="preserve">Folhas </t>
  </si>
  <si>
    <t>Paletes</t>
  </si>
  <si>
    <t>Portes</t>
  </si>
  <si>
    <t>Total</t>
  </si>
  <si>
    <t>folhas</t>
  </si>
  <si>
    <t>paletes</t>
  </si>
  <si>
    <t>portes</t>
  </si>
  <si>
    <t>Qtd</t>
  </si>
  <si>
    <t>p1</t>
  </si>
  <si>
    <t xml:space="preserve">Espessura - =&lt; 0,41 </t>
  </si>
  <si>
    <t>Espessura - 0,045/0,050</t>
  </si>
  <si>
    <t>Espessura - 0,060</t>
  </si>
  <si>
    <t>Espessura - 0,070</t>
  </si>
  <si>
    <t>Espessura - 0,080</t>
  </si>
  <si>
    <t>Espessura - 0,090</t>
  </si>
  <si>
    <t>Espessura - 0,100</t>
  </si>
  <si>
    <t>Espessura - 0,120</t>
  </si>
  <si>
    <t>Espessura - 0.150</t>
  </si>
  <si>
    <t xml:space="preserve">0% - Espessura - =&lt; 0,41 </t>
  </si>
  <si>
    <t>5% - Espessura - 0,045/0,050</t>
  </si>
  <si>
    <t>10% - Espessura - 0,060</t>
  </si>
  <si>
    <t>15% - Espessura - 0,070</t>
  </si>
  <si>
    <t>20% - Espessura - 0,080</t>
  </si>
  <si>
    <t>30% - Espessura - 0,090</t>
  </si>
  <si>
    <t>40% - Espessura - 0,100</t>
  </si>
  <si>
    <t>50% - Espessura - 0,120</t>
  </si>
  <si>
    <t>60% - Espessura - 0.150</t>
  </si>
  <si>
    <t>Localizar(%)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</si>
</sst>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4" fillId="10" borderId="30" xfId="0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3" borderId="38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5" borderId="4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/>
    </xf>
    <xf numFmtId="0" fontId="0" fillId="15" borderId="4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3" borderId="49" xfId="0" applyFill="1" applyBorder="1" applyAlignment="1">
      <alignment horizontal="center" vertical="center"/>
    </xf>
    <xf numFmtId="43" fontId="4" fillId="11" borderId="28" xfId="1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5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0" borderId="44" xfId="0" applyFont="1" applyFill="1" applyBorder="1" applyAlignment="1">
      <alignment horizontal="center" vertical="center"/>
    </xf>
    <xf numFmtId="0" fontId="2" fillId="11" borderId="44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1" xfId="0" applyFont="1" applyFill="1" applyBorder="1" applyAlignment="1">
      <alignment horizontal="center" vertical="center"/>
    </xf>
    <xf numFmtId="0" fontId="0" fillId="6" borderId="59" xfId="0" applyFill="1" applyBorder="1" applyAlignment="1">
      <alignment wrapText="1"/>
    </xf>
    <xf numFmtId="0" fontId="4" fillId="10" borderId="59" xfId="0" applyFont="1" applyFill="1" applyBorder="1" applyAlignment="1">
      <alignment horizontal="center" vertical="center"/>
    </xf>
    <xf numFmtId="0" fontId="4" fillId="11" borderId="59" xfId="0" applyFont="1" applyFill="1" applyBorder="1" applyAlignment="1">
      <alignment horizontal="center" vertical="center"/>
    </xf>
    <xf numFmtId="0" fontId="8" fillId="17" borderId="60" xfId="0" applyFont="1" applyFill="1" applyBorder="1"/>
    <xf numFmtId="0" fontId="8" fillId="18" borderId="60" xfId="0" applyFont="1" applyFill="1" applyBorder="1"/>
    <xf numFmtId="0" fontId="8" fillId="18" borderId="61" xfId="0" applyFont="1" applyFill="1" applyBorder="1"/>
    <xf numFmtId="16" fontId="2" fillId="20" borderId="14" xfId="0" applyNumberFormat="1" applyFont="1" applyFill="1" applyBorder="1" applyAlignment="1">
      <alignment vertical="center" wrapText="1"/>
    </xf>
    <xf numFmtId="0" fontId="2" fillId="20" borderId="5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16" fontId="5" fillId="3" borderId="55" xfId="0" applyNumberFormat="1" applyFont="1" applyFill="1" applyBorder="1" applyAlignment="1">
      <alignment horizontal="center" vertical="center" wrapText="1"/>
    </xf>
    <xf numFmtId="16" fontId="5" fillId="3" borderId="42" xfId="0" applyNumberFormat="1" applyFont="1" applyFill="1" applyBorder="1" applyAlignment="1">
      <alignment horizontal="center" vertical="center" wrapText="1"/>
    </xf>
    <xf numFmtId="16" fontId="5" fillId="3" borderId="62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5" xfId="0" applyFont="1" applyFill="1" applyBorder="1" applyAlignment="1">
      <alignment horizontal="center" vertical="center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16" xfId="0" applyFont="1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aoccfaria/Desktop/AUTO_ORC/App%20ORC/Caracteristricas_O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45BFBE-D73F-498E-B4CC-12AC72A7131B}" name="Tabela3" displayName="Tabela3" ref="K5:M76" totalsRowShown="0">
  <autoFilter ref="K5:M76" xr:uid="{8845BFBE-D73F-498E-B4CC-12AC72A7131B}"/>
  <sortState xmlns:xlrd2="http://schemas.microsoft.com/office/spreadsheetml/2017/richdata2" ref="K6:M67">
    <sortCondition ref="M5:M67"/>
  </sortState>
  <tableColumns count="3">
    <tableColumn id="1" xr3:uid="{27E9B606-9756-47DF-912A-EBF746356F53}" name="z"/>
    <tableColumn id="2" xr3:uid="{BE9EE1D5-FAC7-4044-8D84-79CC1EA07476}" name="x"/>
    <tableColumn id="3" xr3:uid="{715591CD-85E4-4D4E-A1E2-2D11CCF1FFFA}" name="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ABDA1-6836-4B4A-963C-6AFD227B8397}" name="Tabela1" displayName="Tabela1" ref="A1:B9" totalsRowShown="0">
  <autoFilter ref="A1:B9" xr:uid="{412ABDA1-6836-4B4A-963C-6AFD227B8397}"/>
  <tableColumns count="2">
    <tableColumn id="1" xr3:uid="{E08143C9-D256-48AB-95AF-5B19655A870E}" name="Cor"/>
    <tableColumn id="2" xr3:uid="{46994CCB-3355-4D60-80F3-F4651B3E1A22}" name="Preço/litr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EB72A-2E25-4CEC-BA09-74FD5C7BE1C0}" name="Tabela2" displayName="Tabela2" ref="B68:D77" totalsRowShown="0">
  <autoFilter ref="B68:D77" xr:uid="{886EB72A-2E25-4CEC-BA09-74FD5C7BE1C0}"/>
  <tableColumns count="3">
    <tableColumn id="1" xr3:uid="{40BD4CCC-F1FE-46FD-9F84-D309686F729E}" name="z"/>
    <tableColumn id="2" xr3:uid="{27D83BF5-C313-49BB-AC7E-1D9741330755}" name="x"/>
    <tableColumn id="3" xr3:uid="{C2382036-52A4-4535-B9F1-4B7D94124E51}" name="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8"/>
  <sheetViews>
    <sheetView tabSelected="1" topLeftCell="A10" zoomScale="70" zoomScaleNormal="70" workbookViewId="0">
      <selection activeCell="A22" sqref="A22:AF567"/>
    </sheetView>
  </sheetViews>
  <sheetFormatPr defaultRowHeight="15" x14ac:dyDescent="0.25"/>
  <cols>
    <col min="1" max="1" width="25.5703125" bestFit="1" customWidth="1"/>
    <col min="2" max="2" width="28.42578125" bestFit="1" customWidth="1"/>
    <col min="3" max="3" width="31.85546875" bestFit="1" customWidth="1"/>
    <col min="4" max="4" width="13.140625" bestFit="1" customWidth="1"/>
    <col min="5" max="5" width="31.85546875" bestFit="1" customWidth="1"/>
    <col min="6" max="6" width="16.28515625" customWidth="1"/>
    <col min="7" max="7" width="31.85546875" bestFit="1" customWidth="1"/>
    <col min="8" max="8" width="50.28515625" bestFit="1" customWidth="1"/>
    <col min="9" max="9" width="31.85546875" bestFit="1" customWidth="1"/>
    <col min="10" max="10" width="13.140625" bestFit="1" customWidth="1"/>
    <col min="11" max="11" width="31.85546875" bestFit="1" customWidth="1"/>
    <col min="12" max="12" width="14.140625" customWidth="1"/>
    <col min="13" max="13" width="31.85546875" bestFit="1" customWidth="1"/>
    <col min="14" max="14" width="13.140625" bestFit="1" customWidth="1"/>
    <col min="15" max="15" width="31.85546875" bestFit="1" customWidth="1"/>
    <col min="16" max="16" width="12.28515625" bestFit="1" customWidth="1"/>
    <col min="17" max="17" width="11" bestFit="1" customWidth="1"/>
    <col min="18" max="18" width="11.5703125" bestFit="1" customWidth="1"/>
    <col min="19" max="19" width="35.140625" bestFit="1" customWidth="1"/>
    <col min="20" max="20" width="12.140625" bestFit="1" customWidth="1"/>
    <col min="21" max="22" width="13.140625" bestFit="1" customWidth="1"/>
    <col min="23" max="23" width="21.42578125" bestFit="1" customWidth="1"/>
    <col min="24" max="24" width="11.28515625" bestFit="1" customWidth="1"/>
    <col min="25" max="26" width="16.7109375" bestFit="1" customWidth="1"/>
    <col min="27" max="27" width="3.7109375" bestFit="1" customWidth="1"/>
    <col min="28" max="28" width="11" bestFit="1" customWidth="1"/>
    <col min="29" max="29" width="10.5703125" bestFit="1" customWidth="1"/>
    <col min="30" max="30" width="10" bestFit="1" customWidth="1"/>
    <col min="31" max="31" width="8" bestFit="1" customWidth="1"/>
    <col min="32" max="32" width="9.140625" customWidth="1"/>
    <col min="33" max="33" width="5.140625" bestFit="1" customWidth="1"/>
  </cols>
  <sheetData>
    <row r="1" spans="1:33" ht="31.5" customHeight="1" thickTop="1" thickBot="1" x14ac:dyDescent="0.3">
      <c r="A1" s="2" t="e">
        <f>[1]Sheet1!A1</f>
        <v>#REF!</v>
      </c>
      <c r="B1" s="18" t="s">
        <v>0</v>
      </c>
      <c r="C1" s="16" t="e">
        <f>IF(C19&gt;100,C19/10,C19)</f>
        <v>#REF!</v>
      </c>
      <c r="D1" s="15" t="s">
        <v>1</v>
      </c>
      <c r="E1" s="16" t="e">
        <f>IF(D18&gt;100,D18/10,D18)</f>
        <v>#REF!</v>
      </c>
      <c r="F1" s="13" t="s">
        <v>2</v>
      </c>
      <c r="G1" s="14" t="e">
        <f>IF(F19&gt;10,F19/10,F19)</f>
        <v>#REF!</v>
      </c>
      <c r="H1" s="3"/>
      <c r="I1" s="3"/>
      <c r="J1" s="3"/>
      <c r="K1" s="3"/>
      <c r="L1" s="3"/>
      <c r="M1" s="3"/>
      <c r="N1" s="3"/>
      <c r="O1" s="3"/>
      <c r="R1" s="3"/>
      <c r="S1" s="3"/>
      <c r="T1" s="3"/>
      <c r="U1" s="3"/>
      <c r="AG1" s="115">
        <v>1</v>
      </c>
    </row>
    <row r="2" spans="1:33" ht="31.5" thickTop="1" thickBot="1" x14ac:dyDescent="0.3">
      <c r="A2" s="2" t="e">
        <f>[1]Sheet1!A2</f>
        <v>#REF!</v>
      </c>
      <c r="B2" s="19" t="s">
        <v>5</v>
      </c>
      <c r="C2" s="63" t="e">
        <f>SUBSTITUTE(SUBSTITUTE(A2,CHAR(10),"")," ","")</f>
        <v>#REF!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s="1"/>
      <c r="S2" s="1"/>
      <c r="T2" s="1"/>
      <c r="U2" s="1"/>
      <c r="AG2" s="116"/>
    </row>
    <row r="3" spans="1:33" ht="91.5" thickTop="1" thickBot="1" x14ac:dyDescent="0.3">
      <c r="A3" s="2" t="e">
        <f>[1]Sheet1!A3</f>
        <v>#REF!</v>
      </c>
      <c r="B3" s="22" t="s">
        <v>158</v>
      </c>
      <c r="C3" s="56" t="e">
        <f>SUBSTITUTE(SUBSTITUTE(MID(A3,1,J15-1),CHAR(10),"")," ","")</f>
        <v>#REF!</v>
      </c>
      <c r="D3" s="23" t="s">
        <v>159</v>
      </c>
      <c r="E3" s="55" t="e">
        <f>SUBSTITUTE(SUBSTITUTE(MID(A3,J15,I15-J15),CHAR(10),"")," ","")</f>
        <v>#REF!</v>
      </c>
      <c r="F3" s="6" t="s">
        <v>160</v>
      </c>
      <c r="G3" s="7" t="e">
        <f>SUBSTITUTE(SUBSTITUTE(MID(A3,I15,J16-I15),CHAR(10),"")," ","")</f>
        <v>#REF!</v>
      </c>
      <c r="H3" s="9" t="s">
        <v>161</v>
      </c>
      <c r="I3" s="10" t="e">
        <f>SUBSTITUTE(SUBSTITUTE(MID(A3,J16,I16-J16),CHAR(10),"")," ","")</f>
        <v>#REF!</v>
      </c>
      <c r="J3" s="6" t="s">
        <v>162</v>
      </c>
      <c r="K3" s="11" t="e">
        <f>SUBSTITUTE(SUBSTITUTE(MID(A3,I16,J17-I16),CHAR(10),"")," ","")</f>
        <v>#REF!</v>
      </c>
      <c r="L3" s="8" t="s">
        <v>164</v>
      </c>
      <c r="M3" s="10" t="e">
        <f>SUBSTITUTE(SUBSTITUTE(MID(K16,K17,6),CHAR(10),"")," ","")</f>
        <v>#REF!</v>
      </c>
      <c r="N3" s="6" t="s">
        <v>165</v>
      </c>
      <c r="O3" s="11" t="e">
        <f>SUBSTITUTE(SUBSTITUTE(MID(A3,I17,J18-I17),CHAR(10),"")," ","")</f>
        <v>#REF!</v>
      </c>
      <c r="P3" s="8" t="s">
        <v>166</v>
      </c>
      <c r="Q3" s="12" t="e">
        <f>SUBSTITUTE(SUBSTITUTE(MID(A3,J18,I18-J18),CHAR(10),"")," ","")</f>
        <v>#REF!</v>
      </c>
      <c r="R3" s="6" t="s">
        <v>167</v>
      </c>
      <c r="S3" s="11" t="e">
        <f>SUBSTITUTE(SUBSTITUTE(MID(A3,I18,J19-I18),CHAR(10),"")," ","")</f>
        <v>#REF!</v>
      </c>
      <c r="T3" s="8" t="s">
        <v>168</v>
      </c>
      <c r="U3" s="12" t="e">
        <f>SUBSTITUTE(SUBSTITUTE(MID(A3,J19,I19-J19),CHAR(10),"")," ","")</f>
        <v>#REF!</v>
      </c>
      <c r="AG3" s="116"/>
    </row>
    <row r="4" spans="1:33" ht="16.5" thickTop="1" thickBot="1" x14ac:dyDescent="0.3">
      <c r="A4" s="2" t="e">
        <f>[1]Sheet1!A4</f>
        <v>#REF!</v>
      </c>
      <c r="B4" s="61" t="s">
        <v>157</v>
      </c>
      <c r="C4" s="62">
        <f>IFERROR(SUBSTITUTE(SUBSTITUTE(MID(AD4,1,U14-1),CHAR(10),"")," ","")*1,0)</f>
        <v>0</v>
      </c>
      <c r="D4" s="59" t="s">
        <v>169</v>
      </c>
      <c r="E4" s="60">
        <f>IFERROR(SUBSTITUTE(SUBSTITUTE(MID(AD4,U14,V14-U14),CHAR(10),"")," ","")*1,0)</f>
        <v>0</v>
      </c>
      <c r="F4" s="57" t="s">
        <v>170</v>
      </c>
      <c r="G4" s="35">
        <f>IFERROR(SUBSTITUTE(SUBSTITUTE(MID(AD4,V14,U15-V14),CHAR(10),"")," ","")*1,0)</f>
        <v>0</v>
      </c>
      <c r="H4" s="26" t="s">
        <v>171</v>
      </c>
      <c r="I4" s="27">
        <f>IFERROR(SUBSTITUTE(SUBSTITUTE(MID(AD4,U15,V15-U15),CHAR(10),"")," ","")*1,0)</f>
        <v>0</v>
      </c>
      <c r="J4" s="28" t="s">
        <v>172</v>
      </c>
      <c r="K4" s="36">
        <f>IFERROR(SUBSTITUTE(SUBSTITUTE(MID(AD4,V15,U16-V15),CHAR(10),"")," ","")*1,0)</f>
        <v>0</v>
      </c>
      <c r="L4" s="37" t="s">
        <v>173</v>
      </c>
      <c r="M4" s="38">
        <f>IFERROR(SUBSTITUTE(SUBSTITUTE(MID(AD4,U16,V16-U16),CHAR(10),"")," ","")*1,0)</f>
        <v>0</v>
      </c>
      <c r="N4" s="28" t="s">
        <v>163</v>
      </c>
      <c r="O4" s="25">
        <f>IFERROR(SUBSTITUTE(SUBSTITUTE(MID(AD4,V16,U17-V16),CHAR(10),"")," ","")*1,0)</f>
        <v>0</v>
      </c>
      <c r="P4" s="39" t="s">
        <v>174</v>
      </c>
      <c r="Q4" s="40">
        <f>IFERROR(SUBSTITUTE(SUBSTITUTE(MID(AD4,U17,V17-U17),CHAR(10),"")," ","")*1,0)</f>
        <v>0</v>
      </c>
      <c r="R4" s="41" t="s">
        <v>175</v>
      </c>
      <c r="S4" s="25">
        <f>IFERROR(SUBSTITUTE(SUBSTITUTE(MID(AD4,V17,U18-V17),CHAR(10),"")," ","")*1,0)</f>
        <v>0</v>
      </c>
      <c r="T4" s="26" t="s">
        <v>176</v>
      </c>
      <c r="U4" s="42">
        <f>IFERROR(SUBSTITUTE(SUBSTITUTE(MID(AD4,U18,V18-U18),CHAR(10),"")," ","")*1,0)</f>
        <v>0</v>
      </c>
      <c r="V4" s="29" t="s">
        <v>177</v>
      </c>
      <c r="W4" s="30">
        <f>IFERROR(SUBSTITUTE(SUBSTITUTE(MID(AD4,V18,U19-V18),CHAR(10),"")," ","")*1,0)</f>
        <v>0</v>
      </c>
      <c r="X4" s="31" t="s">
        <v>178</v>
      </c>
      <c r="Y4" s="32">
        <f>IFERROR(SUBSTITUTE(SUBSTITUTE(MID(AD4,U19,V19-U19),CHAR(10),"")," ","")*1,0)</f>
        <v>0</v>
      </c>
      <c r="Z4" s="33" t="s">
        <v>179</v>
      </c>
      <c r="AA4" s="30">
        <f>IFERROR(SUBSTITUTE(SUBSTITUTE(MID(AD4,V19,U20-V19),CHAR(10),"")," ","")*1,0)</f>
        <v>0</v>
      </c>
      <c r="AB4" s="31" t="s">
        <v>180</v>
      </c>
      <c r="AC4" s="34">
        <f>IFERROR(SUBSTITUTE(SUBSTITUTE(MID(AD4,U20,V20-U20),CHAR(10),"")," ","")*1,0)</f>
        <v>0</v>
      </c>
      <c r="AD4" s="85" t="e">
        <f>SUBSTITUTE(SUBSTITUTE(TRIM(SUBSTITUTE(A4,CHAR(32)," ")),")",5),"§",5)</f>
        <v>#REF!</v>
      </c>
      <c r="AG4" s="116"/>
    </row>
    <row r="5" spans="1:33" ht="106.5" customHeight="1" thickBot="1" x14ac:dyDescent="0.3">
      <c r="A5" s="2" t="e">
        <f>[1]Sheet1!A5</f>
        <v>#REF!</v>
      </c>
      <c r="B5" s="24" t="s">
        <v>8</v>
      </c>
      <c r="C5" s="58" t="e">
        <f>SUBSTITUTE(SUBSTITUTE(IF(OR(LEN(A5)&gt;LEN(SUBSTITUTE(A5,"S","")),LEN(A5)&gt;LEN(SUBSTITUTE(A5,"e","")),LEN(A5)&gt;LEN(SUBSTITUTE(A5,"m","")),LEN(A5)&gt;LEN(SUBSTITUTE(A5,"i","")),LEN(A5)&gt;LEN(SUBSTITUTE(A5,"m","")),LEN(A5)&gt;LEN(SUBSTITUTE(A5,"p","")),LEN(A5)&gt;LEN(SUBSTITUTE(A5,"r","")),LEN(A5)&gt;LEN(SUBSTITUTE(A5,"e","")),LEN(A5)&gt;LEN(SUBSTITUTE(A5,"s","")),LEN(A5)&gt;LEN(SUBSTITUTE(A5,"ã","")),LEN(A5)&gt;LEN(SUBSTITUTE(A5,"o",""))),"Sem Impressão",A5),CHAR(10),"")," ","")</f>
        <v>#REF!</v>
      </c>
      <c r="AG5" s="116"/>
    </row>
    <row r="6" spans="1:33" ht="55.5" customHeight="1" thickTop="1" thickBot="1" x14ac:dyDescent="0.3">
      <c r="A6" s="2" t="e">
        <f>[1]Sheet1!A6</f>
        <v>#REF!</v>
      </c>
      <c r="B6" s="20" t="s">
        <v>9</v>
      </c>
      <c r="C6" s="14" t="e">
        <f>SUBSTITUTE(SUBSTITUTE(A6,CHAR(10),"")," ","")</f>
        <v>#REF!</v>
      </c>
      <c r="D6" s="1"/>
      <c r="Z6" s="2"/>
      <c r="AG6" s="116"/>
    </row>
    <row r="7" spans="1:33" ht="31.5" thickTop="1" thickBot="1" x14ac:dyDescent="0.3">
      <c r="A7" s="2" t="e">
        <f>[1]Sheet1!A7</f>
        <v>#REF!</v>
      </c>
      <c r="B7" s="19" t="s">
        <v>10</v>
      </c>
      <c r="C7" s="17" t="e">
        <f>IF(IF(OR((LEN(A7)&gt;LEN(SUBSTITUTE(A7,"R",""))),(LEN(A7)&gt;LEN(SUBSTITUTE(A7,"v",""))),(LEN(A7)&gt;LEN(SUBSTITUTE(A7,"d","")))),"Revenda","Cliente")=IF(OR((LEN(A7)&gt;LEN(SUBSTITUTE(A7,"C",""))),(LEN(A7)&gt;LEN(SUBSTITUTE(A7,"l",""))),(LEN(A7)&gt;LEN(SUBSTITUTE(A7,"i",""))),(LEN(A7)&gt;LEN(SUBSTITUTE(A7,"t","")))),"Cliente","Revenda"),IF(OR((LEN(A7)&gt;LEN(SUBSTITUTE(A7,"R",""))),(LEN(A7)&gt;LEN(SUBSTITUTE(A7,"v",""))),(LEN(A7)&gt;LEN(SUBSTITUTE(A7,"d","")))),"Revenda","Cliente"),"ERRO!")</f>
        <v>#REF!</v>
      </c>
      <c r="D7" s="1"/>
      <c r="E7" s="1"/>
      <c r="J7" s="1"/>
      <c r="K7" s="1"/>
      <c r="L7" s="1"/>
      <c r="Q7" s="1"/>
      <c r="AG7" s="116"/>
    </row>
    <row r="8" spans="1:33" ht="159.75" customHeight="1" x14ac:dyDescent="0.25">
      <c r="A8" s="2" t="e">
        <f>[1]Sheet1!A8</f>
        <v>#REF!</v>
      </c>
      <c r="B8" s="113" t="s">
        <v>142</v>
      </c>
      <c r="C8" s="114"/>
      <c r="D8" s="111" t="s">
        <v>143</v>
      </c>
      <c r="E8" s="112"/>
      <c r="F8" s="113" t="s">
        <v>144</v>
      </c>
      <c r="G8" s="114"/>
      <c r="H8" s="111" t="s">
        <v>145</v>
      </c>
      <c r="I8" s="112"/>
      <c r="J8" s="113" t="s">
        <v>146</v>
      </c>
      <c r="K8" s="114"/>
      <c r="L8" s="111" t="s">
        <v>147</v>
      </c>
      <c r="M8" s="112"/>
      <c r="N8" s="113" t="s">
        <v>148</v>
      </c>
      <c r="O8" s="114"/>
      <c r="P8" s="111" t="s">
        <v>149</v>
      </c>
      <c r="Q8" s="112"/>
      <c r="R8" s="113" t="s">
        <v>150</v>
      </c>
      <c r="S8" s="114"/>
      <c r="T8" s="111" t="s">
        <v>151</v>
      </c>
      <c r="U8" s="112"/>
      <c r="V8" s="113" t="s">
        <v>2</v>
      </c>
      <c r="W8" s="114"/>
      <c r="Y8" s="2"/>
      <c r="AG8" s="116"/>
    </row>
    <row r="9" spans="1:33" ht="72" customHeight="1" thickBot="1" x14ac:dyDescent="0.3">
      <c r="A9" s="2" t="e">
        <f>[1]Sheet1!A9</f>
        <v>#REF!</v>
      </c>
      <c r="B9" s="50" t="e">
        <f>MID(A8,N15-3,4)</f>
        <v>#REF!</v>
      </c>
      <c r="C9" s="51" t="e">
        <f>MID(A8,N15+3,5)</f>
        <v>#REF!</v>
      </c>
      <c r="D9" s="53" t="e">
        <f>MID(A9,O15-3,4)</f>
        <v>#REF!</v>
      </c>
      <c r="E9" s="54" t="e">
        <f>MID(A9,O15+3,5)</f>
        <v>#REF!</v>
      </c>
      <c r="F9" s="50" t="e">
        <f>MID(A8,N16-3,4)</f>
        <v>#REF!</v>
      </c>
      <c r="G9" s="51" t="e">
        <f>MID(A8,N16+3,5)</f>
        <v>#REF!</v>
      </c>
      <c r="H9" s="53" t="e">
        <f>MID(A9,O16-3,4)</f>
        <v>#REF!</v>
      </c>
      <c r="I9" s="54" t="e">
        <f>MID(A9,O16+3,5)</f>
        <v>#REF!</v>
      </c>
      <c r="J9" s="50" t="e">
        <f>MID(A8,N17-3,4)</f>
        <v>#REF!</v>
      </c>
      <c r="K9" s="51" t="e">
        <f>MID(A8,N17+3,5)</f>
        <v>#REF!</v>
      </c>
      <c r="L9" s="53" t="e">
        <f>MID(A9,O17-3,4)</f>
        <v>#REF!</v>
      </c>
      <c r="M9" s="54" t="e">
        <f>MID(A9,O17+3,5)</f>
        <v>#REF!</v>
      </c>
      <c r="N9" s="50" t="e">
        <f>MID(A8,N18-3,4)</f>
        <v>#REF!</v>
      </c>
      <c r="O9" s="51" t="e">
        <f>MID(A8,N18+3,5)</f>
        <v>#REF!</v>
      </c>
      <c r="P9" s="53" t="e">
        <f>MID(A9,O18-3,4)</f>
        <v>#REF!</v>
      </c>
      <c r="Q9" s="54" t="e">
        <f>MID(A9,O18+3,5)</f>
        <v>#REF!</v>
      </c>
      <c r="R9" s="50" t="e">
        <f>MID(A8,N19-3,4)</f>
        <v>#REF!</v>
      </c>
      <c r="S9" s="51" t="e">
        <f>MID(A8,N19+3,5)</f>
        <v>#REF!</v>
      </c>
      <c r="T9" s="53" t="e">
        <f>MID(A9,O19-3,4)</f>
        <v>#REF!</v>
      </c>
      <c r="U9" s="54" t="e">
        <f>MID(A9,O19+3,5)</f>
        <v>#REF!</v>
      </c>
      <c r="V9" s="50" t="e">
        <f>MID(A12,N20-2,3)</f>
        <v>#REF!</v>
      </c>
      <c r="W9" s="51" t="e">
        <f>MID(A12,N20+3,5)</f>
        <v>#REF!</v>
      </c>
      <c r="AG9" s="116"/>
    </row>
    <row r="10" spans="1:33" ht="30.75" thickBot="1" x14ac:dyDescent="0.3">
      <c r="A10" s="2" t="e">
        <f>[1]Sheet1!A10</f>
        <v>#REF!</v>
      </c>
      <c r="B10" s="50" t="e">
        <f>SUBSTITUTE(B9,CHAR(10),"")</f>
        <v>#REF!</v>
      </c>
      <c r="C10" s="52" t="e">
        <f>SUBSTITUTE(SUBSTITUTE(C9,CHAR(10),""),"/"," / ")</f>
        <v>#REF!</v>
      </c>
      <c r="D10" s="50" t="e">
        <f t="shared" ref="D10:V10" si="0">SUBSTITUTE(D9,CHAR(10),"")</f>
        <v>#REF!</v>
      </c>
      <c r="E10" s="52" t="e">
        <f>SUBSTITUTE(SUBSTITUTE(E9,CHAR(10),""),"/"," / ")</f>
        <v>#REF!</v>
      </c>
      <c r="F10" s="50" t="e">
        <f t="shared" si="0"/>
        <v>#REF!</v>
      </c>
      <c r="G10" s="52" t="e">
        <f>SUBSTITUTE(SUBSTITUTE(G9,CHAR(10),""),"/"," / ")</f>
        <v>#REF!</v>
      </c>
      <c r="H10" s="50" t="e">
        <f t="shared" si="0"/>
        <v>#REF!</v>
      </c>
      <c r="I10" s="52" t="e">
        <f>SUBSTITUTE(SUBSTITUTE(I9,CHAR(10),""),"/"," / ")</f>
        <v>#REF!</v>
      </c>
      <c r="J10" s="50" t="e">
        <f t="shared" si="0"/>
        <v>#REF!</v>
      </c>
      <c r="K10" s="52" t="e">
        <f>SUBSTITUTE(SUBSTITUTE(K9,CHAR(10),""),"/"," / ")</f>
        <v>#REF!</v>
      </c>
      <c r="L10" s="50" t="e">
        <f t="shared" si="0"/>
        <v>#REF!</v>
      </c>
      <c r="M10" s="52" t="e">
        <f>SUBSTITUTE(SUBSTITUTE(M9,CHAR(10),""),"/"," / ")</f>
        <v>#REF!</v>
      </c>
      <c r="N10" s="50" t="e">
        <f t="shared" si="0"/>
        <v>#REF!</v>
      </c>
      <c r="O10" s="52" t="e">
        <f>SUBSTITUTE(SUBSTITUTE(O9,CHAR(10),""),"/"," / ")</f>
        <v>#REF!</v>
      </c>
      <c r="P10" s="50" t="e">
        <f t="shared" si="0"/>
        <v>#REF!</v>
      </c>
      <c r="Q10" s="52" t="e">
        <f>SUBSTITUTE(SUBSTITUTE(Q9,CHAR(10),""),"/"," / ")</f>
        <v>#REF!</v>
      </c>
      <c r="R10" s="50" t="e">
        <f t="shared" si="0"/>
        <v>#REF!</v>
      </c>
      <c r="S10" s="52" t="e">
        <f>SUBSTITUTE(SUBSTITUTE(S9,CHAR(10),""),"/"," / ")</f>
        <v>#REF!</v>
      </c>
      <c r="T10" s="50" t="e">
        <f t="shared" si="0"/>
        <v>#REF!</v>
      </c>
      <c r="U10" s="52" t="e">
        <f>SUBSTITUTE(SUBSTITUTE(U9,CHAR(10),""),"/"," / ")</f>
        <v>#REF!</v>
      </c>
      <c r="V10" s="50" t="e">
        <f t="shared" si="0"/>
        <v>#REF!</v>
      </c>
      <c r="W10" s="52" t="e">
        <f>SUBSTITUTE(SUBSTITUTE(W9,CHAR(10),""),"/"," / ")</f>
        <v>#REF!</v>
      </c>
      <c r="Y10" s="86" t="s">
        <v>206</v>
      </c>
      <c r="Z10" s="122" t="e">
        <f>FIND(",",A11)</f>
        <v>#REF!</v>
      </c>
      <c r="AG10" s="116"/>
    </row>
    <row r="11" spans="1:33" ht="80.25" customHeight="1" thickBot="1" x14ac:dyDescent="0.3">
      <c r="A11" s="2" t="e">
        <f>SUBSTITUTE([1]Sheet1!A11,"/","7")</f>
        <v>#REF!</v>
      </c>
      <c r="B11" s="109" t="str">
        <f>IFERROR(VLOOKUP("*"&amp;Sheet1!B10&amp;" -"&amp;Sheet1!C10&amp;"*",Tabela3[[x]:[c]],1,FALSE),"0% -Sem Serviço")</f>
        <v>0% -Sem Serviço</v>
      </c>
      <c r="C11" s="110"/>
      <c r="D11" s="109" t="str">
        <f>IFERROR(VLOOKUP("*"&amp;Sheet1!D10&amp;" -"&amp;Sheet1!E10&amp;"*",Tabela3[[x]:[c]],1,FALSE),"0% -Sem Serviço")</f>
        <v>0% -Sem Serviço</v>
      </c>
      <c r="E11" s="110"/>
      <c r="F11" s="109" t="str">
        <f>IFERROR(VLOOKUP("*"&amp;Sheet1!F10&amp;" -"&amp;Sheet1!G10&amp;"*",Tabela3[[x]:[c]],1,FALSE),"0% -Sem Serviço")</f>
        <v>0% -Sem Serviço</v>
      </c>
      <c r="G11" s="110"/>
      <c r="H11" s="109" t="str">
        <f>IFERROR(VLOOKUP("*"&amp;Sheet1!H10&amp;" -"&amp;Sheet1!I10&amp;"*",Tabela3[[x]:[c]],1,FALSE),"0% -Sem Serviço")</f>
        <v>0% -Sem Serviço</v>
      </c>
      <c r="I11" s="110"/>
      <c r="J11" s="109" t="str">
        <f>IFERROR(VLOOKUP("*"&amp;Sheet1!J10&amp;" -"&amp;Sheet1!K10&amp;"*",Tabela3[[x]:[c]],1,FALSE),"0% -Sem Serviço")</f>
        <v>0% -Sem Serviço</v>
      </c>
      <c r="K11" s="110"/>
      <c r="L11" s="109" t="str">
        <f>IFERROR(VLOOKUP("*"&amp;Sheet1!L10&amp;" -"&amp;Sheet1!M10&amp;"*",Tabela3[[x]:[c]],1,FALSE),"0% -Sem Serviço")</f>
        <v>0% -Sem Serviço</v>
      </c>
      <c r="M11" s="110"/>
      <c r="N11" s="109" t="str">
        <f>IFERROR(VLOOKUP("*"&amp;Sheet1!N10&amp;" -"&amp;Sheet1!O10&amp;"*",Tabela3[[x]:[c]],1,FALSE),"0% -Sem Serviço")</f>
        <v>0% -Sem Serviço</v>
      </c>
      <c r="O11" s="110"/>
      <c r="P11" s="109" t="str">
        <f>IFERROR(VLOOKUP("*"&amp;Sheet1!P10&amp;" -"&amp;Sheet1!Q10&amp;"*",Tabela3[[x]:[c]],1,FALSE),"0% -Sem Serviço")</f>
        <v>0% -Sem Serviço</v>
      </c>
      <c r="Q11" s="110"/>
      <c r="R11" s="109" t="str">
        <f>IFERROR(VLOOKUP("*"&amp;Sheet1!R10&amp;" -"&amp;Sheet1!S10&amp;"*",Tabela3[[x]:[c]],1,FALSE),"0% -Sem Serviço")</f>
        <v>0% -Sem Serviço</v>
      </c>
      <c r="S11" s="110"/>
      <c r="T11" s="109" t="str">
        <f>IFERROR(VLOOKUP("*"&amp;Sheet1!T10&amp;" -"&amp;Sheet1!U10&amp;"*",Tabela3[[x]:[c]],1,FALSE),"0% -Sem Serviço")</f>
        <v>0% -Sem Serviço</v>
      </c>
      <c r="U11" s="110"/>
      <c r="V11" s="109" t="str">
        <f>IFERROR(VLOOKUP("*"&amp;Sheet1!V10&amp;" -"&amp;Sheet1!W10&amp;"*",Tabela2[[x]:[c]],1,FALSE),"0% -Sem Serviço")</f>
        <v>0% -Sem Serviço</v>
      </c>
      <c r="W11" s="110"/>
      <c r="Y11" s="87" t="e">
        <f>MID(A11,1,Z10-1)&amp;""&amp;MID(A11,Z10,3)</f>
        <v>#REF!</v>
      </c>
      <c r="Z11" s="123"/>
      <c r="AG11" s="116"/>
    </row>
    <row r="12" spans="1:33" ht="32.25" thickBot="1" x14ac:dyDescent="0.3">
      <c r="A12" s="2" t="e">
        <f>SUBSTITUTE([1]Sheet1!A12,"/","7")</f>
        <v>#REF!</v>
      </c>
      <c r="B12" s="49" t="s">
        <v>183</v>
      </c>
      <c r="C12" s="48" t="e">
        <f>IF($A$15="Manter",IF(B13=0,"Sem Impressão",IF(IFERROR(FIND("P",B13),0)&gt;0,"Preto",IF(IFERROR(FIND("S",B13),0)&gt;0,"Sem Impressão",IF(IFERROR(FIND("C",B13),0)&gt;0,"Cinza",IF(IFERROR(FIND("V",B13),0)&gt;0,"Vermelho",IF(IFERROR(FIND("A",B13),0)&gt;0,"Azul",IF(IFERROR(FIND("D",B13),0)&gt;0,"Dourado",IF(IFERROR(FIND("B",B13),0)&gt;0,"Branco","Sem Impressão")))))))),$A$15)</f>
        <v>#REF!</v>
      </c>
      <c r="D12" s="47" t="s">
        <v>184</v>
      </c>
      <c r="E12" s="48" t="e">
        <f>IF($A$16="Manter",IF(C13=0,"Sem Impressão",IF(IFERROR(FIND("P",C13),0)&gt;0,"Preto",IF(IFERROR(FIND("S",C13),0)&gt;0,"Sem Impressão",IF(IFERROR(FIND("C",C13),0)&gt;0,"Cinza",IF(IFERROR(FIND("V",C13),0)&gt;0,"Vermelho",IF(IFERROR(FIND("A",C13),0)&gt;0,"Azul",IF(IFERROR(FIND("D",C13),0)&gt;0,"Dourado",IF(IFERROR(FIND("B",C13),0)&gt;0,"Branco","Sem Impressão")))))))),$A$16)</f>
        <v>#REF!</v>
      </c>
      <c r="F12" s="47" t="s">
        <v>185</v>
      </c>
      <c r="G12" s="48" t="e">
        <f>IF($A$17="Manter",IF(D13=0,"Sem Impressão",IF(IFERROR(FIND("P",D13),0)&gt;0,"Preto",IF(IFERROR(FIND("S",D13),0)&gt;0,"Sem Impressão",IF(IFERROR(FIND("C",D13),0)&gt;0,"Cinza",IF(IFERROR(FIND("V",D13),0)&gt;0,"Vermelho",IF(IFERROR(FIND("A",D13),0)&gt;0,"Azul",IF(IFERROR(FIND("D",D13),0)&gt;0,"Dourado",IF(IFERROR(FIND("B",D13),0)&gt;0,"Branco","Sem Impressão")))))))),$A$17)</f>
        <v>#REF!</v>
      </c>
      <c r="H12" s="47" t="s">
        <v>186</v>
      </c>
      <c r="I12" s="48" t="e">
        <f>IF($A$18="Manter",IF(E13=0,"Sem Impressão",IF(IFERROR(FIND("P",E13),0)&gt;0,"Preto",IF(IFERROR(FIND("S",E13),0)&gt;0,"Sem Impressão",IF(IFERROR(FIND("C",E13),0)&gt;0,"Cinza",IF(IFERROR(FIND("V",E13),0)&gt;0,"Vermelho",IF(IFERROR(FIND("A",E13),0)&gt;0,"Azul",IF(IFERROR(FIND("D",E13),0)&gt;0,"Dourado",IF(IFERROR(FIND("B",E13),0)&gt;0,"Branco","Sem Impressão")))))))),$A$18)</f>
        <v>#REF!</v>
      </c>
      <c r="J12" s="47" t="s">
        <v>187</v>
      </c>
      <c r="K12" s="48" t="e">
        <f>IF($A$19="Manter",IF(F13=0,"Sem Impressão",IF(IFERROR(FIND("P",F13),0)&gt;0,"Preto",IF(IFERROR(FIND("S",F13),0)&gt;0,"Sem Impressão",IF(IFERROR(FIND("C",F13),0)&gt;0,"Cinza",IF(IFERROR(FIND("V",F13),0)&gt;0,"Vermelho",IF(IFERROR(FIND("A",F13),0)&gt;0,"Azul",IF(IFERROR(FIND("D",F13),0)&gt;0,"Dourado",IF(IFERROR(FIND("B",F13),0)&gt;0,"Branco","Sem Impressão")))))))),$A$19)</f>
        <v>#REF!</v>
      </c>
      <c r="L12" s="47" t="s">
        <v>188</v>
      </c>
      <c r="M12" s="48" t="e">
        <f>IF($A$20="Manter",IF(G13=0,"Sem Impressão",IF(IFERROR(FIND("P",G13),0)&gt;0,"Preto",IF(IFERROR(FIND("S",G13),0)&gt;0,"Sem Impressão",IF(IFERROR(FIND("C",G13),0)&gt;0,"Cinza",IF(IFERROR(FIND("V",G13),0)&gt;0,"Vermelho",IF(IFERROR(FIND("A",G13),0)&gt;0,"Azul",IF(IFERROR(FIND("D",G13),0)&gt;0,"Dourado",IF(IFERROR(FIND("B",G13),0)&gt;0,"Branco","Sem Impressão")))))))),$A$20)</f>
        <v>#REF!</v>
      </c>
      <c r="N12" s="47" t="s">
        <v>189</v>
      </c>
      <c r="O12" s="48" t="e">
        <f>IF($A$21="Manter",IF(H13=0,"Sem Impressão",IF(IFERROR(FIND("P",H13),0)&gt;0,"Preto",IF(IFERROR(FIND("S",H13),0)&gt;0,"Sem Impressão",IF(IFERROR(FIND("C",H13),0)&gt;0,"Cinza",IF(IFERROR(FIND("V",H13),0)&gt;0,"Vermelho",IF(IFERROR(FIND("A",H13),0)&gt;0,"Azul",IF(IFERROR(FIND("D",H13),0)&gt;0,"Dourado",IF(IFERROR(FIND("B",H13),0)&gt;0,"Branco","Sem Impressão")))))))),$A$21)</f>
        <v>#REF!</v>
      </c>
      <c r="AG12" s="116"/>
    </row>
    <row r="13" spans="1:33" ht="34.5" customHeight="1" thickBot="1" x14ac:dyDescent="0.3">
      <c r="A13" s="2" t="e">
        <f>[1]Sheet1!A13</f>
        <v>#REF!</v>
      </c>
      <c r="B13" s="49" t="e">
        <f>[1]Sheet1!B13</f>
        <v>#REF!</v>
      </c>
      <c r="C13" s="49" t="e">
        <f>[1]Sheet1!C13</f>
        <v>#REF!</v>
      </c>
      <c r="D13" s="49" t="e">
        <f>[1]Sheet1!D13</f>
        <v>#REF!</v>
      </c>
      <c r="E13" s="49" t="e">
        <f>[1]Sheet1!E13</f>
        <v>#REF!</v>
      </c>
      <c r="F13" s="49" t="e">
        <f>[1]Sheet1!F13</f>
        <v>#REF!</v>
      </c>
      <c r="G13" s="49" t="e">
        <f>[1]Sheet1!G13</f>
        <v>#REF!</v>
      </c>
      <c r="H13" s="49" t="e">
        <f>[1]Sheet1!H13</f>
        <v>#REF!</v>
      </c>
      <c r="L13" s="1"/>
      <c r="N13" s="1"/>
      <c r="P13" s="43"/>
      <c r="Q13" s="1"/>
      <c r="R13" s="1" t="s">
        <v>181</v>
      </c>
      <c r="S13" s="100" t="s">
        <v>153</v>
      </c>
      <c r="T13" s="64" t="s">
        <v>7</v>
      </c>
      <c r="U13" s="64" t="s">
        <v>4</v>
      </c>
      <c r="V13" s="65" t="s">
        <v>152</v>
      </c>
      <c r="AG13" s="116"/>
    </row>
    <row r="14" spans="1:33" ht="18.75" customHeight="1" thickBot="1" x14ac:dyDescent="0.3">
      <c r="A14" s="2" t="e">
        <f>[1]Sheet1!A14</f>
        <v>#REF!</v>
      </c>
      <c r="B14" s="43"/>
      <c r="C14" s="83" t="s">
        <v>202</v>
      </c>
      <c r="D14" s="83" t="s">
        <v>203</v>
      </c>
      <c r="E14" s="83" t="s">
        <v>204</v>
      </c>
      <c r="F14" s="84" t="s">
        <v>205</v>
      </c>
      <c r="G14" s="103" t="s">
        <v>155</v>
      </c>
      <c r="H14" s="69" t="s">
        <v>7</v>
      </c>
      <c r="I14" s="69" t="s">
        <v>3</v>
      </c>
      <c r="J14" s="69" t="s">
        <v>4</v>
      </c>
      <c r="K14" s="70" t="s">
        <v>6</v>
      </c>
      <c r="L14" s="94" t="s">
        <v>154</v>
      </c>
      <c r="M14" s="64" t="s">
        <v>139</v>
      </c>
      <c r="N14" s="64" t="s">
        <v>140</v>
      </c>
      <c r="O14" s="65" t="s">
        <v>141</v>
      </c>
      <c r="P14" s="1"/>
      <c r="Q14" s="1"/>
      <c r="R14" s="1"/>
      <c r="S14" s="101"/>
      <c r="T14" s="45">
        <v>1</v>
      </c>
      <c r="U14" s="45" t="e">
        <f>FIND(" ",AD4)</f>
        <v>#REF!</v>
      </c>
      <c r="V14" s="66" t="e">
        <f>FIND(CHAR(10),AD4)</f>
        <v>#REF!</v>
      </c>
      <c r="W14" s="119" t="s">
        <v>200</v>
      </c>
      <c r="X14" s="120"/>
      <c r="Y14" s="120"/>
      <c r="Z14" s="120"/>
      <c r="AA14" s="120"/>
      <c r="AB14" s="121"/>
      <c r="AG14" s="116"/>
    </row>
    <row r="15" spans="1:33" ht="18.75" customHeight="1" thickBot="1" x14ac:dyDescent="0.3">
      <c r="A15" s="2" t="e">
        <f>[1]Sheet1!A15</f>
        <v>#REF!</v>
      </c>
      <c r="B15" s="80" t="s">
        <v>201</v>
      </c>
      <c r="C15" s="81" t="e" cm="1">
        <f t="array" ref="C15">IF(AE16="Manter",IFERROR(IF(SUBSTITUTE(MID($A$10,AB15,AB16-AB15),CHAR(10),"")*1&gt;100,SUBSTITUTE(MID($A$10,AB15,AB16-AB15),CHAR(10),"")*1/100,SUBSTITUTE(MID($A$10,AB15,AB16-AB15),CHAR(10),"")*1),0),IF(AE16="Não",0,IF(AE16="Sim",_xlfn.IFS(AND(C1&gt;0,C1&lt;=22),0.5,AND(C1&gt;22,C1&lt;=32),0.7,AND(C1&gt;32,C1&lt;=40),0.7,AND(C1&gt;40,C1&lt;=50),0.9,C1&gt;50,1.5))))</f>
        <v>#REF!</v>
      </c>
      <c r="D15" s="81">
        <f>IFERROR(IF(SUBSTITUTE(MID($A$10,AB16,AB17-AB16),CHAR(10),"")*1&gt;100,SUBSTITUTE(MID($A$10,AB16,AB17-AB16),CHAR(10),"")*1/100,SUBSTITUTE(MID($A$10,AB16,AB17-AB16),CHAR(10),"")*1),0)</f>
        <v>0</v>
      </c>
      <c r="E15" s="81">
        <f>IFERROR(IF(SUBSTITUTE(MID($A$10,AB17,AB18-AB17),CHAR(10),"")*1&gt;100,SUBSTITUTE(MID($A$10,AB17,AB18-AB17),CHAR(10),"")*1/100,SUBSTITUTE(MID($A$10,AB17,AB18-AB17),CHAR(10),"")*1),0)</f>
        <v>0</v>
      </c>
      <c r="F15" s="82">
        <f>IFERROR(IF(SUBSTITUTE(TRIM(MID($A$10,AB18,AB19-AB18)),CHAR(10),"")*1&gt;100,SUBSTITUTE(TRIM(MID($A$10,AB18,AB19-AB18)),CHAR(10),"")*1/100,SUBSTITUTE(TRIM(MID($A$10,AB18,AB19-AB18)),CHAR(10),"")*1),0)</f>
        <v>0</v>
      </c>
      <c r="G15" s="104"/>
      <c r="H15" s="44">
        <v>1</v>
      </c>
      <c r="I15" s="44" t="e">
        <f>FIND(CHAR(10),A3)</f>
        <v>#REF!</v>
      </c>
      <c r="J15" s="44" t="e">
        <f>FIND(" ",A3)</f>
        <v>#REF!</v>
      </c>
      <c r="K15" s="71"/>
      <c r="L15" s="95"/>
      <c r="M15" s="45">
        <v>1</v>
      </c>
      <c r="N15" s="45" t="e">
        <f>FIND("%",A8)</f>
        <v>#REF!</v>
      </c>
      <c r="O15" s="66" t="e">
        <f>FIND("%",A9)</f>
        <v>#REF!</v>
      </c>
      <c r="P15" s="106" t="s">
        <v>182</v>
      </c>
      <c r="Q15" s="74">
        <v>1</v>
      </c>
      <c r="R15" s="75" t="e">
        <f>FIND(CHAR(10),A12,FIND(CHAR(10),A12)+1)</f>
        <v>#REF!</v>
      </c>
      <c r="S15" s="101"/>
      <c r="T15" s="45">
        <v>2</v>
      </c>
      <c r="U15" s="45" t="e">
        <f>FIND(" ",AD4,FIND(" ",AD4)+1)</f>
        <v>#REF!</v>
      </c>
      <c r="V15" s="66" t="e">
        <f>FIND(CHAR(10),AD4,FIND(CHAR(10),AD4)+1)</f>
        <v>#REF!</v>
      </c>
      <c r="W15" s="78"/>
      <c r="X15" s="46"/>
      <c r="Y15" s="46"/>
      <c r="Z15" s="46"/>
      <c r="AA15" s="46"/>
      <c r="AB15" s="54">
        <v>1</v>
      </c>
      <c r="AC15" s="64"/>
      <c r="AD15" s="64" t="s">
        <v>210</v>
      </c>
      <c r="AE15" s="64" t="s">
        <v>211</v>
      </c>
      <c r="AG15" s="117"/>
    </row>
    <row r="16" spans="1:33" ht="18.75" customHeight="1" thickBot="1" x14ac:dyDescent="0.3">
      <c r="A16" s="2" t="e">
        <f>[1]Sheet1!A16</f>
        <v>#REF!</v>
      </c>
      <c r="B16" s="100" t="s">
        <v>156</v>
      </c>
      <c r="C16" s="64" t="s">
        <v>0</v>
      </c>
      <c r="D16" s="64" t="s">
        <v>1</v>
      </c>
      <c r="E16" s="64"/>
      <c r="F16" s="65" t="s">
        <v>2</v>
      </c>
      <c r="G16" s="104"/>
      <c r="H16" s="44">
        <v>2</v>
      </c>
      <c r="I16" s="44" t="e">
        <f>FIND(CHAR(10),A3,FIND(CHAR(10),A3)+1)</f>
        <v>#REF!</v>
      </c>
      <c r="J16" s="44" t="e">
        <f>FIND(" ",A3,FIND(" ",A3)+1)</f>
        <v>#REF!</v>
      </c>
      <c r="K16" s="71" t="e">
        <f>MID(A3,I16,I17-I16)</f>
        <v>#REF!</v>
      </c>
      <c r="L16" s="95"/>
      <c r="M16" s="45">
        <v>2</v>
      </c>
      <c r="N16" s="45" t="e">
        <f>FIND("%",A8,FIND("%",A8)+1)</f>
        <v>#REF!</v>
      </c>
      <c r="O16" s="66" t="e">
        <f>FIND("%",A9,FIND("%",A9)+1)</f>
        <v>#REF!</v>
      </c>
      <c r="P16" s="107"/>
      <c r="Q16" s="46">
        <v>2</v>
      </c>
      <c r="R16" s="54" t="e">
        <f>FIND(CHAR(10),A12,FIND(CHAR(10),A12,FIND(CHAR(10),A12,FIND(CHAR(10),A12)+1)+1)+1)</f>
        <v>#REF!</v>
      </c>
      <c r="S16" s="101"/>
      <c r="T16" s="45">
        <v>3</v>
      </c>
      <c r="U16" s="45" t="e">
        <f>FIND(" ",AD4,FIND(" ",AD4,FIND(" ",AD4)+1)+1)</f>
        <v>#REF!</v>
      </c>
      <c r="V16" s="66" t="e">
        <f>FIND(CHAR(10),AD4,FIND(CHAR(10),AD4,FIND(CHAR(10),AD4)+1)+1)</f>
        <v>#REF!</v>
      </c>
      <c r="W16" s="78">
        <v>1</v>
      </c>
      <c r="X16" s="46" t="e">
        <f>FIND(CHAR(10),A10)</f>
        <v>#REF!</v>
      </c>
      <c r="Y16" s="46" t="e">
        <f>X16</f>
        <v>#REF!</v>
      </c>
      <c r="Z16" s="46" t="e">
        <f>IF(Y16=Z15,"Não","Sim")</f>
        <v>#REF!</v>
      </c>
      <c r="AA16" s="46">
        <f>Z20-3</f>
        <v>-3</v>
      </c>
      <c r="AB16" s="54">
        <f>IFERROR(_xlfn.XLOOKUP(AA16,$W$16:$W$20,$Y$16:$Y$20),1)</f>
        <v>1</v>
      </c>
      <c r="AC16" s="64" t="s">
        <v>202</v>
      </c>
      <c r="AD16" s="64" t="e">
        <f>[1]Sheet1!$A$55</f>
        <v>#REF!</v>
      </c>
      <c r="AE16" s="64" t="e">
        <f>[1]Sheet1!$A$59</f>
        <v>#REF!</v>
      </c>
      <c r="AG16" s="117"/>
    </row>
    <row r="17" spans="1:33" ht="18.75" customHeight="1" thickBot="1" x14ac:dyDescent="0.3">
      <c r="A17" s="2" t="e">
        <f>[1]Sheet1!A17</f>
        <v>#REF!</v>
      </c>
      <c r="B17" s="101"/>
      <c r="C17" s="45" t="e">
        <f>LEFT(A1,SEARCH(" ",A1))</f>
        <v>#REF!</v>
      </c>
      <c r="D17" s="45" t="e">
        <f>SUBSTITUTE(SUBSTITUTE(SUBSTITUTE(LEFT(C18,SEARCH(" ",C18)),".",",")," ",""),CHAR(10),"")*1</f>
        <v>#REF!</v>
      </c>
      <c r="E17" s="45"/>
      <c r="F17" s="66" t="e">
        <f>FIND(CHAR(10),C18)</f>
        <v>#REF!</v>
      </c>
      <c r="G17" s="104"/>
      <c r="H17" s="44">
        <v>3</v>
      </c>
      <c r="I17" s="44" t="e">
        <f>FIND(CHAR(10),A3,FIND(CHAR(10),A3,FIND(CHAR(10),A3)+1)+1)</f>
        <v>#REF!</v>
      </c>
      <c r="J17" s="44" t="e">
        <f>FIND(" ",A3,FIND(" ",A3,FIND(" ",A3)+1)+1)</f>
        <v>#REF!</v>
      </c>
      <c r="K17" s="71" t="e">
        <f>FIND(" ",K16)</f>
        <v>#REF!</v>
      </c>
      <c r="L17" s="95"/>
      <c r="M17" s="45">
        <v>3</v>
      </c>
      <c r="N17" s="45" t="e">
        <f>FIND("%",A8,FIND("%",A8,FIND("%",A8)+1)+1)</f>
        <v>#REF!</v>
      </c>
      <c r="O17" s="66" t="e">
        <f>FIND("%",A9,FIND("%",A9,FIND("%",A9)+1)+1)</f>
        <v>#REF!</v>
      </c>
      <c r="P17" s="107"/>
      <c r="Q17" s="46">
        <v>3</v>
      </c>
      <c r="R17" s="54" t="e">
        <f>FIND(CHAR(10),A12,FIND(CHAR(10),A12,FIND(CHAR(10),A12,FIND(CHAR(10),A12,FIND(CHAR(10),A12,FIND(CHAR(10),A12)+1)+1)+1)+1)+1)</f>
        <v>#REF!</v>
      </c>
      <c r="S17" s="101"/>
      <c r="T17" s="45">
        <v>4</v>
      </c>
      <c r="U17" s="45" t="e">
        <f>FIND(" ",AD4,FIND(" ",AD4,FIND(" ",AD4,FIND(" ",AD4)+1)+1)+1)</f>
        <v>#REF!</v>
      </c>
      <c r="V17" s="66" t="e">
        <f>FIND(CHAR(10),AD4,FIND(CHAR(10),AD4,FIND(CHAR(10),AD4,FIND(CHAR(10),AD4)+1)+1)+1)</f>
        <v>#REF!</v>
      </c>
      <c r="W17" s="78">
        <v>2</v>
      </c>
      <c r="X17" s="46" t="e">
        <f>FIND(CHAR(10),A10,X16+1)</f>
        <v>#REF!</v>
      </c>
      <c r="Y17" s="46" t="e">
        <f>IFERROR(X17,X16)</f>
        <v>#REF!</v>
      </c>
      <c r="Z17" s="46" t="e">
        <f>IF(Y17=Y16,"Não","Sim")</f>
        <v>#REF!</v>
      </c>
      <c r="AA17" s="46">
        <f>Z20-2</f>
        <v>-2</v>
      </c>
      <c r="AB17" s="54">
        <f>IFERROR(_xlfn.XLOOKUP(AA17,$W$16:$W$20,$Y$16:$Y$20),1)</f>
        <v>1</v>
      </c>
      <c r="AC17" s="64" t="s">
        <v>207</v>
      </c>
      <c r="AD17" s="64" t="e">
        <f>[1]Sheet1!$A$56</f>
        <v>#REF!</v>
      </c>
      <c r="AE17" s="64" t="e">
        <f>[1]Sheet1!$A$60</f>
        <v>#REF!</v>
      </c>
      <c r="AG17" s="117"/>
    </row>
    <row r="18" spans="1:33" ht="18.75" customHeight="1" thickBot="1" x14ac:dyDescent="0.3">
      <c r="A18" s="2" t="e">
        <f>[1]Sheet1!A18</f>
        <v>#REF!</v>
      </c>
      <c r="B18" s="101"/>
      <c r="C18" s="45" t="e">
        <f>TRIM(MID(A1,LEN(C17),50))</f>
        <v>#REF!</v>
      </c>
      <c r="D18" s="45" t="e">
        <f>D17+1-1</f>
        <v>#REF!</v>
      </c>
      <c r="E18" s="45"/>
      <c r="F18" s="66" t="e">
        <f>TRIM(MID(C18,LEN(F20),F17-LEN(D18)))</f>
        <v>#REF!</v>
      </c>
      <c r="G18" s="104"/>
      <c r="H18" s="44">
        <v>4</v>
      </c>
      <c r="I18" s="44" t="e">
        <f>FIND(CHAR(10),A3,FIND(CHAR(10),A3,FIND(CHAR(10),A3,FIND(CHAR(10),A3)+1)+1)+1)</f>
        <v>#REF!</v>
      </c>
      <c r="J18" s="44" t="e">
        <f>FIND(" ",A3,FIND(" ",A3,FIND(" ",A3,FIND(" ",A3)+1)+1)+1)</f>
        <v>#REF!</v>
      </c>
      <c r="K18" s="71"/>
      <c r="L18" s="95"/>
      <c r="M18" s="45">
        <v>4</v>
      </c>
      <c r="N18" s="45" t="e">
        <f>FIND("%",A8,FIND("%",A8,FIND("%",A8,FIND("%",A8)+1)+1)+1)</f>
        <v>#REF!</v>
      </c>
      <c r="O18" s="66" t="e">
        <f>FIND("%",A9,FIND("%",A9,FIND("%",A9,FIND("%",A9)+1)+1)+1)</f>
        <v>#REF!</v>
      </c>
      <c r="P18" s="107"/>
      <c r="Q18" s="46">
        <v>4</v>
      </c>
      <c r="R18" s="54" t="e">
        <f>FIND(CHAR(10),A12,FIND(CHAR(10),A12,FIND(CHAR(10),A12,FIND(CHAR(10),A12,FIND(CHAR(10),A12,FIND(CHAR(10),A12,FIND(CHAR(10),A12,FIND(CHAR(10),A12)+1)+1)+1)+1)+1)+1)+1)</f>
        <v>#REF!</v>
      </c>
      <c r="S18" s="101"/>
      <c r="T18" s="45">
        <v>5</v>
      </c>
      <c r="U18" s="45" t="e">
        <f>FIND(" ",AD4,FIND(" ",AD4,FIND(" ",AD4,FIND(" ",AD4,FIND(" ",AD4)+1)+1)+1)+1)</f>
        <v>#REF!</v>
      </c>
      <c r="V18" s="66" t="e">
        <f>FIND(CHAR(10),AD4,FIND(CHAR(10),AD4,FIND(CHAR(10),AD4,FIND(CHAR(10),AD4,FIND(CHAR(10),AD4)+1)+1)+1)+1)</f>
        <v>#REF!</v>
      </c>
      <c r="W18" s="78">
        <v>3</v>
      </c>
      <c r="X18" s="46" t="e">
        <f>FIND(CHAR(10),A10,X17+1)</f>
        <v>#REF!</v>
      </c>
      <c r="Y18" s="46" t="e">
        <f>IFERROR(X18,IFERROR(X17,X16))</f>
        <v>#REF!</v>
      </c>
      <c r="Z18" s="46" t="e">
        <f>IF(Y18=Y17,"Não","Sim")</f>
        <v>#REF!</v>
      </c>
      <c r="AA18" s="46">
        <f>Z20-1</f>
        <v>-1</v>
      </c>
      <c r="AB18" s="54" t="e">
        <f>_xlfn.XLOOKUP(AA18,$W$16:$W$20,$Y$16:$Y$20)</f>
        <v>#N/A</v>
      </c>
      <c r="AC18" s="64" t="s">
        <v>208</v>
      </c>
      <c r="AD18" s="64" t="e">
        <f>[1]Sheet1!$A$57</f>
        <v>#REF!</v>
      </c>
      <c r="AE18" s="64" t="e">
        <f>[1]Sheet1!$A$61</f>
        <v>#REF!</v>
      </c>
      <c r="AG18" s="117"/>
    </row>
    <row r="19" spans="1:33" ht="18.75" customHeight="1" x14ac:dyDescent="0.25">
      <c r="A19" s="2" t="e">
        <f>[1]Sheet1!A19</f>
        <v>#REF!</v>
      </c>
      <c r="B19" s="101"/>
      <c r="C19" s="45" t="e">
        <f>SUBSTITUTE(SUBSTITUTE(SUBSTITUTE(C17,CHAR(10),"")," ",""),".",",")*1</f>
        <v>#REF!</v>
      </c>
      <c r="D19" s="45"/>
      <c r="E19" s="45"/>
      <c r="F19" s="66" t="e">
        <f>SUBSTITUTE(SUBSTITUTE(SUBSTITUTE(F18,CHAR(10),"")," ",""),".",",")*1</f>
        <v>#REF!</v>
      </c>
      <c r="G19" s="104"/>
      <c r="H19" s="44">
        <v>5</v>
      </c>
      <c r="I19" s="44" t="e">
        <f>FIND(CHAR(10),A3,FIND(CHAR(10),A3,FIND(CHAR(10),A3,FIND(CHAR(10),A3,FIND(CHAR(10),A3)+1)+1)+1)+1)</f>
        <v>#REF!</v>
      </c>
      <c r="J19" s="44" t="e">
        <f>FIND(" ",A3,FIND(" ",A3,FIND(" ",A3,FIND(" ",A3,FIND(" ",A3)+1)+1)+1)+1)</f>
        <v>#REF!</v>
      </c>
      <c r="K19" s="71"/>
      <c r="L19" s="96"/>
      <c r="M19" s="45">
        <v>5</v>
      </c>
      <c r="N19" s="45" t="e">
        <f>FIND("%",A8,FIND("%",A8,FIND("%",A8,FIND("%",A8,FIND("%",A8)+1)+1)+1)+1)</f>
        <v>#REF!</v>
      </c>
      <c r="O19" s="66" t="e">
        <f>FIND("%",A9,FIND("%",A9,FIND("%",A9,FIND("%",A9,FIND("%",A9)+1)+1)+1)+1)</f>
        <v>#REF!</v>
      </c>
      <c r="P19" s="107"/>
      <c r="Q19" s="46">
        <v>5</v>
      </c>
      <c r="R19" s="54" t="e">
        <f>FIND(CHAR(10),A12,FIND(CHAR(10),A12,FIND(CHAR(10),A12,FIND(CHAR(10),A12,FIND(CHAR(10),A12,FIND(CHAR(10),A12,FIND(CHAR(10),A12,FIND(CHAR(10),A12,FIND(CHAR(10),A12,FIND(CHAR(10),A12)+1)+1)+1)+1)+1)+1)+1)+1)+1)</f>
        <v>#REF!</v>
      </c>
      <c r="S19" s="101"/>
      <c r="T19" s="45">
        <v>6</v>
      </c>
      <c r="U19" s="45" t="e">
        <f>FIND(" ",AD4,FIND(" ",AD4,FIND(" ",AD4,FIND(" ",AD4,FIND(" ",AD4,FIND(" ",AD4)+1)+1)+1)+1)+1)</f>
        <v>#REF!</v>
      </c>
      <c r="V19" s="66" t="e">
        <f>FIND(CHAR(10),AD4,FIND(CHAR(10),AD4,FIND(CHAR(10),AD4,FIND(CHAR(10),AD4,FIND(CHAR(10),AD4,FIND(CHAR(10),AD4)+1)+1)+1)+1)+1)</f>
        <v>#REF!</v>
      </c>
      <c r="W19" s="78">
        <v>4</v>
      </c>
      <c r="X19" s="46" t="e">
        <f>FIND(CHAR(10),A10,X18+1)</f>
        <v>#REF!</v>
      </c>
      <c r="Y19" s="46" t="e">
        <f>IFERROR(X20,IFERROR(X19,IFERROR(X18,IFERROR(X17,X16))))</f>
        <v>#REF!</v>
      </c>
      <c r="Z19" s="46" t="e">
        <f>IF(Y19=Y18,"Não","Sim")</f>
        <v>#REF!</v>
      </c>
      <c r="AA19" s="46">
        <f>Z20</f>
        <v>0</v>
      </c>
      <c r="AB19" s="54" t="e">
        <f>_xlfn.XLOOKUP(AA19,$W$16:$W$20,$Y$16:$Y$20)</f>
        <v>#N/A</v>
      </c>
      <c r="AC19" s="64" t="s">
        <v>209</v>
      </c>
      <c r="AD19" s="64" t="e">
        <f>[1]Sheet1!$A$58</f>
        <v>#REF!</v>
      </c>
      <c r="AE19" s="64" t="e">
        <f>[1]Sheet1!$A$62</f>
        <v>#REF!</v>
      </c>
      <c r="AG19" s="117"/>
    </row>
    <row r="20" spans="1:33" ht="37.5" customHeight="1" thickBot="1" x14ac:dyDescent="0.3">
      <c r="A20" s="2" t="e">
        <f>[1]Sheet1!A20</f>
        <v>#REF!</v>
      </c>
      <c r="B20" s="102"/>
      <c r="C20" s="67"/>
      <c r="D20" s="67"/>
      <c r="E20" s="67"/>
      <c r="F20" s="68" t="e">
        <f>LEFT(C18,SEARCH(" ",C18))</f>
        <v>#REF!</v>
      </c>
      <c r="G20" s="105"/>
      <c r="H20" s="72">
        <v>6</v>
      </c>
      <c r="I20" s="72" t="e">
        <f>LEN(A3)</f>
        <v>#REF!</v>
      </c>
      <c r="J20" s="72"/>
      <c r="K20" s="73"/>
      <c r="L20" s="91" t="s">
        <v>2</v>
      </c>
      <c r="M20" s="92" t="s">
        <v>230</v>
      </c>
      <c r="N20" s="92" t="e">
        <f>FIND("%",A12)</f>
        <v>#REF!</v>
      </c>
      <c r="O20" s="93"/>
      <c r="P20" s="108"/>
      <c r="Q20" s="76">
        <v>6</v>
      </c>
      <c r="R20" s="77" t="e">
        <f>FIND(CHAR(10),A12,FIND(CHAR(10),A12,FIND(CHAR(10),A12,FIND(CHAR(10),A12,FIND(CHAR(10),A12,FIND(CHAR(10),A12,FIND(CHAR(10),A12,FIND(CHAR(10),A12,FIND(CHAR(10),A12,FIND(CHAR(10),A12,FIND(CHAR(10),A12)+1)+1)+1)+1)+1)+1)+1)+1)+1)+1)</f>
        <v>#REF!</v>
      </c>
      <c r="S20" s="102"/>
      <c r="T20" s="67">
        <v>7</v>
      </c>
      <c r="U20" s="67" t="e">
        <f>FIND(" ",AD4,FIND(" ",AD4,FIND(" ",AD4,FIND(" ",AD4,FIND(" ",AD4,FIND(" ",AD4,FIND(" ",AD4)+1)+1)+1)+1)+1)+1)</f>
        <v>#REF!</v>
      </c>
      <c r="V20" s="68" t="e">
        <f>FIND(CHAR(10),AD4,FIND(CHAR(10),AD4,FIND(CHAR(10),AD4,FIND(CHAR(10),AD4,FIND(CHAR(10),AD4,FIND(CHAR(10),AD4,FIND(CHAR(10),AD4)+1)+1)+1)+1)+1)+1)</f>
        <v>#REF!</v>
      </c>
      <c r="W20" s="79">
        <v>5</v>
      </c>
      <c r="X20" s="76" t="e">
        <f>FIND(CHAR(10),A10,X19+1)</f>
        <v>#REF!</v>
      </c>
      <c r="Y20" s="76"/>
      <c r="Z20" s="76">
        <f>COUNTIF(Z16:Z19,"SIM")</f>
        <v>0</v>
      </c>
      <c r="AA20" s="76"/>
      <c r="AB20" s="77"/>
      <c r="AG20" s="117"/>
    </row>
    <row r="21" spans="1:33" ht="15.75" thickBot="1" x14ac:dyDescent="0.3">
      <c r="A21" s="2" t="e">
        <f>[1]Sheet1!A21</f>
        <v>#REF!</v>
      </c>
      <c r="B21" s="4"/>
      <c r="C21" s="4"/>
      <c r="D21" s="4"/>
      <c r="E21" s="21"/>
      <c r="F21" s="4"/>
      <c r="G21" s="4"/>
      <c r="H21" s="4"/>
      <c r="I21" s="4"/>
      <c r="J21" s="4"/>
      <c r="K21" s="4"/>
      <c r="L21" s="4"/>
      <c r="M21" s="4"/>
      <c r="N21" s="4"/>
      <c r="O21" s="4"/>
      <c r="P21" s="21"/>
      <c r="Q21" s="4"/>
      <c r="R21" s="4"/>
      <c r="S21" s="4"/>
      <c r="T21" s="4"/>
      <c r="U21" s="4"/>
      <c r="V21" s="5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18"/>
    </row>
    <row r="22" spans="1:33" ht="33.75" customHeight="1" thickTop="1" thickBot="1" x14ac:dyDescent="0.3">
      <c r="A22" s="2" t="e">
        <f>[1]Sheet1!A22</f>
        <v>#REF!</v>
      </c>
      <c r="B22" s="18" t="s">
        <v>0</v>
      </c>
      <c r="C22" s="16" t="e">
        <f t="shared" ref="C22" si="1">IF(C40&gt;100,C40/10,C40)</f>
        <v>#REF!</v>
      </c>
      <c r="D22" s="15" t="s">
        <v>1</v>
      </c>
      <c r="E22" s="16" t="e">
        <f t="shared" ref="E22" si="2">IF(D39&gt;100,D39/10,D39)</f>
        <v>#REF!</v>
      </c>
      <c r="F22" s="13" t="s">
        <v>2</v>
      </c>
      <c r="G22" s="14" t="e">
        <f t="shared" ref="G22" si="3">IF(F40&gt;10,F40/10,F40)</f>
        <v>#REF!</v>
      </c>
      <c r="H22" s="3"/>
      <c r="I22" s="3"/>
      <c r="J22" s="3"/>
      <c r="K22" s="3"/>
      <c r="L22" s="3"/>
      <c r="M22" s="3"/>
      <c r="N22" s="3"/>
      <c r="O22" s="3"/>
      <c r="R22" s="3"/>
      <c r="S22" s="3"/>
      <c r="T22" s="3"/>
      <c r="U22" s="3"/>
      <c r="AG22" s="98">
        <v>2</v>
      </c>
    </row>
    <row r="23" spans="1:33" ht="31.5" customHeight="1" thickTop="1" thickBot="1" x14ac:dyDescent="0.3">
      <c r="A23" s="2" t="e">
        <f>[1]Sheet1!A23</f>
        <v>#REF!</v>
      </c>
      <c r="B23" s="19" t="s">
        <v>5</v>
      </c>
      <c r="C23" s="63" t="e">
        <f t="shared" ref="C23:C86" si="4">SUBSTITUTE(SUBSTITUTE(A23,CHAR(10),"")," ","")</f>
        <v>#REF!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R23" s="1"/>
      <c r="S23" s="1"/>
      <c r="T23" s="1"/>
      <c r="U23" s="1"/>
      <c r="AG23" s="98"/>
    </row>
    <row r="24" spans="1:33" ht="176.25" customHeight="1" thickTop="1" thickBot="1" x14ac:dyDescent="0.3">
      <c r="A24" s="2" t="e">
        <f>[1]Sheet1!A24</f>
        <v>#REF!</v>
      </c>
      <c r="B24" s="22" t="s">
        <v>158</v>
      </c>
      <c r="C24" s="56" t="e">
        <f t="shared" ref="C24" si="5">SUBSTITUTE(SUBSTITUTE(MID(A24,1,J36-1),CHAR(10),"")," ","")</f>
        <v>#REF!</v>
      </c>
      <c r="D24" s="23" t="s">
        <v>159</v>
      </c>
      <c r="E24" s="55" t="e">
        <f t="shared" ref="E24" si="6">SUBSTITUTE(SUBSTITUTE(MID(A24,J36,I36-J36),CHAR(10),"")," ","")</f>
        <v>#REF!</v>
      </c>
      <c r="F24" s="6" t="s">
        <v>160</v>
      </c>
      <c r="G24" s="7" t="e">
        <f t="shared" ref="G24" si="7">SUBSTITUTE(SUBSTITUTE(MID(A24,I36,J37-I36),CHAR(10),"")," ","")</f>
        <v>#REF!</v>
      </c>
      <c r="H24" s="9" t="s">
        <v>161</v>
      </c>
      <c r="I24" s="10" t="e">
        <f t="shared" ref="I24" si="8">SUBSTITUTE(SUBSTITUTE(MID(A24,J37,I37-J37),CHAR(10),"")," ","")</f>
        <v>#REF!</v>
      </c>
      <c r="J24" s="6" t="s">
        <v>162</v>
      </c>
      <c r="K24" s="11" t="e">
        <f t="shared" ref="K24" si="9">SUBSTITUTE(SUBSTITUTE(MID(A24,I37,J38-I37),CHAR(10),"")," ","")</f>
        <v>#REF!</v>
      </c>
      <c r="L24" s="8" t="s">
        <v>164</v>
      </c>
      <c r="M24" s="10" t="e">
        <f t="shared" ref="M24" si="10">SUBSTITUTE(SUBSTITUTE(MID(K37,K38,6),CHAR(10),"")," ","")</f>
        <v>#REF!</v>
      </c>
      <c r="N24" s="6" t="s">
        <v>165</v>
      </c>
      <c r="O24" s="11" t="e">
        <f t="shared" ref="O24" si="11">SUBSTITUTE(SUBSTITUTE(MID(A24,I38,J39-I38),CHAR(10),"")," ","")</f>
        <v>#REF!</v>
      </c>
      <c r="P24" s="8" t="s">
        <v>166</v>
      </c>
      <c r="Q24" s="12" t="e">
        <f t="shared" ref="Q24" si="12">SUBSTITUTE(SUBSTITUTE(MID(A24,J39,I39-J39),CHAR(10),"")," ","")</f>
        <v>#REF!</v>
      </c>
      <c r="R24" s="6" t="s">
        <v>167</v>
      </c>
      <c r="S24" s="11" t="e">
        <f t="shared" ref="S24" si="13">SUBSTITUTE(SUBSTITUTE(MID(A24,I39,J40-I39),CHAR(10),"")," ","")</f>
        <v>#REF!</v>
      </c>
      <c r="T24" s="8" t="s">
        <v>168</v>
      </c>
      <c r="U24" s="12" t="e">
        <f t="shared" ref="U24" si="14">SUBSTITUTE(SUBSTITUTE(MID(A24,J40,I40-J40),CHAR(10),"")," ","")</f>
        <v>#REF!</v>
      </c>
      <c r="AG24" s="98"/>
    </row>
    <row r="25" spans="1:33" ht="178.5" customHeight="1" thickTop="1" thickBot="1" x14ac:dyDescent="0.3">
      <c r="A25" s="2" t="e">
        <f>[1]Sheet1!A25</f>
        <v>#REF!</v>
      </c>
      <c r="B25" s="61" t="s">
        <v>157</v>
      </c>
      <c r="C25" s="62">
        <f t="shared" ref="C25" si="15">IFERROR(SUBSTITUTE(SUBSTITUTE(MID(AD25,1,U35-1),CHAR(10),"")," ","")*1,0)</f>
        <v>0</v>
      </c>
      <c r="D25" s="59" t="s">
        <v>169</v>
      </c>
      <c r="E25" s="60">
        <f t="shared" ref="E25" si="16">IFERROR(SUBSTITUTE(SUBSTITUTE(MID(AD25,U35,V35-U35),CHAR(10),"")," ","")*1,0)</f>
        <v>0</v>
      </c>
      <c r="F25" s="57" t="s">
        <v>170</v>
      </c>
      <c r="G25" s="35">
        <f t="shared" ref="G25" si="17">IFERROR(SUBSTITUTE(SUBSTITUTE(MID(AD25,V35,U36-V35),CHAR(10),"")," ","")*1,0)</f>
        <v>0</v>
      </c>
      <c r="H25" s="26" t="s">
        <v>171</v>
      </c>
      <c r="I25" s="27">
        <f t="shared" ref="I25" si="18">IFERROR(SUBSTITUTE(SUBSTITUTE(MID(AD25,U36,V36-U36),CHAR(10),"")," ","")*1,0)</f>
        <v>0</v>
      </c>
      <c r="J25" s="28" t="s">
        <v>172</v>
      </c>
      <c r="K25" s="36">
        <f t="shared" ref="K25" si="19">IFERROR(SUBSTITUTE(SUBSTITUTE(MID(AD25,V36,U37-V36),CHAR(10),"")," ","")*1,0)</f>
        <v>0</v>
      </c>
      <c r="L25" s="37" t="s">
        <v>173</v>
      </c>
      <c r="M25" s="38">
        <f t="shared" ref="M25" si="20">IFERROR(SUBSTITUTE(SUBSTITUTE(MID(AD25,U37,V37-U37),CHAR(10),"")," ","")*1,0)</f>
        <v>0</v>
      </c>
      <c r="N25" s="28" t="s">
        <v>163</v>
      </c>
      <c r="O25" s="25">
        <f t="shared" ref="O25" si="21">IFERROR(SUBSTITUTE(SUBSTITUTE(MID(AD25,V37,U38-V37),CHAR(10),"")," ","")*1,0)</f>
        <v>0</v>
      </c>
      <c r="P25" s="39" t="s">
        <v>174</v>
      </c>
      <c r="Q25" s="40">
        <f t="shared" ref="Q25" si="22">IFERROR(SUBSTITUTE(SUBSTITUTE(MID(AD25,U38,V38-U38),CHAR(10),"")," ","")*1,0)</f>
        <v>0</v>
      </c>
      <c r="R25" s="41" t="s">
        <v>175</v>
      </c>
      <c r="S25" s="25">
        <f t="shared" ref="S25" si="23">IFERROR(SUBSTITUTE(SUBSTITUTE(MID(AD25,V38,U39-V38),CHAR(10),"")," ","")*1,0)</f>
        <v>0</v>
      </c>
      <c r="T25" s="26" t="s">
        <v>176</v>
      </c>
      <c r="U25" s="42">
        <f t="shared" ref="U25" si="24">IFERROR(SUBSTITUTE(SUBSTITUTE(MID(AD25,U39,V39-U39),CHAR(10),"")," ","")*1,0)</f>
        <v>0</v>
      </c>
      <c r="V25" s="29" t="s">
        <v>177</v>
      </c>
      <c r="W25" s="30">
        <f t="shared" ref="W25" si="25">IFERROR(SUBSTITUTE(SUBSTITUTE(MID(AD25,V39,U40-V39),CHAR(10),"")," ","")*1,0)</f>
        <v>0</v>
      </c>
      <c r="X25" s="31" t="s">
        <v>178</v>
      </c>
      <c r="Y25" s="32">
        <f t="shared" ref="Y25" si="26">IFERROR(SUBSTITUTE(SUBSTITUTE(MID(AD25,U40,V40-U40),CHAR(10),"")," ","")*1,0)</f>
        <v>0</v>
      </c>
      <c r="Z25" s="33" t="s">
        <v>179</v>
      </c>
      <c r="AA25" s="30">
        <f t="shared" ref="AA25" si="27">IFERROR(SUBSTITUTE(SUBSTITUTE(MID(AD25,V40,U41-V40),CHAR(10),"")," ","")*1,0)</f>
        <v>0</v>
      </c>
      <c r="AB25" s="31" t="s">
        <v>180</v>
      </c>
      <c r="AC25" s="34">
        <f t="shared" ref="AC25" si="28">IFERROR(SUBSTITUTE(SUBSTITUTE(MID(AD25,U41,V41-U41),CHAR(10),"")," ","")*1,0)</f>
        <v>0</v>
      </c>
      <c r="AD25" s="85" t="e">
        <f t="shared" ref="AD25:AD88" si="29">SUBSTITUTE(SUBSTITUTE(TRIM(SUBSTITUTE(A25,CHAR(32)," ")),")",5),"§",5)</f>
        <v>#REF!</v>
      </c>
      <c r="AG25" s="98"/>
    </row>
    <row r="26" spans="1:33" ht="29.25" thickBot="1" x14ac:dyDescent="0.3">
      <c r="A26" s="2" t="e">
        <f>[1]Sheet1!A26</f>
        <v>#REF!</v>
      </c>
      <c r="B26" s="24" t="s">
        <v>8</v>
      </c>
      <c r="C26" s="58" t="e">
        <f t="shared" ref="C26:C89" si="30">SUBSTITUTE(SUBSTITUTE(IF(OR(LEN(A26)&gt;LEN(SUBSTITUTE(A26,"S","")),LEN(A26)&gt;LEN(SUBSTITUTE(A26,"e","")),LEN(A26)&gt;LEN(SUBSTITUTE(A26,"m","")),LEN(A26)&gt;LEN(SUBSTITUTE(A26,"i","")),LEN(A26)&gt;LEN(SUBSTITUTE(A26,"m","")),LEN(A26)&gt;LEN(SUBSTITUTE(A26,"p","")),LEN(A26)&gt;LEN(SUBSTITUTE(A26,"r","")),LEN(A26)&gt;LEN(SUBSTITUTE(A26,"e","")),LEN(A26)&gt;LEN(SUBSTITUTE(A26,"s","")),LEN(A26)&gt;LEN(SUBSTITUTE(A26,"ã","")),LEN(A26)&gt;LEN(SUBSTITUTE(A26,"o",""))),"Sem Impressão",A26),CHAR(10),"")," ","")</f>
        <v>#REF!</v>
      </c>
      <c r="AG26" s="98"/>
    </row>
    <row r="27" spans="1:33" ht="24.75" customHeight="1" thickTop="1" thickBot="1" x14ac:dyDescent="0.3">
      <c r="A27" s="2" t="e">
        <f>[1]Sheet1!A27</f>
        <v>#REF!</v>
      </c>
      <c r="B27" s="20" t="s">
        <v>9</v>
      </c>
      <c r="C27" s="14" t="e">
        <f t="shared" ref="C27:C90" si="31">SUBSTITUTE(SUBSTITUTE(A27,CHAR(10),"")," ","")</f>
        <v>#REF!</v>
      </c>
      <c r="D27" s="1"/>
      <c r="Z27" s="2"/>
      <c r="AG27" s="98"/>
    </row>
    <row r="28" spans="1:33" ht="30" thickTop="1" thickBot="1" x14ac:dyDescent="0.3">
      <c r="A28" s="2" t="e">
        <f>[1]Sheet1!A28</f>
        <v>#REF!</v>
      </c>
      <c r="B28" s="19" t="s">
        <v>10</v>
      </c>
      <c r="C28" s="17" t="e">
        <f t="shared" ref="C28:C91" si="32">IF(IF(OR((LEN(A28)&gt;LEN(SUBSTITUTE(A28,"R",""))),(LEN(A28)&gt;LEN(SUBSTITUTE(A28,"v",""))),(LEN(A28)&gt;LEN(SUBSTITUTE(A28,"d","")))),"Revenda","Cliente")=IF(OR((LEN(A28)&gt;LEN(SUBSTITUTE(A28,"C",""))),(LEN(A28)&gt;LEN(SUBSTITUTE(A28,"l",""))),(LEN(A28)&gt;LEN(SUBSTITUTE(A28,"i",""))),(LEN(A28)&gt;LEN(SUBSTITUTE(A28,"t","")))),"Cliente","Revenda"),IF(OR((LEN(A28)&gt;LEN(SUBSTITUTE(A28,"R",""))),(LEN(A28)&gt;LEN(SUBSTITUTE(A28,"v",""))),(LEN(A28)&gt;LEN(SUBSTITUTE(A28,"d","")))),"Revenda","Cliente"),"ERRO!")</f>
        <v>#REF!</v>
      </c>
      <c r="D28" s="1"/>
      <c r="E28" s="1"/>
      <c r="J28" s="1"/>
      <c r="K28" s="1"/>
      <c r="L28" s="1"/>
      <c r="Q28" s="1"/>
      <c r="AG28" s="98"/>
    </row>
    <row r="29" spans="1:33" ht="225" customHeight="1" x14ac:dyDescent="0.25">
      <c r="A29" s="2" t="e">
        <f>[1]Sheet1!A29</f>
        <v>#REF!</v>
      </c>
      <c r="B29" s="113" t="s">
        <v>142</v>
      </c>
      <c r="C29" s="114"/>
      <c r="D29" s="111" t="s">
        <v>143</v>
      </c>
      <c r="E29" s="112"/>
      <c r="F29" s="113" t="s">
        <v>144</v>
      </c>
      <c r="G29" s="114"/>
      <c r="H29" s="111" t="s">
        <v>145</v>
      </c>
      <c r="I29" s="112"/>
      <c r="J29" s="113" t="s">
        <v>146</v>
      </c>
      <c r="K29" s="114"/>
      <c r="L29" s="111" t="s">
        <v>147</v>
      </c>
      <c r="M29" s="112"/>
      <c r="N29" s="113" t="s">
        <v>148</v>
      </c>
      <c r="O29" s="114"/>
      <c r="P29" s="111" t="s">
        <v>149</v>
      </c>
      <c r="Q29" s="112"/>
      <c r="R29" s="113" t="s">
        <v>150</v>
      </c>
      <c r="S29" s="114"/>
      <c r="T29" s="111" t="s">
        <v>151</v>
      </c>
      <c r="U29" s="112"/>
      <c r="V29" s="113" t="s">
        <v>2</v>
      </c>
      <c r="W29" s="114"/>
      <c r="Y29" s="2"/>
      <c r="AG29" s="98"/>
    </row>
    <row r="30" spans="1:33" ht="210.75" customHeight="1" thickBot="1" x14ac:dyDescent="0.3">
      <c r="A30" s="2" t="e">
        <f>[1]Sheet1!A30</f>
        <v>#REF!</v>
      </c>
      <c r="B30" s="50" t="e">
        <f t="shared" ref="B30" si="33">MID(A29,N36-3,4)</f>
        <v>#REF!</v>
      </c>
      <c r="C30" s="51" t="e">
        <f t="shared" ref="C30" si="34">MID(A29,N36+3,5)</f>
        <v>#REF!</v>
      </c>
      <c r="D30" s="53" t="e">
        <f t="shared" ref="D30" si="35">MID(A30,O36-3,4)</f>
        <v>#REF!</v>
      </c>
      <c r="E30" s="54" t="e">
        <f t="shared" ref="E30" si="36">MID(A30,O36+3,5)</f>
        <v>#REF!</v>
      </c>
      <c r="F30" s="50" t="e">
        <f t="shared" ref="F30" si="37">MID(A29,N37-3,4)</f>
        <v>#REF!</v>
      </c>
      <c r="G30" s="51" t="e">
        <f t="shared" ref="G30" si="38">MID(A29,N37+3,5)</f>
        <v>#REF!</v>
      </c>
      <c r="H30" s="53" t="e">
        <f t="shared" ref="H30" si="39">MID(A30,O37-3,4)</f>
        <v>#REF!</v>
      </c>
      <c r="I30" s="54" t="e">
        <f t="shared" ref="I30" si="40">MID(A30,O37+3,5)</f>
        <v>#REF!</v>
      </c>
      <c r="J30" s="50" t="e">
        <f t="shared" ref="J30" si="41">MID(A29,N38-3,4)</f>
        <v>#REF!</v>
      </c>
      <c r="K30" s="51" t="e">
        <f t="shared" ref="K30" si="42">MID(A29,N38+3,5)</f>
        <v>#REF!</v>
      </c>
      <c r="L30" s="53" t="e">
        <f t="shared" ref="L30" si="43">MID(A30,O38-3,4)</f>
        <v>#REF!</v>
      </c>
      <c r="M30" s="54" t="e">
        <f t="shared" ref="M30" si="44">MID(A30,O38+3,5)</f>
        <v>#REF!</v>
      </c>
      <c r="N30" s="50" t="e">
        <f t="shared" ref="N30" si="45">MID(A29,N39-3,4)</f>
        <v>#REF!</v>
      </c>
      <c r="O30" s="51" t="e">
        <f t="shared" ref="O30" si="46">MID(A29,N39+3,5)</f>
        <v>#REF!</v>
      </c>
      <c r="P30" s="53" t="e">
        <f t="shared" ref="P30" si="47">MID(A30,O39-3,4)</f>
        <v>#REF!</v>
      </c>
      <c r="Q30" s="54" t="e">
        <f t="shared" ref="Q30" si="48">MID(A30,O39+3,5)</f>
        <v>#REF!</v>
      </c>
      <c r="R30" s="50" t="e">
        <f t="shared" ref="R30" si="49">MID(A29,N40-3,4)</f>
        <v>#REF!</v>
      </c>
      <c r="S30" s="51" t="e">
        <f t="shared" ref="S30" si="50">MID(A29,N40+3,5)</f>
        <v>#REF!</v>
      </c>
      <c r="T30" s="53" t="e">
        <f t="shared" ref="T30" si="51">MID(A30,O40-3,4)</f>
        <v>#REF!</v>
      </c>
      <c r="U30" s="54" t="e">
        <f t="shared" ref="U30" si="52">MID(A30,O40+3,5)</f>
        <v>#REF!</v>
      </c>
      <c r="V30" s="50" t="e">
        <f t="shared" ref="V30" si="53">MID(A33,N41-2,3)</f>
        <v>#REF!</v>
      </c>
      <c r="W30" s="51" t="e">
        <f t="shared" ref="W30" si="54">MID(A33,N41+3,5)</f>
        <v>#REF!</v>
      </c>
      <c r="AG30" s="98"/>
    </row>
    <row r="31" spans="1:33" ht="29.25" thickBot="1" x14ac:dyDescent="0.3">
      <c r="A31" s="2" t="e">
        <f>[1]Sheet1!A31</f>
        <v>#REF!</v>
      </c>
      <c r="B31" s="50" t="e">
        <f t="shared" ref="B31:B94" si="55">SUBSTITUTE(B30,CHAR(10),"")</f>
        <v>#REF!</v>
      </c>
      <c r="C31" s="52" t="e">
        <f t="shared" ref="C31:C94" si="56">SUBSTITUTE(SUBSTITUTE(C30,CHAR(10),""),"/"," / ")</f>
        <v>#REF!</v>
      </c>
      <c r="D31" s="50" t="e">
        <f t="shared" ref="D31:V31" si="57">SUBSTITUTE(D30,CHAR(10),"")</f>
        <v>#REF!</v>
      </c>
      <c r="E31" s="52" t="e">
        <f t="shared" ref="E31:E94" si="58">SUBSTITUTE(SUBSTITUTE(E30,CHAR(10),""),"/"," / ")</f>
        <v>#REF!</v>
      </c>
      <c r="F31" s="50" t="e">
        <f t="shared" ref="F31:X31" si="59">SUBSTITUTE(F30,CHAR(10),"")</f>
        <v>#REF!</v>
      </c>
      <c r="G31" s="52" t="e">
        <f t="shared" ref="G31:G94" si="60">SUBSTITUTE(SUBSTITUTE(G30,CHAR(10),""),"/"," / ")</f>
        <v>#REF!</v>
      </c>
      <c r="H31" s="50" t="e">
        <f t="shared" ref="H31:Z31" si="61">SUBSTITUTE(H30,CHAR(10),"")</f>
        <v>#REF!</v>
      </c>
      <c r="I31" s="52" t="e">
        <f t="shared" ref="I31:I94" si="62">SUBSTITUTE(SUBSTITUTE(I30,CHAR(10),""),"/"," / ")</f>
        <v>#REF!</v>
      </c>
      <c r="J31" s="50" t="e">
        <f t="shared" ref="J31:AB31" si="63">SUBSTITUTE(J30,CHAR(10),"")</f>
        <v>#REF!</v>
      </c>
      <c r="K31" s="52" t="e">
        <f t="shared" ref="K31:K94" si="64">SUBSTITUTE(SUBSTITUTE(K30,CHAR(10),""),"/"," / ")</f>
        <v>#REF!</v>
      </c>
      <c r="L31" s="50" t="e">
        <f t="shared" ref="L31:AD31" si="65">SUBSTITUTE(L30,CHAR(10),"")</f>
        <v>#REF!</v>
      </c>
      <c r="M31" s="52" t="e">
        <f t="shared" ref="M31:M94" si="66">SUBSTITUTE(SUBSTITUTE(M30,CHAR(10),""),"/"," / ")</f>
        <v>#REF!</v>
      </c>
      <c r="N31" s="50" t="e">
        <f t="shared" ref="N31:AF31" si="67">SUBSTITUTE(N30,CHAR(10),"")</f>
        <v>#REF!</v>
      </c>
      <c r="O31" s="52" t="e">
        <f t="shared" ref="O31:O94" si="68">SUBSTITUTE(SUBSTITUTE(O30,CHAR(10),""),"/"," / ")</f>
        <v>#REF!</v>
      </c>
      <c r="P31" s="50" t="e">
        <f t="shared" ref="P31:AF31" si="69">SUBSTITUTE(P30,CHAR(10),"")</f>
        <v>#REF!</v>
      </c>
      <c r="Q31" s="52" t="e">
        <f t="shared" ref="Q31:Q94" si="70">SUBSTITUTE(SUBSTITUTE(Q30,CHAR(10),""),"/"," / ")</f>
        <v>#REF!</v>
      </c>
      <c r="R31" s="50" t="e">
        <f t="shared" ref="R31:AF31" si="71">SUBSTITUTE(R30,CHAR(10),"")</f>
        <v>#REF!</v>
      </c>
      <c r="S31" s="52" t="e">
        <f t="shared" ref="S31:S94" si="72">SUBSTITUTE(SUBSTITUTE(S30,CHAR(10),""),"/"," / ")</f>
        <v>#REF!</v>
      </c>
      <c r="T31" s="50" t="e">
        <f t="shared" ref="T31:AF31" si="73">SUBSTITUTE(T30,CHAR(10),"")</f>
        <v>#REF!</v>
      </c>
      <c r="U31" s="52" t="e">
        <f t="shared" ref="U31:U94" si="74">SUBSTITUTE(SUBSTITUTE(U30,CHAR(10),""),"/"," / ")</f>
        <v>#REF!</v>
      </c>
      <c r="V31" s="50" t="e">
        <f t="shared" ref="V31:AF31" si="75">SUBSTITUTE(V30,CHAR(10),"")</f>
        <v>#REF!</v>
      </c>
      <c r="W31" s="52" t="e">
        <f t="shared" ref="W31:W94" si="76">SUBSTITUTE(SUBSTITUTE(W30,CHAR(10),""),"/"," / ")</f>
        <v>#REF!</v>
      </c>
      <c r="Y31" s="86" t="s">
        <v>206</v>
      </c>
      <c r="Z31" s="122" t="e">
        <f t="shared" ref="Z31:Z94" si="77">FIND(",",A32)</f>
        <v>#REF!</v>
      </c>
      <c r="AG31" s="98"/>
    </row>
    <row r="32" spans="1:33" ht="15.75" customHeight="1" thickBot="1" x14ac:dyDescent="0.3">
      <c r="A32" s="2" t="e">
        <f>SUBSTITUTE([1]Sheet1!A32,"/","7")</f>
        <v>#REF!</v>
      </c>
      <c r="B32" s="109" t="str">
        <f>IFERROR(VLOOKUP("*"&amp;Sheet1!B31&amp;" -"&amp;Sheet1!C31&amp;"*",Tabela3[[x]:[c]],1,FALSE),"0% -Sem Serviço")</f>
        <v>0% -Sem Serviço</v>
      </c>
      <c r="C32" s="110"/>
      <c r="D32" s="109" t="str">
        <f>IFERROR(VLOOKUP("*"&amp;Sheet1!D31&amp;" -"&amp;Sheet1!E31&amp;"*",Tabela3[[x]:[c]],1,FALSE),"0% -Sem Serviço")</f>
        <v>0% -Sem Serviço</v>
      </c>
      <c r="E32" s="110"/>
      <c r="F32" s="109" t="str">
        <f>IFERROR(VLOOKUP("*"&amp;Sheet1!F31&amp;" -"&amp;Sheet1!G31&amp;"*",Tabela3[[x]:[c]],1,FALSE),"0% -Sem Serviço")</f>
        <v>0% -Sem Serviço</v>
      </c>
      <c r="G32" s="110"/>
      <c r="H32" s="109" t="str">
        <f>IFERROR(VLOOKUP("*"&amp;Sheet1!H31&amp;" -"&amp;Sheet1!I31&amp;"*",Tabela3[[x]:[c]],1,FALSE),"0% -Sem Serviço")</f>
        <v>0% -Sem Serviço</v>
      </c>
      <c r="I32" s="110"/>
      <c r="J32" s="109" t="str">
        <f>IFERROR(VLOOKUP("*"&amp;Sheet1!J31&amp;" -"&amp;Sheet1!K31&amp;"*",Tabela3[[x]:[c]],1,FALSE),"0% -Sem Serviço")</f>
        <v>0% -Sem Serviço</v>
      </c>
      <c r="K32" s="110"/>
      <c r="L32" s="109" t="str">
        <f>IFERROR(VLOOKUP("*"&amp;Sheet1!L31&amp;" -"&amp;Sheet1!M31&amp;"*",Tabela3[[x]:[c]],1,FALSE),"0% -Sem Serviço")</f>
        <v>0% -Sem Serviço</v>
      </c>
      <c r="M32" s="110"/>
      <c r="N32" s="109" t="str">
        <f>IFERROR(VLOOKUP("*"&amp;Sheet1!N31&amp;" -"&amp;Sheet1!O31&amp;"*",Tabela3[[x]:[c]],1,FALSE),"0% -Sem Serviço")</f>
        <v>0% -Sem Serviço</v>
      </c>
      <c r="O32" s="110"/>
      <c r="P32" s="109" t="str">
        <f>IFERROR(VLOOKUP("*"&amp;Sheet1!P31&amp;" -"&amp;Sheet1!Q31&amp;"*",Tabela3[[x]:[c]],1,FALSE),"0% -Sem Serviço")</f>
        <v>0% -Sem Serviço</v>
      </c>
      <c r="Q32" s="110"/>
      <c r="R32" s="109" t="str">
        <f>IFERROR(VLOOKUP("*"&amp;Sheet1!R31&amp;" -"&amp;Sheet1!S31&amp;"*",Tabela3[[x]:[c]],1,FALSE),"0% -Sem Serviço")</f>
        <v>0% -Sem Serviço</v>
      </c>
      <c r="S32" s="110"/>
      <c r="T32" s="109" t="str">
        <f>IFERROR(VLOOKUP("*"&amp;Sheet1!T31&amp;" -"&amp;Sheet1!U31&amp;"*",Tabela3[[x]:[c]],1,FALSE),"0% -Sem Serviço")</f>
        <v>0% -Sem Serviço</v>
      </c>
      <c r="U32" s="110"/>
      <c r="V32" s="109" t="str">
        <f>IFERROR(VLOOKUP("*"&amp;Sheet1!V31&amp;" -"&amp;Sheet1!W31&amp;"*",Tabela2[[x]:[c]],1,FALSE),"0% -Sem Serviço")</f>
        <v>0% -Sem Serviço</v>
      </c>
      <c r="W32" s="110"/>
      <c r="Y32" s="87" t="e">
        <f t="shared" ref="Y32:Y95" si="78">MID(A32,1,Z31-1)&amp;""&amp;MID(A32,Z31,3)</f>
        <v>#REF!</v>
      </c>
      <c r="Z32" s="123"/>
      <c r="AG32" s="98"/>
    </row>
    <row r="33" spans="1:33" ht="32.25" thickBot="1" x14ac:dyDescent="0.3">
      <c r="A33" s="2" t="e">
        <f>SUBSTITUTE([1]Sheet1!A33,"/","7")</f>
        <v>#REF!</v>
      </c>
      <c r="B33" s="49" t="s">
        <v>183</v>
      </c>
      <c r="C33" s="48" t="e">
        <f t="shared" ref="C33:C96" si="79">IF($A$15="Manter",IF(B34=0,"Sem Impressão",IF(IFERROR(FIND("P",B34),0)&gt;0,"Preto",IF(IFERROR(FIND("S",B34),0)&gt;0,"Sem Impressão",IF(IFERROR(FIND("C",B34),0)&gt;0,"Cinza",IF(IFERROR(FIND("V",B34),0)&gt;0,"Vermelho",IF(IFERROR(FIND("A",B34),0)&gt;0,"Azul",IF(IFERROR(FIND("D",B34),0)&gt;0,"Dourado",IF(IFERROR(FIND("B",B34),0)&gt;0,"Branco","Sem Impressão")))))))),$A$15)</f>
        <v>#REF!</v>
      </c>
      <c r="D33" s="47" t="s">
        <v>184</v>
      </c>
      <c r="E33" s="48" t="e">
        <f t="shared" ref="E33:E96" si="80">IF($A$16="Manter",IF(C34=0,"Sem Impressão",IF(IFERROR(FIND("P",C34),0)&gt;0,"Preto",IF(IFERROR(FIND("S",C34),0)&gt;0,"Sem Impressão",IF(IFERROR(FIND("C",C34),0)&gt;0,"Cinza",IF(IFERROR(FIND("V",C34),0)&gt;0,"Vermelho",IF(IFERROR(FIND("A",C34),0)&gt;0,"Azul",IF(IFERROR(FIND("D",C34),0)&gt;0,"Dourado",IF(IFERROR(FIND("B",C34),0)&gt;0,"Branco","Sem Impressão")))))))),$A$16)</f>
        <v>#REF!</v>
      </c>
      <c r="F33" s="47" t="s">
        <v>185</v>
      </c>
      <c r="G33" s="48" t="e">
        <f t="shared" ref="G33:G96" si="81">IF($A$17="Manter",IF(D34=0,"Sem Impressão",IF(IFERROR(FIND("P",D34),0)&gt;0,"Preto",IF(IFERROR(FIND("S",D34),0)&gt;0,"Sem Impressão",IF(IFERROR(FIND("C",D34),0)&gt;0,"Cinza",IF(IFERROR(FIND("V",D34),0)&gt;0,"Vermelho",IF(IFERROR(FIND("A",D34),0)&gt;0,"Azul",IF(IFERROR(FIND("D",D34),0)&gt;0,"Dourado",IF(IFERROR(FIND("B",D34),0)&gt;0,"Branco","Sem Impressão")))))))),$A$17)</f>
        <v>#REF!</v>
      </c>
      <c r="H33" s="47" t="s">
        <v>186</v>
      </c>
      <c r="I33" s="48" t="e">
        <f t="shared" ref="I33:I96" si="82">IF($A$18="Manter",IF(E34=0,"Sem Impressão",IF(IFERROR(FIND("P",E34),0)&gt;0,"Preto",IF(IFERROR(FIND("S",E34),0)&gt;0,"Sem Impressão",IF(IFERROR(FIND("C",E34),0)&gt;0,"Cinza",IF(IFERROR(FIND("V",E34),0)&gt;0,"Vermelho",IF(IFERROR(FIND("A",E34),0)&gt;0,"Azul",IF(IFERROR(FIND("D",E34),0)&gt;0,"Dourado",IF(IFERROR(FIND("B",E34),0)&gt;0,"Branco","Sem Impressão")))))))),$A$18)</f>
        <v>#REF!</v>
      </c>
      <c r="J33" s="47" t="s">
        <v>187</v>
      </c>
      <c r="K33" s="48" t="e">
        <f t="shared" ref="K33:K96" si="83">IF($A$19="Manter",IF(F34=0,"Sem Impressão",IF(IFERROR(FIND("P",F34),0)&gt;0,"Preto",IF(IFERROR(FIND("S",F34),0)&gt;0,"Sem Impressão",IF(IFERROR(FIND("C",F34),0)&gt;0,"Cinza",IF(IFERROR(FIND("V",F34),0)&gt;0,"Vermelho",IF(IFERROR(FIND("A",F34),0)&gt;0,"Azul",IF(IFERROR(FIND("D",F34),0)&gt;0,"Dourado",IF(IFERROR(FIND("B",F34),0)&gt;0,"Branco","Sem Impressão")))))))),$A$19)</f>
        <v>#REF!</v>
      </c>
      <c r="L33" s="47" t="s">
        <v>188</v>
      </c>
      <c r="M33" s="48" t="e">
        <f t="shared" ref="M33:M96" si="84">IF($A$20="Manter",IF(G34=0,"Sem Impressão",IF(IFERROR(FIND("P",G34),0)&gt;0,"Preto",IF(IFERROR(FIND("S",G34),0)&gt;0,"Sem Impressão",IF(IFERROR(FIND("C",G34),0)&gt;0,"Cinza",IF(IFERROR(FIND("V",G34),0)&gt;0,"Vermelho",IF(IFERROR(FIND("A",G34),0)&gt;0,"Azul",IF(IFERROR(FIND("D",G34),0)&gt;0,"Dourado",IF(IFERROR(FIND("B",G34),0)&gt;0,"Branco","Sem Impressão")))))))),$A$20)</f>
        <v>#REF!</v>
      </c>
      <c r="N33" s="47" t="s">
        <v>189</v>
      </c>
      <c r="O33" s="48" t="e">
        <f t="shared" ref="O33:O96" si="85">IF($A$21="Manter",IF(H34=0,"Sem Impressão",IF(IFERROR(FIND("P",H34),0)&gt;0,"Preto",IF(IFERROR(FIND("S",H34),0)&gt;0,"Sem Impressão",IF(IFERROR(FIND("C",H34),0)&gt;0,"Cinza",IF(IFERROR(FIND("V",H34),0)&gt;0,"Vermelho",IF(IFERROR(FIND("A",H34),0)&gt;0,"Azul",IF(IFERROR(FIND("D",H34),0)&gt;0,"Dourado",IF(IFERROR(FIND("B",H34),0)&gt;0,"Branco","Sem Impressão")))))))),$A$21)</f>
        <v>#REF!</v>
      </c>
      <c r="AG33" s="98"/>
    </row>
    <row r="34" spans="1:33" ht="18.75" customHeight="1" thickBot="1" x14ac:dyDescent="0.3">
      <c r="A34" s="2" t="e">
        <f>[1]Sheet1!A34</f>
        <v>#REF!</v>
      </c>
      <c r="B34" s="49" t="e">
        <f>[1]Sheet1!B34</f>
        <v>#REF!</v>
      </c>
      <c r="C34" s="49" t="e">
        <f>[1]Sheet1!C34</f>
        <v>#REF!</v>
      </c>
      <c r="D34" s="49" t="e">
        <f>[1]Sheet1!D34</f>
        <v>#REF!</v>
      </c>
      <c r="E34" s="49" t="e">
        <f>[1]Sheet1!E34</f>
        <v>#REF!</v>
      </c>
      <c r="F34" s="49" t="e">
        <f>[1]Sheet1!F34</f>
        <v>#REF!</v>
      </c>
      <c r="G34" s="49" t="e">
        <f>[1]Sheet1!G34</f>
        <v>#REF!</v>
      </c>
      <c r="H34" s="49" t="e">
        <f>[1]Sheet1!H34</f>
        <v>#REF!</v>
      </c>
      <c r="L34" s="1"/>
      <c r="N34" s="1"/>
      <c r="P34" s="43"/>
      <c r="Q34" s="1"/>
      <c r="R34" s="1" t="s">
        <v>181</v>
      </c>
      <c r="S34" s="100" t="s">
        <v>153</v>
      </c>
      <c r="T34" s="64" t="s">
        <v>7</v>
      </c>
      <c r="U34" s="64" t="s">
        <v>4</v>
      </c>
      <c r="V34" s="65" t="s">
        <v>152</v>
      </c>
      <c r="AG34" s="98"/>
    </row>
    <row r="35" spans="1:33" ht="18.75" customHeight="1" thickBot="1" x14ac:dyDescent="0.3">
      <c r="A35" s="2" t="e">
        <f>[1]Sheet1!A35</f>
        <v>#REF!</v>
      </c>
      <c r="B35" s="43"/>
      <c r="C35" s="83" t="s">
        <v>202</v>
      </c>
      <c r="D35" s="83" t="s">
        <v>203</v>
      </c>
      <c r="E35" s="83" t="s">
        <v>204</v>
      </c>
      <c r="F35" s="84" t="s">
        <v>205</v>
      </c>
      <c r="G35" s="103" t="s">
        <v>155</v>
      </c>
      <c r="H35" s="69" t="s">
        <v>7</v>
      </c>
      <c r="I35" s="69" t="s">
        <v>3</v>
      </c>
      <c r="J35" s="69" t="s">
        <v>4</v>
      </c>
      <c r="K35" s="70" t="s">
        <v>6</v>
      </c>
      <c r="L35" s="94" t="s">
        <v>154</v>
      </c>
      <c r="M35" s="64" t="s">
        <v>139</v>
      </c>
      <c r="N35" s="64" t="s">
        <v>140</v>
      </c>
      <c r="O35" s="65" t="s">
        <v>141</v>
      </c>
      <c r="P35" s="1"/>
      <c r="Q35" s="1"/>
      <c r="R35" s="1"/>
      <c r="S35" s="101"/>
      <c r="T35" s="45">
        <v>1</v>
      </c>
      <c r="U35" s="45" t="e">
        <f t="shared" ref="U35" si="86">FIND(" ",AD25)</f>
        <v>#REF!</v>
      </c>
      <c r="V35" s="66" t="e">
        <f t="shared" ref="V35" si="87">FIND(CHAR(10),AD25)</f>
        <v>#REF!</v>
      </c>
      <c r="W35" s="119" t="s">
        <v>200</v>
      </c>
      <c r="X35" s="120"/>
      <c r="Y35" s="120"/>
      <c r="Z35" s="120"/>
      <c r="AA35" s="120"/>
      <c r="AB35" s="121"/>
      <c r="AG35" s="98"/>
    </row>
    <row r="36" spans="1:33" ht="18.75" customHeight="1" thickBot="1" x14ac:dyDescent="0.3">
      <c r="A36" s="2" t="e">
        <f>[1]Sheet1!A36</f>
        <v>#REF!</v>
      </c>
      <c r="B36" s="80" t="s">
        <v>201</v>
      </c>
      <c r="C36" s="81" t="e" cm="1">
        <f t="array" ref="C36">IF(AE37="Manter",IFERROR(IF(SUBSTITUTE(MID($A$10,AB36,AB37-AB36),CHAR(10),"")*1&gt;100,SUBSTITUTE(MID($A$10,AB36,AB37-AB36),CHAR(10),"")*1/100,SUBSTITUTE(MID($A$10,AB36,AB37-AB36),CHAR(10),"")*1),0),IF(AE37="Não",0,IF(AE37="Sim",_xlfn.IFS(AND(C22&gt;0,C22&lt;=22),0.5,AND(C22&gt;22,C22&lt;=32),0.7,AND(C22&gt;32,C22&lt;=40),0.7,AND(C22&gt;40,C22&lt;=50),0.9,C22&gt;50,1.5))))</f>
        <v>#REF!</v>
      </c>
      <c r="D36" s="81">
        <f t="shared" ref="D36" si="88">IFERROR(IF(SUBSTITUTE(MID($A$10,AB37,AB38-AB37),CHAR(10),"")*1&gt;100,SUBSTITUTE(MID($A$10,AB37,AB38-AB37),CHAR(10),"")*1/100,SUBSTITUTE(MID($A$10,AB37,AB38-AB37),CHAR(10),"")*1),0)</f>
        <v>0</v>
      </c>
      <c r="E36" s="81">
        <f t="shared" ref="E36" si="89">IFERROR(IF(SUBSTITUTE(MID($A$10,AB38,AB39-AB38),CHAR(10),"")*1&gt;100,SUBSTITUTE(MID($A$10,AB38,AB39-AB38),CHAR(10),"")*1/100,SUBSTITUTE(MID($A$10,AB38,AB39-AB38),CHAR(10),"")*1),0)</f>
        <v>0</v>
      </c>
      <c r="F36" s="82">
        <f t="shared" ref="F36" si="90">IFERROR(IF(SUBSTITUTE(TRIM(MID($A$10,AB39,AB40-AB39)),CHAR(10),"")*1&gt;100,SUBSTITUTE(TRIM(MID($A$10,AB39,AB40-AB39)),CHAR(10),"")*1/100,SUBSTITUTE(TRIM(MID($A$10,AB39,AB40-AB39)),CHAR(10),"")*1),0)</f>
        <v>0</v>
      </c>
      <c r="G36" s="104"/>
      <c r="H36" s="44">
        <v>1</v>
      </c>
      <c r="I36" s="44" t="e">
        <f t="shared" ref="I36" si="91">FIND(CHAR(10),A24)</f>
        <v>#REF!</v>
      </c>
      <c r="J36" s="44" t="e">
        <f t="shared" ref="J36" si="92">FIND(" ",A24)</f>
        <v>#REF!</v>
      </c>
      <c r="K36" s="71"/>
      <c r="L36" s="95"/>
      <c r="M36" s="45">
        <v>1</v>
      </c>
      <c r="N36" s="45" t="e">
        <f t="shared" ref="N36" si="93">FIND("%",A29)</f>
        <v>#REF!</v>
      </c>
      <c r="O36" s="66" t="e">
        <f t="shared" ref="O36" si="94">FIND("%",A30)</f>
        <v>#REF!</v>
      </c>
      <c r="P36" s="106" t="s">
        <v>182</v>
      </c>
      <c r="Q36" s="74">
        <v>1</v>
      </c>
      <c r="R36" s="75" t="e">
        <f t="shared" ref="R36" si="95">FIND(CHAR(10),A33,FIND(CHAR(10),A33)+1)</f>
        <v>#REF!</v>
      </c>
      <c r="S36" s="101"/>
      <c r="T36" s="45">
        <v>2</v>
      </c>
      <c r="U36" s="45" t="e">
        <f t="shared" ref="U36" si="96">FIND(" ",AD25,FIND(" ",AD25)+1)</f>
        <v>#REF!</v>
      </c>
      <c r="V36" s="66" t="e">
        <f t="shared" ref="V36" si="97">FIND(CHAR(10),AD25,FIND(CHAR(10),AD25)+1)</f>
        <v>#REF!</v>
      </c>
      <c r="W36" s="78"/>
      <c r="X36" s="46"/>
      <c r="Y36" s="46"/>
      <c r="Z36" s="46"/>
      <c r="AA36" s="46"/>
      <c r="AB36" s="54">
        <v>1</v>
      </c>
      <c r="AC36" s="64"/>
      <c r="AD36" s="64" t="s">
        <v>210</v>
      </c>
      <c r="AE36" s="64" t="s">
        <v>211</v>
      </c>
      <c r="AG36" s="98"/>
    </row>
    <row r="37" spans="1:33" ht="18.75" customHeight="1" thickBot="1" x14ac:dyDescent="0.3">
      <c r="A37" s="2" t="e">
        <f>[1]Sheet1!A37</f>
        <v>#REF!</v>
      </c>
      <c r="B37" s="100" t="s">
        <v>156</v>
      </c>
      <c r="C37" s="64" t="s">
        <v>0</v>
      </c>
      <c r="D37" s="64" t="s">
        <v>1</v>
      </c>
      <c r="E37" s="64"/>
      <c r="F37" s="65" t="s">
        <v>2</v>
      </c>
      <c r="G37" s="104"/>
      <c r="H37" s="44">
        <v>2</v>
      </c>
      <c r="I37" s="44" t="e">
        <f t="shared" ref="I37" si="98">FIND(CHAR(10),A24,FIND(CHAR(10),A24)+1)</f>
        <v>#REF!</v>
      </c>
      <c r="J37" s="44" t="e">
        <f t="shared" ref="J37" si="99">FIND(" ",A24,FIND(" ",A24)+1)</f>
        <v>#REF!</v>
      </c>
      <c r="K37" s="71" t="e">
        <f t="shared" ref="K37" si="100">MID(A24,I37,I38-I37)</f>
        <v>#REF!</v>
      </c>
      <c r="L37" s="95"/>
      <c r="M37" s="45">
        <v>2</v>
      </c>
      <c r="N37" s="45" t="e">
        <f t="shared" ref="N37" si="101">FIND("%",A29,FIND("%",A29)+1)</f>
        <v>#REF!</v>
      </c>
      <c r="O37" s="66" t="e">
        <f t="shared" ref="O37" si="102">FIND("%",A30,FIND("%",A30)+1)</f>
        <v>#REF!</v>
      </c>
      <c r="P37" s="107"/>
      <c r="Q37" s="46">
        <v>2</v>
      </c>
      <c r="R37" s="54" t="e">
        <f t="shared" ref="R37" si="103">FIND(CHAR(10),A33,FIND(CHAR(10),A33,FIND(CHAR(10),A33,FIND(CHAR(10),A33)+1)+1)+1)</f>
        <v>#REF!</v>
      </c>
      <c r="S37" s="101"/>
      <c r="T37" s="45">
        <v>3</v>
      </c>
      <c r="U37" s="45" t="e">
        <f t="shared" ref="U37" si="104">FIND(" ",AD25,FIND(" ",AD25,FIND(" ",AD25)+1)+1)</f>
        <v>#REF!</v>
      </c>
      <c r="V37" s="66" t="e">
        <f t="shared" ref="V37" si="105">FIND(CHAR(10),AD25,FIND(CHAR(10),AD25,FIND(CHAR(10),AD25)+1)+1)</f>
        <v>#REF!</v>
      </c>
      <c r="W37" s="78">
        <v>1</v>
      </c>
      <c r="X37" s="46" t="e">
        <f t="shared" ref="X37" si="106">FIND(CHAR(10),A31)</f>
        <v>#REF!</v>
      </c>
      <c r="Y37" s="46" t="e">
        <f t="shared" ref="Y37" si="107">X37</f>
        <v>#REF!</v>
      </c>
      <c r="Z37" s="46" t="e">
        <f t="shared" ref="Z37" si="108">IF(Y37=Z36,"Não","Sim")</f>
        <v>#REF!</v>
      </c>
      <c r="AA37" s="46">
        <f t="shared" ref="AA37" si="109">Z41-3</f>
        <v>-3</v>
      </c>
      <c r="AB37" s="54">
        <f t="shared" ref="AB37:AB38" si="110">IFERROR(_xlfn.XLOOKUP(AA37,$W$16:$W$20,$Y$16:$Y$20),1)</f>
        <v>1</v>
      </c>
      <c r="AC37" s="64" t="s">
        <v>202</v>
      </c>
      <c r="AD37" s="64" t="e">
        <f>[1]Sheet1!$A$55</f>
        <v>#REF!</v>
      </c>
      <c r="AE37" s="64" t="e">
        <f>[1]Sheet1!$A$59</f>
        <v>#REF!</v>
      </c>
      <c r="AG37" s="98"/>
    </row>
    <row r="38" spans="1:33" ht="18.75" customHeight="1" thickBot="1" x14ac:dyDescent="0.3">
      <c r="A38" s="2" t="e">
        <f>[1]Sheet1!A38</f>
        <v>#REF!</v>
      </c>
      <c r="B38" s="101"/>
      <c r="C38" s="45" t="e">
        <f t="shared" ref="C38" si="111">LEFT(A22,SEARCH(" ",A22))</f>
        <v>#REF!</v>
      </c>
      <c r="D38" s="45" t="e">
        <f t="shared" ref="D38:D101" si="112">SUBSTITUTE(SUBSTITUTE(SUBSTITUTE(LEFT(C39,SEARCH(" ",C39)),".",",")," ",""),CHAR(10),"")*1</f>
        <v>#REF!</v>
      </c>
      <c r="E38" s="45"/>
      <c r="F38" s="66" t="e">
        <f t="shared" ref="F38:F101" si="113">FIND(CHAR(10),C39)</f>
        <v>#REF!</v>
      </c>
      <c r="G38" s="104"/>
      <c r="H38" s="44">
        <v>3</v>
      </c>
      <c r="I38" s="44" t="e">
        <f t="shared" ref="I38" si="114">FIND(CHAR(10),A24,FIND(CHAR(10),A24,FIND(CHAR(10),A24)+1)+1)</f>
        <v>#REF!</v>
      </c>
      <c r="J38" s="44" t="e">
        <f t="shared" ref="J38" si="115">FIND(" ",A24,FIND(" ",A24,FIND(" ",A24)+1)+1)</f>
        <v>#REF!</v>
      </c>
      <c r="K38" s="71" t="e">
        <f t="shared" ref="K38:K101" si="116">FIND(" ",K37)</f>
        <v>#REF!</v>
      </c>
      <c r="L38" s="95"/>
      <c r="M38" s="45">
        <v>3</v>
      </c>
      <c r="N38" s="45" t="e">
        <f t="shared" ref="N38" si="117">FIND("%",A29,FIND("%",A29,FIND("%",A29)+1)+1)</f>
        <v>#REF!</v>
      </c>
      <c r="O38" s="66" t="e">
        <f t="shared" ref="O38" si="118">FIND("%",A30,FIND("%",A30,FIND("%",A30)+1)+1)</f>
        <v>#REF!</v>
      </c>
      <c r="P38" s="107"/>
      <c r="Q38" s="46">
        <v>3</v>
      </c>
      <c r="R38" s="54" t="e">
        <f t="shared" ref="R38" si="119">FIND(CHAR(10),A33,FIND(CHAR(10),A33,FIND(CHAR(10),A33,FIND(CHAR(10),A33,FIND(CHAR(10),A33,FIND(CHAR(10),A33)+1)+1)+1)+1)+1)</f>
        <v>#REF!</v>
      </c>
      <c r="S38" s="101"/>
      <c r="T38" s="45">
        <v>4</v>
      </c>
      <c r="U38" s="45" t="e">
        <f t="shared" ref="U38" si="120">FIND(" ",AD25,FIND(" ",AD25,FIND(" ",AD25,FIND(" ",AD25)+1)+1)+1)</f>
        <v>#REF!</v>
      </c>
      <c r="V38" s="66" t="e">
        <f t="shared" ref="V38" si="121">FIND(CHAR(10),AD25,FIND(CHAR(10),AD25,FIND(CHAR(10),AD25,FIND(CHAR(10),AD25)+1)+1)+1)</f>
        <v>#REF!</v>
      </c>
      <c r="W38" s="78">
        <v>2</v>
      </c>
      <c r="X38" s="46" t="e">
        <f t="shared" ref="X38" si="122">FIND(CHAR(10),A31,X37+1)</f>
        <v>#REF!</v>
      </c>
      <c r="Y38" s="46" t="e">
        <f t="shared" ref="Y38" si="123">IFERROR(X38,X37)</f>
        <v>#REF!</v>
      </c>
      <c r="Z38" s="46" t="e">
        <f t="shared" ref="Z38:Z40" si="124">IF(Y38=Y37,"Não","Sim")</f>
        <v>#REF!</v>
      </c>
      <c r="AA38" s="46">
        <f t="shared" ref="AA38" si="125">Z41-2</f>
        <v>-2</v>
      </c>
      <c r="AB38" s="54">
        <f t="shared" si="110"/>
        <v>1</v>
      </c>
      <c r="AC38" s="64" t="s">
        <v>207</v>
      </c>
      <c r="AD38" s="64" t="e">
        <f>[1]Sheet1!$A$56</f>
        <v>#REF!</v>
      </c>
      <c r="AE38" s="64" t="e">
        <f>[1]Sheet1!$A$60</f>
        <v>#REF!</v>
      </c>
      <c r="AG38" s="98"/>
    </row>
    <row r="39" spans="1:33" ht="18.75" customHeight="1" thickBot="1" x14ac:dyDescent="0.3">
      <c r="A39" s="2" t="e">
        <f>[1]Sheet1!A39</f>
        <v>#REF!</v>
      </c>
      <c r="B39" s="101"/>
      <c r="C39" s="45" t="e">
        <f t="shared" ref="C39" si="126">TRIM(MID(A22,LEN(C38),50))</f>
        <v>#REF!</v>
      </c>
      <c r="D39" s="45" t="e">
        <f t="shared" ref="D39:D102" si="127">D38+1-1</f>
        <v>#REF!</v>
      </c>
      <c r="E39" s="45"/>
      <c r="F39" s="66" t="e">
        <f t="shared" ref="F39" si="128">TRIM(MID(C39,LEN(F41),F38-LEN(D39)))</f>
        <v>#REF!</v>
      </c>
      <c r="G39" s="104"/>
      <c r="H39" s="44">
        <v>4</v>
      </c>
      <c r="I39" s="44" t="e">
        <f t="shared" ref="I39" si="129">FIND(CHAR(10),A24,FIND(CHAR(10),A24,FIND(CHAR(10),A24,FIND(CHAR(10),A24)+1)+1)+1)</f>
        <v>#REF!</v>
      </c>
      <c r="J39" s="44" t="e">
        <f t="shared" ref="J39" si="130">FIND(" ",A24,FIND(" ",A24,FIND(" ",A24,FIND(" ",A24)+1)+1)+1)</f>
        <v>#REF!</v>
      </c>
      <c r="K39" s="71"/>
      <c r="L39" s="95"/>
      <c r="M39" s="45">
        <v>4</v>
      </c>
      <c r="N39" s="45" t="e">
        <f t="shared" ref="N39" si="131">FIND("%",A29,FIND("%",A29,FIND("%",A29,FIND("%",A29)+1)+1)+1)</f>
        <v>#REF!</v>
      </c>
      <c r="O39" s="66" t="e">
        <f t="shared" ref="O39" si="132">FIND("%",A30,FIND("%",A30,FIND("%",A30,FIND("%",A30)+1)+1)+1)</f>
        <v>#REF!</v>
      </c>
      <c r="P39" s="107"/>
      <c r="Q39" s="46">
        <v>4</v>
      </c>
      <c r="R39" s="54" t="e">
        <f t="shared" ref="R39" si="133">FIND(CHAR(10),A33,FIND(CHAR(10),A33,FIND(CHAR(10),A33,FIND(CHAR(10),A33,FIND(CHAR(10),A33,FIND(CHAR(10),A33,FIND(CHAR(10),A33,FIND(CHAR(10),A33)+1)+1)+1)+1)+1)+1)+1)</f>
        <v>#REF!</v>
      </c>
      <c r="S39" s="101"/>
      <c r="T39" s="45">
        <v>5</v>
      </c>
      <c r="U39" s="45" t="e">
        <f t="shared" ref="U39" si="134">FIND(" ",AD25,FIND(" ",AD25,FIND(" ",AD25,FIND(" ",AD25,FIND(" ",AD25)+1)+1)+1)+1)</f>
        <v>#REF!</v>
      </c>
      <c r="V39" s="66" t="e">
        <f t="shared" ref="V39" si="135">FIND(CHAR(10),AD25,FIND(CHAR(10),AD25,FIND(CHAR(10),AD25,FIND(CHAR(10),AD25,FIND(CHAR(10),AD25)+1)+1)+1)+1)</f>
        <v>#REF!</v>
      </c>
      <c r="W39" s="78">
        <v>3</v>
      </c>
      <c r="X39" s="46" t="e">
        <f t="shared" ref="X39" si="136">FIND(CHAR(10),A31,X38+1)</f>
        <v>#REF!</v>
      </c>
      <c r="Y39" s="46" t="e">
        <f t="shared" ref="Y39" si="137">IFERROR(X39,IFERROR(X38,X37))</f>
        <v>#REF!</v>
      </c>
      <c r="Z39" s="46" t="e">
        <f t="shared" si="124"/>
        <v>#REF!</v>
      </c>
      <c r="AA39" s="46">
        <f t="shared" ref="AA39" si="138">Z41-1</f>
        <v>-1</v>
      </c>
      <c r="AB39" s="54" t="e">
        <f t="shared" ref="AB39:AB40" si="139">_xlfn.XLOOKUP(AA39,$W$16:$W$20,$Y$16:$Y$20)</f>
        <v>#N/A</v>
      </c>
      <c r="AC39" s="64" t="s">
        <v>208</v>
      </c>
      <c r="AD39" s="64" t="e">
        <f>[1]Sheet1!$A$57</f>
        <v>#REF!</v>
      </c>
      <c r="AE39" s="64" t="e">
        <f>[1]Sheet1!$A$61</f>
        <v>#REF!</v>
      </c>
      <c r="AG39" s="98"/>
    </row>
    <row r="40" spans="1:33" ht="18.75" customHeight="1" x14ac:dyDescent="0.25">
      <c r="A40" s="2" t="e">
        <f>[1]Sheet1!A40</f>
        <v>#REF!</v>
      </c>
      <c r="B40" s="101"/>
      <c r="C40" s="45" t="e">
        <f t="shared" ref="C40" si="140">SUBSTITUTE(SUBSTITUTE(SUBSTITUTE(C38,CHAR(10),"")," ",""),".",",")*1</f>
        <v>#REF!</v>
      </c>
      <c r="D40" s="45"/>
      <c r="E40" s="45"/>
      <c r="F40" s="66" t="e">
        <f t="shared" ref="F40:F103" si="141">SUBSTITUTE(SUBSTITUTE(SUBSTITUTE(F39,CHAR(10),"")," ",""),".",",")*1</f>
        <v>#REF!</v>
      </c>
      <c r="G40" s="104"/>
      <c r="H40" s="44">
        <v>5</v>
      </c>
      <c r="I40" s="44" t="e">
        <f t="shared" ref="I40" si="142">FIND(CHAR(10),A24,FIND(CHAR(10),A24,FIND(CHAR(10),A24,FIND(CHAR(10),A24,FIND(CHAR(10),A24)+1)+1)+1)+1)</f>
        <v>#REF!</v>
      </c>
      <c r="J40" s="44" t="e">
        <f t="shared" ref="J40" si="143">FIND(" ",A24,FIND(" ",A24,FIND(" ",A24,FIND(" ",A24,FIND(" ",A24)+1)+1)+1)+1)</f>
        <v>#REF!</v>
      </c>
      <c r="K40" s="71"/>
      <c r="L40" s="96"/>
      <c r="M40" s="45">
        <v>5</v>
      </c>
      <c r="N40" s="45" t="e">
        <f t="shared" ref="N40" si="144">FIND("%",A29,FIND("%",A29,FIND("%",A29,FIND("%",A29,FIND("%",A29)+1)+1)+1)+1)</f>
        <v>#REF!</v>
      </c>
      <c r="O40" s="66" t="e">
        <f t="shared" ref="O40" si="145">FIND("%",A30,FIND("%",A30,FIND("%",A30,FIND("%",A30,FIND("%",A30)+1)+1)+1)+1)</f>
        <v>#REF!</v>
      </c>
      <c r="P40" s="107"/>
      <c r="Q40" s="46">
        <v>5</v>
      </c>
      <c r="R40" s="54" t="e">
        <f t="shared" ref="R40" si="146">FIND(CHAR(10),A33,FIND(CHAR(10),A33,FIND(CHAR(10),A33,FIND(CHAR(10),A33,FIND(CHAR(10),A33,FIND(CHAR(10),A33,FIND(CHAR(10),A33,FIND(CHAR(10),A33,FIND(CHAR(10),A33,FIND(CHAR(10),A33)+1)+1)+1)+1)+1)+1)+1)+1)+1)</f>
        <v>#REF!</v>
      </c>
      <c r="S40" s="101"/>
      <c r="T40" s="45">
        <v>6</v>
      </c>
      <c r="U40" s="45" t="e">
        <f t="shared" ref="U40" si="147">FIND(" ",AD25,FIND(" ",AD25,FIND(" ",AD25,FIND(" ",AD25,FIND(" ",AD25,FIND(" ",AD25)+1)+1)+1)+1)+1)</f>
        <v>#REF!</v>
      </c>
      <c r="V40" s="66" t="e">
        <f t="shared" ref="V40" si="148">FIND(CHAR(10),AD25,FIND(CHAR(10),AD25,FIND(CHAR(10),AD25,FIND(CHAR(10),AD25,FIND(CHAR(10),AD25,FIND(CHAR(10),AD25)+1)+1)+1)+1)+1)</f>
        <v>#REF!</v>
      </c>
      <c r="W40" s="78">
        <v>4</v>
      </c>
      <c r="X40" s="46" t="e">
        <f t="shared" ref="X40" si="149">FIND(CHAR(10),A31,X39+1)</f>
        <v>#REF!</v>
      </c>
      <c r="Y40" s="46" t="e">
        <f t="shared" ref="Y40" si="150">IFERROR(X41,IFERROR(X40,IFERROR(X39,IFERROR(X38,X37))))</f>
        <v>#REF!</v>
      </c>
      <c r="Z40" s="46" t="e">
        <f t="shared" si="124"/>
        <v>#REF!</v>
      </c>
      <c r="AA40" s="46">
        <f t="shared" ref="AA40:AA103" si="151">Z41</f>
        <v>0</v>
      </c>
      <c r="AB40" s="54" t="e">
        <f t="shared" si="139"/>
        <v>#N/A</v>
      </c>
      <c r="AC40" s="64" t="s">
        <v>209</v>
      </c>
      <c r="AD40" s="64" t="e">
        <f>[1]Sheet1!$A$58</f>
        <v>#REF!</v>
      </c>
      <c r="AE40" s="64" t="e">
        <f>[1]Sheet1!$A$62</f>
        <v>#REF!</v>
      </c>
      <c r="AG40" s="98"/>
    </row>
    <row r="41" spans="1:33" ht="18.75" customHeight="1" thickBot="1" x14ac:dyDescent="0.3">
      <c r="A41" s="2" t="e">
        <f>[1]Sheet1!A41</f>
        <v>#REF!</v>
      </c>
      <c r="B41" s="102"/>
      <c r="C41" s="67"/>
      <c r="D41" s="67"/>
      <c r="E41" s="67"/>
      <c r="F41" s="68" t="e">
        <f t="shared" ref="F41" si="152">LEFT(C39,SEARCH(" ",C39))</f>
        <v>#REF!</v>
      </c>
      <c r="G41" s="105"/>
      <c r="H41" s="72">
        <v>6</v>
      </c>
      <c r="I41" s="72" t="e">
        <f t="shared" ref="I41" si="153">LEN(A24)</f>
        <v>#REF!</v>
      </c>
      <c r="J41" s="72"/>
      <c r="K41" s="73"/>
      <c r="L41" s="91" t="s">
        <v>2</v>
      </c>
      <c r="M41" s="92" t="s">
        <v>230</v>
      </c>
      <c r="N41" s="92" t="e">
        <f t="shared" ref="N41" si="154">FIND("%",A33)</f>
        <v>#REF!</v>
      </c>
      <c r="O41" s="93"/>
      <c r="P41" s="108"/>
      <c r="Q41" s="76">
        <v>6</v>
      </c>
      <c r="R41" s="77" t="e">
        <f t="shared" ref="R41" si="155">FIND(CHAR(10),A33,FIND(CHAR(10),A33,FIND(CHAR(10),A33,FIND(CHAR(10),A33,FIND(CHAR(10),A33,FIND(CHAR(10),A33,FIND(CHAR(10),A33,FIND(CHAR(10),A33,FIND(CHAR(10),A33,FIND(CHAR(10),A33,FIND(CHAR(10),A33)+1)+1)+1)+1)+1)+1)+1)+1)+1)+1)</f>
        <v>#REF!</v>
      </c>
      <c r="S41" s="102"/>
      <c r="T41" s="67">
        <v>7</v>
      </c>
      <c r="U41" s="67" t="e">
        <f t="shared" ref="U41" si="156">FIND(" ",AD25,FIND(" ",AD25,FIND(" ",AD25,FIND(" ",AD25,FIND(" ",AD25,FIND(" ",AD25,FIND(" ",AD25)+1)+1)+1)+1)+1)+1)</f>
        <v>#REF!</v>
      </c>
      <c r="V41" s="68" t="e">
        <f t="shared" ref="V41" si="157">FIND(CHAR(10),AD25,FIND(CHAR(10),AD25,FIND(CHAR(10),AD25,FIND(CHAR(10),AD25,FIND(CHAR(10),AD25,FIND(CHAR(10),AD25,FIND(CHAR(10),AD25)+1)+1)+1)+1)+1)+1)</f>
        <v>#REF!</v>
      </c>
      <c r="W41" s="79">
        <v>5</v>
      </c>
      <c r="X41" s="76" t="e">
        <f t="shared" ref="X41" si="158">FIND(CHAR(10),A31,X40+1)</f>
        <v>#REF!</v>
      </c>
      <c r="Y41" s="76"/>
      <c r="Z41" s="76">
        <f t="shared" ref="Z41" si="159">COUNTIF(Z37:Z40,"SIM")</f>
        <v>0</v>
      </c>
      <c r="AA41" s="76"/>
      <c r="AB41" s="77"/>
      <c r="AG41" s="98"/>
    </row>
    <row r="42" spans="1:33" ht="15.75" thickBot="1" x14ac:dyDescent="0.3">
      <c r="A42" s="2" t="e">
        <f>[1]Sheet1!A42</f>
        <v>#REF!</v>
      </c>
      <c r="B42" s="4"/>
      <c r="C42" s="4"/>
      <c r="D42" s="4"/>
      <c r="E42" s="21"/>
      <c r="F42" s="4"/>
      <c r="G42" s="4"/>
      <c r="H42" s="4"/>
      <c r="I42" s="4"/>
      <c r="J42" s="4"/>
      <c r="K42" s="4"/>
      <c r="L42" s="4"/>
      <c r="M42" s="4"/>
      <c r="N42" s="4"/>
      <c r="O42" s="4"/>
      <c r="P42" s="21"/>
      <c r="Q42" s="4"/>
      <c r="R42" s="4"/>
      <c r="S42" s="4"/>
      <c r="T42" s="4"/>
      <c r="U42" s="4"/>
      <c r="V42" s="5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9"/>
    </row>
    <row r="43" spans="1:33" ht="24.75" thickTop="1" thickBot="1" x14ac:dyDescent="0.3">
      <c r="A43" s="2" t="e">
        <f>[1]Sheet1!A43</f>
        <v>#REF!</v>
      </c>
      <c r="B43" s="18" t="s">
        <v>0</v>
      </c>
      <c r="C43" s="16" t="e">
        <f t="shared" ref="C43" si="160">IF(C61&gt;100,C61/10,C61)</f>
        <v>#REF!</v>
      </c>
      <c r="D43" s="15" t="s">
        <v>1</v>
      </c>
      <c r="E43" s="16" t="e">
        <f t="shared" ref="E43" si="161">IF(D60&gt;100,D60/10,D60)</f>
        <v>#REF!</v>
      </c>
      <c r="F43" s="13" t="s">
        <v>2</v>
      </c>
      <c r="G43" s="14" t="e">
        <f t="shared" ref="G43" si="162">IF(F61&gt;10,F61/10,F61)</f>
        <v>#REF!</v>
      </c>
      <c r="H43" s="3"/>
      <c r="I43" s="3"/>
      <c r="J43" s="3"/>
      <c r="K43" s="3"/>
      <c r="L43" s="3"/>
      <c r="M43" s="3"/>
      <c r="N43" s="3"/>
      <c r="O43" s="3"/>
      <c r="R43" s="3"/>
      <c r="S43" s="3"/>
      <c r="T43" s="3"/>
      <c r="U43" s="3"/>
      <c r="AG43" s="97">
        <v>3</v>
      </c>
    </row>
    <row r="44" spans="1:33" ht="30" thickTop="1" thickBot="1" x14ac:dyDescent="0.3">
      <c r="A44" s="2" t="e">
        <f>[1]Sheet1!A44</f>
        <v>#REF!</v>
      </c>
      <c r="B44" s="19" t="s">
        <v>5</v>
      </c>
      <c r="C44" s="63" t="e">
        <f t="shared" ref="C44:C107" si="163">SUBSTITUTE(SUBSTITUTE(A44,CHAR(10),"")," ","")</f>
        <v>#REF!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R44" s="1"/>
      <c r="S44" s="1"/>
      <c r="T44" s="1"/>
      <c r="U44" s="1"/>
      <c r="AG44" s="98"/>
    </row>
    <row r="45" spans="1:33" ht="16.5" thickTop="1" thickBot="1" x14ac:dyDescent="0.3">
      <c r="A45" s="2" t="e">
        <f>[1]Sheet1!A45</f>
        <v>#REF!</v>
      </c>
      <c r="B45" s="22" t="s">
        <v>158</v>
      </c>
      <c r="C45" s="56" t="e">
        <f t="shared" ref="C45" si="164">SUBSTITUTE(SUBSTITUTE(MID(A45,1,J57-1),CHAR(10),"")," ","")</f>
        <v>#REF!</v>
      </c>
      <c r="D45" s="23" t="s">
        <v>159</v>
      </c>
      <c r="E45" s="55" t="e">
        <f t="shared" ref="E45" si="165">SUBSTITUTE(SUBSTITUTE(MID(A45,J57,I57-J57),CHAR(10),"")," ","")</f>
        <v>#REF!</v>
      </c>
      <c r="F45" s="6" t="s">
        <v>160</v>
      </c>
      <c r="G45" s="7" t="e">
        <f t="shared" ref="G45" si="166">SUBSTITUTE(SUBSTITUTE(MID(A45,I57,J58-I57),CHAR(10),"")," ","")</f>
        <v>#REF!</v>
      </c>
      <c r="H45" s="9" t="s">
        <v>161</v>
      </c>
      <c r="I45" s="10" t="e">
        <f t="shared" ref="I45" si="167">SUBSTITUTE(SUBSTITUTE(MID(A45,J58,I58-J58),CHAR(10),"")," ","")</f>
        <v>#REF!</v>
      </c>
      <c r="J45" s="6" t="s">
        <v>162</v>
      </c>
      <c r="K45" s="11" t="e">
        <f t="shared" ref="K45" si="168">SUBSTITUTE(SUBSTITUTE(MID(A45,I58,J59-I58),CHAR(10),"")," ","")</f>
        <v>#REF!</v>
      </c>
      <c r="L45" s="8" t="s">
        <v>164</v>
      </c>
      <c r="M45" s="10" t="e">
        <f t="shared" ref="M45" si="169">SUBSTITUTE(SUBSTITUTE(MID(K58,K59,6),CHAR(10),"")," ","")</f>
        <v>#REF!</v>
      </c>
      <c r="N45" s="6" t="s">
        <v>165</v>
      </c>
      <c r="O45" s="11" t="e">
        <f t="shared" ref="O45" si="170">SUBSTITUTE(SUBSTITUTE(MID(A45,I59,J60-I59),CHAR(10),"")," ","")</f>
        <v>#REF!</v>
      </c>
      <c r="P45" s="8" t="s">
        <v>166</v>
      </c>
      <c r="Q45" s="12" t="e">
        <f t="shared" ref="Q45" si="171">SUBSTITUTE(SUBSTITUTE(MID(A45,J60,I60-J60),CHAR(10),"")," ","")</f>
        <v>#REF!</v>
      </c>
      <c r="R45" s="6" t="s">
        <v>167</v>
      </c>
      <c r="S45" s="11" t="e">
        <f t="shared" ref="S45" si="172">SUBSTITUTE(SUBSTITUTE(MID(A45,I60,J61-I60),CHAR(10),"")," ","")</f>
        <v>#REF!</v>
      </c>
      <c r="T45" s="8" t="s">
        <v>168</v>
      </c>
      <c r="U45" s="12" t="e">
        <f t="shared" ref="U45" si="173">SUBSTITUTE(SUBSTITUTE(MID(A45,J61,I61-J61),CHAR(10),"")," ","")</f>
        <v>#REF!</v>
      </c>
      <c r="AG45" s="98"/>
    </row>
    <row r="46" spans="1:33" ht="16.5" thickTop="1" thickBot="1" x14ac:dyDescent="0.3">
      <c r="A46" s="2" t="e">
        <f>[1]Sheet1!A46</f>
        <v>#REF!</v>
      </c>
      <c r="B46" s="61" t="s">
        <v>157</v>
      </c>
      <c r="C46" s="62">
        <f t="shared" ref="C46" si="174">IFERROR(SUBSTITUTE(SUBSTITUTE(MID(AD46,1,U56-1),CHAR(10),"")," ","")*1,0)</f>
        <v>0</v>
      </c>
      <c r="D46" s="59" t="s">
        <v>169</v>
      </c>
      <c r="E46" s="60">
        <f t="shared" ref="E46" si="175">IFERROR(SUBSTITUTE(SUBSTITUTE(MID(AD46,U56,V56-U56),CHAR(10),"")," ","")*1,0)</f>
        <v>0</v>
      </c>
      <c r="F46" s="57" t="s">
        <v>170</v>
      </c>
      <c r="G46" s="35">
        <f t="shared" ref="G46" si="176">IFERROR(SUBSTITUTE(SUBSTITUTE(MID(AD46,V56,U57-V56),CHAR(10),"")," ","")*1,0)</f>
        <v>0</v>
      </c>
      <c r="H46" s="26" t="s">
        <v>171</v>
      </c>
      <c r="I46" s="27">
        <f t="shared" ref="I46" si="177">IFERROR(SUBSTITUTE(SUBSTITUTE(MID(AD46,U57,V57-U57),CHAR(10),"")," ","")*1,0)</f>
        <v>0</v>
      </c>
      <c r="J46" s="28" t="s">
        <v>172</v>
      </c>
      <c r="K46" s="36">
        <f t="shared" ref="K46" si="178">IFERROR(SUBSTITUTE(SUBSTITUTE(MID(AD46,V57,U58-V57),CHAR(10),"")," ","")*1,0)</f>
        <v>0</v>
      </c>
      <c r="L46" s="37" t="s">
        <v>173</v>
      </c>
      <c r="M46" s="38">
        <f t="shared" ref="M46" si="179">IFERROR(SUBSTITUTE(SUBSTITUTE(MID(AD46,U58,V58-U58),CHAR(10),"")," ","")*1,0)</f>
        <v>0</v>
      </c>
      <c r="N46" s="28" t="s">
        <v>163</v>
      </c>
      <c r="O46" s="25">
        <f t="shared" ref="O46" si="180">IFERROR(SUBSTITUTE(SUBSTITUTE(MID(AD46,V58,U59-V58),CHAR(10),"")," ","")*1,0)</f>
        <v>0</v>
      </c>
      <c r="P46" s="39" t="s">
        <v>174</v>
      </c>
      <c r="Q46" s="40">
        <f t="shared" ref="Q46" si="181">IFERROR(SUBSTITUTE(SUBSTITUTE(MID(AD46,U59,V59-U59),CHAR(10),"")," ","")*1,0)</f>
        <v>0</v>
      </c>
      <c r="R46" s="41" t="s">
        <v>175</v>
      </c>
      <c r="S46" s="25">
        <f t="shared" ref="S46" si="182">IFERROR(SUBSTITUTE(SUBSTITUTE(MID(AD46,V59,U60-V59),CHAR(10),"")," ","")*1,0)</f>
        <v>0</v>
      </c>
      <c r="T46" s="26" t="s">
        <v>176</v>
      </c>
      <c r="U46" s="42">
        <f t="shared" ref="U46" si="183">IFERROR(SUBSTITUTE(SUBSTITUTE(MID(AD46,U60,V60-U60),CHAR(10),"")," ","")*1,0)</f>
        <v>0</v>
      </c>
      <c r="V46" s="29" t="s">
        <v>177</v>
      </c>
      <c r="W46" s="30">
        <f t="shared" ref="W46" si="184">IFERROR(SUBSTITUTE(SUBSTITUTE(MID(AD46,V60,U61-V60),CHAR(10),"")," ","")*1,0)</f>
        <v>0</v>
      </c>
      <c r="X46" s="31" t="s">
        <v>178</v>
      </c>
      <c r="Y46" s="32">
        <f t="shared" ref="Y46" si="185">IFERROR(SUBSTITUTE(SUBSTITUTE(MID(AD46,U61,V61-U61),CHAR(10),"")," ","")*1,0)</f>
        <v>0</v>
      </c>
      <c r="Z46" s="33" t="s">
        <v>179</v>
      </c>
      <c r="AA46" s="30">
        <f t="shared" ref="AA46" si="186">IFERROR(SUBSTITUTE(SUBSTITUTE(MID(AD46,V61,U62-V61),CHAR(10),"")," ","")*1,0)</f>
        <v>0</v>
      </c>
      <c r="AB46" s="31" t="s">
        <v>180</v>
      </c>
      <c r="AC46" s="34">
        <f t="shared" ref="AC46" si="187">IFERROR(SUBSTITUTE(SUBSTITUTE(MID(AD46,U62,V62-U62),CHAR(10),"")," ","")*1,0)</f>
        <v>0</v>
      </c>
      <c r="AD46" s="85" t="e">
        <f t="shared" ref="AD46:AD109" si="188">SUBSTITUTE(SUBSTITUTE(TRIM(SUBSTITUTE(A46,CHAR(32)," ")),")",5),"§",5)</f>
        <v>#REF!</v>
      </c>
      <c r="AG46" s="98"/>
    </row>
    <row r="47" spans="1:33" ht="29.25" thickBot="1" x14ac:dyDescent="0.3">
      <c r="A47" s="2" t="e">
        <f>[1]Sheet1!A47</f>
        <v>#REF!</v>
      </c>
      <c r="B47" s="24" t="s">
        <v>8</v>
      </c>
      <c r="C47" s="58" t="e">
        <f t="shared" ref="C47:C110" si="189">SUBSTITUTE(SUBSTITUTE(IF(OR(LEN(A47)&gt;LEN(SUBSTITUTE(A47,"S","")),LEN(A47)&gt;LEN(SUBSTITUTE(A47,"e","")),LEN(A47)&gt;LEN(SUBSTITUTE(A47,"m","")),LEN(A47)&gt;LEN(SUBSTITUTE(A47,"i","")),LEN(A47)&gt;LEN(SUBSTITUTE(A47,"m","")),LEN(A47)&gt;LEN(SUBSTITUTE(A47,"p","")),LEN(A47)&gt;LEN(SUBSTITUTE(A47,"r","")),LEN(A47)&gt;LEN(SUBSTITUTE(A47,"e","")),LEN(A47)&gt;LEN(SUBSTITUTE(A47,"s","")),LEN(A47)&gt;LEN(SUBSTITUTE(A47,"ã","")),LEN(A47)&gt;LEN(SUBSTITUTE(A47,"o",""))),"Sem Impressão",A47),CHAR(10),"")," ","")</f>
        <v>#REF!</v>
      </c>
      <c r="AG47" s="98"/>
    </row>
    <row r="48" spans="1:33" ht="24.75" customHeight="1" thickTop="1" thickBot="1" x14ac:dyDescent="0.3">
      <c r="A48" s="2" t="e">
        <f>[1]Sheet1!A48</f>
        <v>#REF!</v>
      </c>
      <c r="B48" s="20" t="s">
        <v>9</v>
      </c>
      <c r="C48" s="14" t="e">
        <f t="shared" ref="C48:C111" si="190">SUBSTITUTE(SUBSTITUTE(A48,CHAR(10),"")," ","")</f>
        <v>#REF!</v>
      </c>
      <c r="D48" s="1"/>
      <c r="Z48" s="2"/>
      <c r="AG48" s="98"/>
    </row>
    <row r="49" spans="1:33" ht="30" thickTop="1" thickBot="1" x14ac:dyDescent="0.3">
      <c r="A49" s="2" t="e">
        <f>[1]Sheet1!A49</f>
        <v>#REF!</v>
      </c>
      <c r="B49" s="19" t="s">
        <v>10</v>
      </c>
      <c r="C49" s="17" t="e">
        <f t="shared" ref="C49:C112" si="191">IF(IF(OR((LEN(A49)&gt;LEN(SUBSTITUTE(A49,"R",""))),(LEN(A49)&gt;LEN(SUBSTITUTE(A49,"v",""))),(LEN(A49)&gt;LEN(SUBSTITUTE(A49,"d","")))),"Revenda","Cliente")=IF(OR((LEN(A49)&gt;LEN(SUBSTITUTE(A49,"C",""))),(LEN(A49)&gt;LEN(SUBSTITUTE(A49,"l",""))),(LEN(A49)&gt;LEN(SUBSTITUTE(A49,"i",""))),(LEN(A49)&gt;LEN(SUBSTITUTE(A49,"t","")))),"Cliente","Revenda"),IF(OR((LEN(A49)&gt;LEN(SUBSTITUTE(A49,"R",""))),(LEN(A49)&gt;LEN(SUBSTITUTE(A49,"v",""))),(LEN(A49)&gt;LEN(SUBSTITUTE(A49,"d","")))),"Revenda","Cliente"),"ERRO!")</f>
        <v>#REF!</v>
      </c>
      <c r="D49" s="1"/>
      <c r="E49" s="1"/>
      <c r="J49" s="1"/>
      <c r="K49" s="1"/>
      <c r="L49" s="1"/>
      <c r="Q49" s="1"/>
      <c r="AG49" s="98"/>
    </row>
    <row r="50" spans="1:33" x14ac:dyDescent="0.25">
      <c r="A50" s="2" t="e">
        <f>[1]Sheet1!A50</f>
        <v>#REF!</v>
      </c>
      <c r="B50" s="113" t="s">
        <v>142</v>
      </c>
      <c r="C50" s="114"/>
      <c r="D50" s="111" t="s">
        <v>143</v>
      </c>
      <c r="E50" s="112"/>
      <c r="F50" s="113" t="s">
        <v>144</v>
      </c>
      <c r="G50" s="114"/>
      <c r="H50" s="111" t="s">
        <v>145</v>
      </c>
      <c r="I50" s="112"/>
      <c r="J50" s="113" t="s">
        <v>146</v>
      </c>
      <c r="K50" s="114"/>
      <c r="L50" s="111" t="s">
        <v>147</v>
      </c>
      <c r="M50" s="112"/>
      <c r="N50" s="113" t="s">
        <v>148</v>
      </c>
      <c r="O50" s="114"/>
      <c r="P50" s="111" t="s">
        <v>149</v>
      </c>
      <c r="Q50" s="112"/>
      <c r="R50" s="113" t="s">
        <v>150</v>
      </c>
      <c r="S50" s="114"/>
      <c r="T50" s="111" t="s">
        <v>151</v>
      </c>
      <c r="U50" s="112"/>
      <c r="V50" s="113" t="s">
        <v>2</v>
      </c>
      <c r="W50" s="114"/>
      <c r="Y50" s="2"/>
      <c r="AG50" s="98"/>
    </row>
    <row r="51" spans="1:33" ht="15.75" thickBot="1" x14ac:dyDescent="0.3">
      <c r="A51" s="2" t="e">
        <f>[1]Sheet1!A51</f>
        <v>#REF!</v>
      </c>
      <c r="B51" s="50" t="e">
        <f t="shared" ref="B51" si="192">MID(A50,N57-3,4)</f>
        <v>#REF!</v>
      </c>
      <c r="C51" s="51" t="e">
        <f t="shared" ref="C51" si="193">MID(A50,N57+3,5)</f>
        <v>#REF!</v>
      </c>
      <c r="D51" s="53" t="e">
        <f t="shared" ref="D51" si="194">MID(A51,O57-3,4)</f>
        <v>#REF!</v>
      </c>
      <c r="E51" s="54" t="e">
        <f t="shared" ref="E51" si="195">MID(A51,O57+3,5)</f>
        <v>#REF!</v>
      </c>
      <c r="F51" s="50" t="e">
        <f t="shared" ref="F51" si="196">MID(A50,N58-3,4)</f>
        <v>#REF!</v>
      </c>
      <c r="G51" s="51" t="e">
        <f t="shared" ref="G51" si="197">MID(A50,N58+3,5)</f>
        <v>#REF!</v>
      </c>
      <c r="H51" s="53" t="e">
        <f t="shared" ref="H51" si="198">MID(A51,O58-3,4)</f>
        <v>#REF!</v>
      </c>
      <c r="I51" s="54" t="e">
        <f t="shared" ref="I51" si="199">MID(A51,O58+3,5)</f>
        <v>#REF!</v>
      </c>
      <c r="J51" s="50" t="e">
        <f t="shared" ref="J51" si="200">MID(A50,N59-3,4)</f>
        <v>#REF!</v>
      </c>
      <c r="K51" s="51" t="e">
        <f t="shared" ref="K51" si="201">MID(A50,N59+3,5)</f>
        <v>#REF!</v>
      </c>
      <c r="L51" s="53" t="e">
        <f t="shared" ref="L51" si="202">MID(A51,O59-3,4)</f>
        <v>#REF!</v>
      </c>
      <c r="M51" s="54" t="e">
        <f t="shared" ref="M51" si="203">MID(A51,O59+3,5)</f>
        <v>#REF!</v>
      </c>
      <c r="N51" s="50" t="e">
        <f t="shared" ref="N51" si="204">MID(A50,N60-3,4)</f>
        <v>#REF!</v>
      </c>
      <c r="O51" s="51" t="e">
        <f t="shared" ref="O51" si="205">MID(A50,N60+3,5)</f>
        <v>#REF!</v>
      </c>
      <c r="P51" s="53" t="e">
        <f t="shared" ref="P51" si="206">MID(A51,O60-3,4)</f>
        <v>#REF!</v>
      </c>
      <c r="Q51" s="54" t="e">
        <f t="shared" ref="Q51" si="207">MID(A51,O60+3,5)</f>
        <v>#REF!</v>
      </c>
      <c r="R51" s="50" t="e">
        <f t="shared" ref="R51" si="208">MID(A50,N61-3,4)</f>
        <v>#REF!</v>
      </c>
      <c r="S51" s="51" t="e">
        <f t="shared" ref="S51" si="209">MID(A50,N61+3,5)</f>
        <v>#REF!</v>
      </c>
      <c r="T51" s="53" t="e">
        <f t="shared" ref="T51" si="210">MID(A51,O61-3,4)</f>
        <v>#REF!</v>
      </c>
      <c r="U51" s="54" t="e">
        <f t="shared" ref="U51" si="211">MID(A51,O61+3,5)</f>
        <v>#REF!</v>
      </c>
      <c r="V51" s="50" t="e">
        <f t="shared" ref="V51" si="212">MID(A54,N62-2,3)</f>
        <v>#REF!</v>
      </c>
      <c r="W51" s="51" t="e">
        <f t="shared" ref="W51" si="213">MID(A54,N62+3,5)</f>
        <v>#REF!</v>
      </c>
      <c r="AG51" s="98"/>
    </row>
    <row r="52" spans="1:33" ht="29.25" thickBot="1" x14ac:dyDescent="0.3">
      <c r="A52" s="2" t="e">
        <f>[1]Sheet1!A52</f>
        <v>#REF!</v>
      </c>
      <c r="B52" s="50" t="e">
        <f t="shared" ref="B52:B115" si="214">SUBSTITUTE(B51,CHAR(10),"")</f>
        <v>#REF!</v>
      </c>
      <c r="C52" s="52" t="e">
        <f t="shared" ref="C52:C115" si="215">SUBSTITUTE(SUBSTITUTE(C51,CHAR(10),""),"/"," / ")</f>
        <v>#REF!</v>
      </c>
      <c r="D52" s="50" t="e">
        <f t="shared" ref="D52:V52" si="216">SUBSTITUTE(D51,CHAR(10),"")</f>
        <v>#REF!</v>
      </c>
      <c r="E52" s="52" t="e">
        <f t="shared" ref="E52:E115" si="217">SUBSTITUTE(SUBSTITUTE(E51,CHAR(10),""),"/"," / ")</f>
        <v>#REF!</v>
      </c>
      <c r="F52" s="50" t="e">
        <f t="shared" ref="F52:X52" si="218">SUBSTITUTE(F51,CHAR(10),"")</f>
        <v>#REF!</v>
      </c>
      <c r="G52" s="52" t="e">
        <f t="shared" ref="G52:G115" si="219">SUBSTITUTE(SUBSTITUTE(G51,CHAR(10),""),"/"," / ")</f>
        <v>#REF!</v>
      </c>
      <c r="H52" s="50" t="e">
        <f t="shared" ref="H52:Z52" si="220">SUBSTITUTE(H51,CHAR(10),"")</f>
        <v>#REF!</v>
      </c>
      <c r="I52" s="52" t="e">
        <f t="shared" ref="I52:I115" si="221">SUBSTITUTE(SUBSTITUTE(I51,CHAR(10),""),"/"," / ")</f>
        <v>#REF!</v>
      </c>
      <c r="J52" s="50" t="e">
        <f t="shared" ref="J52:AB52" si="222">SUBSTITUTE(J51,CHAR(10),"")</f>
        <v>#REF!</v>
      </c>
      <c r="K52" s="52" t="e">
        <f t="shared" ref="K52:K115" si="223">SUBSTITUTE(SUBSTITUTE(K51,CHAR(10),""),"/"," / ")</f>
        <v>#REF!</v>
      </c>
      <c r="L52" s="50" t="e">
        <f t="shared" ref="L52:AD52" si="224">SUBSTITUTE(L51,CHAR(10),"")</f>
        <v>#REF!</v>
      </c>
      <c r="M52" s="52" t="e">
        <f t="shared" ref="M52:M115" si="225">SUBSTITUTE(SUBSTITUTE(M51,CHAR(10),""),"/"," / ")</f>
        <v>#REF!</v>
      </c>
      <c r="N52" s="50" t="e">
        <f t="shared" ref="N52:AF52" si="226">SUBSTITUTE(N51,CHAR(10),"")</f>
        <v>#REF!</v>
      </c>
      <c r="O52" s="52" t="e">
        <f t="shared" ref="O52:O115" si="227">SUBSTITUTE(SUBSTITUTE(O51,CHAR(10),""),"/"," / ")</f>
        <v>#REF!</v>
      </c>
      <c r="P52" s="50" t="e">
        <f t="shared" ref="P52:AF52" si="228">SUBSTITUTE(P51,CHAR(10),"")</f>
        <v>#REF!</v>
      </c>
      <c r="Q52" s="52" t="e">
        <f t="shared" ref="Q52:Q115" si="229">SUBSTITUTE(SUBSTITUTE(Q51,CHAR(10),""),"/"," / ")</f>
        <v>#REF!</v>
      </c>
      <c r="R52" s="50" t="e">
        <f t="shared" ref="R52:AF52" si="230">SUBSTITUTE(R51,CHAR(10),"")</f>
        <v>#REF!</v>
      </c>
      <c r="S52" s="52" t="e">
        <f t="shared" ref="S52:S115" si="231">SUBSTITUTE(SUBSTITUTE(S51,CHAR(10),""),"/"," / ")</f>
        <v>#REF!</v>
      </c>
      <c r="T52" s="50" t="e">
        <f t="shared" ref="T52:AF52" si="232">SUBSTITUTE(T51,CHAR(10),"")</f>
        <v>#REF!</v>
      </c>
      <c r="U52" s="52" t="e">
        <f t="shared" ref="U52:U115" si="233">SUBSTITUTE(SUBSTITUTE(U51,CHAR(10),""),"/"," / ")</f>
        <v>#REF!</v>
      </c>
      <c r="V52" s="50" t="e">
        <f t="shared" ref="V52:AF52" si="234">SUBSTITUTE(V51,CHAR(10),"")</f>
        <v>#REF!</v>
      </c>
      <c r="W52" s="52" t="e">
        <f t="shared" ref="W52:W115" si="235">SUBSTITUTE(SUBSTITUTE(W51,CHAR(10),""),"/"," / ")</f>
        <v>#REF!</v>
      </c>
      <c r="Y52" s="86" t="s">
        <v>206</v>
      </c>
      <c r="Z52" s="122" t="e">
        <f t="shared" ref="Z52:Z115" si="236">FIND(",",A53)</f>
        <v>#REF!</v>
      </c>
      <c r="AG52" s="98"/>
    </row>
    <row r="53" spans="1:33" ht="15.75" customHeight="1" thickBot="1" x14ac:dyDescent="0.3">
      <c r="A53" s="2" t="e">
        <f>SUBSTITUTE([1]Sheet1!A53,"/","7")</f>
        <v>#REF!</v>
      </c>
      <c r="B53" s="109" t="str">
        <f>IFERROR(VLOOKUP("*"&amp;Sheet1!B52&amp;" -"&amp;Sheet1!C52&amp;"*",Tabela3[[x]:[c]],1,FALSE),"0% -Sem Serviço")</f>
        <v>0% -Sem Serviço</v>
      </c>
      <c r="C53" s="110"/>
      <c r="D53" s="109" t="str">
        <f>IFERROR(VLOOKUP("*"&amp;Sheet1!D52&amp;" -"&amp;Sheet1!E52&amp;"*",Tabela3[[x]:[c]],1,FALSE),"0% -Sem Serviço")</f>
        <v>0% -Sem Serviço</v>
      </c>
      <c r="E53" s="110"/>
      <c r="F53" s="109" t="str">
        <f>IFERROR(VLOOKUP("*"&amp;Sheet1!F52&amp;" -"&amp;Sheet1!G52&amp;"*",Tabela3[[x]:[c]],1,FALSE),"0% -Sem Serviço")</f>
        <v>0% -Sem Serviço</v>
      </c>
      <c r="G53" s="110"/>
      <c r="H53" s="109" t="str">
        <f>IFERROR(VLOOKUP("*"&amp;Sheet1!H52&amp;" -"&amp;Sheet1!I52&amp;"*",Tabela3[[x]:[c]],1,FALSE),"0% -Sem Serviço")</f>
        <v>0% -Sem Serviço</v>
      </c>
      <c r="I53" s="110"/>
      <c r="J53" s="109" t="str">
        <f>IFERROR(VLOOKUP("*"&amp;Sheet1!J52&amp;" -"&amp;Sheet1!K52&amp;"*",Tabela3[[x]:[c]],1,FALSE),"0% -Sem Serviço")</f>
        <v>0% -Sem Serviço</v>
      </c>
      <c r="K53" s="110"/>
      <c r="L53" s="109" t="str">
        <f>IFERROR(VLOOKUP("*"&amp;Sheet1!L52&amp;" -"&amp;Sheet1!M52&amp;"*",Tabela3[[x]:[c]],1,FALSE),"0% -Sem Serviço")</f>
        <v>0% -Sem Serviço</v>
      </c>
      <c r="M53" s="110"/>
      <c r="N53" s="109" t="str">
        <f>IFERROR(VLOOKUP("*"&amp;Sheet1!N52&amp;" -"&amp;Sheet1!O52&amp;"*",Tabela3[[x]:[c]],1,FALSE),"0% -Sem Serviço")</f>
        <v>0% -Sem Serviço</v>
      </c>
      <c r="O53" s="110"/>
      <c r="P53" s="109" t="str">
        <f>IFERROR(VLOOKUP("*"&amp;Sheet1!P52&amp;" -"&amp;Sheet1!Q52&amp;"*",Tabela3[[x]:[c]],1,FALSE),"0% -Sem Serviço")</f>
        <v>0% -Sem Serviço</v>
      </c>
      <c r="Q53" s="110"/>
      <c r="R53" s="109" t="str">
        <f>IFERROR(VLOOKUP("*"&amp;Sheet1!R52&amp;" -"&amp;Sheet1!S52&amp;"*",Tabela3[[x]:[c]],1,FALSE),"0% -Sem Serviço")</f>
        <v>0% -Sem Serviço</v>
      </c>
      <c r="S53" s="110"/>
      <c r="T53" s="109" t="str">
        <f>IFERROR(VLOOKUP("*"&amp;Sheet1!T52&amp;" -"&amp;Sheet1!U52&amp;"*",Tabela3[[x]:[c]],1,FALSE),"0% -Sem Serviço")</f>
        <v>0% -Sem Serviço</v>
      </c>
      <c r="U53" s="110"/>
      <c r="V53" s="109" t="str">
        <f>IFERROR(VLOOKUP("*"&amp;Sheet1!V52&amp;" -"&amp;Sheet1!W52&amp;"*",Tabela2[[x]:[c]],1,FALSE),"0% -Sem Serviço")</f>
        <v>0% -Sem Serviço</v>
      </c>
      <c r="W53" s="110"/>
      <c r="Y53" s="87" t="e">
        <f t="shared" ref="Y53:Y116" si="237">MID(A53,1,Z52-1)&amp;""&amp;MID(A53,Z52,3)</f>
        <v>#REF!</v>
      </c>
      <c r="Z53" s="123"/>
      <c r="AG53" s="98"/>
    </row>
    <row r="54" spans="1:33" ht="32.25" thickBot="1" x14ac:dyDescent="0.3">
      <c r="A54" s="2" t="e">
        <f>SUBSTITUTE([1]Sheet1!A54,"/","7")</f>
        <v>#REF!</v>
      </c>
      <c r="B54" s="49" t="s">
        <v>183</v>
      </c>
      <c r="C54" s="48" t="e">
        <f t="shared" ref="C54:C117" si="238">IF($A$15="Manter",IF(B55=0,"Sem Impressão",IF(IFERROR(FIND("P",B55),0)&gt;0,"Preto",IF(IFERROR(FIND("S",B55),0)&gt;0,"Sem Impressão",IF(IFERROR(FIND("C",B55),0)&gt;0,"Cinza",IF(IFERROR(FIND("V",B55),0)&gt;0,"Vermelho",IF(IFERROR(FIND("A",B55),0)&gt;0,"Azul",IF(IFERROR(FIND("D",B55),0)&gt;0,"Dourado",IF(IFERROR(FIND("B",B55),0)&gt;0,"Branco","Sem Impressão")))))))),$A$15)</f>
        <v>#REF!</v>
      </c>
      <c r="D54" s="47" t="s">
        <v>184</v>
      </c>
      <c r="E54" s="48" t="e">
        <f t="shared" ref="E54:E117" si="239">IF($A$16="Manter",IF(C55=0,"Sem Impressão",IF(IFERROR(FIND("P",C55),0)&gt;0,"Preto",IF(IFERROR(FIND("S",C55),0)&gt;0,"Sem Impressão",IF(IFERROR(FIND("C",C55),0)&gt;0,"Cinza",IF(IFERROR(FIND("V",C55),0)&gt;0,"Vermelho",IF(IFERROR(FIND("A",C55),0)&gt;0,"Azul",IF(IFERROR(FIND("D",C55),0)&gt;0,"Dourado",IF(IFERROR(FIND("B",C55),0)&gt;0,"Branco","Sem Impressão")))))))),$A$16)</f>
        <v>#REF!</v>
      </c>
      <c r="F54" s="47" t="s">
        <v>185</v>
      </c>
      <c r="G54" s="48" t="e">
        <f t="shared" ref="G54:G117" si="240">IF($A$17="Manter",IF(D55=0,"Sem Impressão",IF(IFERROR(FIND("P",D55),0)&gt;0,"Preto",IF(IFERROR(FIND("S",D55),0)&gt;0,"Sem Impressão",IF(IFERROR(FIND("C",D55),0)&gt;0,"Cinza",IF(IFERROR(FIND("V",D55),0)&gt;0,"Vermelho",IF(IFERROR(FIND("A",D55),0)&gt;0,"Azul",IF(IFERROR(FIND("D",D55),0)&gt;0,"Dourado",IF(IFERROR(FIND("B",D55),0)&gt;0,"Branco","Sem Impressão")))))))),$A$17)</f>
        <v>#REF!</v>
      </c>
      <c r="H54" s="47" t="s">
        <v>186</v>
      </c>
      <c r="I54" s="48" t="e">
        <f t="shared" ref="I54:I117" si="241">IF($A$18="Manter",IF(E55=0,"Sem Impressão",IF(IFERROR(FIND("P",E55),0)&gt;0,"Preto",IF(IFERROR(FIND("S",E55),0)&gt;0,"Sem Impressão",IF(IFERROR(FIND("C",E55),0)&gt;0,"Cinza",IF(IFERROR(FIND("V",E55),0)&gt;0,"Vermelho",IF(IFERROR(FIND("A",E55),0)&gt;0,"Azul",IF(IFERROR(FIND("D",E55),0)&gt;0,"Dourado",IF(IFERROR(FIND("B",E55),0)&gt;0,"Branco","Sem Impressão")))))))),$A$18)</f>
        <v>#REF!</v>
      </c>
      <c r="J54" s="47" t="s">
        <v>187</v>
      </c>
      <c r="K54" s="48" t="e">
        <f t="shared" ref="K54:K117" si="242">IF($A$19="Manter",IF(F55=0,"Sem Impressão",IF(IFERROR(FIND("P",F55),0)&gt;0,"Preto",IF(IFERROR(FIND("S",F55),0)&gt;0,"Sem Impressão",IF(IFERROR(FIND("C",F55),0)&gt;0,"Cinza",IF(IFERROR(FIND("V",F55),0)&gt;0,"Vermelho",IF(IFERROR(FIND("A",F55),0)&gt;0,"Azul",IF(IFERROR(FIND("D",F55),0)&gt;0,"Dourado",IF(IFERROR(FIND("B",F55),0)&gt;0,"Branco","Sem Impressão")))))))),$A$19)</f>
        <v>#REF!</v>
      </c>
      <c r="L54" s="47" t="s">
        <v>188</v>
      </c>
      <c r="M54" s="48" t="e">
        <f t="shared" ref="M54:M117" si="243">IF($A$20="Manter",IF(G55=0,"Sem Impressão",IF(IFERROR(FIND("P",G55),0)&gt;0,"Preto",IF(IFERROR(FIND("S",G55),0)&gt;0,"Sem Impressão",IF(IFERROR(FIND("C",G55),0)&gt;0,"Cinza",IF(IFERROR(FIND("V",G55),0)&gt;0,"Vermelho",IF(IFERROR(FIND("A",G55),0)&gt;0,"Azul",IF(IFERROR(FIND("D",G55),0)&gt;0,"Dourado",IF(IFERROR(FIND("B",G55),0)&gt;0,"Branco","Sem Impressão")))))))),$A$20)</f>
        <v>#REF!</v>
      </c>
      <c r="N54" s="47" t="s">
        <v>189</v>
      </c>
      <c r="O54" s="48" t="e">
        <f t="shared" ref="O54:O117" si="244">IF($A$21="Manter",IF(H55=0,"Sem Impressão",IF(IFERROR(FIND("P",H55),0)&gt;0,"Preto",IF(IFERROR(FIND("S",H55),0)&gt;0,"Sem Impressão",IF(IFERROR(FIND("C",H55),0)&gt;0,"Cinza",IF(IFERROR(FIND("V",H55),0)&gt;0,"Vermelho",IF(IFERROR(FIND("A",H55),0)&gt;0,"Azul",IF(IFERROR(FIND("D",H55),0)&gt;0,"Dourado",IF(IFERROR(FIND("B",H55),0)&gt;0,"Branco","Sem Impressão")))))))),$A$21)</f>
        <v>#REF!</v>
      </c>
      <c r="AG54" s="98"/>
    </row>
    <row r="55" spans="1:33" ht="18.75" customHeight="1" thickBot="1" x14ac:dyDescent="0.3">
      <c r="A55" s="2" t="e">
        <f>[1]Sheet1!A55</f>
        <v>#REF!</v>
      </c>
      <c r="B55" s="49" t="e">
        <f>[1]Sheet1!B55</f>
        <v>#REF!</v>
      </c>
      <c r="C55" s="49" t="e">
        <f>[1]Sheet1!C55</f>
        <v>#REF!</v>
      </c>
      <c r="D55" s="49" t="e">
        <f>[1]Sheet1!D55</f>
        <v>#REF!</v>
      </c>
      <c r="E55" s="49" t="e">
        <f>[1]Sheet1!E55</f>
        <v>#REF!</v>
      </c>
      <c r="F55" s="49" t="e">
        <f>[1]Sheet1!F55</f>
        <v>#REF!</v>
      </c>
      <c r="G55" s="49" t="e">
        <f>[1]Sheet1!G55</f>
        <v>#REF!</v>
      </c>
      <c r="H55" s="49" t="e">
        <f>[1]Sheet1!H55</f>
        <v>#REF!</v>
      </c>
      <c r="L55" s="1"/>
      <c r="N55" s="1"/>
      <c r="P55" s="43"/>
      <c r="Q55" s="1"/>
      <c r="R55" s="1" t="s">
        <v>181</v>
      </c>
      <c r="S55" s="100" t="s">
        <v>153</v>
      </c>
      <c r="T55" s="64" t="s">
        <v>7</v>
      </c>
      <c r="U55" s="64" t="s">
        <v>4</v>
      </c>
      <c r="V55" s="65" t="s">
        <v>152</v>
      </c>
      <c r="AG55" s="98"/>
    </row>
    <row r="56" spans="1:33" ht="18.75" customHeight="1" thickBot="1" x14ac:dyDescent="0.3">
      <c r="A56" s="2" t="e">
        <f>[1]Sheet1!A56</f>
        <v>#REF!</v>
      </c>
      <c r="B56" s="43"/>
      <c r="C56" s="83" t="s">
        <v>202</v>
      </c>
      <c r="D56" s="83" t="s">
        <v>203</v>
      </c>
      <c r="E56" s="83" t="s">
        <v>204</v>
      </c>
      <c r="F56" s="84" t="s">
        <v>205</v>
      </c>
      <c r="G56" s="103" t="s">
        <v>155</v>
      </c>
      <c r="H56" s="69" t="s">
        <v>7</v>
      </c>
      <c r="I56" s="69" t="s">
        <v>3</v>
      </c>
      <c r="J56" s="69" t="s">
        <v>4</v>
      </c>
      <c r="K56" s="70" t="s">
        <v>6</v>
      </c>
      <c r="L56" s="94" t="s">
        <v>154</v>
      </c>
      <c r="M56" s="64" t="s">
        <v>139</v>
      </c>
      <c r="N56" s="64" t="s">
        <v>140</v>
      </c>
      <c r="O56" s="65" t="s">
        <v>141</v>
      </c>
      <c r="P56" s="1"/>
      <c r="Q56" s="1"/>
      <c r="R56" s="1"/>
      <c r="S56" s="101"/>
      <c r="T56" s="45">
        <v>1</v>
      </c>
      <c r="U56" s="45" t="e">
        <f t="shared" ref="U56" si="245">FIND(" ",AD46)</f>
        <v>#REF!</v>
      </c>
      <c r="V56" s="66" t="e">
        <f t="shared" ref="V56" si="246">FIND(CHAR(10),AD46)</f>
        <v>#REF!</v>
      </c>
      <c r="W56" s="119" t="s">
        <v>200</v>
      </c>
      <c r="X56" s="120"/>
      <c r="Y56" s="120"/>
      <c r="Z56" s="120"/>
      <c r="AA56" s="120"/>
      <c r="AB56" s="121"/>
      <c r="AG56" s="98"/>
    </row>
    <row r="57" spans="1:33" ht="18.75" customHeight="1" thickBot="1" x14ac:dyDescent="0.3">
      <c r="A57" s="2" t="e">
        <f>[1]Sheet1!A57</f>
        <v>#REF!</v>
      </c>
      <c r="B57" s="80" t="s">
        <v>201</v>
      </c>
      <c r="C57" s="81" t="e" cm="1">
        <f t="array" ref="C57">IF(AE58="Manter",IFERROR(IF(SUBSTITUTE(MID($A$10,AB57,AB58-AB57),CHAR(10),"")*1&gt;100,SUBSTITUTE(MID($A$10,AB57,AB58-AB57),CHAR(10),"")*1/100,SUBSTITUTE(MID($A$10,AB57,AB58-AB57),CHAR(10),"")*1),0),IF(AE58="Não",0,IF(AE58="Sim",_xlfn.IFS(AND(C43&gt;0,C43&lt;=22),0.5,AND(C43&gt;22,C43&lt;=32),0.7,AND(C43&gt;32,C43&lt;=40),0.7,AND(C43&gt;40,C43&lt;=50),0.9,C43&gt;50,1.5))))</f>
        <v>#REF!</v>
      </c>
      <c r="D57" s="81">
        <f t="shared" ref="D57" si="247">IFERROR(IF(SUBSTITUTE(MID($A$10,AB58,AB59-AB58),CHAR(10),"")*1&gt;100,SUBSTITUTE(MID($A$10,AB58,AB59-AB58),CHAR(10),"")*1/100,SUBSTITUTE(MID($A$10,AB58,AB59-AB58),CHAR(10),"")*1),0)</f>
        <v>0</v>
      </c>
      <c r="E57" s="81">
        <f t="shared" ref="E57" si="248">IFERROR(IF(SUBSTITUTE(MID($A$10,AB59,AB60-AB59),CHAR(10),"")*1&gt;100,SUBSTITUTE(MID($A$10,AB59,AB60-AB59),CHAR(10),"")*1/100,SUBSTITUTE(MID($A$10,AB59,AB60-AB59),CHAR(10),"")*1),0)</f>
        <v>0</v>
      </c>
      <c r="F57" s="82">
        <f t="shared" ref="F57" si="249">IFERROR(IF(SUBSTITUTE(TRIM(MID($A$10,AB60,AB61-AB60)),CHAR(10),"")*1&gt;100,SUBSTITUTE(TRIM(MID($A$10,AB60,AB61-AB60)),CHAR(10),"")*1/100,SUBSTITUTE(TRIM(MID($A$10,AB60,AB61-AB60)),CHAR(10),"")*1),0)</f>
        <v>0</v>
      </c>
      <c r="G57" s="104"/>
      <c r="H57" s="44">
        <v>1</v>
      </c>
      <c r="I57" s="44" t="e">
        <f t="shared" ref="I57" si="250">FIND(CHAR(10),A45)</f>
        <v>#REF!</v>
      </c>
      <c r="J57" s="44" t="e">
        <f t="shared" ref="J57" si="251">FIND(" ",A45)</f>
        <v>#REF!</v>
      </c>
      <c r="K57" s="71"/>
      <c r="L57" s="95"/>
      <c r="M57" s="45">
        <v>1</v>
      </c>
      <c r="N57" s="45" t="e">
        <f t="shared" ref="N57" si="252">FIND("%",A50)</f>
        <v>#REF!</v>
      </c>
      <c r="O57" s="66" t="e">
        <f t="shared" ref="O57" si="253">FIND("%",A51)</f>
        <v>#REF!</v>
      </c>
      <c r="P57" s="106" t="s">
        <v>182</v>
      </c>
      <c r="Q57" s="74">
        <v>1</v>
      </c>
      <c r="R57" s="75" t="e">
        <f t="shared" ref="R57" si="254">FIND(CHAR(10),A54,FIND(CHAR(10),A54)+1)</f>
        <v>#REF!</v>
      </c>
      <c r="S57" s="101"/>
      <c r="T57" s="45">
        <v>2</v>
      </c>
      <c r="U57" s="45" t="e">
        <f t="shared" ref="U57" si="255">FIND(" ",AD46,FIND(" ",AD46)+1)</f>
        <v>#REF!</v>
      </c>
      <c r="V57" s="66" t="e">
        <f t="shared" ref="V57" si="256">FIND(CHAR(10),AD46,FIND(CHAR(10),AD46)+1)</f>
        <v>#REF!</v>
      </c>
      <c r="W57" s="78"/>
      <c r="X57" s="46"/>
      <c r="Y57" s="46"/>
      <c r="Z57" s="46"/>
      <c r="AA57" s="46"/>
      <c r="AB57" s="54">
        <v>1</v>
      </c>
      <c r="AC57" s="64"/>
      <c r="AD57" s="64" t="s">
        <v>210</v>
      </c>
      <c r="AE57" s="64" t="s">
        <v>211</v>
      </c>
      <c r="AG57" s="98"/>
    </row>
    <row r="58" spans="1:33" ht="18.75" customHeight="1" thickBot="1" x14ac:dyDescent="0.3">
      <c r="A58" s="2" t="e">
        <f>[1]Sheet1!A58</f>
        <v>#REF!</v>
      </c>
      <c r="B58" s="100" t="s">
        <v>156</v>
      </c>
      <c r="C58" s="64" t="s">
        <v>0</v>
      </c>
      <c r="D58" s="64" t="s">
        <v>1</v>
      </c>
      <c r="E58" s="64"/>
      <c r="F58" s="65" t="s">
        <v>2</v>
      </c>
      <c r="G58" s="104"/>
      <c r="H58" s="44">
        <v>2</v>
      </c>
      <c r="I58" s="44" t="e">
        <f t="shared" ref="I58" si="257">FIND(CHAR(10),A45,FIND(CHAR(10),A45)+1)</f>
        <v>#REF!</v>
      </c>
      <c r="J58" s="44" t="e">
        <f t="shared" ref="J58" si="258">FIND(" ",A45,FIND(" ",A45)+1)</f>
        <v>#REF!</v>
      </c>
      <c r="K58" s="71" t="e">
        <f t="shared" ref="K58" si="259">MID(A45,I58,I59-I58)</f>
        <v>#REF!</v>
      </c>
      <c r="L58" s="95"/>
      <c r="M58" s="45">
        <v>2</v>
      </c>
      <c r="N58" s="45" t="e">
        <f t="shared" ref="N58" si="260">FIND("%",A50,FIND("%",A50)+1)</f>
        <v>#REF!</v>
      </c>
      <c r="O58" s="66" t="e">
        <f t="shared" ref="O58" si="261">FIND("%",A51,FIND("%",A51)+1)</f>
        <v>#REF!</v>
      </c>
      <c r="P58" s="107"/>
      <c r="Q58" s="46">
        <v>2</v>
      </c>
      <c r="R58" s="54" t="e">
        <f t="shared" ref="R58" si="262">FIND(CHAR(10),A54,FIND(CHAR(10),A54,FIND(CHAR(10),A54,FIND(CHAR(10),A54)+1)+1)+1)</f>
        <v>#REF!</v>
      </c>
      <c r="S58" s="101"/>
      <c r="T58" s="45">
        <v>3</v>
      </c>
      <c r="U58" s="45" t="e">
        <f t="shared" ref="U58" si="263">FIND(" ",AD46,FIND(" ",AD46,FIND(" ",AD46)+1)+1)</f>
        <v>#REF!</v>
      </c>
      <c r="V58" s="66" t="e">
        <f t="shared" ref="V58" si="264">FIND(CHAR(10),AD46,FIND(CHAR(10),AD46,FIND(CHAR(10),AD46)+1)+1)</f>
        <v>#REF!</v>
      </c>
      <c r="W58" s="78">
        <v>1</v>
      </c>
      <c r="X58" s="46" t="e">
        <f t="shared" ref="X58" si="265">FIND(CHAR(10),A52)</f>
        <v>#REF!</v>
      </c>
      <c r="Y58" s="46" t="e">
        <f t="shared" ref="Y58" si="266">X58</f>
        <v>#REF!</v>
      </c>
      <c r="Z58" s="46" t="e">
        <f t="shared" ref="Z58" si="267">IF(Y58=Z57,"Não","Sim")</f>
        <v>#REF!</v>
      </c>
      <c r="AA58" s="46">
        <f t="shared" ref="AA58" si="268">Z62-3</f>
        <v>-3</v>
      </c>
      <c r="AB58" s="54">
        <f t="shared" ref="AB58:AB59" si="269">IFERROR(_xlfn.XLOOKUP(AA58,$W$16:$W$20,$Y$16:$Y$20),1)</f>
        <v>1</v>
      </c>
      <c r="AC58" s="64" t="s">
        <v>202</v>
      </c>
      <c r="AD58" s="64" t="e">
        <f>[1]Sheet1!$A$55</f>
        <v>#REF!</v>
      </c>
      <c r="AE58" s="64" t="e">
        <f>[1]Sheet1!$A$59</f>
        <v>#REF!</v>
      </c>
      <c r="AG58" s="98"/>
    </row>
    <row r="59" spans="1:33" ht="18.75" customHeight="1" thickBot="1" x14ac:dyDescent="0.3">
      <c r="A59" s="2" t="e">
        <f>[1]Sheet1!A59</f>
        <v>#REF!</v>
      </c>
      <c r="B59" s="101"/>
      <c r="C59" s="45" t="e">
        <f t="shared" ref="C59" si="270">LEFT(A43,SEARCH(" ",A43))</f>
        <v>#REF!</v>
      </c>
      <c r="D59" s="45" t="e">
        <f t="shared" ref="D59:D122" si="271">SUBSTITUTE(SUBSTITUTE(SUBSTITUTE(LEFT(C60,SEARCH(" ",C60)),".",",")," ",""),CHAR(10),"")*1</f>
        <v>#REF!</v>
      </c>
      <c r="E59" s="45"/>
      <c r="F59" s="66" t="e">
        <f t="shared" ref="F59:F122" si="272">FIND(CHAR(10),C60)</f>
        <v>#REF!</v>
      </c>
      <c r="G59" s="104"/>
      <c r="H59" s="44">
        <v>3</v>
      </c>
      <c r="I59" s="44" t="e">
        <f t="shared" ref="I59" si="273">FIND(CHAR(10),A45,FIND(CHAR(10),A45,FIND(CHAR(10),A45)+1)+1)</f>
        <v>#REF!</v>
      </c>
      <c r="J59" s="44" t="e">
        <f t="shared" ref="J59" si="274">FIND(" ",A45,FIND(" ",A45,FIND(" ",A45)+1)+1)</f>
        <v>#REF!</v>
      </c>
      <c r="K59" s="71" t="e">
        <f t="shared" ref="K59:K122" si="275">FIND(" ",K58)</f>
        <v>#REF!</v>
      </c>
      <c r="L59" s="95"/>
      <c r="M59" s="45">
        <v>3</v>
      </c>
      <c r="N59" s="45" t="e">
        <f t="shared" ref="N59" si="276">FIND("%",A50,FIND("%",A50,FIND("%",A50)+1)+1)</f>
        <v>#REF!</v>
      </c>
      <c r="O59" s="66" t="e">
        <f t="shared" ref="O59" si="277">FIND("%",A51,FIND("%",A51,FIND("%",A51)+1)+1)</f>
        <v>#REF!</v>
      </c>
      <c r="P59" s="107"/>
      <c r="Q59" s="46">
        <v>3</v>
      </c>
      <c r="R59" s="54" t="e">
        <f t="shared" ref="R59" si="278">FIND(CHAR(10),A54,FIND(CHAR(10),A54,FIND(CHAR(10),A54,FIND(CHAR(10),A54,FIND(CHAR(10),A54,FIND(CHAR(10),A54)+1)+1)+1)+1)+1)</f>
        <v>#REF!</v>
      </c>
      <c r="S59" s="101"/>
      <c r="T59" s="45">
        <v>4</v>
      </c>
      <c r="U59" s="45" t="e">
        <f t="shared" ref="U59" si="279">FIND(" ",AD46,FIND(" ",AD46,FIND(" ",AD46,FIND(" ",AD46)+1)+1)+1)</f>
        <v>#REF!</v>
      </c>
      <c r="V59" s="66" t="e">
        <f t="shared" ref="V59" si="280">FIND(CHAR(10),AD46,FIND(CHAR(10),AD46,FIND(CHAR(10),AD46,FIND(CHAR(10),AD46)+1)+1)+1)</f>
        <v>#REF!</v>
      </c>
      <c r="W59" s="78">
        <v>2</v>
      </c>
      <c r="X59" s="46" t="e">
        <f t="shared" ref="X59" si="281">FIND(CHAR(10),A52,X58+1)</f>
        <v>#REF!</v>
      </c>
      <c r="Y59" s="46" t="e">
        <f t="shared" ref="Y59" si="282">IFERROR(X59,X58)</f>
        <v>#REF!</v>
      </c>
      <c r="Z59" s="46" t="e">
        <f t="shared" ref="Z59:Z61" si="283">IF(Y59=Y58,"Não","Sim")</f>
        <v>#REF!</v>
      </c>
      <c r="AA59" s="46">
        <f t="shared" ref="AA59" si="284">Z62-2</f>
        <v>-2</v>
      </c>
      <c r="AB59" s="54">
        <f t="shared" si="269"/>
        <v>1</v>
      </c>
      <c r="AC59" s="64" t="s">
        <v>207</v>
      </c>
      <c r="AD59" s="64" t="e">
        <f>[1]Sheet1!$A$56</f>
        <v>#REF!</v>
      </c>
      <c r="AE59" s="64" t="e">
        <f>[1]Sheet1!$A$60</f>
        <v>#REF!</v>
      </c>
      <c r="AG59" s="98"/>
    </row>
    <row r="60" spans="1:33" ht="18.75" customHeight="1" thickBot="1" x14ac:dyDescent="0.3">
      <c r="A60" s="2" t="e">
        <f>[1]Sheet1!A60</f>
        <v>#REF!</v>
      </c>
      <c r="B60" s="101"/>
      <c r="C60" s="45" t="e">
        <f t="shared" ref="C60" si="285">TRIM(MID(A43,LEN(C59),50))</f>
        <v>#REF!</v>
      </c>
      <c r="D60" s="45" t="e">
        <f t="shared" ref="D60:D123" si="286">D59+1-1</f>
        <v>#REF!</v>
      </c>
      <c r="E60" s="45"/>
      <c r="F60" s="66" t="e">
        <f t="shared" ref="F60" si="287">TRIM(MID(C60,LEN(F62),F59-LEN(D60)))</f>
        <v>#REF!</v>
      </c>
      <c r="G60" s="104"/>
      <c r="H60" s="44">
        <v>4</v>
      </c>
      <c r="I60" s="44" t="e">
        <f t="shared" ref="I60" si="288">FIND(CHAR(10),A45,FIND(CHAR(10),A45,FIND(CHAR(10),A45,FIND(CHAR(10),A45)+1)+1)+1)</f>
        <v>#REF!</v>
      </c>
      <c r="J60" s="44" t="e">
        <f t="shared" ref="J60" si="289">FIND(" ",A45,FIND(" ",A45,FIND(" ",A45,FIND(" ",A45)+1)+1)+1)</f>
        <v>#REF!</v>
      </c>
      <c r="K60" s="71"/>
      <c r="L60" s="95"/>
      <c r="M60" s="45">
        <v>4</v>
      </c>
      <c r="N60" s="45" t="e">
        <f t="shared" ref="N60" si="290">FIND("%",A50,FIND("%",A50,FIND("%",A50,FIND("%",A50)+1)+1)+1)</f>
        <v>#REF!</v>
      </c>
      <c r="O60" s="66" t="e">
        <f t="shared" ref="O60" si="291">FIND("%",A51,FIND("%",A51,FIND("%",A51,FIND("%",A51)+1)+1)+1)</f>
        <v>#REF!</v>
      </c>
      <c r="P60" s="107"/>
      <c r="Q60" s="46">
        <v>4</v>
      </c>
      <c r="R60" s="54" t="e">
        <f t="shared" ref="R60" si="292">FIND(CHAR(10),A54,FIND(CHAR(10),A54,FIND(CHAR(10),A54,FIND(CHAR(10),A54,FIND(CHAR(10),A54,FIND(CHAR(10),A54,FIND(CHAR(10),A54,FIND(CHAR(10),A54)+1)+1)+1)+1)+1)+1)+1)</f>
        <v>#REF!</v>
      </c>
      <c r="S60" s="101"/>
      <c r="T60" s="45">
        <v>5</v>
      </c>
      <c r="U60" s="45" t="e">
        <f t="shared" ref="U60" si="293">FIND(" ",AD46,FIND(" ",AD46,FIND(" ",AD46,FIND(" ",AD46,FIND(" ",AD46)+1)+1)+1)+1)</f>
        <v>#REF!</v>
      </c>
      <c r="V60" s="66" t="e">
        <f t="shared" ref="V60" si="294">FIND(CHAR(10),AD46,FIND(CHAR(10),AD46,FIND(CHAR(10),AD46,FIND(CHAR(10),AD46,FIND(CHAR(10),AD46)+1)+1)+1)+1)</f>
        <v>#REF!</v>
      </c>
      <c r="W60" s="78">
        <v>3</v>
      </c>
      <c r="X60" s="46" t="e">
        <f t="shared" ref="X60" si="295">FIND(CHAR(10),A52,X59+1)</f>
        <v>#REF!</v>
      </c>
      <c r="Y60" s="46" t="e">
        <f t="shared" ref="Y60" si="296">IFERROR(X60,IFERROR(X59,X58))</f>
        <v>#REF!</v>
      </c>
      <c r="Z60" s="46" t="e">
        <f t="shared" si="283"/>
        <v>#REF!</v>
      </c>
      <c r="AA60" s="46">
        <f t="shared" ref="AA60" si="297">Z62-1</f>
        <v>-1</v>
      </c>
      <c r="AB60" s="54" t="e">
        <f t="shared" ref="AB60:AB61" si="298">_xlfn.XLOOKUP(AA60,$W$16:$W$20,$Y$16:$Y$20)</f>
        <v>#N/A</v>
      </c>
      <c r="AC60" s="64" t="s">
        <v>208</v>
      </c>
      <c r="AD60" s="64" t="e">
        <f>[1]Sheet1!$A$57</f>
        <v>#REF!</v>
      </c>
      <c r="AE60" s="64" t="e">
        <f>[1]Sheet1!$A$61</f>
        <v>#REF!</v>
      </c>
      <c r="AG60" s="98"/>
    </row>
    <row r="61" spans="1:33" ht="18.75" customHeight="1" x14ac:dyDescent="0.25">
      <c r="A61" s="2" t="e">
        <f>[1]Sheet1!A61</f>
        <v>#REF!</v>
      </c>
      <c r="B61" s="101"/>
      <c r="C61" s="45" t="e">
        <f t="shared" ref="C61" si="299">SUBSTITUTE(SUBSTITUTE(SUBSTITUTE(C59,CHAR(10),"")," ",""),".",",")*1</f>
        <v>#REF!</v>
      </c>
      <c r="D61" s="45"/>
      <c r="E61" s="45"/>
      <c r="F61" s="66" t="e">
        <f t="shared" ref="F61:F124" si="300">SUBSTITUTE(SUBSTITUTE(SUBSTITUTE(F60,CHAR(10),"")," ",""),".",",")*1</f>
        <v>#REF!</v>
      </c>
      <c r="G61" s="104"/>
      <c r="H61" s="44">
        <v>5</v>
      </c>
      <c r="I61" s="44" t="e">
        <f t="shared" ref="I61" si="301">FIND(CHAR(10),A45,FIND(CHAR(10),A45,FIND(CHAR(10),A45,FIND(CHAR(10),A45,FIND(CHAR(10),A45)+1)+1)+1)+1)</f>
        <v>#REF!</v>
      </c>
      <c r="J61" s="44" t="e">
        <f t="shared" ref="J61" si="302">FIND(" ",A45,FIND(" ",A45,FIND(" ",A45,FIND(" ",A45,FIND(" ",A45)+1)+1)+1)+1)</f>
        <v>#REF!</v>
      </c>
      <c r="K61" s="71"/>
      <c r="L61" s="96"/>
      <c r="M61" s="45">
        <v>5</v>
      </c>
      <c r="N61" s="45" t="e">
        <f t="shared" ref="N61" si="303">FIND("%",A50,FIND("%",A50,FIND("%",A50,FIND("%",A50,FIND("%",A50)+1)+1)+1)+1)</f>
        <v>#REF!</v>
      </c>
      <c r="O61" s="66" t="e">
        <f t="shared" ref="O61" si="304">FIND("%",A51,FIND("%",A51,FIND("%",A51,FIND("%",A51,FIND("%",A51)+1)+1)+1)+1)</f>
        <v>#REF!</v>
      </c>
      <c r="P61" s="107"/>
      <c r="Q61" s="46">
        <v>5</v>
      </c>
      <c r="R61" s="54" t="e">
        <f t="shared" ref="R61" si="305">FIND(CHAR(10),A54,FIND(CHAR(10),A54,FIND(CHAR(10),A54,FIND(CHAR(10),A54,FIND(CHAR(10),A54,FIND(CHAR(10),A54,FIND(CHAR(10),A54,FIND(CHAR(10),A54,FIND(CHAR(10),A54,FIND(CHAR(10),A54)+1)+1)+1)+1)+1)+1)+1)+1)+1)</f>
        <v>#REF!</v>
      </c>
      <c r="S61" s="101"/>
      <c r="T61" s="45">
        <v>6</v>
      </c>
      <c r="U61" s="45" t="e">
        <f t="shared" ref="U61" si="306">FIND(" ",AD46,FIND(" ",AD46,FIND(" ",AD46,FIND(" ",AD46,FIND(" ",AD46,FIND(" ",AD46)+1)+1)+1)+1)+1)</f>
        <v>#REF!</v>
      </c>
      <c r="V61" s="66" t="e">
        <f t="shared" ref="V61" si="307">FIND(CHAR(10),AD46,FIND(CHAR(10),AD46,FIND(CHAR(10),AD46,FIND(CHAR(10),AD46,FIND(CHAR(10),AD46,FIND(CHAR(10),AD46)+1)+1)+1)+1)+1)</f>
        <v>#REF!</v>
      </c>
      <c r="W61" s="78">
        <v>4</v>
      </c>
      <c r="X61" s="46" t="e">
        <f t="shared" ref="X61" si="308">FIND(CHAR(10),A52,X60+1)</f>
        <v>#REF!</v>
      </c>
      <c r="Y61" s="46" t="e">
        <f t="shared" ref="Y61" si="309">IFERROR(X62,IFERROR(X61,IFERROR(X60,IFERROR(X59,X58))))</f>
        <v>#REF!</v>
      </c>
      <c r="Z61" s="46" t="e">
        <f t="shared" si="283"/>
        <v>#REF!</v>
      </c>
      <c r="AA61" s="46">
        <f t="shared" ref="AA61:AA124" si="310">Z62</f>
        <v>0</v>
      </c>
      <c r="AB61" s="54" t="e">
        <f t="shared" si="298"/>
        <v>#N/A</v>
      </c>
      <c r="AC61" s="64" t="s">
        <v>209</v>
      </c>
      <c r="AD61" s="64" t="e">
        <f>[1]Sheet1!$A$58</f>
        <v>#REF!</v>
      </c>
      <c r="AE61" s="64" t="e">
        <f>[1]Sheet1!$A$62</f>
        <v>#REF!</v>
      </c>
      <c r="AG61" s="98"/>
    </row>
    <row r="62" spans="1:33" ht="18.75" customHeight="1" thickBot="1" x14ac:dyDescent="0.3">
      <c r="A62" s="2" t="e">
        <f>[1]Sheet1!A62</f>
        <v>#REF!</v>
      </c>
      <c r="B62" s="102"/>
      <c r="C62" s="67"/>
      <c r="D62" s="67"/>
      <c r="E62" s="67"/>
      <c r="F62" s="68" t="e">
        <f t="shared" ref="F62" si="311">LEFT(C60,SEARCH(" ",C60))</f>
        <v>#REF!</v>
      </c>
      <c r="G62" s="105"/>
      <c r="H62" s="72">
        <v>6</v>
      </c>
      <c r="I62" s="72" t="e">
        <f t="shared" ref="I62" si="312">LEN(A45)</f>
        <v>#REF!</v>
      </c>
      <c r="J62" s="72"/>
      <c r="K62" s="73"/>
      <c r="L62" s="91" t="s">
        <v>2</v>
      </c>
      <c r="M62" s="92" t="s">
        <v>230</v>
      </c>
      <c r="N62" s="92" t="e">
        <f t="shared" ref="N62" si="313">FIND("%",A54)</f>
        <v>#REF!</v>
      </c>
      <c r="O62" s="93"/>
      <c r="P62" s="108"/>
      <c r="Q62" s="76">
        <v>6</v>
      </c>
      <c r="R62" s="77" t="e">
        <f t="shared" ref="R62" si="314">FIND(CHAR(10),A54,FIND(CHAR(10),A54,FIND(CHAR(10),A54,FIND(CHAR(10),A54,FIND(CHAR(10),A54,FIND(CHAR(10),A54,FIND(CHAR(10),A54,FIND(CHAR(10),A54,FIND(CHAR(10),A54,FIND(CHAR(10),A54,FIND(CHAR(10),A54)+1)+1)+1)+1)+1)+1)+1)+1)+1)+1)</f>
        <v>#REF!</v>
      </c>
      <c r="S62" s="102"/>
      <c r="T62" s="67">
        <v>7</v>
      </c>
      <c r="U62" s="67" t="e">
        <f t="shared" ref="U62" si="315">FIND(" ",AD46,FIND(" ",AD46,FIND(" ",AD46,FIND(" ",AD46,FIND(" ",AD46,FIND(" ",AD46,FIND(" ",AD46)+1)+1)+1)+1)+1)+1)</f>
        <v>#REF!</v>
      </c>
      <c r="V62" s="68" t="e">
        <f t="shared" ref="V62" si="316">FIND(CHAR(10),AD46,FIND(CHAR(10),AD46,FIND(CHAR(10),AD46,FIND(CHAR(10),AD46,FIND(CHAR(10),AD46,FIND(CHAR(10),AD46,FIND(CHAR(10),AD46)+1)+1)+1)+1)+1)+1)</f>
        <v>#REF!</v>
      </c>
      <c r="W62" s="79">
        <v>5</v>
      </c>
      <c r="X62" s="76" t="e">
        <f t="shared" ref="X62" si="317">FIND(CHAR(10),A52,X61+1)</f>
        <v>#REF!</v>
      </c>
      <c r="Y62" s="76"/>
      <c r="Z62" s="76">
        <f t="shared" ref="Z62" si="318">COUNTIF(Z58:Z61,"SIM")</f>
        <v>0</v>
      </c>
      <c r="AA62" s="76"/>
      <c r="AB62" s="77"/>
      <c r="AG62" s="98"/>
    </row>
    <row r="63" spans="1:33" ht="15.75" thickBot="1" x14ac:dyDescent="0.3">
      <c r="A63" s="2" t="e">
        <f>[1]Sheet1!A63</f>
        <v>#REF!</v>
      </c>
      <c r="B63" s="4"/>
      <c r="C63" s="4"/>
      <c r="D63" s="4"/>
      <c r="E63" s="21"/>
      <c r="F63" s="4"/>
      <c r="G63" s="4"/>
      <c r="H63" s="4"/>
      <c r="I63" s="4"/>
      <c r="J63" s="4"/>
      <c r="K63" s="4"/>
      <c r="L63" s="4"/>
      <c r="M63" s="4"/>
      <c r="N63" s="4"/>
      <c r="O63" s="4"/>
      <c r="P63" s="21"/>
      <c r="Q63" s="4"/>
      <c r="R63" s="4"/>
      <c r="S63" s="4"/>
      <c r="T63" s="4"/>
      <c r="U63" s="4"/>
      <c r="V63" s="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99"/>
    </row>
    <row r="64" spans="1:33" ht="36.75" customHeight="1" thickTop="1" thickBot="1" x14ac:dyDescent="0.3">
      <c r="A64" s="2" t="e">
        <f>[1]Sheet1!A64</f>
        <v>#REF!</v>
      </c>
      <c r="B64" s="18" t="s">
        <v>0</v>
      </c>
      <c r="C64" s="16" t="e">
        <f t="shared" ref="C64" si="319">IF(C82&gt;100,C82/10,C82)</f>
        <v>#REF!</v>
      </c>
      <c r="D64" s="15" t="s">
        <v>1</v>
      </c>
      <c r="E64" s="16" t="e">
        <f t="shared" ref="E64" si="320">IF(D81&gt;100,D81/10,D81)</f>
        <v>#REF!</v>
      </c>
      <c r="F64" s="13" t="s">
        <v>2</v>
      </c>
      <c r="G64" s="14" t="e">
        <f t="shared" ref="G64" si="321">IF(F82&gt;10,F82/10,F82)</f>
        <v>#REF!</v>
      </c>
      <c r="H64" s="3"/>
      <c r="I64" s="3"/>
      <c r="J64" s="3"/>
      <c r="K64" s="3"/>
      <c r="L64" s="3"/>
      <c r="M64" s="3"/>
      <c r="N64" s="3"/>
      <c r="O64" s="3"/>
      <c r="R64" s="3"/>
      <c r="S64" s="3"/>
      <c r="T64" s="3"/>
      <c r="U64" s="3"/>
      <c r="AG64" s="97">
        <v>4</v>
      </c>
    </row>
    <row r="65" spans="1:33" ht="30" thickTop="1" thickBot="1" x14ac:dyDescent="0.3">
      <c r="A65" s="2" t="e">
        <f>[1]Sheet1!A65</f>
        <v>#REF!</v>
      </c>
      <c r="B65" s="19" t="s">
        <v>5</v>
      </c>
      <c r="C65" s="63" t="e">
        <f t="shared" ref="C65:C128" si="322">SUBSTITUTE(SUBSTITUTE(A65,CHAR(10),"")," ","")</f>
        <v>#REF!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R65" s="1"/>
      <c r="S65" s="1"/>
      <c r="T65" s="1"/>
      <c r="U65" s="1"/>
      <c r="AG65" s="98"/>
    </row>
    <row r="66" spans="1:33" ht="16.5" thickTop="1" thickBot="1" x14ac:dyDescent="0.3">
      <c r="A66" s="2" t="e">
        <f>[1]Sheet1!A66</f>
        <v>#REF!</v>
      </c>
      <c r="B66" s="22" t="s">
        <v>158</v>
      </c>
      <c r="C66" s="56" t="e">
        <f t="shared" ref="C66" si="323">SUBSTITUTE(SUBSTITUTE(MID(A66,1,J78-1),CHAR(10),"")," ","")</f>
        <v>#REF!</v>
      </c>
      <c r="D66" s="23" t="s">
        <v>159</v>
      </c>
      <c r="E66" s="55" t="e">
        <f t="shared" ref="E66" si="324">SUBSTITUTE(SUBSTITUTE(MID(A66,J78,I78-J78),CHAR(10),"")," ","")</f>
        <v>#REF!</v>
      </c>
      <c r="F66" s="6" t="s">
        <v>160</v>
      </c>
      <c r="G66" s="7" t="e">
        <f t="shared" ref="G66" si="325">SUBSTITUTE(SUBSTITUTE(MID(A66,I78,J79-I78),CHAR(10),"")," ","")</f>
        <v>#REF!</v>
      </c>
      <c r="H66" s="9" t="s">
        <v>161</v>
      </c>
      <c r="I66" s="10" t="e">
        <f t="shared" ref="I66" si="326">SUBSTITUTE(SUBSTITUTE(MID(A66,J79,I79-J79),CHAR(10),"")," ","")</f>
        <v>#REF!</v>
      </c>
      <c r="J66" s="6" t="s">
        <v>162</v>
      </c>
      <c r="K66" s="11" t="e">
        <f t="shared" ref="K66" si="327">SUBSTITUTE(SUBSTITUTE(MID(A66,I79,J80-I79),CHAR(10),"")," ","")</f>
        <v>#REF!</v>
      </c>
      <c r="L66" s="8" t="s">
        <v>164</v>
      </c>
      <c r="M66" s="10" t="e">
        <f t="shared" ref="M66" si="328">SUBSTITUTE(SUBSTITUTE(MID(K79,K80,6),CHAR(10),"")," ","")</f>
        <v>#REF!</v>
      </c>
      <c r="N66" s="6" t="s">
        <v>165</v>
      </c>
      <c r="O66" s="11" t="e">
        <f t="shared" ref="O66" si="329">SUBSTITUTE(SUBSTITUTE(MID(A66,I80,J81-I80),CHAR(10),"")," ","")</f>
        <v>#REF!</v>
      </c>
      <c r="P66" s="8" t="s">
        <v>166</v>
      </c>
      <c r="Q66" s="12" t="e">
        <f t="shared" ref="Q66" si="330">SUBSTITUTE(SUBSTITUTE(MID(A66,J81,I81-J81),CHAR(10),"")," ","")</f>
        <v>#REF!</v>
      </c>
      <c r="R66" s="6" t="s">
        <v>167</v>
      </c>
      <c r="S66" s="11" t="e">
        <f t="shared" ref="S66" si="331">SUBSTITUTE(SUBSTITUTE(MID(A66,I81,J82-I81),CHAR(10),"")," ","")</f>
        <v>#REF!</v>
      </c>
      <c r="T66" s="8" t="s">
        <v>168</v>
      </c>
      <c r="U66" s="12" t="e">
        <f t="shared" ref="U66" si="332">SUBSTITUTE(SUBSTITUTE(MID(A66,J82,I82-J82),CHAR(10),"")," ","")</f>
        <v>#REF!</v>
      </c>
      <c r="AG66" s="98"/>
    </row>
    <row r="67" spans="1:33" ht="16.5" thickTop="1" thickBot="1" x14ac:dyDescent="0.3">
      <c r="A67" s="2" t="e">
        <f>[1]Sheet1!A67</f>
        <v>#REF!</v>
      </c>
      <c r="B67" s="61" t="s">
        <v>157</v>
      </c>
      <c r="C67" s="62">
        <f t="shared" ref="C67" si="333">IFERROR(SUBSTITUTE(SUBSTITUTE(MID(AD67,1,U77-1),CHAR(10),"")," ","")*1,0)</f>
        <v>0</v>
      </c>
      <c r="D67" s="59" t="s">
        <v>169</v>
      </c>
      <c r="E67" s="60">
        <f t="shared" ref="E67" si="334">IFERROR(SUBSTITUTE(SUBSTITUTE(MID(AD67,U77,V77-U77),CHAR(10),"")," ","")*1,0)</f>
        <v>0</v>
      </c>
      <c r="F67" s="57" t="s">
        <v>170</v>
      </c>
      <c r="G67" s="35">
        <f t="shared" ref="G67" si="335">IFERROR(SUBSTITUTE(SUBSTITUTE(MID(AD67,V77,U78-V77),CHAR(10),"")," ","")*1,0)</f>
        <v>0</v>
      </c>
      <c r="H67" s="26" t="s">
        <v>171</v>
      </c>
      <c r="I67" s="27">
        <f t="shared" ref="I67" si="336">IFERROR(SUBSTITUTE(SUBSTITUTE(MID(AD67,U78,V78-U78),CHAR(10),"")," ","")*1,0)</f>
        <v>0</v>
      </c>
      <c r="J67" s="28" t="s">
        <v>172</v>
      </c>
      <c r="K67" s="36">
        <f t="shared" ref="K67" si="337">IFERROR(SUBSTITUTE(SUBSTITUTE(MID(AD67,V78,U79-V78),CHAR(10),"")," ","")*1,0)</f>
        <v>0</v>
      </c>
      <c r="L67" s="37" t="s">
        <v>173</v>
      </c>
      <c r="M67" s="38">
        <f t="shared" ref="M67" si="338">IFERROR(SUBSTITUTE(SUBSTITUTE(MID(AD67,U79,V79-U79),CHAR(10),"")," ","")*1,0)</f>
        <v>0</v>
      </c>
      <c r="N67" s="28" t="s">
        <v>163</v>
      </c>
      <c r="O67" s="25">
        <f t="shared" ref="O67" si="339">IFERROR(SUBSTITUTE(SUBSTITUTE(MID(AD67,V79,U80-V79),CHAR(10),"")," ","")*1,0)</f>
        <v>0</v>
      </c>
      <c r="P67" s="39" t="s">
        <v>174</v>
      </c>
      <c r="Q67" s="40">
        <f t="shared" ref="Q67" si="340">IFERROR(SUBSTITUTE(SUBSTITUTE(MID(AD67,U80,V80-U80),CHAR(10),"")," ","")*1,0)</f>
        <v>0</v>
      </c>
      <c r="R67" s="41" t="s">
        <v>175</v>
      </c>
      <c r="S67" s="25">
        <f t="shared" ref="S67" si="341">IFERROR(SUBSTITUTE(SUBSTITUTE(MID(AD67,V80,U81-V80),CHAR(10),"")," ","")*1,0)</f>
        <v>0</v>
      </c>
      <c r="T67" s="26" t="s">
        <v>176</v>
      </c>
      <c r="U67" s="42">
        <f t="shared" ref="U67" si="342">IFERROR(SUBSTITUTE(SUBSTITUTE(MID(AD67,U81,V81-U81),CHAR(10),"")," ","")*1,0)</f>
        <v>0</v>
      </c>
      <c r="V67" s="29" t="s">
        <v>177</v>
      </c>
      <c r="W67" s="30">
        <f t="shared" ref="W67" si="343">IFERROR(SUBSTITUTE(SUBSTITUTE(MID(AD67,V81,U82-V81),CHAR(10),"")," ","")*1,0)</f>
        <v>0</v>
      </c>
      <c r="X67" s="31" t="s">
        <v>178</v>
      </c>
      <c r="Y67" s="32">
        <f t="shared" ref="Y67" si="344">IFERROR(SUBSTITUTE(SUBSTITUTE(MID(AD67,U82,V82-U82),CHAR(10),"")," ","")*1,0)</f>
        <v>0</v>
      </c>
      <c r="Z67" s="33" t="s">
        <v>179</v>
      </c>
      <c r="AA67" s="30">
        <f t="shared" ref="AA67" si="345">IFERROR(SUBSTITUTE(SUBSTITUTE(MID(AD67,V82,U83-V82),CHAR(10),"")," ","")*1,0)</f>
        <v>0</v>
      </c>
      <c r="AB67" s="31" t="s">
        <v>180</v>
      </c>
      <c r="AC67" s="34">
        <f t="shared" ref="AC67" si="346">IFERROR(SUBSTITUTE(SUBSTITUTE(MID(AD67,U83,V83-U83),CHAR(10),"")," ","")*1,0)</f>
        <v>0</v>
      </c>
      <c r="AD67" s="85" t="e">
        <f t="shared" ref="AD67:AD130" si="347">SUBSTITUTE(SUBSTITUTE(TRIM(SUBSTITUTE(A67,CHAR(32)," ")),")",5),"§",5)</f>
        <v>#REF!</v>
      </c>
      <c r="AG67" s="98"/>
    </row>
    <row r="68" spans="1:33" ht="29.25" thickBot="1" x14ac:dyDescent="0.3">
      <c r="A68" s="2" t="e">
        <f>[1]Sheet1!A68</f>
        <v>#REF!</v>
      </c>
      <c r="B68" s="24" t="s">
        <v>8</v>
      </c>
      <c r="C68" s="58" t="e">
        <f t="shared" ref="C68:C131" si="348">SUBSTITUTE(SUBSTITUTE(IF(OR(LEN(A68)&gt;LEN(SUBSTITUTE(A68,"S","")),LEN(A68)&gt;LEN(SUBSTITUTE(A68,"e","")),LEN(A68)&gt;LEN(SUBSTITUTE(A68,"m","")),LEN(A68)&gt;LEN(SUBSTITUTE(A68,"i","")),LEN(A68)&gt;LEN(SUBSTITUTE(A68,"m","")),LEN(A68)&gt;LEN(SUBSTITUTE(A68,"p","")),LEN(A68)&gt;LEN(SUBSTITUTE(A68,"r","")),LEN(A68)&gt;LEN(SUBSTITUTE(A68,"e","")),LEN(A68)&gt;LEN(SUBSTITUTE(A68,"s","")),LEN(A68)&gt;LEN(SUBSTITUTE(A68,"ã","")),LEN(A68)&gt;LEN(SUBSTITUTE(A68,"o",""))),"Sem Impressão",A68),CHAR(10),"")," ","")</f>
        <v>#REF!</v>
      </c>
      <c r="AG68" s="98"/>
    </row>
    <row r="69" spans="1:33" ht="24.75" customHeight="1" thickTop="1" thickBot="1" x14ac:dyDescent="0.3">
      <c r="A69" s="2" t="e">
        <f>[1]Sheet1!A69</f>
        <v>#REF!</v>
      </c>
      <c r="B69" s="20" t="s">
        <v>9</v>
      </c>
      <c r="C69" s="14" t="e">
        <f t="shared" ref="C69:C132" si="349">SUBSTITUTE(SUBSTITUTE(A69,CHAR(10),"")," ","")</f>
        <v>#REF!</v>
      </c>
      <c r="D69" s="1"/>
      <c r="Z69" s="2"/>
      <c r="AG69" s="98"/>
    </row>
    <row r="70" spans="1:33" ht="30" thickTop="1" thickBot="1" x14ac:dyDescent="0.3">
      <c r="A70" s="2" t="e">
        <f>[1]Sheet1!A70</f>
        <v>#REF!</v>
      </c>
      <c r="B70" s="19" t="s">
        <v>10</v>
      </c>
      <c r="C70" s="17" t="e">
        <f t="shared" ref="C70:C133" si="350">IF(IF(OR((LEN(A70)&gt;LEN(SUBSTITUTE(A70,"R",""))),(LEN(A70)&gt;LEN(SUBSTITUTE(A70,"v",""))),(LEN(A70)&gt;LEN(SUBSTITUTE(A70,"d","")))),"Revenda","Cliente")=IF(OR((LEN(A70)&gt;LEN(SUBSTITUTE(A70,"C",""))),(LEN(A70)&gt;LEN(SUBSTITUTE(A70,"l",""))),(LEN(A70)&gt;LEN(SUBSTITUTE(A70,"i",""))),(LEN(A70)&gt;LEN(SUBSTITUTE(A70,"t","")))),"Cliente","Revenda"),IF(OR((LEN(A70)&gt;LEN(SUBSTITUTE(A70,"R",""))),(LEN(A70)&gt;LEN(SUBSTITUTE(A70,"v",""))),(LEN(A70)&gt;LEN(SUBSTITUTE(A70,"d","")))),"Revenda","Cliente"),"ERRO!")</f>
        <v>#REF!</v>
      </c>
      <c r="D70" s="1"/>
      <c r="E70" s="1"/>
      <c r="J70" s="1"/>
      <c r="K70" s="1"/>
      <c r="L70" s="1"/>
      <c r="Q70" s="1"/>
      <c r="AG70" s="98"/>
    </row>
    <row r="71" spans="1:33" x14ac:dyDescent="0.25">
      <c r="A71" s="2" t="e">
        <f>[1]Sheet1!A71</f>
        <v>#REF!</v>
      </c>
      <c r="B71" s="113" t="s">
        <v>142</v>
      </c>
      <c r="C71" s="114"/>
      <c r="D71" s="111" t="s">
        <v>143</v>
      </c>
      <c r="E71" s="112"/>
      <c r="F71" s="113" t="s">
        <v>144</v>
      </c>
      <c r="G71" s="114"/>
      <c r="H71" s="111" t="s">
        <v>145</v>
      </c>
      <c r="I71" s="112"/>
      <c r="J71" s="113" t="s">
        <v>146</v>
      </c>
      <c r="K71" s="114"/>
      <c r="L71" s="111" t="s">
        <v>147</v>
      </c>
      <c r="M71" s="112"/>
      <c r="N71" s="113" t="s">
        <v>148</v>
      </c>
      <c r="O71" s="114"/>
      <c r="P71" s="111" t="s">
        <v>149</v>
      </c>
      <c r="Q71" s="112"/>
      <c r="R71" s="113" t="s">
        <v>150</v>
      </c>
      <c r="S71" s="114"/>
      <c r="T71" s="111" t="s">
        <v>151</v>
      </c>
      <c r="U71" s="112"/>
      <c r="V71" s="113" t="s">
        <v>2</v>
      </c>
      <c r="W71" s="114"/>
      <c r="Y71" s="2"/>
      <c r="AG71" s="98"/>
    </row>
    <row r="72" spans="1:33" ht="15.75" thickBot="1" x14ac:dyDescent="0.3">
      <c r="A72" s="2" t="e">
        <f>[1]Sheet1!A72</f>
        <v>#REF!</v>
      </c>
      <c r="B72" s="50" t="e">
        <f t="shared" ref="B72" si="351">MID(A71,N78-3,4)</f>
        <v>#REF!</v>
      </c>
      <c r="C72" s="51" t="e">
        <f t="shared" ref="C72" si="352">MID(A71,N78+3,5)</f>
        <v>#REF!</v>
      </c>
      <c r="D72" s="53" t="e">
        <f t="shared" ref="D72" si="353">MID(A72,O78-3,4)</f>
        <v>#REF!</v>
      </c>
      <c r="E72" s="54" t="e">
        <f t="shared" ref="E72" si="354">MID(A72,O78+3,5)</f>
        <v>#REF!</v>
      </c>
      <c r="F72" s="50" t="e">
        <f t="shared" ref="F72" si="355">MID(A71,N79-3,4)</f>
        <v>#REF!</v>
      </c>
      <c r="G72" s="51" t="e">
        <f t="shared" ref="G72" si="356">MID(A71,N79+3,5)</f>
        <v>#REF!</v>
      </c>
      <c r="H72" s="53" t="e">
        <f t="shared" ref="H72" si="357">MID(A72,O79-3,4)</f>
        <v>#REF!</v>
      </c>
      <c r="I72" s="54" t="e">
        <f t="shared" ref="I72" si="358">MID(A72,O79+3,5)</f>
        <v>#REF!</v>
      </c>
      <c r="J72" s="50" t="e">
        <f t="shared" ref="J72" si="359">MID(A71,N80-3,4)</f>
        <v>#REF!</v>
      </c>
      <c r="K72" s="51" t="e">
        <f t="shared" ref="K72" si="360">MID(A71,N80+3,5)</f>
        <v>#REF!</v>
      </c>
      <c r="L72" s="53" t="e">
        <f t="shared" ref="L72" si="361">MID(A72,O80-3,4)</f>
        <v>#REF!</v>
      </c>
      <c r="M72" s="54" t="e">
        <f t="shared" ref="M72" si="362">MID(A72,O80+3,5)</f>
        <v>#REF!</v>
      </c>
      <c r="N72" s="50" t="e">
        <f t="shared" ref="N72" si="363">MID(A71,N81-3,4)</f>
        <v>#REF!</v>
      </c>
      <c r="O72" s="51" t="e">
        <f t="shared" ref="O72" si="364">MID(A71,N81+3,5)</f>
        <v>#REF!</v>
      </c>
      <c r="P72" s="53" t="e">
        <f t="shared" ref="P72" si="365">MID(A72,O81-3,4)</f>
        <v>#REF!</v>
      </c>
      <c r="Q72" s="54" t="e">
        <f t="shared" ref="Q72" si="366">MID(A72,O81+3,5)</f>
        <v>#REF!</v>
      </c>
      <c r="R72" s="50" t="e">
        <f t="shared" ref="R72" si="367">MID(A71,N82-3,4)</f>
        <v>#REF!</v>
      </c>
      <c r="S72" s="51" t="e">
        <f t="shared" ref="S72" si="368">MID(A71,N82+3,5)</f>
        <v>#REF!</v>
      </c>
      <c r="T72" s="53" t="e">
        <f t="shared" ref="T72" si="369">MID(A72,O82-3,4)</f>
        <v>#REF!</v>
      </c>
      <c r="U72" s="54" t="e">
        <f t="shared" ref="U72" si="370">MID(A72,O82+3,5)</f>
        <v>#REF!</v>
      </c>
      <c r="V72" s="50" t="e">
        <f t="shared" ref="V72" si="371">MID(A75,N83-2,3)</f>
        <v>#REF!</v>
      </c>
      <c r="W72" s="51" t="e">
        <f t="shared" ref="W72" si="372">MID(A75,N83+3,5)</f>
        <v>#REF!</v>
      </c>
      <c r="AG72" s="98"/>
    </row>
    <row r="73" spans="1:33" ht="29.25" thickBot="1" x14ac:dyDescent="0.3">
      <c r="A73" s="2" t="e">
        <f>[1]Sheet1!A73</f>
        <v>#REF!</v>
      </c>
      <c r="B73" s="50" t="e">
        <f t="shared" ref="B73:B136" si="373">SUBSTITUTE(B72,CHAR(10),"")</f>
        <v>#REF!</v>
      </c>
      <c r="C73" s="52" t="e">
        <f t="shared" ref="C73:C136" si="374">SUBSTITUTE(SUBSTITUTE(C72,CHAR(10),""),"/"," / ")</f>
        <v>#REF!</v>
      </c>
      <c r="D73" s="50" t="e">
        <f t="shared" ref="D73:V73" si="375">SUBSTITUTE(D72,CHAR(10),"")</f>
        <v>#REF!</v>
      </c>
      <c r="E73" s="52" t="e">
        <f t="shared" ref="E73:E136" si="376">SUBSTITUTE(SUBSTITUTE(E72,CHAR(10),""),"/"," / ")</f>
        <v>#REF!</v>
      </c>
      <c r="F73" s="50" t="e">
        <f t="shared" ref="F73:X73" si="377">SUBSTITUTE(F72,CHAR(10),"")</f>
        <v>#REF!</v>
      </c>
      <c r="G73" s="52" t="e">
        <f t="shared" ref="G73:G136" si="378">SUBSTITUTE(SUBSTITUTE(G72,CHAR(10),""),"/"," / ")</f>
        <v>#REF!</v>
      </c>
      <c r="H73" s="50" t="e">
        <f t="shared" ref="H73:Z73" si="379">SUBSTITUTE(H72,CHAR(10),"")</f>
        <v>#REF!</v>
      </c>
      <c r="I73" s="52" t="e">
        <f t="shared" ref="I73:I136" si="380">SUBSTITUTE(SUBSTITUTE(I72,CHAR(10),""),"/"," / ")</f>
        <v>#REF!</v>
      </c>
      <c r="J73" s="50" t="e">
        <f t="shared" ref="J73:AB73" si="381">SUBSTITUTE(J72,CHAR(10),"")</f>
        <v>#REF!</v>
      </c>
      <c r="K73" s="52" t="e">
        <f t="shared" ref="K73:K136" si="382">SUBSTITUTE(SUBSTITUTE(K72,CHAR(10),""),"/"," / ")</f>
        <v>#REF!</v>
      </c>
      <c r="L73" s="50" t="e">
        <f t="shared" ref="L73:AD73" si="383">SUBSTITUTE(L72,CHAR(10),"")</f>
        <v>#REF!</v>
      </c>
      <c r="M73" s="52" t="e">
        <f t="shared" ref="M73:M136" si="384">SUBSTITUTE(SUBSTITUTE(M72,CHAR(10),""),"/"," / ")</f>
        <v>#REF!</v>
      </c>
      <c r="N73" s="50" t="e">
        <f t="shared" ref="N73:AF73" si="385">SUBSTITUTE(N72,CHAR(10),"")</f>
        <v>#REF!</v>
      </c>
      <c r="O73" s="52" t="e">
        <f t="shared" ref="O73:O136" si="386">SUBSTITUTE(SUBSTITUTE(O72,CHAR(10),""),"/"," / ")</f>
        <v>#REF!</v>
      </c>
      <c r="P73" s="50" t="e">
        <f t="shared" ref="P73:AF73" si="387">SUBSTITUTE(P72,CHAR(10),"")</f>
        <v>#REF!</v>
      </c>
      <c r="Q73" s="52" t="e">
        <f t="shared" ref="Q73:Q136" si="388">SUBSTITUTE(SUBSTITUTE(Q72,CHAR(10),""),"/"," / ")</f>
        <v>#REF!</v>
      </c>
      <c r="R73" s="50" t="e">
        <f t="shared" ref="R73:AF73" si="389">SUBSTITUTE(R72,CHAR(10),"")</f>
        <v>#REF!</v>
      </c>
      <c r="S73" s="52" t="e">
        <f t="shared" ref="S73:S136" si="390">SUBSTITUTE(SUBSTITUTE(S72,CHAR(10),""),"/"," / ")</f>
        <v>#REF!</v>
      </c>
      <c r="T73" s="50" t="e">
        <f t="shared" ref="T73:AF73" si="391">SUBSTITUTE(T72,CHAR(10),"")</f>
        <v>#REF!</v>
      </c>
      <c r="U73" s="52" t="e">
        <f t="shared" ref="U73:U136" si="392">SUBSTITUTE(SUBSTITUTE(U72,CHAR(10),""),"/"," / ")</f>
        <v>#REF!</v>
      </c>
      <c r="V73" s="50" t="e">
        <f t="shared" ref="V73:AF73" si="393">SUBSTITUTE(V72,CHAR(10),"")</f>
        <v>#REF!</v>
      </c>
      <c r="W73" s="52" t="e">
        <f t="shared" ref="W73:W136" si="394">SUBSTITUTE(SUBSTITUTE(W72,CHAR(10),""),"/"," / ")</f>
        <v>#REF!</v>
      </c>
      <c r="Y73" s="86" t="s">
        <v>206</v>
      </c>
      <c r="Z73" s="122" t="e">
        <f t="shared" ref="Z73:Z136" si="395">FIND(",",A74)</f>
        <v>#REF!</v>
      </c>
      <c r="AG73" s="98"/>
    </row>
    <row r="74" spans="1:33" ht="30.75" customHeight="1" thickBot="1" x14ac:dyDescent="0.3">
      <c r="A74" s="2" t="e">
        <f>SUBSTITUTE([1]Sheet1!A74,"/","7")</f>
        <v>#REF!</v>
      </c>
      <c r="B74" s="109" t="str">
        <f>IFERROR(VLOOKUP("*"&amp;Sheet1!B73&amp;" -"&amp;Sheet1!C73&amp;"*",Tabela3[[x]:[c]],1,FALSE),"0% -Sem Serviço")</f>
        <v>0% -Sem Serviço</v>
      </c>
      <c r="C74" s="110"/>
      <c r="D74" s="109" t="str">
        <f>IFERROR(VLOOKUP("*"&amp;Sheet1!D73&amp;" -"&amp;Sheet1!E73&amp;"*",Tabela3[[x]:[c]],1,FALSE),"0% -Sem Serviço")</f>
        <v>0% -Sem Serviço</v>
      </c>
      <c r="E74" s="110"/>
      <c r="F74" s="109" t="str">
        <f>IFERROR(VLOOKUP("*"&amp;Sheet1!F73&amp;" -"&amp;Sheet1!G73&amp;"*",Tabela3[[x]:[c]],1,FALSE),"0% -Sem Serviço")</f>
        <v>0% -Sem Serviço</v>
      </c>
      <c r="G74" s="110"/>
      <c r="H74" s="109" t="str">
        <f>IFERROR(VLOOKUP("*"&amp;Sheet1!H73&amp;" -"&amp;Sheet1!I73&amp;"*",Tabela3[[x]:[c]],1,FALSE),"0% -Sem Serviço")</f>
        <v>0% -Sem Serviço</v>
      </c>
      <c r="I74" s="110"/>
      <c r="J74" s="109" t="str">
        <f>IFERROR(VLOOKUP("*"&amp;Sheet1!J73&amp;" -"&amp;Sheet1!K73&amp;"*",Tabela3[[x]:[c]],1,FALSE),"0% -Sem Serviço")</f>
        <v>0% -Sem Serviço</v>
      </c>
      <c r="K74" s="110"/>
      <c r="L74" s="109" t="str">
        <f>IFERROR(VLOOKUP("*"&amp;Sheet1!L73&amp;" -"&amp;Sheet1!M73&amp;"*",Tabela3[[x]:[c]],1,FALSE),"0% -Sem Serviço")</f>
        <v>0% -Sem Serviço</v>
      </c>
      <c r="M74" s="110"/>
      <c r="N74" s="109" t="str">
        <f>IFERROR(VLOOKUP("*"&amp;Sheet1!N73&amp;" -"&amp;Sheet1!O73&amp;"*",Tabela3[[x]:[c]],1,FALSE),"0% -Sem Serviço")</f>
        <v>0% -Sem Serviço</v>
      </c>
      <c r="O74" s="110"/>
      <c r="P74" s="109" t="str">
        <f>IFERROR(VLOOKUP("*"&amp;Sheet1!P73&amp;" -"&amp;Sheet1!Q73&amp;"*",Tabela3[[x]:[c]],1,FALSE),"0% -Sem Serviço")</f>
        <v>0% -Sem Serviço</v>
      </c>
      <c r="Q74" s="110"/>
      <c r="R74" s="109" t="str">
        <f>IFERROR(VLOOKUP("*"&amp;Sheet1!R73&amp;" -"&amp;Sheet1!S73&amp;"*",Tabela3[[x]:[c]],1,FALSE),"0% -Sem Serviço")</f>
        <v>0% -Sem Serviço</v>
      </c>
      <c r="S74" s="110"/>
      <c r="T74" s="109" t="str">
        <f>IFERROR(VLOOKUP("*"&amp;Sheet1!T73&amp;" -"&amp;Sheet1!U73&amp;"*",Tabela3[[x]:[c]],1,FALSE),"0% -Sem Serviço")</f>
        <v>0% -Sem Serviço</v>
      </c>
      <c r="U74" s="110"/>
      <c r="V74" s="109" t="str">
        <f>IFERROR(VLOOKUP("*"&amp;Sheet1!V73&amp;" -"&amp;Sheet1!W73&amp;"*",Tabela2[[x]:[c]],1,FALSE),"0% -Sem Serviço")</f>
        <v>0% -Sem Serviço</v>
      </c>
      <c r="W74" s="110"/>
      <c r="Y74" s="87" t="e">
        <f t="shared" ref="Y74:Y137" si="396">MID(A74,1,Z73-1)&amp;""&amp;MID(A74,Z73,3)</f>
        <v>#REF!</v>
      </c>
      <c r="Z74" s="123"/>
      <c r="AG74" s="98"/>
    </row>
    <row r="75" spans="1:33" ht="32.25" thickBot="1" x14ac:dyDescent="0.3">
      <c r="A75" s="2" t="e">
        <f>SUBSTITUTE([1]Sheet1!A75,"/","7")</f>
        <v>#REF!</v>
      </c>
      <c r="B75" s="49" t="s">
        <v>183</v>
      </c>
      <c r="C75" s="48" t="e">
        <f t="shared" ref="C75:C138" si="397">IF($A$15="Manter",IF(B76=0,"Sem Impressão",IF(IFERROR(FIND("P",B76),0)&gt;0,"Preto",IF(IFERROR(FIND("S",B76),0)&gt;0,"Sem Impressão",IF(IFERROR(FIND("C",B76),0)&gt;0,"Cinza",IF(IFERROR(FIND("V",B76),0)&gt;0,"Vermelho",IF(IFERROR(FIND("A",B76),0)&gt;0,"Azul",IF(IFERROR(FIND("D",B76),0)&gt;0,"Dourado",IF(IFERROR(FIND("B",B76),0)&gt;0,"Branco","Sem Impressão")))))))),$A$15)</f>
        <v>#REF!</v>
      </c>
      <c r="D75" s="47" t="s">
        <v>184</v>
      </c>
      <c r="E75" s="48" t="e">
        <f t="shared" ref="E75:E138" si="398">IF($A$16="Manter",IF(C76=0,"Sem Impressão",IF(IFERROR(FIND("P",C76),0)&gt;0,"Preto",IF(IFERROR(FIND("S",C76),0)&gt;0,"Sem Impressão",IF(IFERROR(FIND("C",C76),0)&gt;0,"Cinza",IF(IFERROR(FIND("V",C76),0)&gt;0,"Vermelho",IF(IFERROR(FIND("A",C76),0)&gt;0,"Azul",IF(IFERROR(FIND("D",C76),0)&gt;0,"Dourado",IF(IFERROR(FIND("B",C76),0)&gt;0,"Branco","Sem Impressão")))))))),$A$16)</f>
        <v>#REF!</v>
      </c>
      <c r="F75" s="47" t="s">
        <v>185</v>
      </c>
      <c r="G75" s="48" t="e">
        <f t="shared" ref="G75:G138" si="399">IF($A$17="Manter",IF(D76=0,"Sem Impressão",IF(IFERROR(FIND("P",D76),0)&gt;0,"Preto",IF(IFERROR(FIND("S",D76),0)&gt;0,"Sem Impressão",IF(IFERROR(FIND("C",D76),0)&gt;0,"Cinza",IF(IFERROR(FIND("V",D76),0)&gt;0,"Vermelho",IF(IFERROR(FIND("A",D76),0)&gt;0,"Azul",IF(IFERROR(FIND("D",D76),0)&gt;0,"Dourado",IF(IFERROR(FIND("B",D76),0)&gt;0,"Branco","Sem Impressão")))))))),$A$17)</f>
        <v>#REF!</v>
      </c>
      <c r="H75" s="47" t="s">
        <v>186</v>
      </c>
      <c r="I75" s="48" t="e">
        <f t="shared" ref="I75:I138" si="400">IF($A$18="Manter",IF(E76=0,"Sem Impressão",IF(IFERROR(FIND("P",E76),0)&gt;0,"Preto",IF(IFERROR(FIND("S",E76),0)&gt;0,"Sem Impressão",IF(IFERROR(FIND("C",E76),0)&gt;0,"Cinza",IF(IFERROR(FIND("V",E76),0)&gt;0,"Vermelho",IF(IFERROR(FIND("A",E76),0)&gt;0,"Azul",IF(IFERROR(FIND("D",E76),0)&gt;0,"Dourado",IF(IFERROR(FIND("B",E76),0)&gt;0,"Branco","Sem Impressão")))))))),$A$18)</f>
        <v>#REF!</v>
      </c>
      <c r="J75" s="47" t="s">
        <v>187</v>
      </c>
      <c r="K75" s="48" t="e">
        <f t="shared" ref="K75:K138" si="401">IF($A$19="Manter",IF(F76=0,"Sem Impressão",IF(IFERROR(FIND("P",F76),0)&gt;0,"Preto",IF(IFERROR(FIND("S",F76),0)&gt;0,"Sem Impressão",IF(IFERROR(FIND("C",F76),0)&gt;0,"Cinza",IF(IFERROR(FIND("V",F76),0)&gt;0,"Vermelho",IF(IFERROR(FIND("A",F76),0)&gt;0,"Azul",IF(IFERROR(FIND("D",F76),0)&gt;0,"Dourado",IF(IFERROR(FIND("B",F76),0)&gt;0,"Branco","Sem Impressão")))))))),$A$19)</f>
        <v>#REF!</v>
      </c>
      <c r="L75" s="47" t="s">
        <v>188</v>
      </c>
      <c r="M75" s="48" t="e">
        <f t="shared" ref="M75:M138" si="402">IF($A$20="Manter",IF(G76=0,"Sem Impressão",IF(IFERROR(FIND("P",G76),0)&gt;0,"Preto",IF(IFERROR(FIND("S",G76),0)&gt;0,"Sem Impressão",IF(IFERROR(FIND("C",G76),0)&gt;0,"Cinza",IF(IFERROR(FIND("V",G76),0)&gt;0,"Vermelho",IF(IFERROR(FIND("A",G76),0)&gt;0,"Azul",IF(IFERROR(FIND("D",G76),0)&gt;0,"Dourado",IF(IFERROR(FIND("B",G76),0)&gt;0,"Branco","Sem Impressão")))))))),$A$20)</f>
        <v>#REF!</v>
      </c>
      <c r="N75" s="47" t="s">
        <v>189</v>
      </c>
      <c r="O75" s="48" t="e">
        <f t="shared" ref="O75:O138" si="403">IF($A$21="Manter",IF(H76=0,"Sem Impressão",IF(IFERROR(FIND("P",H76),0)&gt;0,"Preto",IF(IFERROR(FIND("S",H76),0)&gt;0,"Sem Impressão",IF(IFERROR(FIND("C",H76),0)&gt;0,"Cinza",IF(IFERROR(FIND("V",H76),0)&gt;0,"Vermelho",IF(IFERROR(FIND("A",H76),0)&gt;0,"Azul",IF(IFERROR(FIND("D",H76),0)&gt;0,"Dourado",IF(IFERROR(FIND("B",H76),0)&gt;0,"Branco","Sem Impressão")))))))),$A$21)</f>
        <v>#REF!</v>
      </c>
      <c r="AG75" s="98"/>
    </row>
    <row r="76" spans="1:33" ht="18.75" customHeight="1" thickBot="1" x14ac:dyDescent="0.3">
      <c r="A76" s="2" t="e">
        <f>[1]Sheet1!A76</f>
        <v>#REF!</v>
      </c>
      <c r="B76" s="49" t="e">
        <f>[1]Sheet1!B76</f>
        <v>#REF!</v>
      </c>
      <c r="C76" s="49" t="e">
        <f>[1]Sheet1!C76</f>
        <v>#REF!</v>
      </c>
      <c r="D76" s="49" t="e">
        <f>[1]Sheet1!D76</f>
        <v>#REF!</v>
      </c>
      <c r="E76" s="49" t="e">
        <f>[1]Sheet1!E76</f>
        <v>#REF!</v>
      </c>
      <c r="F76" s="49" t="e">
        <f>[1]Sheet1!F76</f>
        <v>#REF!</v>
      </c>
      <c r="G76" s="49" t="e">
        <f>[1]Sheet1!G76</f>
        <v>#REF!</v>
      </c>
      <c r="H76" s="49" t="e">
        <f>[1]Sheet1!H76</f>
        <v>#REF!</v>
      </c>
      <c r="L76" s="1"/>
      <c r="N76" s="1"/>
      <c r="P76" s="43"/>
      <c r="Q76" s="1"/>
      <c r="R76" s="1" t="s">
        <v>181</v>
      </c>
      <c r="S76" s="100" t="s">
        <v>153</v>
      </c>
      <c r="T76" s="64" t="s">
        <v>7</v>
      </c>
      <c r="U76" s="64" t="s">
        <v>4</v>
      </c>
      <c r="V76" s="65" t="s">
        <v>152</v>
      </c>
      <c r="AG76" s="98"/>
    </row>
    <row r="77" spans="1:33" ht="18.75" customHeight="1" thickBot="1" x14ac:dyDescent="0.3">
      <c r="A77" s="2" t="e">
        <f>[1]Sheet1!A77</f>
        <v>#REF!</v>
      </c>
      <c r="B77" s="43"/>
      <c r="C77" s="83" t="s">
        <v>202</v>
      </c>
      <c r="D77" s="83" t="s">
        <v>203</v>
      </c>
      <c r="E77" s="83" t="s">
        <v>204</v>
      </c>
      <c r="F77" s="84" t="s">
        <v>205</v>
      </c>
      <c r="G77" s="103" t="s">
        <v>155</v>
      </c>
      <c r="H77" s="69" t="s">
        <v>7</v>
      </c>
      <c r="I77" s="69" t="s">
        <v>3</v>
      </c>
      <c r="J77" s="69" t="s">
        <v>4</v>
      </c>
      <c r="K77" s="70" t="s">
        <v>6</v>
      </c>
      <c r="L77" s="94" t="s">
        <v>154</v>
      </c>
      <c r="M77" s="64" t="s">
        <v>139</v>
      </c>
      <c r="N77" s="64" t="s">
        <v>140</v>
      </c>
      <c r="O77" s="65" t="s">
        <v>141</v>
      </c>
      <c r="P77" s="1"/>
      <c r="Q77" s="1"/>
      <c r="R77" s="1"/>
      <c r="S77" s="101"/>
      <c r="T77" s="45">
        <v>1</v>
      </c>
      <c r="U77" s="45" t="e">
        <f t="shared" ref="U77" si="404">FIND(" ",AD67)</f>
        <v>#REF!</v>
      </c>
      <c r="V77" s="66" t="e">
        <f t="shared" ref="V77" si="405">FIND(CHAR(10),AD67)</f>
        <v>#REF!</v>
      </c>
      <c r="W77" s="119" t="s">
        <v>200</v>
      </c>
      <c r="X77" s="120"/>
      <c r="Y77" s="120"/>
      <c r="Z77" s="120"/>
      <c r="AA77" s="120"/>
      <c r="AB77" s="121"/>
      <c r="AG77" s="98"/>
    </row>
    <row r="78" spans="1:33" ht="18.75" customHeight="1" thickBot="1" x14ac:dyDescent="0.3">
      <c r="A78" s="2" t="e">
        <f>[1]Sheet1!A78</f>
        <v>#REF!</v>
      </c>
      <c r="B78" s="80" t="s">
        <v>201</v>
      </c>
      <c r="C78" s="81" t="e" cm="1">
        <f t="array" ref="C78">IF(AE79="Manter",IFERROR(IF(SUBSTITUTE(MID($A$10,AB78,AB79-AB78),CHAR(10),"")*1&gt;100,SUBSTITUTE(MID($A$10,AB78,AB79-AB78),CHAR(10),"")*1/100,SUBSTITUTE(MID($A$10,AB78,AB79-AB78),CHAR(10),"")*1),0),IF(AE79="Não",0,IF(AE79="Sim",_xlfn.IFS(AND(C64&gt;0,C64&lt;=22),0.5,AND(C64&gt;22,C64&lt;=32),0.7,AND(C64&gt;32,C64&lt;=40),0.7,AND(C64&gt;40,C64&lt;=50),0.9,C64&gt;50,1.5))))</f>
        <v>#REF!</v>
      </c>
      <c r="D78" s="81">
        <f t="shared" ref="D78" si="406">IFERROR(IF(SUBSTITUTE(MID($A$10,AB79,AB80-AB79),CHAR(10),"")*1&gt;100,SUBSTITUTE(MID($A$10,AB79,AB80-AB79),CHAR(10),"")*1/100,SUBSTITUTE(MID($A$10,AB79,AB80-AB79),CHAR(10),"")*1),0)</f>
        <v>0</v>
      </c>
      <c r="E78" s="81">
        <f t="shared" ref="E78" si="407">IFERROR(IF(SUBSTITUTE(MID($A$10,AB80,AB81-AB80),CHAR(10),"")*1&gt;100,SUBSTITUTE(MID($A$10,AB80,AB81-AB80),CHAR(10),"")*1/100,SUBSTITUTE(MID($A$10,AB80,AB81-AB80),CHAR(10),"")*1),0)</f>
        <v>0</v>
      </c>
      <c r="F78" s="82">
        <f t="shared" ref="F78" si="408">IFERROR(IF(SUBSTITUTE(TRIM(MID($A$10,AB81,AB82-AB81)),CHAR(10),"")*1&gt;100,SUBSTITUTE(TRIM(MID($A$10,AB81,AB82-AB81)),CHAR(10),"")*1/100,SUBSTITUTE(TRIM(MID($A$10,AB81,AB82-AB81)),CHAR(10),"")*1),0)</f>
        <v>0</v>
      </c>
      <c r="G78" s="104"/>
      <c r="H78" s="44">
        <v>1</v>
      </c>
      <c r="I78" s="44" t="e">
        <f t="shared" ref="I78" si="409">FIND(CHAR(10),A66)</f>
        <v>#REF!</v>
      </c>
      <c r="J78" s="44" t="e">
        <f t="shared" ref="J78" si="410">FIND(" ",A66)</f>
        <v>#REF!</v>
      </c>
      <c r="K78" s="71"/>
      <c r="L78" s="95"/>
      <c r="M78" s="45">
        <v>1</v>
      </c>
      <c r="N78" s="45" t="e">
        <f t="shared" ref="N78" si="411">FIND("%",A71)</f>
        <v>#REF!</v>
      </c>
      <c r="O78" s="66" t="e">
        <f t="shared" ref="O78" si="412">FIND("%",A72)</f>
        <v>#REF!</v>
      </c>
      <c r="P78" s="106" t="s">
        <v>182</v>
      </c>
      <c r="Q78" s="74">
        <v>1</v>
      </c>
      <c r="R78" s="75" t="e">
        <f t="shared" ref="R78" si="413">FIND(CHAR(10),A75,FIND(CHAR(10),A75)+1)</f>
        <v>#REF!</v>
      </c>
      <c r="S78" s="101"/>
      <c r="T78" s="45">
        <v>2</v>
      </c>
      <c r="U78" s="45" t="e">
        <f t="shared" ref="U78" si="414">FIND(" ",AD67,FIND(" ",AD67)+1)</f>
        <v>#REF!</v>
      </c>
      <c r="V78" s="66" t="e">
        <f t="shared" ref="V78" si="415">FIND(CHAR(10),AD67,FIND(CHAR(10),AD67)+1)</f>
        <v>#REF!</v>
      </c>
      <c r="W78" s="78"/>
      <c r="X78" s="46"/>
      <c r="Y78" s="46"/>
      <c r="Z78" s="46"/>
      <c r="AA78" s="46"/>
      <c r="AB78" s="54">
        <v>1</v>
      </c>
      <c r="AC78" s="64"/>
      <c r="AD78" s="64" t="s">
        <v>210</v>
      </c>
      <c r="AE78" s="64" t="s">
        <v>211</v>
      </c>
      <c r="AG78" s="98"/>
    </row>
    <row r="79" spans="1:33" ht="18.75" customHeight="1" thickBot="1" x14ac:dyDescent="0.3">
      <c r="A79" s="2" t="e">
        <f>[1]Sheet1!A79</f>
        <v>#REF!</v>
      </c>
      <c r="B79" s="100" t="s">
        <v>156</v>
      </c>
      <c r="C79" s="64" t="s">
        <v>0</v>
      </c>
      <c r="D79" s="64" t="s">
        <v>1</v>
      </c>
      <c r="E79" s="64"/>
      <c r="F79" s="65" t="s">
        <v>2</v>
      </c>
      <c r="G79" s="104"/>
      <c r="H79" s="44">
        <v>2</v>
      </c>
      <c r="I79" s="44" t="e">
        <f t="shared" ref="I79" si="416">FIND(CHAR(10),A66,FIND(CHAR(10),A66)+1)</f>
        <v>#REF!</v>
      </c>
      <c r="J79" s="44" t="e">
        <f t="shared" ref="J79" si="417">FIND(" ",A66,FIND(" ",A66)+1)</f>
        <v>#REF!</v>
      </c>
      <c r="K79" s="71" t="e">
        <f t="shared" ref="K79" si="418">MID(A66,I79,I80-I79)</f>
        <v>#REF!</v>
      </c>
      <c r="L79" s="95"/>
      <c r="M79" s="45">
        <v>2</v>
      </c>
      <c r="N79" s="45" t="e">
        <f t="shared" ref="N79" si="419">FIND("%",A71,FIND("%",A71)+1)</f>
        <v>#REF!</v>
      </c>
      <c r="O79" s="66" t="e">
        <f t="shared" ref="O79" si="420">FIND("%",A72,FIND("%",A72)+1)</f>
        <v>#REF!</v>
      </c>
      <c r="P79" s="107"/>
      <c r="Q79" s="46">
        <v>2</v>
      </c>
      <c r="R79" s="54" t="e">
        <f t="shared" ref="R79" si="421">FIND(CHAR(10),A75,FIND(CHAR(10),A75,FIND(CHAR(10),A75,FIND(CHAR(10),A75)+1)+1)+1)</f>
        <v>#REF!</v>
      </c>
      <c r="S79" s="101"/>
      <c r="T79" s="45">
        <v>3</v>
      </c>
      <c r="U79" s="45" t="e">
        <f t="shared" ref="U79" si="422">FIND(" ",AD67,FIND(" ",AD67,FIND(" ",AD67)+1)+1)</f>
        <v>#REF!</v>
      </c>
      <c r="V79" s="66" t="e">
        <f t="shared" ref="V79" si="423">FIND(CHAR(10),AD67,FIND(CHAR(10),AD67,FIND(CHAR(10),AD67)+1)+1)</f>
        <v>#REF!</v>
      </c>
      <c r="W79" s="78">
        <v>1</v>
      </c>
      <c r="X79" s="46" t="e">
        <f t="shared" ref="X79" si="424">FIND(CHAR(10),A73)</f>
        <v>#REF!</v>
      </c>
      <c r="Y79" s="46" t="e">
        <f t="shared" ref="Y79" si="425">X79</f>
        <v>#REF!</v>
      </c>
      <c r="Z79" s="46" t="e">
        <f t="shared" ref="Z79" si="426">IF(Y79=Z78,"Não","Sim")</f>
        <v>#REF!</v>
      </c>
      <c r="AA79" s="46">
        <f t="shared" ref="AA79" si="427">Z83-3</f>
        <v>-3</v>
      </c>
      <c r="AB79" s="54">
        <f t="shared" ref="AB79:AB80" si="428">IFERROR(_xlfn.XLOOKUP(AA79,$W$16:$W$20,$Y$16:$Y$20),1)</f>
        <v>1</v>
      </c>
      <c r="AC79" s="64" t="s">
        <v>202</v>
      </c>
      <c r="AD79" s="64" t="e">
        <f>[1]Sheet1!$A$55</f>
        <v>#REF!</v>
      </c>
      <c r="AE79" s="64" t="e">
        <f>[1]Sheet1!$A$59</f>
        <v>#REF!</v>
      </c>
      <c r="AG79" s="98"/>
    </row>
    <row r="80" spans="1:33" ht="18.75" customHeight="1" thickBot="1" x14ac:dyDescent="0.3">
      <c r="A80" s="2" t="e">
        <f>[1]Sheet1!A80</f>
        <v>#REF!</v>
      </c>
      <c r="B80" s="101"/>
      <c r="C80" s="45" t="e">
        <f t="shared" ref="C80" si="429">LEFT(A64,SEARCH(" ",A64))</f>
        <v>#REF!</v>
      </c>
      <c r="D80" s="45" t="e">
        <f t="shared" ref="D80:D143" si="430">SUBSTITUTE(SUBSTITUTE(SUBSTITUTE(LEFT(C81,SEARCH(" ",C81)),".",",")," ",""),CHAR(10),"")*1</f>
        <v>#REF!</v>
      </c>
      <c r="E80" s="45"/>
      <c r="F80" s="66" t="e">
        <f t="shared" ref="F80:F143" si="431">FIND(CHAR(10),C81)</f>
        <v>#REF!</v>
      </c>
      <c r="G80" s="104"/>
      <c r="H80" s="44">
        <v>3</v>
      </c>
      <c r="I80" s="44" t="e">
        <f t="shared" ref="I80" si="432">FIND(CHAR(10),A66,FIND(CHAR(10),A66,FIND(CHAR(10),A66)+1)+1)</f>
        <v>#REF!</v>
      </c>
      <c r="J80" s="44" t="e">
        <f t="shared" ref="J80" si="433">FIND(" ",A66,FIND(" ",A66,FIND(" ",A66)+1)+1)</f>
        <v>#REF!</v>
      </c>
      <c r="K80" s="71" t="e">
        <f t="shared" ref="K80:K143" si="434">FIND(" ",K79)</f>
        <v>#REF!</v>
      </c>
      <c r="L80" s="95"/>
      <c r="M80" s="45">
        <v>3</v>
      </c>
      <c r="N80" s="45" t="e">
        <f t="shared" ref="N80" si="435">FIND("%",A71,FIND("%",A71,FIND("%",A71)+1)+1)</f>
        <v>#REF!</v>
      </c>
      <c r="O80" s="66" t="e">
        <f t="shared" ref="O80" si="436">FIND("%",A72,FIND("%",A72,FIND("%",A72)+1)+1)</f>
        <v>#REF!</v>
      </c>
      <c r="P80" s="107"/>
      <c r="Q80" s="46">
        <v>3</v>
      </c>
      <c r="R80" s="54" t="e">
        <f t="shared" ref="R80" si="437">FIND(CHAR(10),A75,FIND(CHAR(10),A75,FIND(CHAR(10),A75,FIND(CHAR(10),A75,FIND(CHAR(10),A75,FIND(CHAR(10),A75)+1)+1)+1)+1)+1)</f>
        <v>#REF!</v>
      </c>
      <c r="S80" s="101"/>
      <c r="T80" s="45">
        <v>4</v>
      </c>
      <c r="U80" s="45" t="e">
        <f t="shared" ref="U80" si="438">FIND(" ",AD67,FIND(" ",AD67,FIND(" ",AD67,FIND(" ",AD67)+1)+1)+1)</f>
        <v>#REF!</v>
      </c>
      <c r="V80" s="66" t="e">
        <f t="shared" ref="V80" si="439">FIND(CHAR(10),AD67,FIND(CHAR(10),AD67,FIND(CHAR(10),AD67,FIND(CHAR(10),AD67)+1)+1)+1)</f>
        <v>#REF!</v>
      </c>
      <c r="W80" s="78">
        <v>2</v>
      </c>
      <c r="X80" s="46" t="e">
        <f t="shared" ref="X80" si="440">FIND(CHAR(10),A73,X79+1)</f>
        <v>#REF!</v>
      </c>
      <c r="Y80" s="46" t="e">
        <f t="shared" ref="Y80" si="441">IFERROR(X80,X79)</f>
        <v>#REF!</v>
      </c>
      <c r="Z80" s="46" t="e">
        <f t="shared" ref="Z80:Z82" si="442">IF(Y80=Y79,"Não","Sim")</f>
        <v>#REF!</v>
      </c>
      <c r="AA80" s="46">
        <f t="shared" ref="AA80" si="443">Z83-2</f>
        <v>-2</v>
      </c>
      <c r="AB80" s="54">
        <f t="shared" si="428"/>
        <v>1</v>
      </c>
      <c r="AC80" s="64" t="s">
        <v>207</v>
      </c>
      <c r="AD80" s="64" t="e">
        <f>[1]Sheet1!$A$56</f>
        <v>#REF!</v>
      </c>
      <c r="AE80" s="64" t="e">
        <f>[1]Sheet1!$A$60</f>
        <v>#REF!</v>
      </c>
      <c r="AG80" s="98"/>
    </row>
    <row r="81" spans="1:33" ht="18.75" customHeight="1" thickBot="1" x14ac:dyDescent="0.3">
      <c r="A81" s="2" t="e">
        <f>[1]Sheet1!A81</f>
        <v>#REF!</v>
      </c>
      <c r="B81" s="101"/>
      <c r="C81" s="45" t="e">
        <f t="shared" ref="C81" si="444">TRIM(MID(A64,LEN(C80),50))</f>
        <v>#REF!</v>
      </c>
      <c r="D81" s="45" t="e">
        <f t="shared" ref="D81:D144" si="445">D80+1-1</f>
        <v>#REF!</v>
      </c>
      <c r="E81" s="45"/>
      <c r="F81" s="66" t="e">
        <f t="shared" ref="F81" si="446">TRIM(MID(C81,LEN(F83),F80-LEN(D81)))</f>
        <v>#REF!</v>
      </c>
      <c r="G81" s="104"/>
      <c r="H81" s="44">
        <v>4</v>
      </c>
      <c r="I81" s="44" t="e">
        <f t="shared" ref="I81" si="447">FIND(CHAR(10),A66,FIND(CHAR(10),A66,FIND(CHAR(10),A66,FIND(CHAR(10),A66)+1)+1)+1)</f>
        <v>#REF!</v>
      </c>
      <c r="J81" s="44" t="e">
        <f t="shared" ref="J81" si="448">FIND(" ",A66,FIND(" ",A66,FIND(" ",A66,FIND(" ",A66)+1)+1)+1)</f>
        <v>#REF!</v>
      </c>
      <c r="K81" s="71"/>
      <c r="L81" s="95"/>
      <c r="M81" s="45">
        <v>4</v>
      </c>
      <c r="N81" s="45" t="e">
        <f t="shared" ref="N81" si="449">FIND("%",A71,FIND("%",A71,FIND("%",A71,FIND("%",A71)+1)+1)+1)</f>
        <v>#REF!</v>
      </c>
      <c r="O81" s="66" t="e">
        <f t="shared" ref="O81" si="450">FIND("%",A72,FIND("%",A72,FIND("%",A72,FIND("%",A72)+1)+1)+1)</f>
        <v>#REF!</v>
      </c>
      <c r="P81" s="107"/>
      <c r="Q81" s="46">
        <v>4</v>
      </c>
      <c r="R81" s="54" t="e">
        <f t="shared" ref="R81" si="451">FIND(CHAR(10),A75,FIND(CHAR(10),A75,FIND(CHAR(10),A75,FIND(CHAR(10),A75,FIND(CHAR(10),A75,FIND(CHAR(10),A75,FIND(CHAR(10),A75,FIND(CHAR(10),A75)+1)+1)+1)+1)+1)+1)+1)</f>
        <v>#REF!</v>
      </c>
      <c r="S81" s="101"/>
      <c r="T81" s="45">
        <v>5</v>
      </c>
      <c r="U81" s="45" t="e">
        <f t="shared" ref="U81" si="452">FIND(" ",AD67,FIND(" ",AD67,FIND(" ",AD67,FIND(" ",AD67,FIND(" ",AD67)+1)+1)+1)+1)</f>
        <v>#REF!</v>
      </c>
      <c r="V81" s="66" t="e">
        <f t="shared" ref="V81" si="453">FIND(CHAR(10),AD67,FIND(CHAR(10),AD67,FIND(CHAR(10),AD67,FIND(CHAR(10),AD67,FIND(CHAR(10),AD67)+1)+1)+1)+1)</f>
        <v>#REF!</v>
      </c>
      <c r="W81" s="78">
        <v>3</v>
      </c>
      <c r="X81" s="46" t="e">
        <f t="shared" ref="X81" si="454">FIND(CHAR(10),A73,X80+1)</f>
        <v>#REF!</v>
      </c>
      <c r="Y81" s="46" t="e">
        <f t="shared" ref="Y81" si="455">IFERROR(X81,IFERROR(X80,X79))</f>
        <v>#REF!</v>
      </c>
      <c r="Z81" s="46" t="e">
        <f t="shared" si="442"/>
        <v>#REF!</v>
      </c>
      <c r="AA81" s="46">
        <f t="shared" ref="AA81" si="456">Z83-1</f>
        <v>-1</v>
      </c>
      <c r="AB81" s="54" t="e">
        <f t="shared" ref="AB81:AB82" si="457">_xlfn.XLOOKUP(AA81,$W$16:$W$20,$Y$16:$Y$20)</f>
        <v>#N/A</v>
      </c>
      <c r="AC81" s="64" t="s">
        <v>208</v>
      </c>
      <c r="AD81" s="64" t="e">
        <f>[1]Sheet1!$A$57</f>
        <v>#REF!</v>
      </c>
      <c r="AE81" s="64" t="e">
        <f>[1]Sheet1!$A$61</f>
        <v>#REF!</v>
      </c>
      <c r="AG81" s="98"/>
    </row>
    <row r="82" spans="1:33" ht="18.75" customHeight="1" x14ac:dyDescent="0.25">
      <c r="A82" s="2" t="e">
        <f>[1]Sheet1!A82</f>
        <v>#REF!</v>
      </c>
      <c r="B82" s="101"/>
      <c r="C82" s="45" t="e">
        <f t="shared" ref="C82" si="458">SUBSTITUTE(SUBSTITUTE(SUBSTITUTE(C80,CHAR(10),"")," ",""),".",",")*1</f>
        <v>#REF!</v>
      </c>
      <c r="D82" s="45"/>
      <c r="E82" s="45"/>
      <c r="F82" s="66" t="e">
        <f t="shared" ref="F82:F145" si="459">SUBSTITUTE(SUBSTITUTE(SUBSTITUTE(F81,CHAR(10),"")," ",""),".",",")*1</f>
        <v>#REF!</v>
      </c>
      <c r="G82" s="104"/>
      <c r="H82" s="44">
        <v>5</v>
      </c>
      <c r="I82" s="44" t="e">
        <f t="shared" ref="I82" si="460">FIND(CHAR(10),A66,FIND(CHAR(10),A66,FIND(CHAR(10),A66,FIND(CHAR(10),A66,FIND(CHAR(10),A66)+1)+1)+1)+1)</f>
        <v>#REF!</v>
      </c>
      <c r="J82" s="44" t="e">
        <f t="shared" ref="J82" si="461">FIND(" ",A66,FIND(" ",A66,FIND(" ",A66,FIND(" ",A66,FIND(" ",A66)+1)+1)+1)+1)</f>
        <v>#REF!</v>
      </c>
      <c r="K82" s="71"/>
      <c r="L82" s="96"/>
      <c r="M82" s="45">
        <v>5</v>
      </c>
      <c r="N82" s="45" t="e">
        <f t="shared" ref="N82" si="462">FIND("%",A71,FIND("%",A71,FIND("%",A71,FIND("%",A71,FIND("%",A71)+1)+1)+1)+1)</f>
        <v>#REF!</v>
      </c>
      <c r="O82" s="66" t="e">
        <f t="shared" ref="O82" si="463">FIND("%",A72,FIND("%",A72,FIND("%",A72,FIND("%",A72,FIND("%",A72)+1)+1)+1)+1)</f>
        <v>#REF!</v>
      </c>
      <c r="P82" s="107"/>
      <c r="Q82" s="46">
        <v>5</v>
      </c>
      <c r="R82" s="54" t="e">
        <f t="shared" ref="R82" si="464">FIND(CHAR(10),A75,FIND(CHAR(10),A75,FIND(CHAR(10),A75,FIND(CHAR(10),A75,FIND(CHAR(10),A75,FIND(CHAR(10),A75,FIND(CHAR(10),A75,FIND(CHAR(10),A75,FIND(CHAR(10),A75,FIND(CHAR(10),A75)+1)+1)+1)+1)+1)+1)+1)+1)+1)</f>
        <v>#REF!</v>
      </c>
      <c r="S82" s="101"/>
      <c r="T82" s="45">
        <v>6</v>
      </c>
      <c r="U82" s="45" t="e">
        <f t="shared" ref="U82" si="465">FIND(" ",AD67,FIND(" ",AD67,FIND(" ",AD67,FIND(" ",AD67,FIND(" ",AD67,FIND(" ",AD67)+1)+1)+1)+1)+1)</f>
        <v>#REF!</v>
      </c>
      <c r="V82" s="66" t="e">
        <f t="shared" ref="V82" si="466">FIND(CHAR(10),AD67,FIND(CHAR(10),AD67,FIND(CHAR(10),AD67,FIND(CHAR(10),AD67,FIND(CHAR(10),AD67,FIND(CHAR(10),AD67)+1)+1)+1)+1)+1)</f>
        <v>#REF!</v>
      </c>
      <c r="W82" s="78">
        <v>4</v>
      </c>
      <c r="X82" s="46" t="e">
        <f t="shared" ref="X82" si="467">FIND(CHAR(10),A73,X81+1)</f>
        <v>#REF!</v>
      </c>
      <c r="Y82" s="46" t="e">
        <f t="shared" ref="Y82" si="468">IFERROR(X83,IFERROR(X82,IFERROR(X81,IFERROR(X80,X79))))</f>
        <v>#REF!</v>
      </c>
      <c r="Z82" s="46" t="e">
        <f t="shared" si="442"/>
        <v>#REF!</v>
      </c>
      <c r="AA82" s="46">
        <f t="shared" ref="AA82:AA145" si="469">Z83</f>
        <v>0</v>
      </c>
      <c r="AB82" s="54" t="e">
        <f t="shared" si="457"/>
        <v>#N/A</v>
      </c>
      <c r="AC82" s="64" t="s">
        <v>209</v>
      </c>
      <c r="AD82" s="64" t="e">
        <f>[1]Sheet1!$A$58</f>
        <v>#REF!</v>
      </c>
      <c r="AE82" s="64" t="e">
        <f>[1]Sheet1!$A$62</f>
        <v>#REF!</v>
      </c>
      <c r="AG82" s="98"/>
    </row>
    <row r="83" spans="1:33" ht="18.75" customHeight="1" thickBot="1" x14ac:dyDescent="0.3">
      <c r="A83" s="2" t="e">
        <f>[1]Sheet1!A83</f>
        <v>#REF!</v>
      </c>
      <c r="B83" s="102"/>
      <c r="C83" s="67"/>
      <c r="D83" s="67"/>
      <c r="E83" s="67"/>
      <c r="F83" s="68" t="e">
        <f t="shared" ref="F83" si="470">LEFT(C81,SEARCH(" ",C81))</f>
        <v>#REF!</v>
      </c>
      <c r="G83" s="105"/>
      <c r="H83" s="72">
        <v>6</v>
      </c>
      <c r="I83" s="72" t="e">
        <f t="shared" ref="I83" si="471">LEN(A66)</f>
        <v>#REF!</v>
      </c>
      <c r="J83" s="72"/>
      <c r="K83" s="73"/>
      <c r="L83" s="91" t="s">
        <v>2</v>
      </c>
      <c r="M83" s="92" t="s">
        <v>230</v>
      </c>
      <c r="N83" s="92" t="e">
        <f t="shared" ref="N83" si="472">FIND("%",A75)</f>
        <v>#REF!</v>
      </c>
      <c r="O83" s="93"/>
      <c r="P83" s="108"/>
      <c r="Q83" s="76">
        <v>6</v>
      </c>
      <c r="R83" s="77" t="e">
        <f t="shared" ref="R83" si="473">FIND(CHAR(10),A75,FIND(CHAR(10),A75,FIND(CHAR(10),A75,FIND(CHAR(10),A75,FIND(CHAR(10),A75,FIND(CHAR(10),A75,FIND(CHAR(10),A75,FIND(CHAR(10),A75,FIND(CHAR(10),A75,FIND(CHAR(10),A75,FIND(CHAR(10),A75)+1)+1)+1)+1)+1)+1)+1)+1)+1)+1)</f>
        <v>#REF!</v>
      </c>
      <c r="S83" s="102"/>
      <c r="T83" s="67">
        <v>7</v>
      </c>
      <c r="U83" s="67" t="e">
        <f t="shared" ref="U83" si="474">FIND(" ",AD67,FIND(" ",AD67,FIND(" ",AD67,FIND(" ",AD67,FIND(" ",AD67,FIND(" ",AD67,FIND(" ",AD67)+1)+1)+1)+1)+1)+1)</f>
        <v>#REF!</v>
      </c>
      <c r="V83" s="68" t="e">
        <f t="shared" ref="V83" si="475">FIND(CHAR(10),AD67,FIND(CHAR(10),AD67,FIND(CHAR(10),AD67,FIND(CHAR(10),AD67,FIND(CHAR(10),AD67,FIND(CHAR(10),AD67,FIND(CHAR(10),AD67)+1)+1)+1)+1)+1)+1)</f>
        <v>#REF!</v>
      </c>
      <c r="W83" s="79">
        <v>5</v>
      </c>
      <c r="X83" s="76" t="e">
        <f t="shared" ref="X83" si="476">FIND(CHAR(10),A73,X82+1)</f>
        <v>#REF!</v>
      </c>
      <c r="Y83" s="76"/>
      <c r="Z83" s="76">
        <f t="shared" ref="Z83" si="477">COUNTIF(Z79:Z82,"SIM")</f>
        <v>0</v>
      </c>
      <c r="AA83" s="76"/>
      <c r="AB83" s="77"/>
      <c r="AG83" s="98"/>
    </row>
    <row r="84" spans="1:33" ht="15.75" thickBot="1" x14ac:dyDescent="0.3">
      <c r="A84" s="2" t="e">
        <f>[1]Sheet1!A84</f>
        <v>#REF!</v>
      </c>
      <c r="B84" s="4"/>
      <c r="C84" s="4"/>
      <c r="D84" s="4"/>
      <c r="E84" s="21"/>
      <c r="F84" s="4"/>
      <c r="G84" s="4"/>
      <c r="H84" s="4"/>
      <c r="I84" s="4"/>
      <c r="J84" s="4"/>
      <c r="K84" s="4"/>
      <c r="L84" s="4"/>
      <c r="M84" s="4"/>
      <c r="N84" s="4"/>
      <c r="O84" s="4"/>
      <c r="P84" s="21"/>
      <c r="Q84" s="4"/>
      <c r="R84" s="4"/>
      <c r="S84" s="4"/>
      <c r="T84" s="4"/>
      <c r="U84" s="4"/>
      <c r="V84" s="5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99"/>
    </row>
    <row r="85" spans="1:33" ht="24.75" thickTop="1" thickBot="1" x14ac:dyDescent="0.3">
      <c r="A85" s="2" t="e">
        <f>[1]Sheet1!A85</f>
        <v>#REF!</v>
      </c>
      <c r="B85" s="18" t="s">
        <v>0</v>
      </c>
      <c r="C85" s="16" t="e">
        <f t="shared" ref="C85" si="478">IF(C103&gt;100,C103/10,C103)</f>
        <v>#REF!</v>
      </c>
      <c r="D85" s="15" t="s">
        <v>1</v>
      </c>
      <c r="E85" s="16" t="e">
        <f t="shared" ref="E85" si="479">IF(D102&gt;100,D102/10,D102)</f>
        <v>#REF!</v>
      </c>
      <c r="F85" s="13" t="s">
        <v>2</v>
      </c>
      <c r="G85" s="14" t="e">
        <f t="shared" ref="G85" si="480">IF(F103&gt;10,F103/10,F103)</f>
        <v>#REF!</v>
      </c>
      <c r="H85" s="3"/>
      <c r="I85" s="3"/>
      <c r="J85" s="3"/>
      <c r="K85" s="3"/>
      <c r="L85" s="3"/>
      <c r="M85" s="3"/>
      <c r="N85" s="3"/>
      <c r="O85" s="3"/>
      <c r="R85" s="3"/>
      <c r="S85" s="3"/>
      <c r="T85" s="3"/>
      <c r="U85" s="3"/>
      <c r="AG85" s="97">
        <v>5</v>
      </c>
    </row>
    <row r="86" spans="1:33" ht="30" thickTop="1" thickBot="1" x14ac:dyDescent="0.3">
      <c r="A86" s="2" t="e">
        <f>[1]Sheet1!A86</f>
        <v>#REF!</v>
      </c>
      <c r="B86" s="19" t="s">
        <v>5</v>
      </c>
      <c r="C86" s="63" t="e">
        <f t="shared" ref="C86:C149" si="481">SUBSTITUTE(SUBSTITUTE(A86,CHAR(10),"")," ","")</f>
        <v>#REF!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R86" s="1"/>
      <c r="S86" s="1"/>
      <c r="T86" s="1"/>
      <c r="U86" s="1"/>
      <c r="AG86" s="98"/>
    </row>
    <row r="87" spans="1:33" ht="16.5" thickTop="1" thickBot="1" x14ac:dyDescent="0.3">
      <c r="A87" s="2" t="e">
        <f>[1]Sheet1!A87</f>
        <v>#REF!</v>
      </c>
      <c r="B87" s="22" t="s">
        <v>158</v>
      </c>
      <c r="C87" s="56" t="e">
        <f t="shared" ref="C87" si="482">SUBSTITUTE(SUBSTITUTE(MID(A87,1,J99-1),CHAR(10),"")," ","")</f>
        <v>#REF!</v>
      </c>
      <c r="D87" s="23" t="s">
        <v>159</v>
      </c>
      <c r="E87" s="55" t="e">
        <f t="shared" ref="E87" si="483">SUBSTITUTE(SUBSTITUTE(MID(A87,J99,I99-J99),CHAR(10),"")," ","")</f>
        <v>#REF!</v>
      </c>
      <c r="F87" s="6" t="s">
        <v>160</v>
      </c>
      <c r="G87" s="7" t="e">
        <f t="shared" ref="G87" si="484">SUBSTITUTE(SUBSTITUTE(MID(A87,I99,J100-I99),CHAR(10),"")," ","")</f>
        <v>#REF!</v>
      </c>
      <c r="H87" s="9" t="s">
        <v>161</v>
      </c>
      <c r="I87" s="10" t="e">
        <f t="shared" ref="I87" si="485">SUBSTITUTE(SUBSTITUTE(MID(A87,J100,I100-J100),CHAR(10),"")," ","")</f>
        <v>#REF!</v>
      </c>
      <c r="J87" s="6" t="s">
        <v>162</v>
      </c>
      <c r="K87" s="11" t="e">
        <f t="shared" ref="K87" si="486">SUBSTITUTE(SUBSTITUTE(MID(A87,I100,J101-I100),CHAR(10),"")," ","")</f>
        <v>#REF!</v>
      </c>
      <c r="L87" s="8" t="s">
        <v>164</v>
      </c>
      <c r="M87" s="10" t="e">
        <f t="shared" ref="M87" si="487">SUBSTITUTE(SUBSTITUTE(MID(K100,K101,6),CHAR(10),"")," ","")</f>
        <v>#REF!</v>
      </c>
      <c r="N87" s="6" t="s">
        <v>165</v>
      </c>
      <c r="O87" s="11" t="e">
        <f t="shared" ref="O87" si="488">SUBSTITUTE(SUBSTITUTE(MID(A87,I101,J102-I101),CHAR(10),"")," ","")</f>
        <v>#REF!</v>
      </c>
      <c r="P87" s="8" t="s">
        <v>166</v>
      </c>
      <c r="Q87" s="12" t="e">
        <f t="shared" ref="Q87" si="489">SUBSTITUTE(SUBSTITUTE(MID(A87,J102,I102-J102),CHAR(10),"")," ","")</f>
        <v>#REF!</v>
      </c>
      <c r="R87" s="6" t="s">
        <v>167</v>
      </c>
      <c r="S87" s="11" t="e">
        <f t="shared" ref="S87" si="490">SUBSTITUTE(SUBSTITUTE(MID(A87,I102,J103-I102),CHAR(10),"")," ","")</f>
        <v>#REF!</v>
      </c>
      <c r="T87" s="8" t="s">
        <v>168</v>
      </c>
      <c r="U87" s="12" t="e">
        <f t="shared" ref="U87" si="491">SUBSTITUTE(SUBSTITUTE(MID(A87,J103,I103-J103),CHAR(10),"")," ","")</f>
        <v>#REF!</v>
      </c>
      <c r="AG87" s="98"/>
    </row>
    <row r="88" spans="1:33" ht="16.5" thickTop="1" thickBot="1" x14ac:dyDescent="0.3">
      <c r="A88" s="2" t="e">
        <f>[1]Sheet1!A88</f>
        <v>#REF!</v>
      </c>
      <c r="B88" s="61" t="s">
        <v>157</v>
      </c>
      <c r="C88" s="62">
        <f t="shared" ref="C88" si="492">IFERROR(SUBSTITUTE(SUBSTITUTE(MID(AD88,1,U98-1),CHAR(10),"")," ","")*1,0)</f>
        <v>0</v>
      </c>
      <c r="D88" s="59" t="s">
        <v>169</v>
      </c>
      <c r="E88" s="60">
        <f t="shared" ref="E88" si="493">IFERROR(SUBSTITUTE(SUBSTITUTE(MID(AD88,U98,V98-U98),CHAR(10),"")," ","")*1,0)</f>
        <v>0</v>
      </c>
      <c r="F88" s="57" t="s">
        <v>170</v>
      </c>
      <c r="G88" s="35">
        <f t="shared" ref="G88" si="494">IFERROR(SUBSTITUTE(SUBSTITUTE(MID(AD88,V98,U99-V98),CHAR(10),"")," ","")*1,0)</f>
        <v>0</v>
      </c>
      <c r="H88" s="26" t="s">
        <v>171</v>
      </c>
      <c r="I88" s="27">
        <f t="shared" ref="I88" si="495">IFERROR(SUBSTITUTE(SUBSTITUTE(MID(AD88,U99,V99-U99),CHAR(10),"")," ","")*1,0)</f>
        <v>0</v>
      </c>
      <c r="J88" s="28" t="s">
        <v>172</v>
      </c>
      <c r="K88" s="36">
        <f t="shared" ref="K88" si="496">IFERROR(SUBSTITUTE(SUBSTITUTE(MID(AD88,V99,U100-V99),CHAR(10),"")," ","")*1,0)</f>
        <v>0</v>
      </c>
      <c r="L88" s="37" t="s">
        <v>173</v>
      </c>
      <c r="M88" s="38">
        <f t="shared" ref="M88" si="497">IFERROR(SUBSTITUTE(SUBSTITUTE(MID(AD88,U100,V100-U100),CHAR(10),"")," ","")*1,0)</f>
        <v>0</v>
      </c>
      <c r="N88" s="28" t="s">
        <v>163</v>
      </c>
      <c r="O88" s="25">
        <f t="shared" ref="O88" si="498">IFERROR(SUBSTITUTE(SUBSTITUTE(MID(AD88,V100,U101-V100),CHAR(10),"")," ","")*1,0)</f>
        <v>0</v>
      </c>
      <c r="P88" s="39" t="s">
        <v>174</v>
      </c>
      <c r="Q88" s="40">
        <f t="shared" ref="Q88" si="499">IFERROR(SUBSTITUTE(SUBSTITUTE(MID(AD88,U101,V101-U101),CHAR(10),"")," ","")*1,0)</f>
        <v>0</v>
      </c>
      <c r="R88" s="41" t="s">
        <v>175</v>
      </c>
      <c r="S88" s="25">
        <f t="shared" ref="S88" si="500">IFERROR(SUBSTITUTE(SUBSTITUTE(MID(AD88,V101,U102-V101),CHAR(10),"")," ","")*1,0)</f>
        <v>0</v>
      </c>
      <c r="T88" s="26" t="s">
        <v>176</v>
      </c>
      <c r="U88" s="42">
        <f t="shared" ref="U88" si="501">IFERROR(SUBSTITUTE(SUBSTITUTE(MID(AD88,U102,V102-U102),CHAR(10),"")," ","")*1,0)</f>
        <v>0</v>
      </c>
      <c r="V88" s="29" t="s">
        <v>177</v>
      </c>
      <c r="W88" s="30">
        <f t="shared" ref="W88" si="502">IFERROR(SUBSTITUTE(SUBSTITUTE(MID(AD88,V102,U103-V102),CHAR(10),"")," ","")*1,0)</f>
        <v>0</v>
      </c>
      <c r="X88" s="31" t="s">
        <v>178</v>
      </c>
      <c r="Y88" s="32">
        <f t="shared" ref="Y88" si="503">IFERROR(SUBSTITUTE(SUBSTITUTE(MID(AD88,U103,V103-U103),CHAR(10),"")," ","")*1,0)</f>
        <v>0</v>
      </c>
      <c r="Z88" s="33" t="s">
        <v>179</v>
      </c>
      <c r="AA88" s="30">
        <f t="shared" ref="AA88" si="504">IFERROR(SUBSTITUTE(SUBSTITUTE(MID(AD88,V103,U104-V103),CHAR(10),"")," ","")*1,0)</f>
        <v>0</v>
      </c>
      <c r="AB88" s="31" t="s">
        <v>180</v>
      </c>
      <c r="AC88" s="34">
        <f t="shared" ref="AC88" si="505">IFERROR(SUBSTITUTE(SUBSTITUTE(MID(AD88,U104,V104-U104),CHAR(10),"")," ","")*1,0)</f>
        <v>0</v>
      </c>
      <c r="AD88" s="85" t="e">
        <f t="shared" ref="AD88:AD151" si="506">SUBSTITUTE(SUBSTITUTE(TRIM(SUBSTITUTE(A88,CHAR(32)," ")),")",5),"§",5)</f>
        <v>#REF!</v>
      </c>
      <c r="AG88" s="98"/>
    </row>
    <row r="89" spans="1:33" ht="29.25" thickBot="1" x14ac:dyDescent="0.3">
      <c r="A89" s="2" t="e">
        <f>[1]Sheet1!A89</f>
        <v>#REF!</v>
      </c>
      <c r="B89" s="24" t="s">
        <v>8</v>
      </c>
      <c r="C89" s="58" t="e">
        <f t="shared" ref="C89:C152" si="507">SUBSTITUTE(SUBSTITUTE(IF(OR(LEN(A89)&gt;LEN(SUBSTITUTE(A89,"S","")),LEN(A89)&gt;LEN(SUBSTITUTE(A89,"e","")),LEN(A89)&gt;LEN(SUBSTITUTE(A89,"m","")),LEN(A89)&gt;LEN(SUBSTITUTE(A89,"i","")),LEN(A89)&gt;LEN(SUBSTITUTE(A89,"m","")),LEN(A89)&gt;LEN(SUBSTITUTE(A89,"p","")),LEN(A89)&gt;LEN(SUBSTITUTE(A89,"r","")),LEN(A89)&gt;LEN(SUBSTITUTE(A89,"e","")),LEN(A89)&gt;LEN(SUBSTITUTE(A89,"s","")),LEN(A89)&gt;LEN(SUBSTITUTE(A89,"ã","")),LEN(A89)&gt;LEN(SUBSTITUTE(A89,"o",""))),"Sem Impressão",A89),CHAR(10),"")," ","")</f>
        <v>#REF!</v>
      </c>
      <c r="AG89" s="98"/>
    </row>
    <row r="90" spans="1:33" ht="24.75" customHeight="1" thickTop="1" thickBot="1" x14ac:dyDescent="0.3">
      <c r="A90" s="2" t="e">
        <f>[1]Sheet1!A90</f>
        <v>#REF!</v>
      </c>
      <c r="B90" s="20" t="s">
        <v>9</v>
      </c>
      <c r="C90" s="14" t="e">
        <f t="shared" ref="C90:C153" si="508">SUBSTITUTE(SUBSTITUTE(A90,CHAR(10),"")," ","")</f>
        <v>#REF!</v>
      </c>
      <c r="D90" s="1"/>
      <c r="Z90" s="2"/>
      <c r="AG90" s="98"/>
    </row>
    <row r="91" spans="1:33" ht="30" thickTop="1" thickBot="1" x14ac:dyDescent="0.3">
      <c r="A91" s="2" t="e">
        <f>[1]Sheet1!A91</f>
        <v>#REF!</v>
      </c>
      <c r="B91" s="19" t="s">
        <v>10</v>
      </c>
      <c r="C91" s="17" t="e">
        <f t="shared" ref="C91:C154" si="509">IF(IF(OR((LEN(A91)&gt;LEN(SUBSTITUTE(A91,"R",""))),(LEN(A91)&gt;LEN(SUBSTITUTE(A91,"v",""))),(LEN(A91)&gt;LEN(SUBSTITUTE(A91,"d","")))),"Revenda","Cliente")=IF(OR((LEN(A91)&gt;LEN(SUBSTITUTE(A91,"C",""))),(LEN(A91)&gt;LEN(SUBSTITUTE(A91,"l",""))),(LEN(A91)&gt;LEN(SUBSTITUTE(A91,"i",""))),(LEN(A91)&gt;LEN(SUBSTITUTE(A91,"t","")))),"Cliente","Revenda"),IF(OR((LEN(A91)&gt;LEN(SUBSTITUTE(A91,"R",""))),(LEN(A91)&gt;LEN(SUBSTITUTE(A91,"v",""))),(LEN(A91)&gt;LEN(SUBSTITUTE(A91,"d","")))),"Revenda","Cliente"),"ERRO!")</f>
        <v>#REF!</v>
      </c>
      <c r="D91" s="1"/>
      <c r="E91" s="1"/>
      <c r="J91" s="1"/>
      <c r="K91" s="1"/>
      <c r="L91" s="1"/>
      <c r="Q91" s="1"/>
      <c r="AG91" s="98"/>
    </row>
    <row r="92" spans="1:33" x14ac:dyDescent="0.25">
      <c r="A92" s="2" t="e">
        <f>[1]Sheet1!A92</f>
        <v>#REF!</v>
      </c>
      <c r="B92" s="113" t="s">
        <v>142</v>
      </c>
      <c r="C92" s="114"/>
      <c r="D92" s="111" t="s">
        <v>143</v>
      </c>
      <c r="E92" s="112"/>
      <c r="F92" s="113" t="s">
        <v>144</v>
      </c>
      <c r="G92" s="114"/>
      <c r="H92" s="111" t="s">
        <v>145</v>
      </c>
      <c r="I92" s="112"/>
      <c r="J92" s="113" t="s">
        <v>146</v>
      </c>
      <c r="K92" s="114"/>
      <c r="L92" s="111" t="s">
        <v>147</v>
      </c>
      <c r="M92" s="112"/>
      <c r="N92" s="113" t="s">
        <v>148</v>
      </c>
      <c r="O92" s="114"/>
      <c r="P92" s="111" t="s">
        <v>149</v>
      </c>
      <c r="Q92" s="112"/>
      <c r="R92" s="113" t="s">
        <v>150</v>
      </c>
      <c r="S92" s="114"/>
      <c r="T92" s="111" t="s">
        <v>151</v>
      </c>
      <c r="U92" s="112"/>
      <c r="V92" s="113" t="s">
        <v>2</v>
      </c>
      <c r="W92" s="114"/>
      <c r="Y92" s="2"/>
      <c r="AG92" s="98"/>
    </row>
    <row r="93" spans="1:33" ht="15.75" thickBot="1" x14ac:dyDescent="0.3">
      <c r="A93" s="2" t="e">
        <f>[1]Sheet1!A93</f>
        <v>#REF!</v>
      </c>
      <c r="B93" s="50" t="e">
        <f t="shared" ref="B93" si="510">MID(A92,N99-3,4)</f>
        <v>#REF!</v>
      </c>
      <c r="C93" s="51" t="e">
        <f t="shared" ref="C93" si="511">MID(A92,N99+3,5)</f>
        <v>#REF!</v>
      </c>
      <c r="D93" s="53" t="e">
        <f t="shared" ref="D93" si="512">MID(A93,O99-3,4)</f>
        <v>#REF!</v>
      </c>
      <c r="E93" s="54" t="e">
        <f t="shared" ref="E93" si="513">MID(A93,O99+3,5)</f>
        <v>#REF!</v>
      </c>
      <c r="F93" s="50" t="e">
        <f t="shared" ref="F93" si="514">MID(A92,N100-3,4)</f>
        <v>#REF!</v>
      </c>
      <c r="G93" s="51" t="e">
        <f t="shared" ref="G93" si="515">MID(A92,N100+3,5)</f>
        <v>#REF!</v>
      </c>
      <c r="H93" s="53" t="e">
        <f t="shared" ref="H93" si="516">MID(A93,O100-3,4)</f>
        <v>#REF!</v>
      </c>
      <c r="I93" s="54" t="e">
        <f t="shared" ref="I93" si="517">MID(A93,O100+3,5)</f>
        <v>#REF!</v>
      </c>
      <c r="J93" s="50" t="e">
        <f t="shared" ref="J93" si="518">MID(A92,N101-3,4)</f>
        <v>#REF!</v>
      </c>
      <c r="K93" s="51" t="e">
        <f t="shared" ref="K93" si="519">MID(A92,N101+3,5)</f>
        <v>#REF!</v>
      </c>
      <c r="L93" s="53" t="e">
        <f t="shared" ref="L93" si="520">MID(A93,O101-3,4)</f>
        <v>#REF!</v>
      </c>
      <c r="M93" s="54" t="e">
        <f t="shared" ref="M93" si="521">MID(A93,O101+3,5)</f>
        <v>#REF!</v>
      </c>
      <c r="N93" s="50" t="e">
        <f t="shared" ref="N93" si="522">MID(A92,N102-3,4)</f>
        <v>#REF!</v>
      </c>
      <c r="O93" s="51" t="e">
        <f t="shared" ref="O93" si="523">MID(A92,N102+3,5)</f>
        <v>#REF!</v>
      </c>
      <c r="P93" s="53" t="e">
        <f t="shared" ref="P93" si="524">MID(A93,O102-3,4)</f>
        <v>#REF!</v>
      </c>
      <c r="Q93" s="54" t="e">
        <f t="shared" ref="Q93" si="525">MID(A93,O102+3,5)</f>
        <v>#REF!</v>
      </c>
      <c r="R93" s="50" t="e">
        <f t="shared" ref="R93" si="526">MID(A92,N103-3,4)</f>
        <v>#REF!</v>
      </c>
      <c r="S93" s="51" t="e">
        <f t="shared" ref="S93" si="527">MID(A92,N103+3,5)</f>
        <v>#REF!</v>
      </c>
      <c r="T93" s="53" t="e">
        <f t="shared" ref="T93" si="528">MID(A93,O103-3,4)</f>
        <v>#REF!</v>
      </c>
      <c r="U93" s="54" t="e">
        <f t="shared" ref="U93" si="529">MID(A93,O103+3,5)</f>
        <v>#REF!</v>
      </c>
      <c r="V93" s="50" t="e">
        <f t="shared" ref="V93" si="530">MID(A96,N104-2,3)</f>
        <v>#REF!</v>
      </c>
      <c r="W93" s="51" t="e">
        <f t="shared" ref="W93" si="531">MID(A96,N104+3,5)</f>
        <v>#REF!</v>
      </c>
      <c r="AG93" s="98"/>
    </row>
    <row r="94" spans="1:33" ht="29.25" thickBot="1" x14ac:dyDescent="0.3">
      <c r="A94" s="2" t="e">
        <f>[1]Sheet1!A94</f>
        <v>#REF!</v>
      </c>
      <c r="B94" s="50" t="e">
        <f t="shared" ref="B94:B157" si="532">SUBSTITUTE(B93,CHAR(10),"")</f>
        <v>#REF!</v>
      </c>
      <c r="C94" s="52" t="e">
        <f t="shared" ref="C94:C157" si="533">SUBSTITUTE(SUBSTITUTE(C93,CHAR(10),""),"/"," / ")</f>
        <v>#REF!</v>
      </c>
      <c r="D94" s="50" t="e">
        <f t="shared" ref="D94:V94" si="534">SUBSTITUTE(D93,CHAR(10),"")</f>
        <v>#REF!</v>
      </c>
      <c r="E94" s="52" t="e">
        <f t="shared" ref="E94:E157" si="535">SUBSTITUTE(SUBSTITUTE(E93,CHAR(10),""),"/"," / ")</f>
        <v>#REF!</v>
      </c>
      <c r="F94" s="50" t="e">
        <f t="shared" ref="F94:X94" si="536">SUBSTITUTE(F93,CHAR(10),"")</f>
        <v>#REF!</v>
      </c>
      <c r="G94" s="52" t="e">
        <f t="shared" ref="G94:G157" si="537">SUBSTITUTE(SUBSTITUTE(G93,CHAR(10),""),"/"," / ")</f>
        <v>#REF!</v>
      </c>
      <c r="H94" s="50" t="e">
        <f t="shared" ref="H94:Z94" si="538">SUBSTITUTE(H93,CHAR(10),"")</f>
        <v>#REF!</v>
      </c>
      <c r="I94" s="52" t="e">
        <f t="shared" ref="I94:I157" si="539">SUBSTITUTE(SUBSTITUTE(I93,CHAR(10),""),"/"," / ")</f>
        <v>#REF!</v>
      </c>
      <c r="J94" s="50" t="e">
        <f t="shared" ref="J94:AB94" si="540">SUBSTITUTE(J93,CHAR(10),"")</f>
        <v>#REF!</v>
      </c>
      <c r="K94" s="52" t="e">
        <f t="shared" ref="K94:K157" si="541">SUBSTITUTE(SUBSTITUTE(K93,CHAR(10),""),"/"," / ")</f>
        <v>#REF!</v>
      </c>
      <c r="L94" s="50" t="e">
        <f t="shared" ref="L94:AD94" si="542">SUBSTITUTE(L93,CHAR(10),"")</f>
        <v>#REF!</v>
      </c>
      <c r="M94" s="52" t="e">
        <f t="shared" ref="M94:M157" si="543">SUBSTITUTE(SUBSTITUTE(M93,CHAR(10),""),"/"," / ")</f>
        <v>#REF!</v>
      </c>
      <c r="N94" s="50" t="e">
        <f t="shared" ref="N94:AF94" si="544">SUBSTITUTE(N93,CHAR(10),"")</f>
        <v>#REF!</v>
      </c>
      <c r="O94" s="52" t="e">
        <f t="shared" ref="O94:O157" si="545">SUBSTITUTE(SUBSTITUTE(O93,CHAR(10),""),"/"," / ")</f>
        <v>#REF!</v>
      </c>
      <c r="P94" s="50" t="e">
        <f t="shared" ref="P94:AF94" si="546">SUBSTITUTE(P93,CHAR(10),"")</f>
        <v>#REF!</v>
      </c>
      <c r="Q94" s="52" t="e">
        <f t="shared" ref="Q94:Q157" si="547">SUBSTITUTE(SUBSTITUTE(Q93,CHAR(10),""),"/"," / ")</f>
        <v>#REF!</v>
      </c>
      <c r="R94" s="50" t="e">
        <f t="shared" ref="R94:AF94" si="548">SUBSTITUTE(R93,CHAR(10),"")</f>
        <v>#REF!</v>
      </c>
      <c r="S94" s="52" t="e">
        <f t="shared" ref="S94:S157" si="549">SUBSTITUTE(SUBSTITUTE(S93,CHAR(10),""),"/"," / ")</f>
        <v>#REF!</v>
      </c>
      <c r="T94" s="50" t="e">
        <f t="shared" ref="T94:AF94" si="550">SUBSTITUTE(T93,CHAR(10),"")</f>
        <v>#REF!</v>
      </c>
      <c r="U94" s="52" t="e">
        <f t="shared" ref="U94:U157" si="551">SUBSTITUTE(SUBSTITUTE(U93,CHAR(10),""),"/"," / ")</f>
        <v>#REF!</v>
      </c>
      <c r="V94" s="50" t="e">
        <f t="shared" ref="V94:AF94" si="552">SUBSTITUTE(V93,CHAR(10),"")</f>
        <v>#REF!</v>
      </c>
      <c r="W94" s="52" t="e">
        <f t="shared" ref="W94:W157" si="553">SUBSTITUTE(SUBSTITUTE(W93,CHAR(10),""),"/"," / ")</f>
        <v>#REF!</v>
      </c>
      <c r="Y94" s="86" t="s">
        <v>206</v>
      </c>
      <c r="Z94" s="122" t="e">
        <f t="shared" ref="Z94:Z157" si="554">FIND(",",A95)</f>
        <v>#REF!</v>
      </c>
      <c r="AG94" s="98"/>
    </row>
    <row r="95" spans="1:33" ht="30.75" customHeight="1" thickBot="1" x14ac:dyDescent="0.3">
      <c r="A95" s="2" t="e">
        <f>SUBSTITUTE([1]Sheet1!A95,"/","7")</f>
        <v>#REF!</v>
      </c>
      <c r="B95" s="109" t="str">
        <f>IFERROR(VLOOKUP("*"&amp;Sheet1!B94&amp;" -"&amp;Sheet1!C94&amp;"*",Tabela3[[x]:[c]],1,FALSE),"0% -Sem Serviço")</f>
        <v>0% -Sem Serviço</v>
      </c>
      <c r="C95" s="110"/>
      <c r="D95" s="109" t="str">
        <f>IFERROR(VLOOKUP("*"&amp;Sheet1!D94&amp;" -"&amp;Sheet1!E94&amp;"*",Tabela3[[x]:[c]],1,FALSE),"0% -Sem Serviço")</f>
        <v>0% -Sem Serviço</v>
      </c>
      <c r="E95" s="110"/>
      <c r="F95" s="109" t="str">
        <f>IFERROR(VLOOKUP("*"&amp;Sheet1!F94&amp;" -"&amp;Sheet1!G94&amp;"*",Tabela3[[x]:[c]],1,FALSE),"0% -Sem Serviço")</f>
        <v>0% -Sem Serviço</v>
      </c>
      <c r="G95" s="110"/>
      <c r="H95" s="109" t="str">
        <f>IFERROR(VLOOKUP("*"&amp;Sheet1!H94&amp;" -"&amp;Sheet1!I94&amp;"*",Tabela3[[x]:[c]],1,FALSE),"0% -Sem Serviço")</f>
        <v>0% -Sem Serviço</v>
      </c>
      <c r="I95" s="110"/>
      <c r="J95" s="109" t="str">
        <f>IFERROR(VLOOKUP("*"&amp;Sheet1!J94&amp;" -"&amp;Sheet1!K94&amp;"*",Tabela3[[x]:[c]],1,FALSE),"0% -Sem Serviço")</f>
        <v>0% -Sem Serviço</v>
      </c>
      <c r="K95" s="110"/>
      <c r="L95" s="109" t="str">
        <f>IFERROR(VLOOKUP("*"&amp;Sheet1!L94&amp;" -"&amp;Sheet1!M94&amp;"*",Tabela3[[x]:[c]],1,FALSE),"0% -Sem Serviço")</f>
        <v>0% -Sem Serviço</v>
      </c>
      <c r="M95" s="110"/>
      <c r="N95" s="109" t="str">
        <f>IFERROR(VLOOKUP("*"&amp;Sheet1!N94&amp;" -"&amp;Sheet1!O94&amp;"*",Tabela3[[x]:[c]],1,FALSE),"0% -Sem Serviço")</f>
        <v>0% -Sem Serviço</v>
      </c>
      <c r="O95" s="110"/>
      <c r="P95" s="109" t="str">
        <f>IFERROR(VLOOKUP("*"&amp;Sheet1!P94&amp;" -"&amp;Sheet1!Q94&amp;"*",Tabela3[[x]:[c]],1,FALSE),"0% -Sem Serviço")</f>
        <v>0% -Sem Serviço</v>
      </c>
      <c r="Q95" s="110"/>
      <c r="R95" s="109" t="str">
        <f>IFERROR(VLOOKUP("*"&amp;Sheet1!R94&amp;" -"&amp;Sheet1!S94&amp;"*",Tabela3[[x]:[c]],1,FALSE),"0% -Sem Serviço")</f>
        <v>0% -Sem Serviço</v>
      </c>
      <c r="S95" s="110"/>
      <c r="T95" s="109" t="str">
        <f>IFERROR(VLOOKUP("*"&amp;Sheet1!T94&amp;" -"&amp;Sheet1!U94&amp;"*",Tabela3[[x]:[c]],1,FALSE),"0% -Sem Serviço")</f>
        <v>0% -Sem Serviço</v>
      </c>
      <c r="U95" s="110"/>
      <c r="V95" s="109" t="str">
        <f>IFERROR(VLOOKUP("*"&amp;Sheet1!V94&amp;" -"&amp;Sheet1!W94&amp;"*",Tabela2[[x]:[c]],1,FALSE),"0% -Sem Serviço")</f>
        <v>0% -Sem Serviço</v>
      </c>
      <c r="W95" s="110"/>
      <c r="Y95" s="87" t="e">
        <f t="shared" ref="Y95:Y158" si="555">MID(A95,1,Z94-1)&amp;""&amp;MID(A95,Z94,3)</f>
        <v>#REF!</v>
      </c>
      <c r="Z95" s="123"/>
      <c r="AG95" s="98"/>
    </row>
    <row r="96" spans="1:33" ht="32.25" thickBot="1" x14ac:dyDescent="0.3">
      <c r="A96" s="2" t="e">
        <f>SUBSTITUTE([1]Sheet1!A96,"/","7")</f>
        <v>#REF!</v>
      </c>
      <c r="B96" s="49" t="s">
        <v>183</v>
      </c>
      <c r="C96" s="48" t="e">
        <f t="shared" ref="C96:C159" si="556">IF($A$15="Manter",IF(B97=0,"Sem Impressão",IF(IFERROR(FIND("P",B97),0)&gt;0,"Preto",IF(IFERROR(FIND("S",B97),0)&gt;0,"Sem Impressão",IF(IFERROR(FIND("C",B97),0)&gt;0,"Cinza",IF(IFERROR(FIND("V",B97),0)&gt;0,"Vermelho",IF(IFERROR(FIND("A",B97),0)&gt;0,"Azul",IF(IFERROR(FIND("D",B97),0)&gt;0,"Dourado",IF(IFERROR(FIND("B",B97),0)&gt;0,"Branco","Sem Impressão")))))))),$A$15)</f>
        <v>#REF!</v>
      </c>
      <c r="D96" s="47" t="s">
        <v>184</v>
      </c>
      <c r="E96" s="48" t="e">
        <f t="shared" ref="E96:E159" si="557">IF($A$16="Manter",IF(C97=0,"Sem Impressão",IF(IFERROR(FIND("P",C97),0)&gt;0,"Preto",IF(IFERROR(FIND("S",C97),0)&gt;0,"Sem Impressão",IF(IFERROR(FIND("C",C97),0)&gt;0,"Cinza",IF(IFERROR(FIND("V",C97),0)&gt;0,"Vermelho",IF(IFERROR(FIND("A",C97),0)&gt;0,"Azul",IF(IFERROR(FIND("D",C97),0)&gt;0,"Dourado",IF(IFERROR(FIND("B",C97),0)&gt;0,"Branco","Sem Impressão")))))))),$A$16)</f>
        <v>#REF!</v>
      </c>
      <c r="F96" s="47" t="s">
        <v>185</v>
      </c>
      <c r="G96" s="48" t="e">
        <f t="shared" ref="G96:G159" si="558">IF($A$17="Manter",IF(D97=0,"Sem Impressão",IF(IFERROR(FIND("P",D97),0)&gt;0,"Preto",IF(IFERROR(FIND("S",D97),0)&gt;0,"Sem Impressão",IF(IFERROR(FIND("C",D97),0)&gt;0,"Cinza",IF(IFERROR(FIND("V",D97),0)&gt;0,"Vermelho",IF(IFERROR(FIND("A",D97),0)&gt;0,"Azul",IF(IFERROR(FIND("D",D97),0)&gt;0,"Dourado",IF(IFERROR(FIND("B",D97),0)&gt;0,"Branco","Sem Impressão")))))))),$A$17)</f>
        <v>#REF!</v>
      </c>
      <c r="H96" s="47" t="s">
        <v>186</v>
      </c>
      <c r="I96" s="48" t="e">
        <f t="shared" ref="I96:I159" si="559">IF($A$18="Manter",IF(E97=0,"Sem Impressão",IF(IFERROR(FIND("P",E97),0)&gt;0,"Preto",IF(IFERROR(FIND("S",E97),0)&gt;0,"Sem Impressão",IF(IFERROR(FIND("C",E97),0)&gt;0,"Cinza",IF(IFERROR(FIND("V",E97),0)&gt;0,"Vermelho",IF(IFERROR(FIND("A",E97),0)&gt;0,"Azul",IF(IFERROR(FIND("D",E97),0)&gt;0,"Dourado",IF(IFERROR(FIND("B",E97),0)&gt;0,"Branco","Sem Impressão")))))))),$A$18)</f>
        <v>#REF!</v>
      </c>
      <c r="J96" s="47" t="s">
        <v>187</v>
      </c>
      <c r="K96" s="48" t="e">
        <f t="shared" ref="K96:K159" si="560">IF($A$19="Manter",IF(F97=0,"Sem Impressão",IF(IFERROR(FIND("P",F97),0)&gt;0,"Preto",IF(IFERROR(FIND("S",F97),0)&gt;0,"Sem Impressão",IF(IFERROR(FIND("C",F97),0)&gt;0,"Cinza",IF(IFERROR(FIND("V",F97),0)&gt;0,"Vermelho",IF(IFERROR(FIND("A",F97),0)&gt;0,"Azul",IF(IFERROR(FIND("D",F97),0)&gt;0,"Dourado",IF(IFERROR(FIND("B",F97),0)&gt;0,"Branco","Sem Impressão")))))))),$A$19)</f>
        <v>#REF!</v>
      </c>
      <c r="L96" s="47" t="s">
        <v>188</v>
      </c>
      <c r="M96" s="48" t="e">
        <f t="shared" ref="M96:M159" si="561">IF($A$20="Manter",IF(G97=0,"Sem Impressão",IF(IFERROR(FIND("P",G97),0)&gt;0,"Preto",IF(IFERROR(FIND("S",G97),0)&gt;0,"Sem Impressão",IF(IFERROR(FIND("C",G97),0)&gt;0,"Cinza",IF(IFERROR(FIND("V",G97),0)&gt;0,"Vermelho",IF(IFERROR(FIND("A",G97),0)&gt;0,"Azul",IF(IFERROR(FIND("D",G97),0)&gt;0,"Dourado",IF(IFERROR(FIND("B",G97),0)&gt;0,"Branco","Sem Impressão")))))))),$A$20)</f>
        <v>#REF!</v>
      </c>
      <c r="N96" s="47" t="s">
        <v>189</v>
      </c>
      <c r="O96" s="48" t="e">
        <f t="shared" ref="O96:O159" si="562">IF($A$21="Manter",IF(H97=0,"Sem Impressão",IF(IFERROR(FIND("P",H97),0)&gt;0,"Preto",IF(IFERROR(FIND("S",H97),0)&gt;0,"Sem Impressão",IF(IFERROR(FIND("C",H97),0)&gt;0,"Cinza",IF(IFERROR(FIND("V",H97),0)&gt;0,"Vermelho",IF(IFERROR(FIND("A",H97),0)&gt;0,"Azul",IF(IFERROR(FIND("D",H97),0)&gt;0,"Dourado",IF(IFERROR(FIND("B",H97),0)&gt;0,"Branco","Sem Impressão")))))))),$A$21)</f>
        <v>#REF!</v>
      </c>
      <c r="AG96" s="98"/>
    </row>
    <row r="97" spans="1:33" ht="18.75" customHeight="1" thickBot="1" x14ac:dyDescent="0.3">
      <c r="A97" s="2" t="e">
        <f>[1]Sheet1!A97</f>
        <v>#REF!</v>
      </c>
      <c r="B97" s="49" t="e">
        <f>[1]Sheet1!B97</f>
        <v>#REF!</v>
      </c>
      <c r="C97" s="49" t="e">
        <f>[1]Sheet1!C97</f>
        <v>#REF!</v>
      </c>
      <c r="D97" s="49" t="e">
        <f>[1]Sheet1!D97</f>
        <v>#REF!</v>
      </c>
      <c r="E97" s="49" t="e">
        <f>[1]Sheet1!E97</f>
        <v>#REF!</v>
      </c>
      <c r="F97" s="49" t="e">
        <f>[1]Sheet1!F97</f>
        <v>#REF!</v>
      </c>
      <c r="G97" s="49" t="e">
        <f>[1]Sheet1!G97</f>
        <v>#REF!</v>
      </c>
      <c r="H97" s="49" t="e">
        <f>[1]Sheet1!H97</f>
        <v>#REF!</v>
      </c>
      <c r="L97" s="1"/>
      <c r="N97" s="1"/>
      <c r="P97" s="43"/>
      <c r="Q97" s="1"/>
      <c r="R97" s="1" t="s">
        <v>181</v>
      </c>
      <c r="S97" s="100" t="s">
        <v>153</v>
      </c>
      <c r="T97" s="64" t="s">
        <v>7</v>
      </c>
      <c r="U97" s="64" t="s">
        <v>4</v>
      </c>
      <c r="V97" s="65" t="s">
        <v>152</v>
      </c>
      <c r="AG97" s="98"/>
    </row>
    <row r="98" spans="1:33" ht="18.75" customHeight="1" thickBot="1" x14ac:dyDescent="0.3">
      <c r="A98" s="2" t="e">
        <f>[1]Sheet1!A98</f>
        <v>#REF!</v>
      </c>
      <c r="B98" s="43"/>
      <c r="C98" s="83" t="s">
        <v>202</v>
      </c>
      <c r="D98" s="83" t="s">
        <v>203</v>
      </c>
      <c r="E98" s="83" t="s">
        <v>204</v>
      </c>
      <c r="F98" s="84" t="s">
        <v>205</v>
      </c>
      <c r="G98" s="103" t="s">
        <v>155</v>
      </c>
      <c r="H98" s="69" t="s">
        <v>7</v>
      </c>
      <c r="I98" s="69" t="s">
        <v>3</v>
      </c>
      <c r="J98" s="69" t="s">
        <v>4</v>
      </c>
      <c r="K98" s="70" t="s">
        <v>6</v>
      </c>
      <c r="L98" s="94" t="s">
        <v>154</v>
      </c>
      <c r="M98" s="64" t="s">
        <v>139</v>
      </c>
      <c r="N98" s="64" t="s">
        <v>140</v>
      </c>
      <c r="O98" s="65" t="s">
        <v>141</v>
      </c>
      <c r="P98" s="1"/>
      <c r="Q98" s="1"/>
      <c r="R98" s="1"/>
      <c r="S98" s="101"/>
      <c r="T98" s="45">
        <v>1</v>
      </c>
      <c r="U98" s="45" t="e">
        <f t="shared" ref="U98" si="563">FIND(" ",AD88)</f>
        <v>#REF!</v>
      </c>
      <c r="V98" s="66" t="e">
        <f t="shared" ref="V98" si="564">FIND(CHAR(10),AD88)</f>
        <v>#REF!</v>
      </c>
      <c r="W98" s="119" t="s">
        <v>200</v>
      </c>
      <c r="X98" s="120"/>
      <c r="Y98" s="120"/>
      <c r="Z98" s="120"/>
      <c r="AA98" s="120"/>
      <c r="AB98" s="121"/>
      <c r="AG98" s="98"/>
    </row>
    <row r="99" spans="1:33" ht="18.75" customHeight="1" thickBot="1" x14ac:dyDescent="0.3">
      <c r="A99" s="2" t="e">
        <f>[1]Sheet1!A99</f>
        <v>#REF!</v>
      </c>
      <c r="B99" s="80" t="s">
        <v>201</v>
      </c>
      <c r="C99" s="81" t="e" cm="1">
        <f t="array" ref="C99">IF(AE100="Manter",IFERROR(IF(SUBSTITUTE(MID($A$10,AB99,AB100-AB99),CHAR(10),"")*1&gt;100,SUBSTITUTE(MID($A$10,AB99,AB100-AB99),CHAR(10),"")*1/100,SUBSTITUTE(MID($A$10,AB99,AB100-AB99),CHAR(10),"")*1),0),IF(AE100="Não",0,IF(AE100="Sim",_xlfn.IFS(AND(C85&gt;0,C85&lt;=22),0.5,AND(C85&gt;22,C85&lt;=32),0.7,AND(C85&gt;32,C85&lt;=40),0.7,AND(C85&gt;40,C85&lt;=50),0.9,C85&gt;50,1.5))))</f>
        <v>#REF!</v>
      </c>
      <c r="D99" s="81">
        <f t="shared" ref="D99" si="565">IFERROR(IF(SUBSTITUTE(MID($A$10,AB100,AB101-AB100),CHAR(10),"")*1&gt;100,SUBSTITUTE(MID($A$10,AB100,AB101-AB100),CHAR(10),"")*1/100,SUBSTITUTE(MID($A$10,AB100,AB101-AB100),CHAR(10),"")*1),0)</f>
        <v>0</v>
      </c>
      <c r="E99" s="81">
        <f t="shared" ref="E99" si="566">IFERROR(IF(SUBSTITUTE(MID($A$10,AB101,AB102-AB101),CHAR(10),"")*1&gt;100,SUBSTITUTE(MID($A$10,AB101,AB102-AB101),CHAR(10),"")*1/100,SUBSTITUTE(MID($A$10,AB101,AB102-AB101),CHAR(10),"")*1),0)</f>
        <v>0</v>
      </c>
      <c r="F99" s="82">
        <f t="shared" ref="F99" si="567">IFERROR(IF(SUBSTITUTE(TRIM(MID($A$10,AB102,AB103-AB102)),CHAR(10),"")*1&gt;100,SUBSTITUTE(TRIM(MID($A$10,AB102,AB103-AB102)),CHAR(10),"")*1/100,SUBSTITUTE(TRIM(MID($A$10,AB102,AB103-AB102)),CHAR(10),"")*1),0)</f>
        <v>0</v>
      </c>
      <c r="G99" s="104"/>
      <c r="H99" s="44">
        <v>1</v>
      </c>
      <c r="I99" s="44" t="e">
        <f t="shared" ref="I99" si="568">FIND(CHAR(10),A87)</f>
        <v>#REF!</v>
      </c>
      <c r="J99" s="44" t="e">
        <f t="shared" ref="J99" si="569">FIND(" ",A87)</f>
        <v>#REF!</v>
      </c>
      <c r="K99" s="71"/>
      <c r="L99" s="95"/>
      <c r="M99" s="45">
        <v>1</v>
      </c>
      <c r="N99" s="45" t="e">
        <f t="shared" ref="N99" si="570">FIND("%",A92)</f>
        <v>#REF!</v>
      </c>
      <c r="O99" s="66" t="e">
        <f t="shared" ref="O99" si="571">FIND("%",A93)</f>
        <v>#REF!</v>
      </c>
      <c r="P99" s="106" t="s">
        <v>182</v>
      </c>
      <c r="Q99" s="74">
        <v>1</v>
      </c>
      <c r="R99" s="75" t="e">
        <f t="shared" ref="R99" si="572">FIND(CHAR(10),A96,FIND(CHAR(10),A96)+1)</f>
        <v>#REF!</v>
      </c>
      <c r="S99" s="101"/>
      <c r="T99" s="45">
        <v>2</v>
      </c>
      <c r="U99" s="45" t="e">
        <f t="shared" ref="U99" si="573">FIND(" ",AD88,FIND(" ",AD88)+1)</f>
        <v>#REF!</v>
      </c>
      <c r="V99" s="66" t="e">
        <f t="shared" ref="V99" si="574">FIND(CHAR(10),AD88,FIND(CHAR(10),AD88)+1)</f>
        <v>#REF!</v>
      </c>
      <c r="W99" s="78"/>
      <c r="X99" s="46"/>
      <c r="Y99" s="46"/>
      <c r="Z99" s="46"/>
      <c r="AA99" s="46"/>
      <c r="AB99" s="54">
        <v>1</v>
      </c>
      <c r="AC99" s="64"/>
      <c r="AD99" s="64" t="s">
        <v>210</v>
      </c>
      <c r="AE99" s="64" t="s">
        <v>211</v>
      </c>
      <c r="AG99" s="98"/>
    </row>
    <row r="100" spans="1:33" ht="18.75" customHeight="1" thickBot="1" x14ac:dyDescent="0.3">
      <c r="A100" s="2" t="e">
        <f>[1]Sheet1!A100</f>
        <v>#REF!</v>
      </c>
      <c r="B100" s="100" t="s">
        <v>156</v>
      </c>
      <c r="C100" s="64" t="s">
        <v>0</v>
      </c>
      <c r="D100" s="64" t="s">
        <v>1</v>
      </c>
      <c r="E100" s="64"/>
      <c r="F100" s="65" t="s">
        <v>2</v>
      </c>
      <c r="G100" s="104"/>
      <c r="H100" s="44">
        <v>2</v>
      </c>
      <c r="I100" s="44" t="e">
        <f t="shared" ref="I100" si="575">FIND(CHAR(10),A87,FIND(CHAR(10),A87)+1)</f>
        <v>#REF!</v>
      </c>
      <c r="J100" s="44" t="e">
        <f t="shared" ref="J100" si="576">FIND(" ",A87,FIND(" ",A87)+1)</f>
        <v>#REF!</v>
      </c>
      <c r="K100" s="71" t="e">
        <f t="shared" ref="K100" si="577">MID(A87,I100,I101-I100)</f>
        <v>#REF!</v>
      </c>
      <c r="L100" s="95"/>
      <c r="M100" s="45">
        <v>2</v>
      </c>
      <c r="N100" s="45" t="e">
        <f t="shared" ref="N100" si="578">FIND("%",A92,FIND("%",A92)+1)</f>
        <v>#REF!</v>
      </c>
      <c r="O100" s="66" t="e">
        <f t="shared" ref="O100" si="579">FIND("%",A93,FIND("%",A93)+1)</f>
        <v>#REF!</v>
      </c>
      <c r="P100" s="107"/>
      <c r="Q100" s="46">
        <v>2</v>
      </c>
      <c r="R100" s="54" t="e">
        <f t="shared" ref="R100" si="580">FIND(CHAR(10),A96,FIND(CHAR(10),A96,FIND(CHAR(10),A96,FIND(CHAR(10),A96)+1)+1)+1)</f>
        <v>#REF!</v>
      </c>
      <c r="S100" s="101"/>
      <c r="T100" s="45">
        <v>3</v>
      </c>
      <c r="U100" s="45" t="e">
        <f t="shared" ref="U100" si="581">FIND(" ",AD88,FIND(" ",AD88,FIND(" ",AD88)+1)+1)</f>
        <v>#REF!</v>
      </c>
      <c r="V100" s="66" t="e">
        <f t="shared" ref="V100" si="582">FIND(CHAR(10),AD88,FIND(CHAR(10),AD88,FIND(CHAR(10),AD88)+1)+1)</f>
        <v>#REF!</v>
      </c>
      <c r="W100" s="78">
        <v>1</v>
      </c>
      <c r="X100" s="46" t="e">
        <f t="shared" ref="X100" si="583">FIND(CHAR(10),A94)</f>
        <v>#REF!</v>
      </c>
      <c r="Y100" s="46" t="e">
        <f t="shared" ref="Y100" si="584">X100</f>
        <v>#REF!</v>
      </c>
      <c r="Z100" s="46" t="e">
        <f t="shared" ref="Z100" si="585">IF(Y100=Z99,"Não","Sim")</f>
        <v>#REF!</v>
      </c>
      <c r="AA100" s="46">
        <f t="shared" ref="AA100" si="586">Z104-3</f>
        <v>-3</v>
      </c>
      <c r="AB100" s="54">
        <f t="shared" ref="AB100:AB101" si="587">IFERROR(_xlfn.XLOOKUP(AA100,$W$16:$W$20,$Y$16:$Y$20),1)</f>
        <v>1</v>
      </c>
      <c r="AC100" s="64" t="s">
        <v>202</v>
      </c>
      <c r="AD100" s="64" t="e">
        <f>[1]Sheet1!$A$55</f>
        <v>#REF!</v>
      </c>
      <c r="AE100" s="64" t="e">
        <f>[1]Sheet1!$A$59</f>
        <v>#REF!</v>
      </c>
      <c r="AG100" s="98"/>
    </row>
    <row r="101" spans="1:33" ht="18.75" customHeight="1" thickBot="1" x14ac:dyDescent="0.3">
      <c r="A101" s="2" t="e">
        <f>[1]Sheet1!A101</f>
        <v>#REF!</v>
      </c>
      <c r="B101" s="101"/>
      <c r="C101" s="45" t="e">
        <f t="shared" ref="C101" si="588">LEFT(A85,SEARCH(" ",A85))</f>
        <v>#REF!</v>
      </c>
      <c r="D101" s="45" t="e">
        <f t="shared" ref="D101:D164" si="589">SUBSTITUTE(SUBSTITUTE(SUBSTITUTE(LEFT(C102,SEARCH(" ",C102)),".",",")," ",""),CHAR(10),"")*1</f>
        <v>#REF!</v>
      </c>
      <c r="E101" s="45"/>
      <c r="F101" s="66" t="e">
        <f t="shared" ref="F101:F164" si="590">FIND(CHAR(10),C102)</f>
        <v>#REF!</v>
      </c>
      <c r="G101" s="104"/>
      <c r="H101" s="44">
        <v>3</v>
      </c>
      <c r="I101" s="44" t="e">
        <f t="shared" ref="I101" si="591">FIND(CHAR(10),A87,FIND(CHAR(10),A87,FIND(CHAR(10),A87)+1)+1)</f>
        <v>#REF!</v>
      </c>
      <c r="J101" s="44" t="e">
        <f t="shared" ref="J101" si="592">FIND(" ",A87,FIND(" ",A87,FIND(" ",A87)+1)+1)</f>
        <v>#REF!</v>
      </c>
      <c r="K101" s="71" t="e">
        <f t="shared" ref="K101:K164" si="593">FIND(" ",K100)</f>
        <v>#REF!</v>
      </c>
      <c r="L101" s="95"/>
      <c r="M101" s="45">
        <v>3</v>
      </c>
      <c r="N101" s="45" t="e">
        <f t="shared" ref="N101" si="594">FIND("%",A92,FIND("%",A92,FIND("%",A92)+1)+1)</f>
        <v>#REF!</v>
      </c>
      <c r="O101" s="66" t="e">
        <f t="shared" ref="O101" si="595">FIND("%",A93,FIND("%",A93,FIND("%",A93)+1)+1)</f>
        <v>#REF!</v>
      </c>
      <c r="P101" s="107"/>
      <c r="Q101" s="46">
        <v>3</v>
      </c>
      <c r="R101" s="54" t="e">
        <f t="shared" ref="R101" si="596">FIND(CHAR(10),A96,FIND(CHAR(10),A96,FIND(CHAR(10),A96,FIND(CHAR(10),A96,FIND(CHAR(10),A96,FIND(CHAR(10),A96)+1)+1)+1)+1)+1)</f>
        <v>#REF!</v>
      </c>
      <c r="S101" s="101"/>
      <c r="T101" s="45">
        <v>4</v>
      </c>
      <c r="U101" s="45" t="e">
        <f t="shared" ref="U101" si="597">FIND(" ",AD88,FIND(" ",AD88,FIND(" ",AD88,FIND(" ",AD88)+1)+1)+1)</f>
        <v>#REF!</v>
      </c>
      <c r="V101" s="66" t="e">
        <f t="shared" ref="V101" si="598">FIND(CHAR(10),AD88,FIND(CHAR(10),AD88,FIND(CHAR(10),AD88,FIND(CHAR(10),AD88)+1)+1)+1)</f>
        <v>#REF!</v>
      </c>
      <c r="W101" s="78">
        <v>2</v>
      </c>
      <c r="X101" s="46" t="e">
        <f t="shared" ref="X101" si="599">FIND(CHAR(10),A94,X100+1)</f>
        <v>#REF!</v>
      </c>
      <c r="Y101" s="46" t="e">
        <f t="shared" ref="Y101" si="600">IFERROR(X101,X100)</f>
        <v>#REF!</v>
      </c>
      <c r="Z101" s="46" t="e">
        <f t="shared" ref="Z101:Z103" si="601">IF(Y101=Y100,"Não","Sim")</f>
        <v>#REF!</v>
      </c>
      <c r="AA101" s="46">
        <f t="shared" ref="AA101" si="602">Z104-2</f>
        <v>-2</v>
      </c>
      <c r="AB101" s="54">
        <f t="shared" si="587"/>
        <v>1</v>
      </c>
      <c r="AC101" s="64" t="s">
        <v>207</v>
      </c>
      <c r="AD101" s="64" t="e">
        <f>[1]Sheet1!$A$56</f>
        <v>#REF!</v>
      </c>
      <c r="AE101" s="64" t="e">
        <f>[1]Sheet1!$A$60</f>
        <v>#REF!</v>
      </c>
      <c r="AG101" s="98"/>
    </row>
    <row r="102" spans="1:33" ht="18.75" customHeight="1" thickBot="1" x14ac:dyDescent="0.3">
      <c r="A102" s="2" t="e">
        <f>[1]Sheet1!A102</f>
        <v>#REF!</v>
      </c>
      <c r="B102" s="101"/>
      <c r="C102" s="45" t="e">
        <f t="shared" ref="C102" si="603">TRIM(MID(A85,LEN(C101),50))</f>
        <v>#REF!</v>
      </c>
      <c r="D102" s="45" t="e">
        <f t="shared" ref="D102:D165" si="604">D101+1-1</f>
        <v>#REF!</v>
      </c>
      <c r="E102" s="45"/>
      <c r="F102" s="66" t="e">
        <f t="shared" ref="F102" si="605">TRIM(MID(C102,LEN(F104),F101-LEN(D102)))</f>
        <v>#REF!</v>
      </c>
      <c r="G102" s="104"/>
      <c r="H102" s="44">
        <v>4</v>
      </c>
      <c r="I102" s="44" t="e">
        <f t="shared" ref="I102" si="606">FIND(CHAR(10),A87,FIND(CHAR(10),A87,FIND(CHAR(10),A87,FIND(CHAR(10),A87)+1)+1)+1)</f>
        <v>#REF!</v>
      </c>
      <c r="J102" s="44" t="e">
        <f t="shared" ref="J102" si="607">FIND(" ",A87,FIND(" ",A87,FIND(" ",A87,FIND(" ",A87)+1)+1)+1)</f>
        <v>#REF!</v>
      </c>
      <c r="K102" s="71"/>
      <c r="L102" s="95"/>
      <c r="M102" s="45">
        <v>4</v>
      </c>
      <c r="N102" s="45" t="e">
        <f t="shared" ref="N102" si="608">FIND("%",A92,FIND("%",A92,FIND("%",A92,FIND("%",A92)+1)+1)+1)</f>
        <v>#REF!</v>
      </c>
      <c r="O102" s="66" t="e">
        <f t="shared" ref="O102" si="609">FIND("%",A93,FIND("%",A93,FIND("%",A93,FIND("%",A93)+1)+1)+1)</f>
        <v>#REF!</v>
      </c>
      <c r="P102" s="107"/>
      <c r="Q102" s="46">
        <v>4</v>
      </c>
      <c r="R102" s="54" t="e">
        <f t="shared" ref="R102" si="610">FIND(CHAR(10),A96,FIND(CHAR(10),A96,FIND(CHAR(10),A96,FIND(CHAR(10),A96,FIND(CHAR(10),A96,FIND(CHAR(10),A96,FIND(CHAR(10),A96,FIND(CHAR(10),A96)+1)+1)+1)+1)+1)+1)+1)</f>
        <v>#REF!</v>
      </c>
      <c r="S102" s="101"/>
      <c r="T102" s="45">
        <v>5</v>
      </c>
      <c r="U102" s="45" t="e">
        <f t="shared" ref="U102" si="611">FIND(" ",AD88,FIND(" ",AD88,FIND(" ",AD88,FIND(" ",AD88,FIND(" ",AD88)+1)+1)+1)+1)</f>
        <v>#REF!</v>
      </c>
      <c r="V102" s="66" t="e">
        <f t="shared" ref="V102" si="612">FIND(CHAR(10),AD88,FIND(CHAR(10),AD88,FIND(CHAR(10),AD88,FIND(CHAR(10),AD88,FIND(CHAR(10),AD88)+1)+1)+1)+1)</f>
        <v>#REF!</v>
      </c>
      <c r="W102" s="78">
        <v>3</v>
      </c>
      <c r="X102" s="46" t="e">
        <f t="shared" ref="X102" si="613">FIND(CHAR(10),A94,X101+1)</f>
        <v>#REF!</v>
      </c>
      <c r="Y102" s="46" t="e">
        <f t="shared" ref="Y102" si="614">IFERROR(X102,IFERROR(X101,X100))</f>
        <v>#REF!</v>
      </c>
      <c r="Z102" s="46" t="e">
        <f t="shared" si="601"/>
        <v>#REF!</v>
      </c>
      <c r="AA102" s="46">
        <f t="shared" ref="AA102" si="615">Z104-1</f>
        <v>-1</v>
      </c>
      <c r="AB102" s="54" t="e">
        <f t="shared" ref="AB102:AB103" si="616">_xlfn.XLOOKUP(AA102,$W$16:$W$20,$Y$16:$Y$20)</f>
        <v>#N/A</v>
      </c>
      <c r="AC102" s="64" t="s">
        <v>208</v>
      </c>
      <c r="AD102" s="64" t="e">
        <f>[1]Sheet1!$A$57</f>
        <v>#REF!</v>
      </c>
      <c r="AE102" s="64" t="e">
        <f>[1]Sheet1!$A$61</f>
        <v>#REF!</v>
      </c>
      <c r="AG102" s="98"/>
    </row>
    <row r="103" spans="1:33" ht="18.75" customHeight="1" x14ac:dyDescent="0.25">
      <c r="A103" s="2" t="e">
        <f>[1]Sheet1!A103</f>
        <v>#REF!</v>
      </c>
      <c r="B103" s="101"/>
      <c r="C103" s="45" t="e">
        <f t="shared" ref="C103" si="617">SUBSTITUTE(SUBSTITUTE(SUBSTITUTE(C101,CHAR(10),"")," ",""),".",",")*1</f>
        <v>#REF!</v>
      </c>
      <c r="D103" s="45"/>
      <c r="E103" s="45"/>
      <c r="F103" s="66" t="e">
        <f t="shared" ref="F103:F166" si="618">SUBSTITUTE(SUBSTITUTE(SUBSTITUTE(F102,CHAR(10),"")," ",""),".",",")*1</f>
        <v>#REF!</v>
      </c>
      <c r="G103" s="104"/>
      <c r="H103" s="44">
        <v>5</v>
      </c>
      <c r="I103" s="44" t="e">
        <f t="shared" ref="I103" si="619">FIND(CHAR(10),A87,FIND(CHAR(10),A87,FIND(CHAR(10),A87,FIND(CHAR(10),A87,FIND(CHAR(10),A87)+1)+1)+1)+1)</f>
        <v>#REF!</v>
      </c>
      <c r="J103" s="44" t="e">
        <f t="shared" ref="J103" si="620">FIND(" ",A87,FIND(" ",A87,FIND(" ",A87,FIND(" ",A87,FIND(" ",A87)+1)+1)+1)+1)</f>
        <v>#REF!</v>
      </c>
      <c r="K103" s="71"/>
      <c r="L103" s="96"/>
      <c r="M103" s="45">
        <v>5</v>
      </c>
      <c r="N103" s="45" t="e">
        <f t="shared" ref="N103" si="621">FIND("%",A92,FIND("%",A92,FIND("%",A92,FIND("%",A92,FIND("%",A92)+1)+1)+1)+1)</f>
        <v>#REF!</v>
      </c>
      <c r="O103" s="66" t="e">
        <f t="shared" ref="O103" si="622">FIND("%",A93,FIND("%",A93,FIND("%",A93,FIND("%",A93,FIND("%",A93)+1)+1)+1)+1)</f>
        <v>#REF!</v>
      </c>
      <c r="P103" s="107"/>
      <c r="Q103" s="46">
        <v>5</v>
      </c>
      <c r="R103" s="54" t="e">
        <f t="shared" ref="R103" si="623">FIND(CHAR(10),A96,FIND(CHAR(10),A96,FIND(CHAR(10),A96,FIND(CHAR(10),A96,FIND(CHAR(10),A96,FIND(CHAR(10),A96,FIND(CHAR(10),A96,FIND(CHAR(10),A96,FIND(CHAR(10),A96,FIND(CHAR(10),A96)+1)+1)+1)+1)+1)+1)+1)+1)+1)</f>
        <v>#REF!</v>
      </c>
      <c r="S103" s="101"/>
      <c r="T103" s="45">
        <v>6</v>
      </c>
      <c r="U103" s="45" t="e">
        <f t="shared" ref="U103" si="624">FIND(" ",AD88,FIND(" ",AD88,FIND(" ",AD88,FIND(" ",AD88,FIND(" ",AD88,FIND(" ",AD88)+1)+1)+1)+1)+1)</f>
        <v>#REF!</v>
      </c>
      <c r="V103" s="66" t="e">
        <f t="shared" ref="V103" si="625">FIND(CHAR(10),AD88,FIND(CHAR(10),AD88,FIND(CHAR(10),AD88,FIND(CHAR(10),AD88,FIND(CHAR(10),AD88,FIND(CHAR(10),AD88)+1)+1)+1)+1)+1)</f>
        <v>#REF!</v>
      </c>
      <c r="W103" s="78">
        <v>4</v>
      </c>
      <c r="X103" s="46" t="e">
        <f t="shared" ref="X103" si="626">FIND(CHAR(10),A94,X102+1)</f>
        <v>#REF!</v>
      </c>
      <c r="Y103" s="46" t="e">
        <f t="shared" ref="Y103" si="627">IFERROR(X104,IFERROR(X103,IFERROR(X102,IFERROR(X101,X100))))</f>
        <v>#REF!</v>
      </c>
      <c r="Z103" s="46" t="e">
        <f t="shared" si="601"/>
        <v>#REF!</v>
      </c>
      <c r="AA103" s="46">
        <f t="shared" ref="AA103:AA166" si="628">Z104</f>
        <v>0</v>
      </c>
      <c r="AB103" s="54" t="e">
        <f t="shared" si="616"/>
        <v>#N/A</v>
      </c>
      <c r="AC103" s="64" t="s">
        <v>209</v>
      </c>
      <c r="AD103" s="64" t="e">
        <f>[1]Sheet1!$A$58</f>
        <v>#REF!</v>
      </c>
      <c r="AE103" s="64" t="e">
        <f>[1]Sheet1!$A$62</f>
        <v>#REF!</v>
      </c>
      <c r="AG103" s="98"/>
    </row>
    <row r="104" spans="1:33" ht="18.75" customHeight="1" thickBot="1" x14ac:dyDescent="0.3">
      <c r="A104" s="2" t="e">
        <f>[1]Sheet1!A104</f>
        <v>#REF!</v>
      </c>
      <c r="B104" s="102"/>
      <c r="C104" s="67"/>
      <c r="D104" s="67"/>
      <c r="E104" s="67"/>
      <c r="F104" s="68" t="e">
        <f t="shared" ref="F104" si="629">LEFT(C102,SEARCH(" ",C102))</f>
        <v>#REF!</v>
      </c>
      <c r="G104" s="105"/>
      <c r="H104" s="72">
        <v>6</v>
      </c>
      <c r="I104" s="72" t="e">
        <f t="shared" ref="I104" si="630">LEN(A87)</f>
        <v>#REF!</v>
      </c>
      <c r="J104" s="72"/>
      <c r="K104" s="73"/>
      <c r="L104" s="91" t="s">
        <v>2</v>
      </c>
      <c r="M104" s="92" t="s">
        <v>230</v>
      </c>
      <c r="N104" s="92" t="e">
        <f t="shared" ref="N104" si="631">FIND("%",A96)</f>
        <v>#REF!</v>
      </c>
      <c r="O104" s="93"/>
      <c r="P104" s="108"/>
      <c r="Q104" s="76">
        <v>6</v>
      </c>
      <c r="R104" s="77" t="e">
        <f t="shared" ref="R104" si="632">FIND(CHAR(10),A96,FIND(CHAR(10),A96,FIND(CHAR(10),A96,FIND(CHAR(10),A96,FIND(CHAR(10),A96,FIND(CHAR(10),A96,FIND(CHAR(10),A96,FIND(CHAR(10),A96,FIND(CHAR(10),A96,FIND(CHAR(10),A96,FIND(CHAR(10),A96)+1)+1)+1)+1)+1)+1)+1)+1)+1)+1)</f>
        <v>#REF!</v>
      </c>
      <c r="S104" s="102"/>
      <c r="T104" s="67">
        <v>7</v>
      </c>
      <c r="U104" s="67" t="e">
        <f t="shared" ref="U104" si="633">FIND(" ",AD88,FIND(" ",AD88,FIND(" ",AD88,FIND(" ",AD88,FIND(" ",AD88,FIND(" ",AD88,FIND(" ",AD88)+1)+1)+1)+1)+1)+1)</f>
        <v>#REF!</v>
      </c>
      <c r="V104" s="68" t="e">
        <f t="shared" ref="V104" si="634">FIND(CHAR(10),AD88,FIND(CHAR(10),AD88,FIND(CHAR(10),AD88,FIND(CHAR(10),AD88,FIND(CHAR(10),AD88,FIND(CHAR(10),AD88,FIND(CHAR(10),AD88)+1)+1)+1)+1)+1)+1)</f>
        <v>#REF!</v>
      </c>
      <c r="W104" s="79">
        <v>5</v>
      </c>
      <c r="X104" s="76" t="e">
        <f t="shared" ref="X104" si="635">FIND(CHAR(10),A94,X103+1)</f>
        <v>#REF!</v>
      </c>
      <c r="Y104" s="76"/>
      <c r="Z104" s="76">
        <f t="shared" ref="Z104" si="636">COUNTIF(Z100:Z103,"SIM")</f>
        <v>0</v>
      </c>
      <c r="AA104" s="76"/>
      <c r="AB104" s="77"/>
      <c r="AG104" s="98"/>
    </row>
    <row r="105" spans="1:33" ht="15.75" thickBot="1" x14ac:dyDescent="0.3">
      <c r="A105" s="2" t="e">
        <f>[1]Sheet1!A105</f>
        <v>#REF!</v>
      </c>
      <c r="B105" s="4"/>
      <c r="C105" s="4"/>
      <c r="D105" s="4"/>
      <c r="E105" s="2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21"/>
      <c r="Q105" s="4"/>
      <c r="R105" s="4"/>
      <c r="S105" s="4"/>
      <c r="T105" s="4"/>
      <c r="U105" s="4"/>
      <c r="V105" s="5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99"/>
    </row>
    <row r="106" spans="1:33" ht="24.75" thickTop="1" thickBot="1" x14ac:dyDescent="0.3">
      <c r="A106" s="2" t="e">
        <f>[1]Sheet1!A106</f>
        <v>#REF!</v>
      </c>
      <c r="B106" s="18" t="s">
        <v>0</v>
      </c>
      <c r="C106" s="16" t="e">
        <f t="shared" ref="C106" si="637">IF(C124&gt;100,C124/10,C124)</f>
        <v>#REF!</v>
      </c>
      <c r="D106" s="15" t="s">
        <v>1</v>
      </c>
      <c r="E106" s="16" t="e">
        <f t="shared" ref="E106" si="638">IF(D123&gt;100,D123/10,D123)</f>
        <v>#REF!</v>
      </c>
      <c r="F106" s="13" t="s">
        <v>2</v>
      </c>
      <c r="G106" s="14" t="e">
        <f t="shared" ref="G106" si="639">IF(F124&gt;10,F124/10,F124)</f>
        <v>#REF!</v>
      </c>
      <c r="H106" s="3"/>
      <c r="I106" s="3"/>
      <c r="J106" s="3"/>
      <c r="K106" s="3"/>
      <c r="L106" s="3"/>
      <c r="M106" s="3"/>
      <c r="N106" s="3"/>
      <c r="O106" s="3"/>
      <c r="R106" s="3"/>
      <c r="S106" s="3"/>
      <c r="T106" s="3"/>
      <c r="U106" s="3"/>
      <c r="AG106" s="97">
        <v>6</v>
      </c>
    </row>
    <row r="107" spans="1:33" ht="30" thickTop="1" thickBot="1" x14ac:dyDescent="0.3">
      <c r="A107" s="2" t="e">
        <f>[1]Sheet1!A107</f>
        <v>#REF!</v>
      </c>
      <c r="B107" s="19" t="s">
        <v>5</v>
      </c>
      <c r="C107" s="63" t="e">
        <f t="shared" ref="C107:C170" si="640">SUBSTITUTE(SUBSTITUTE(A107,CHAR(10),"")," ","")</f>
        <v>#REF!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R107" s="1"/>
      <c r="S107" s="1"/>
      <c r="T107" s="1"/>
      <c r="U107" s="1"/>
      <c r="AG107" s="98"/>
    </row>
    <row r="108" spans="1:33" ht="16.5" thickTop="1" thickBot="1" x14ac:dyDescent="0.3">
      <c r="A108" s="2" t="e">
        <f>[1]Sheet1!A108</f>
        <v>#REF!</v>
      </c>
      <c r="B108" s="22" t="s">
        <v>158</v>
      </c>
      <c r="C108" s="56" t="e">
        <f t="shared" ref="C108" si="641">SUBSTITUTE(SUBSTITUTE(MID(A108,1,J120-1),CHAR(10),"")," ","")</f>
        <v>#REF!</v>
      </c>
      <c r="D108" s="23" t="s">
        <v>159</v>
      </c>
      <c r="E108" s="55" t="e">
        <f t="shared" ref="E108" si="642">SUBSTITUTE(SUBSTITUTE(MID(A108,J120,I120-J120),CHAR(10),"")," ","")</f>
        <v>#REF!</v>
      </c>
      <c r="F108" s="6" t="s">
        <v>160</v>
      </c>
      <c r="G108" s="7" t="e">
        <f t="shared" ref="G108" si="643">SUBSTITUTE(SUBSTITUTE(MID(A108,I120,J121-I120),CHAR(10),"")," ","")</f>
        <v>#REF!</v>
      </c>
      <c r="H108" s="9" t="s">
        <v>161</v>
      </c>
      <c r="I108" s="10" t="e">
        <f t="shared" ref="I108" si="644">SUBSTITUTE(SUBSTITUTE(MID(A108,J121,I121-J121),CHAR(10),"")," ","")</f>
        <v>#REF!</v>
      </c>
      <c r="J108" s="6" t="s">
        <v>162</v>
      </c>
      <c r="K108" s="11" t="e">
        <f t="shared" ref="K108" si="645">SUBSTITUTE(SUBSTITUTE(MID(A108,I121,J122-I121),CHAR(10),"")," ","")</f>
        <v>#REF!</v>
      </c>
      <c r="L108" s="8" t="s">
        <v>164</v>
      </c>
      <c r="M108" s="10" t="e">
        <f t="shared" ref="M108" si="646">SUBSTITUTE(SUBSTITUTE(MID(K121,K122,6),CHAR(10),"")," ","")</f>
        <v>#REF!</v>
      </c>
      <c r="N108" s="6" t="s">
        <v>165</v>
      </c>
      <c r="O108" s="11" t="e">
        <f t="shared" ref="O108" si="647">SUBSTITUTE(SUBSTITUTE(MID(A108,I122,J123-I122),CHAR(10),"")," ","")</f>
        <v>#REF!</v>
      </c>
      <c r="P108" s="8" t="s">
        <v>166</v>
      </c>
      <c r="Q108" s="12" t="e">
        <f t="shared" ref="Q108" si="648">SUBSTITUTE(SUBSTITUTE(MID(A108,J123,I123-J123),CHAR(10),"")," ","")</f>
        <v>#REF!</v>
      </c>
      <c r="R108" s="6" t="s">
        <v>167</v>
      </c>
      <c r="S108" s="11" t="e">
        <f t="shared" ref="S108" si="649">SUBSTITUTE(SUBSTITUTE(MID(A108,I123,J124-I123),CHAR(10),"")," ","")</f>
        <v>#REF!</v>
      </c>
      <c r="T108" s="8" t="s">
        <v>168</v>
      </c>
      <c r="U108" s="12" t="e">
        <f t="shared" ref="U108" si="650">SUBSTITUTE(SUBSTITUTE(MID(A108,J124,I124-J124),CHAR(10),"")," ","")</f>
        <v>#REF!</v>
      </c>
      <c r="AG108" s="98"/>
    </row>
    <row r="109" spans="1:33" ht="16.5" thickTop="1" thickBot="1" x14ac:dyDescent="0.3">
      <c r="A109" s="2" t="e">
        <f>[1]Sheet1!A109</f>
        <v>#REF!</v>
      </c>
      <c r="B109" s="61" t="s">
        <v>157</v>
      </c>
      <c r="C109" s="62">
        <f t="shared" ref="C109" si="651">IFERROR(SUBSTITUTE(SUBSTITUTE(MID(AD109,1,U119-1),CHAR(10),"")," ","")*1,0)</f>
        <v>0</v>
      </c>
      <c r="D109" s="59" t="s">
        <v>169</v>
      </c>
      <c r="E109" s="60">
        <f t="shared" ref="E109" si="652">IFERROR(SUBSTITUTE(SUBSTITUTE(MID(AD109,U119,V119-U119),CHAR(10),"")," ","")*1,0)</f>
        <v>0</v>
      </c>
      <c r="F109" s="57" t="s">
        <v>170</v>
      </c>
      <c r="G109" s="35">
        <f t="shared" ref="G109" si="653">IFERROR(SUBSTITUTE(SUBSTITUTE(MID(AD109,V119,U120-V119),CHAR(10),"")," ","")*1,0)</f>
        <v>0</v>
      </c>
      <c r="H109" s="26" t="s">
        <v>171</v>
      </c>
      <c r="I109" s="27">
        <f t="shared" ref="I109" si="654">IFERROR(SUBSTITUTE(SUBSTITUTE(MID(AD109,U120,V120-U120),CHAR(10),"")," ","")*1,0)</f>
        <v>0</v>
      </c>
      <c r="J109" s="28" t="s">
        <v>172</v>
      </c>
      <c r="K109" s="36">
        <f t="shared" ref="K109" si="655">IFERROR(SUBSTITUTE(SUBSTITUTE(MID(AD109,V120,U121-V120),CHAR(10),"")," ","")*1,0)</f>
        <v>0</v>
      </c>
      <c r="L109" s="37" t="s">
        <v>173</v>
      </c>
      <c r="M109" s="38">
        <f t="shared" ref="M109" si="656">IFERROR(SUBSTITUTE(SUBSTITUTE(MID(AD109,U121,V121-U121),CHAR(10),"")," ","")*1,0)</f>
        <v>0</v>
      </c>
      <c r="N109" s="28" t="s">
        <v>163</v>
      </c>
      <c r="O109" s="25">
        <f t="shared" ref="O109" si="657">IFERROR(SUBSTITUTE(SUBSTITUTE(MID(AD109,V121,U122-V121),CHAR(10),"")," ","")*1,0)</f>
        <v>0</v>
      </c>
      <c r="P109" s="39" t="s">
        <v>174</v>
      </c>
      <c r="Q109" s="40">
        <f t="shared" ref="Q109" si="658">IFERROR(SUBSTITUTE(SUBSTITUTE(MID(AD109,U122,V122-U122),CHAR(10),"")," ","")*1,0)</f>
        <v>0</v>
      </c>
      <c r="R109" s="41" t="s">
        <v>175</v>
      </c>
      <c r="S109" s="25">
        <f t="shared" ref="S109" si="659">IFERROR(SUBSTITUTE(SUBSTITUTE(MID(AD109,V122,U123-V122),CHAR(10),"")," ","")*1,0)</f>
        <v>0</v>
      </c>
      <c r="T109" s="26" t="s">
        <v>176</v>
      </c>
      <c r="U109" s="42">
        <f t="shared" ref="U109" si="660">IFERROR(SUBSTITUTE(SUBSTITUTE(MID(AD109,U123,V123-U123),CHAR(10),"")," ","")*1,0)</f>
        <v>0</v>
      </c>
      <c r="V109" s="29" t="s">
        <v>177</v>
      </c>
      <c r="W109" s="30">
        <f t="shared" ref="W109" si="661">IFERROR(SUBSTITUTE(SUBSTITUTE(MID(AD109,V123,U124-V123),CHAR(10),"")," ","")*1,0)</f>
        <v>0</v>
      </c>
      <c r="X109" s="31" t="s">
        <v>178</v>
      </c>
      <c r="Y109" s="32">
        <f t="shared" ref="Y109" si="662">IFERROR(SUBSTITUTE(SUBSTITUTE(MID(AD109,U124,V124-U124),CHAR(10),"")," ","")*1,0)</f>
        <v>0</v>
      </c>
      <c r="Z109" s="33" t="s">
        <v>179</v>
      </c>
      <c r="AA109" s="30">
        <f t="shared" ref="AA109" si="663">IFERROR(SUBSTITUTE(SUBSTITUTE(MID(AD109,V124,U125-V124),CHAR(10),"")," ","")*1,0)</f>
        <v>0</v>
      </c>
      <c r="AB109" s="31" t="s">
        <v>180</v>
      </c>
      <c r="AC109" s="34">
        <f t="shared" ref="AC109" si="664">IFERROR(SUBSTITUTE(SUBSTITUTE(MID(AD109,U125,V125-U125),CHAR(10),"")," ","")*1,0)</f>
        <v>0</v>
      </c>
      <c r="AD109" s="85" t="e">
        <f t="shared" ref="AD109:AD172" si="665">SUBSTITUTE(SUBSTITUTE(TRIM(SUBSTITUTE(A109,CHAR(32)," ")),")",5),"§",5)</f>
        <v>#REF!</v>
      </c>
      <c r="AG109" s="98"/>
    </row>
    <row r="110" spans="1:33" ht="29.25" thickBot="1" x14ac:dyDescent="0.3">
      <c r="A110" s="2" t="e">
        <f>[1]Sheet1!A110</f>
        <v>#REF!</v>
      </c>
      <c r="B110" s="24" t="s">
        <v>8</v>
      </c>
      <c r="C110" s="58" t="e">
        <f t="shared" ref="C110:C173" si="666">SUBSTITUTE(SUBSTITUTE(IF(OR(LEN(A110)&gt;LEN(SUBSTITUTE(A110,"S","")),LEN(A110)&gt;LEN(SUBSTITUTE(A110,"e","")),LEN(A110)&gt;LEN(SUBSTITUTE(A110,"m","")),LEN(A110)&gt;LEN(SUBSTITUTE(A110,"i","")),LEN(A110)&gt;LEN(SUBSTITUTE(A110,"m","")),LEN(A110)&gt;LEN(SUBSTITUTE(A110,"p","")),LEN(A110)&gt;LEN(SUBSTITUTE(A110,"r","")),LEN(A110)&gt;LEN(SUBSTITUTE(A110,"e","")),LEN(A110)&gt;LEN(SUBSTITUTE(A110,"s","")),LEN(A110)&gt;LEN(SUBSTITUTE(A110,"ã","")),LEN(A110)&gt;LEN(SUBSTITUTE(A110,"o",""))),"Sem Impressão",A110),CHAR(10),"")," ","")</f>
        <v>#REF!</v>
      </c>
      <c r="AG110" s="98"/>
    </row>
    <row r="111" spans="1:33" ht="24.75" customHeight="1" thickTop="1" thickBot="1" x14ac:dyDescent="0.3">
      <c r="A111" s="2" t="e">
        <f>[1]Sheet1!A111</f>
        <v>#REF!</v>
      </c>
      <c r="B111" s="20" t="s">
        <v>9</v>
      </c>
      <c r="C111" s="14" t="e">
        <f t="shared" ref="C111:C174" si="667">SUBSTITUTE(SUBSTITUTE(A111,CHAR(10),"")," ","")</f>
        <v>#REF!</v>
      </c>
      <c r="D111" s="1"/>
      <c r="Z111" s="2"/>
      <c r="AG111" s="98"/>
    </row>
    <row r="112" spans="1:33" ht="30" thickTop="1" thickBot="1" x14ac:dyDescent="0.3">
      <c r="A112" s="2" t="e">
        <f>[1]Sheet1!A112</f>
        <v>#REF!</v>
      </c>
      <c r="B112" s="19" t="s">
        <v>10</v>
      </c>
      <c r="C112" s="17" t="e">
        <f t="shared" ref="C112:C175" si="668">IF(IF(OR((LEN(A112)&gt;LEN(SUBSTITUTE(A112,"R",""))),(LEN(A112)&gt;LEN(SUBSTITUTE(A112,"v",""))),(LEN(A112)&gt;LEN(SUBSTITUTE(A112,"d","")))),"Revenda","Cliente")=IF(OR((LEN(A112)&gt;LEN(SUBSTITUTE(A112,"C",""))),(LEN(A112)&gt;LEN(SUBSTITUTE(A112,"l",""))),(LEN(A112)&gt;LEN(SUBSTITUTE(A112,"i",""))),(LEN(A112)&gt;LEN(SUBSTITUTE(A112,"t","")))),"Cliente","Revenda"),IF(OR((LEN(A112)&gt;LEN(SUBSTITUTE(A112,"R",""))),(LEN(A112)&gt;LEN(SUBSTITUTE(A112,"v",""))),(LEN(A112)&gt;LEN(SUBSTITUTE(A112,"d","")))),"Revenda","Cliente"),"ERRO!")</f>
        <v>#REF!</v>
      </c>
      <c r="D112" s="1"/>
      <c r="E112" s="1"/>
      <c r="J112" s="1"/>
      <c r="K112" s="1"/>
      <c r="L112" s="1"/>
      <c r="Q112" s="1"/>
      <c r="AG112" s="98"/>
    </row>
    <row r="113" spans="1:33" x14ac:dyDescent="0.25">
      <c r="A113" s="2" t="e">
        <f>[1]Sheet1!A113</f>
        <v>#REF!</v>
      </c>
      <c r="B113" s="113" t="s">
        <v>142</v>
      </c>
      <c r="C113" s="114"/>
      <c r="D113" s="111" t="s">
        <v>143</v>
      </c>
      <c r="E113" s="112"/>
      <c r="F113" s="113" t="s">
        <v>144</v>
      </c>
      <c r="G113" s="114"/>
      <c r="H113" s="111" t="s">
        <v>145</v>
      </c>
      <c r="I113" s="112"/>
      <c r="J113" s="113" t="s">
        <v>146</v>
      </c>
      <c r="K113" s="114"/>
      <c r="L113" s="111" t="s">
        <v>147</v>
      </c>
      <c r="M113" s="112"/>
      <c r="N113" s="113" t="s">
        <v>148</v>
      </c>
      <c r="O113" s="114"/>
      <c r="P113" s="111" t="s">
        <v>149</v>
      </c>
      <c r="Q113" s="112"/>
      <c r="R113" s="113" t="s">
        <v>150</v>
      </c>
      <c r="S113" s="114"/>
      <c r="T113" s="111" t="s">
        <v>151</v>
      </c>
      <c r="U113" s="112"/>
      <c r="V113" s="113" t="s">
        <v>2</v>
      </c>
      <c r="W113" s="114"/>
      <c r="Y113" s="2"/>
      <c r="AG113" s="98"/>
    </row>
    <row r="114" spans="1:33" ht="15.75" thickBot="1" x14ac:dyDescent="0.3">
      <c r="A114" s="2" t="e">
        <f>[1]Sheet1!A114</f>
        <v>#REF!</v>
      </c>
      <c r="B114" s="50" t="e">
        <f t="shared" ref="B114" si="669">MID(A113,N120-3,4)</f>
        <v>#REF!</v>
      </c>
      <c r="C114" s="51" t="e">
        <f t="shared" ref="C114" si="670">MID(A113,N120+3,5)</f>
        <v>#REF!</v>
      </c>
      <c r="D114" s="53" t="e">
        <f t="shared" ref="D114" si="671">MID(A114,O120-3,4)</f>
        <v>#REF!</v>
      </c>
      <c r="E114" s="54" t="e">
        <f t="shared" ref="E114" si="672">MID(A114,O120+3,5)</f>
        <v>#REF!</v>
      </c>
      <c r="F114" s="50" t="e">
        <f t="shared" ref="F114" si="673">MID(A113,N121-3,4)</f>
        <v>#REF!</v>
      </c>
      <c r="G114" s="51" t="e">
        <f t="shared" ref="G114" si="674">MID(A113,N121+3,5)</f>
        <v>#REF!</v>
      </c>
      <c r="H114" s="53" t="e">
        <f t="shared" ref="H114" si="675">MID(A114,O121-3,4)</f>
        <v>#REF!</v>
      </c>
      <c r="I114" s="54" t="e">
        <f t="shared" ref="I114" si="676">MID(A114,O121+3,5)</f>
        <v>#REF!</v>
      </c>
      <c r="J114" s="50" t="e">
        <f t="shared" ref="J114" si="677">MID(A113,N122-3,4)</f>
        <v>#REF!</v>
      </c>
      <c r="K114" s="51" t="e">
        <f t="shared" ref="K114" si="678">MID(A113,N122+3,5)</f>
        <v>#REF!</v>
      </c>
      <c r="L114" s="53" t="e">
        <f t="shared" ref="L114" si="679">MID(A114,O122-3,4)</f>
        <v>#REF!</v>
      </c>
      <c r="M114" s="54" t="e">
        <f t="shared" ref="M114" si="680">MID(A114,O122+3,5)</f>
        <v>#REF!</v>
      </c>
      <c r="N114" s="50" t="e">
        <f t="shared" ref="N114" si="681">MID(A113,N123-3,4)</f>
        <v>#REF!</v>
      </c>
      <c r="O114" s="51" t="e">
        <f t="shared" ref="O114" si="682">MID(A113,N123+3,5)</f>
        <v>#REF!</v>
      </c>
      <c r="P114" s="53" t="e">
        <f t="shared" ref="P114" si="683">MID(A114,O123-3,4)</f>
        <v>#REF!</v>
      </c>
      <c r="Q114" s="54" t="e">
        <f t="shared" ref="Q114" si="684">MID(A114,O123+3,5)</f>
        <v>#REF!</v>
      </c>
      <c r="R114" s="50" t="e">
        <f t="shared" ref="R114" si="685">MID(A113,N124-3,4)</f>
        <v>#REF!</v>
      </c>
      <c r="S114" s="51" t="e">
        <f t="shared" ref="S114" si="686">MID(A113,N124+3,5)</f>
        <v>#REF!</v>
      </c>
      <c r="T114" s="53" t="e">
        <f t="shared" ref="T114" si="687">MID(A114,O124-3,4)</f>
        <v>#REF!</v>
      </c>
      <c r="U114" s="54" t="e">
        <f t="shared" ref="U114" si="688">MID(A114,O124+3,5)</f>
        <v>#REF!</v>
      </c>
      <c r="V114" s="50" t="e">
        <f t="shared" ref="V114" si="689">MID(A117,N125-2,3)</f>
        <v>#REF!</v>
      </c>
      <c r="W114" s="51" t="e">
        <f t="shared" ref="W114" si="690">MID(A117,N125+3,5)</f>
        <v>#REF!</v>
      </c>
      <c r="AG114" s="98"/>
    </row>
    <row r="115" spans="1:33" ht="29.25" thickBot="1" x14ac:dyDescent="0.3">
      <c r="A115" s="2" t="e">
        <f>[1]Sheet1!A115</f>
        <v>#REF!</v>
      </c>
      <c r="B115" s="50" t="e">
        <f t="shared" ref="B115:B178" si="691">SUBSTITUTE(B114,CHAR(10),"")</f>
        <v>#REF!</v>
      </c>
      <c r="C115" s="52" t="e">
        <f t="shared" ref="C115:C178" si="692">SUBSTITUTE(SUBSTITUTE(C114,CHAR(10),""),"/"," / ")</f>
        <v>#REF!</v>
      </c>
      <c r="D115" s="50" t="e">
        <f t="shared" ref="D115:V115" si="693">SUBSTITUTE(D114,CHAR(10),"")</f>
        <v>#REF!</v>
      </c>
      <c r="E115" s="52" t="e">
        <f t="shared" ref="E115:E178" si="694">SUBSTITUTE(SUBSTITUTE(E114,CHAR(10),""),"/"," / ")</f>
        <v>#REF!</v>
      </c>
      <c r="F115" s="50" t="e">
        <f t="shared" ref="F115:X115" si="695">SUBSTITUTE(F114,CHAR(10),"")</f>
        <v>#REF!</v>
      </c>
      <c r="G115" s="52" t="e">
        <f t="shared" ref="G115:G178" si="696">SUBSTITUTE(SUBSTITUTE(G114,CHAR(10),""),"/"," / ")</f>
        <v>#REF!</v>
      </c>
      <c r="H115" s="50" t="e">
        <f t="shared" ref="H115:Z115" si="697">SUBSTITUTE(H114,CHAR(10),"")</f>
        <v>#REF!</v>
      </c>
      <c r="I115" s="52" t="e">
        <f t="shared" ref="I115:I178" si="698">SUBSTITUTE(SUBSTITUTE(I114,CHAR(10),""),"/"," / ")</f>
        <v>#REF!</v>
      </c>
      <c r="J115" s="50" t="e">
        <f t="shared" ref="J115:AB115" si="699">SUBSTITUTE(J114,CHAR(10),"")</f>
        <v>#REF!</v>
      </c>
      <c r="K115" s="52" t="e">
        <f t="shared" ref="K115:K178" si="700">SUBSTITUTE(SUBSTITUTE(K114,CHAR(10),""),"/"," / ")</f>
        <v>#REF!</v>
      </c>
      <c r="L115" s="50" t="e">
        <f t="shared" ref="L115:AD115" si="701">SUBSTITUTE(L114,CHAR(10),"")</f>
        <v>#REF!</v>
      </c>
      <c r="M115" s="52" t="e">
        <f t="shared" ref="M115:M178" si="702">SUBSTITUTE(SUBSTITUTE(M114,CHAR(10),""),"/"," / ")</f>
        <v>#REF!</v>
      </c>
      <c r="N115" s="50" t="e">
        <f t="shared" ref="N115:AF115" si="703">SUBSTITUTE(N114,CHAR(10),"")</f>
        <v>#REF!</v>
      </c>
      <c r="O115" s="52" t="e">
        <f t="shared" ref="O115:O178" si="704">SUBSTITUTE(SUBSTITUTE(O114,CHAR(10),""),"/"," / ")</f>
        <v>#REF!</v>
      </c>
      <c r="P115" s="50" t="e">
        <f t="shared" ref="P115:AF115" si="705">SUBSTITUTE(P114,CHAR(10),"")</f>
        <v>#REF!</v>
      </c>
      <c r="Q115" s="52" t="e">
        <f t="shared" ref="Q115:Q178" si="706">SUBSTITUTE(SUBSTITUTE(Q114,CHAR(10),""),"/"," / ")</f>
        <v>#REF!</v>
      </c>
      <c r="R115" s="50" t="e">
        <f t="shared" ref="R115:AF115" si="707">SUBSTITUTE(R114,CHAR(10),"")</f>
        <v>#REF!</v>
      </c>
      <c r="S115" s="52" t="e">
        <f t="shared" ref="S115:S178" si="708">SUBSTITUTE(SUBSTITUTE(S114,CHAR(10),""),"/"," / ")</f>
        <v>#REF!</v>
      </c>
      <c r="T115" s="50" t="e">
        <f t="shared" ref="T115:AF115" si="709">SUBSTITUTE(T114,CHAR(10),"")</f>
        <v>#REF!</v>
      </c>
      <c r="U115" s="52" t="e">
        <f t="shared" ref="U115:U178" si="710">SUBSTITUTE(SUBSTITUTE(U114,CHAR(10),""),"/"," / ")</f>
        <v>#REF!</v>
      </c>
      <c r="V115" s="50" t="e">
        <f t="shared" ref="V115:AF115" si="711">SUBSTITUTE(V114,CHAR(10),"")</f>
        <v>#REF!</v>
      </c>
      <c r="W115" s="52" t="e">
        <f t="shared" ref="W115:W178" si="712">SUBSTITUTE(SUBSTITUTE(W114,CHAR(10),""),"/"," / ")</f>
        <v>#REF!</v>
      </c>
      <c r="Y115" s="86" t="s">
        <v>206</v>
      </c>
      <c r="Z115" s="122" t="e">
        <f t="shared" ref="Z115:Z178" si="713">FIND(",",A116)</f>
        <v>#REF!</v>
      </c>
      <c r="AG115" s="98"/>
    </row>
    <row r="116" spans="1:33" ht="15.75" customHeight="1" thickBot="1" x14ac:dyDescent="0.3">
      <c r="A116" s="2" t="e">
        <f>SUBSTITUTE([1]Sheet1!A116,"/","7")</f>
        <v>#REF!</v>
      </c>
      <c r="B116" s="109" t="str">
        <f>IFERROR(VLOOKUP("*"&amp;Sheet1!B115&amp;" -"&amp;Sheet1!C115&amp;"*",Tabela3[[x]:[c]],1,FALSE),"0% -Sem Serviço")</f>
        <v>0% -Sem Serviço</v>
      </c>
      <c r="C116" s="110"/>
      <c r="D116" s="109" t="str">
        <f>IFERROR(VLOOKUP("*"&amp;Sheet1!D115&amp;" -"&amp;Sheet1!E115&amp;"*",Tabela3[[x]:[c]],1,FALSE),"0% -Sem Serviço")</f>
        <v>0% -Sem Serviço</v>
      </c>
      <c r="E116" s="110"/>
      <c r="F116" s="109" t="str">
        <f>IFERROR(VLOOKUP("*"&amp;Sheet1!F115&amp;" -"&amp;Sheet1!G115&amp;"*",Tabela3[[x]:[c]],1,FALSE),"0% -Sem Serviço")</f>
        <v>0% -Sem Serviço</v>
      </c>
      <c r="G116" s="110"/>
      <c r="H116" s="109" t="str">
        <f>IFERROR(VLOOKUP("*"&amp;Sheet1!H115&amp;" -"&amp;Sheet1!I115&amp;"*",Tabela3[[x]:[c]],1,FALSE),"0% -Sem Serviço")</f>
        <v>0% -Sem Serviço</v>
      </c>
      <c r="I116" s="110"/>
      <c r="J116" s="109" t="str">
        <f>IFERROR(VLOOKUP("*"&amp;Sheet1!J115&amp;" -"&amp;Sheet1!K115&amp;"*",Tabela3[[x]:[c]],1,FALSE),"0% -Sem Serviço")</f>
        <v>0% -Sem Serviço</v>
      </c>
      <c r="K116" s="110"/>
      <c r="L116" s="109" t="str">
        <f>IFERROR(VLOOKUP("*"&amp;Sheet1!L115&amp;" -"&amp;Sheet1!M115&amp;"*",Tabela3[[x]:[c]],1,FALSE),"0% -Sem Serviço")</f>
        <v>0% -Sem Serviço</v>
      </c>
      <c r="M116" s="110"/>
      <c r="N116" s="109" t="str">
        <f>IFERROR(VLOOKUP("*"&amp;Sheet1!N115&amp;" -"&amp;Sheet1!O115&amp;"*",Tabela3[[x]:[c]],1,FALSE),"0% -Sem Serviço")</f>
        <v>0% -Sem Serviço</v>
      </c>
      <c r="O116" s="110"/>
      <c r="P116" s="109" t="str">
        <f>IFERROR(VLOOKUP("*"&amp;Sheet1!P115&amp;" -"&amp;Sheet1!Q115&amp;"*",Tabela3[[x]:[c]],1,FALSE),"0% -Sem Serviço")</f>
        <v>0% -Sem Serviço</v>
      </c>
      <c r="Q116" s="110"/>
      <c r="R116" s="109" t="str">
        <f>IFERROR(VLOOKUP("*"&amp;Sheet1!R115&amp;" -"&amp;Sheet1!S115&amp;"*",Tabela3[[x]:[c]],1,FALSE),"0% -Sem Serviço")</f>
        <v>0% -Sem Serviço</v>
      </c>
      <c r="S116" s="110"/>
      <c r="T116" s="109" t="str">
        <f>IFERROR(VLOOKUP("*"&amp;Sheet1!T115&amp;" -"&amp;Sheet1!U115&amp;"*",Tabela3[[x]:[c]],1,FALSE),"0% -Sem Serviço")</f>
        <v>0% -Sem Serviço</v>
      </c>
      <c r="U116" s="110"/>
      <c r="V116" s="109" t="str">
        <f>IFERROR(VLOOKUP("*"&amp;Sheet1!V115&amp;" -"&amp;Sheet1!W115&amp;"*",Tabela2[[x]:[c]],1,FALSE),"0% -Sem Serviço")</f>
        <v>0% -Sem Serviço</v>
      </c>
      <c r="W116" s="110"/>
      <c r="Y116" s="87" t="e">
        <f t="shared" ref="Y116:Y179" si="714">MID(A116,1,Z115-1)&amp;""&amp;MID(A116,Z115,3)</f>
        <v>#REF!</v>
      </c>
      <c r="Z116" s="123"/>
      <c r="AG116" s="98"/>
    </row>
    <row r="117" spans="1:33" ht="32.25" thickBot="1" x14ac:dyDescent="0.3">
      <c r="A117" s="2" t="e">
        <f>SUBSTITUTE([1]Sheet1!A117,"/","7")</f>
        <v>#REF!</v>
      </c>
      <c r="B117" s="49" t="s">
        <v>183</v>
      </c>
      <c r="C117" s="48" t="e">
        <f t="shared" ref="C117:C180" si="715">IF($A$15="Manter",IF(B118=0,"Sem Impressão",IF(IFERROR(FIND("P",B118),0)&gt;0,"Preto",IF(IFERROR(FIND("S",B118),0)&gt;0,"Sem Impressão",IF(IFERROR(FIND("C",B118),0)&gt;0,"Cinza",IF(IFERROR(FIND("V",B118),0)&gt;0,"Vermelho",IF(IFERROR(FIND("A",B118),0)&gt;0,"Azul",IF(IFERROR(FIND("D",B118),0)&gt;0,"Dourado",IF(IFERROR(FIND("B",B118),0)&gt;0,"Branco","Sem Impressão")))))))),$A$15)</f>
        <v>#REF!</v>
      </c>
      <c r="D117" s="47" t="s">
        <v>184</v>
      </c>
      <c r="E117" s="48" t="e">
        <f t="shared" ref="E117:E180" si="716">IF($A$16="Manter",IF(C118=0,"Sem Impressão",IF(IFERROR(FIND("P",C118),0)&gt;0,"Preto",IF(IFERROR(FIND("S",C118),0)&gt;0,"Sem Impressão",IF(IFERROR(FIND("C",C118),0)&gt;0,"Cinza",IF(IFERROR(FIND("V",C118),0)&gt;0,"Vermelho",IF(IFERROR(FIND("A",C118),0)&gt;0,"Azul",IF(IFERROR(FIND("D",C118),0)&gt;0,"Dourado",IF(IFERROR(FIND("B",C118),0)&gt;0,"Branco","Sem Impressão")))))))),$A$16)</f>
        <v>#REF!</v>
      </c>
      <c r="F117" s="47" t="s">
        <v>185</v>
      </c>
      <c r="G117" s="48" t="e">
        <f t="shared" ref="G117:G180" si="717">IF($A$17="Manter",IF(D118=0,"Sem Impressão",IF(IFERROR(FIND("P",D118),0)&gt;0,"Preto",IF(IFERROR(FIND("S",D118),0)&gt;0,"Sem Impressão",IF(IFERROR(FIND("C",D118),0)&gt;0,"Cinza",IF(IFERROR(FIND("V",D118),0)&gt;0,"Vermelho",IF(IFERROR(FIND("A",D118),0)&gt;0,"Azul",IF(IFERROR(FIND("D",D118),0)&gt;0,"Dourado",IF(IFERROR(FIND("B",D118),0)&gt;0,"Branco","Sem Impressão")))))))),$A$17)</f>
        <v>#REF!</v>
      </c>
      <c r="H117" s="47" t="s">
        <v>186</v>
      </c>
      <c r="I117" s="48" t="e">
        <f t="shared" ref="I117:I180" si="718">IF($A$18="Manter",IF(E118=0,"Sem Impressão",IF(IFERROR(FIND("P",E118),0)&gt;0,"Preto",IF(IFERROR(FIND("S",E118),0)&gt;0,"Sem Impressão",IF(IFERROR(FIND("C",E118),0)&gt;0,"Cinza",IF(IFERROR(FIND("V",E118),0)&gt;0,"Vermelho",IF(IFERROR(FIND("A",E118),0)&gt;0,"Azul",IF(IFERROR(FIND("D",E118),0)&gt;0,"Dourado",IF(IFERROR(FIND("B",E118),0)&gt;0,"Branco","Sem Impressão")))))))),$A$18)</f>
        <v>#REF!</v>
      </c>
      <c r="J117" s="47" t="s">
        <v>187</v>
      </c>
      <c r="K117" s="48" t="e">
        <f t="shared" ref="K117:K180" si="719">IF($A$19="Manter",IF(F118=0,"Sem Impressão",IF(IFERROR(FIND("P",F118),0)&gt;0,"Preto",IF(IFERROR(FIND("S",F118),0)&gt;0,"Sem Impressão",IF(IFERROR(FIND("C",F118),0)&gt;0,"Cinza",IF(IFERROR(FIND("V",F118),0)&gt;0,"Vermelho",IF(IFERROR(FIND("A",F118),0)&gt;0,"Azul",IF(IFERROR(FIND("D",F118),0)&gt;0,"Dourado",IF(IFERROR(FIND("B",F118),0)&gt;0,"Branco","Sem Impressão")))))))),$A$19)</f>
        <v>#REF!</v>
      </c>
      <c r="L117" s="47" t="s">
        <v>188</v>
      </c>
      <c r="M117" s="48" t="e">
        <f t="shared" ref="M117:M180" si="720">IF($A$20="Manter",IF(G118=0,"Sem Impressão",IF(IFERROR(FIND("P",G118),0)&gt;0,"Preto",IF(IFERROR(FIND("S",G118),0)&gt;0,"Sem Impressão",IF(IFERROR(FIND("C",G118),0)&gt;0,"Cinza",IF(IFERROR(FIND("V",G118),0)&gt;0,"Vermelho",IF(IFERROR(FIND("A",G118),0)&gt;0,"Azul",IF(IFERROR(FIND("D",G118),0)&gt;0,"Dourado",IF(IFERROR(FIND("B",G118),0)&gt;0,"Branco","Sem Impressão")))))))),$A$20)</f>
        <v>#REF!</v>
      </c>
      <c r="N117" s="47" t="s">
        <v>189</v>
      </c>
      <c r="O117" s="48" t="e">
        <f t="shared" ref="O117:O180" si="721">IF($A$21="Manter",IF(H118=0,"Sem Impressão",IF(IFERROR(FIND("P",H118),0)&gt;0,"Preto",IF(IFERROR(FIND("S",H118),0)&gt;0,"Sem Impressão",IF(IFERROR(FIND("C",H118),0)&gt;0,"Cinza",IF(IFERROR(FIND("V",H118),0)&gt;0,"Vermelho",IF(IFERROR(FIND("A",H118),0)&gt;0,"Azul",IF(IFERROR(FIND("D",H118),0)&gt;0,"Dourado",IF(IFERROR(FIND("B",H118),0)&gt;0,"Branco","Sem Impressão")))))))),$A$21)</f>
        <v>#REF!</v>
      </c>
      <c r="AG117" s="98"/>
    </row>
    <row r="118" spans="1:33" ht="18.75" customHeight="1" thickBot="1" x14ac:dyDescent="0.3">
      <c r="A118" s="2" t="e">
        <f>[1]Sheet1!A118</f>
        <v>#REF!</v>
      </c>
      <c r="B118" s="49" t="e">
        <f>[1]Sheet1!B118</f>
        <v>#REF!</v>
      </c>
      <c r="C118" s="49" t="e">
        <f>[1]Sheet1!C118</f>
        <v>#REF!</v>
      </c>
      <c r="D118" s="49" t="e">
        <f>[1]Sheet1!D118</f>
        <v>#REF!</v>
      </c>
      <c r="E118" s="49" t="e">
        <f>[1]Sheet1!E118</f>
        <v>#REF!</v>
      </c>
      <c r="F118" s="49" t="e">
        <f>[1]Sheet1!F118</f>
        <v>#REF!</v>
      </c>
      <c r="G118" s="49" t="e">
        <f>[1]Sheet1!G118</f>
        <v>#REF!</v>
      </c>
      <c r="H118" s="49" t="e">
        <f>[1]Sheet1!H118</f>
        <v>#REF!</v>
      </c>
      <c r="L118" s="1"/>
      <c r="N118" s="1"/>
      <c r="P118" s="43"/>
      <c r="Q118" s="1"/>
      <c r="R118" s="1" t="s">
        <v>181</v>
      </c>
      <c r="S118" s="100" t="s">
        <v>153</v>
      </c>
      <c r="T118" s="64" t="s">
        <v>7</v>
      </c>
      <c r="U118" s="64" t="s">
        <v>4</v>
      </c>
      <c r="V118" s="65" t="s">
        <v>152</v>
      </c>
      <c r="AG118" s="98"/>
    </row>
    <row r="119" spans="1:33" ht="18.75" customHeight="1" thickBot="1" x14ac:dyDescent="0.3">
      <c r="A119" s="2" t="e">
        <f>[1]Sheet1!A119</f>
        <v>#REF!</v>
      </c>
      <c r="B119" s="43"/>
      <c r="C119" s="83" t="s">
        <v>202</v>
      </c>
      <c r="D119" s="83" t="s">
        <v>203</v>
      </c>
      <c r="E119" s="83" t="s">
        <v>204</v>
      </c>
      <c r="F119" s="84" t="s">
        <v>205</v>
      </c>
      <c r="G119" s="103" t="s">
        <v>155</v>
      </c>
      <c r="H119" s="69" t="s">
        <v>7</v>
      </c>
      <c r="I119" s="69" t="s">
        <v>3</v>
      </c>
      <c r="J119" s="69" t="s">
        <v>4</v>
      </c>
      <c r="K119" s="70" t="s">
        <v>6</v>
      </c>
      <c r="L119" s="94" t="s">
        <v>154</v>
      </c>
      <c r="M119" s="64" t="s">
        <v>139</v>
      </c>
      <c r="N119" s="64" t="s">
        <v>140</v>
      </c>
      <c r="O119" s="65" t="s">
        <v>141</v>
      </c>
      <c r="P119" s="1"/>
      <c r="Q119" s="1"/>
      <c r="R119" s="1"/>
      <c r="S119" s="101"/>
      <c r="T119" s="45">
        <v>1</v>
      </c>
      <c r="U119" s="45" t="e">
        <f t="shared" ref="U119" si="722">FIND(" ",AD109)</f>
        <v>#REF!</v>
      </c>
      <c r="V119" s="66" t="e">
        <f t="shared" ref="V119" si="723">FIND(CHAR(10),AD109)</f>
        <v>#REF!</v>
      </c>
      <c r="W119" s="119" t="s">
        <v>200</v>
      </c>
      <c r="X119" s="120"/>
      <c r="Y119" s="120"/>
      <c r="Z119" s="120"/>
      <c r="AA119" s="120"/>
      <c r="AB119" s="121"/>
      <c r="AG119" s="98"/>
    </row>
    <row r="120" spans="1:33" ht="18.75" customHeight="1" thickBot="1" x14ac:dyDescent="0.3">
      <c r="A120" s="2" t="e">
        <f>[1]Sheet1!A120</f>
        <v>#REF!</v>
      </c>
      <c r="B120" s="80" t="s">
        <v>201</v>
      </c>
      <c r="C120" s="81" t="e" cm="1">
        <f t="array" ref="C120">IF(AE121="Manter",IFERROR(IF(SUBSTITUTE(MID($A$10,AB120,AB121-AB120),CHAR(10),"")*1&gt;100,SUBSTITUTE(MID($A$10,AB120,AB121-AB120),CHAR(10),"")*1/100,SUBSTITUTE(MID($A$10,AB120,AB121-AB120),CHAR(10),"")*1),0),IF(AE121="Não",0,IF(AE121="Sim",_xlfn.IFS(AND(C106&gt;0,C106&lt;=22),0.5,AND(C106&gt;22,C106&lt;=32),0.7,AND(C106&gt;32,C106&lt;=40),0.7,AND(C106&gt;40,C106&lt;=50),0.9,C106&gt;50,1.5))))</f>
        <v>#REF!</v>
      </c>
      <c r="D120" s="81">
        <f t="shared" ref="D120" si="724">IFERROR(IF(SUBSTITUTE(MID($A$10,AB121,AB122-AB121),CHAR(10),"")*1&gt;100,SUBSTITUTE(MID($A$10,AB121,AB122-AB121),CHAR(10),"")*1/100,SUBSTITUTE(MID($A$10,AB121,AB122-AB121),CHAR(10),"")*1),0)</f>
        <v>0</v>
      </c>
      <c r="E120" s="81">
        <f t="shared" ref="E120" si="725">IFERROR(IF(SUBSTITUTE(MID($A$10,AB122,AB123-AB122),CHAR(10),"")*1&gt;100,SUBSTITUTE(MID($A$10,AB122,AB123-AB122),CHAR(10),"")*1/100,SUBSTITUTE(MID($A$10,AB122,AB123-AB122),CHAR(10),"")*1),0)</f>
        <v>0</v>
      </c>
      <c r="F120" s="82">
        <f t="shared" ref="F120" si="726">IFERROR(IF(SUBSTITUTE(TRIM(MID($A$10,AB123,AB124-AB123)),CHAR(10),"")*1&gt;100,SUBSTITUTE(TRIM(MID($A$10,AB123,AB124-AB123)),CHAR(10),"")*1/100,SUBSTITUTE(TRIM(MID($A$10,AB123,AB124-AB123)),CHAR(10),"")*1),0)</f>
        <v>0</v>
      </c>
      <c r="G120" s="104"/>
      <c r="H120" s="44">
        <v>1</v>
      </c>
      <c r="I120" s="44" t="e">
        <f t="shared" ref="I120" si="727">FIND(CHAR(10),A108)</f>
        <v>#REF!</v>
      </c>
      <c r="J120" s="44" t="e">
        <f t="shared" ref="J120" si="728">FIND(" ",A108)</f>
        <v>#REF!</v>
      </c>
      <c r="K120" s="71"/>
      <c r="L120" s="95"/>
      <c r="M120" s="45">
        <v>1</v>
      </c>
      <c r="N120" s="45" t="e">
        <f t="shared" ref="N120" si="729">FIND("%",A113)</f>
        <v>#REF!</v>
      </c>
      <c r="O120" s="66" t="e">
        <f t="shared" ref="O120" si="730">FIND("%",A114)</f>
        <v>#REF!</v>
      </c>
      <c r="P120" s="106" t="s">
        <v>182</v>
      </c>
      <c r="Q120" s="74">
        <v>1</v>
      </c>
      <c r="R120" s="75" t="e">
        <f t="shared" ref="R120" si="731">FIND(CHAR(10),A117,FIND(CHAR(10),A117)+1)</f>
        <v>#REF!</v>
      </c>
      <c r="S120" s="101"/>
      <c r="T120" s="45">
        <v>2</v>
      </c>
      <c r="U120" s="45" t="e">
        <f t="shared" ref="U120" si="732">FIND(" ",AD109,FIND(" ",AD109)+1)</f>
        <v>#REF!</v>
      </c>
      <c r="V120" s="66" t="e">
        <f t="shared" ref="V120" si="733">FIND(CHAR(10),AD109,FIND(CHAR(10),AD109)+1)</f>
        <v>#REF!</v>
      </c>
      <c r="W120" s="78"/>
      <c r="X120" s="46"/>
      <c r="Y120" s="46"/>
      <c r="Z120" s="46"/>
      <c r="AA120" s="46"/>
      <c r="AB120" s="54">
        <v>1</v>
      </c>
      <c r="AC120" s="64"/>
      <c r="AD120" s="64" t="s">
        <v>210</v>
      </c>
      <c r="AE120" s="64" t="s">
        <v>211</v>
      </c>
      <c r="AG120" s="98"/>
    </row>
    <row r="121" spans="1:33" ht="18.75" customHeight="1" thickBot="1" x14ac:dyDescent="0.3">
      <c r="A121" s="2" t="e">
        <f>[1]Sheet1!A121</f>
        <v>#REF!</v>
      </c>
      <c r="B121" s="100" t="s">
        <v>156</v>
      </c>
      <c r="C121" s="64" t="s">
        <v>0</v>
      </c>
      <c r="D121" s="64" t="s">
        <v>1</v>
      </c>
      <c r="E121" s="64"/>
      <c r="F121" s="65" t="s">
        <v>2</v>
      </c>
      <c r="G121" s="104"/>
      <c r="H121" s="44">
        <v>2</v>
      </c>
      <c r="I121" s="44" t="e">
        <f t="shared" ref="I121" si="734">FIND(CHAR(10),A108,FIND(CHAR(10),A108)+1)</f>
        <v>#REF!</v>
      </c>
      <c r="J121" s="44" t="e">
        <f t="shared" ref="J121" si="735">FIND(" ",A108,FIND(" ",A108)+1)</f>
        <v>#REF!</v>
      </c>
      <c r="K121" s="71" t="e">
        <f t="shared" ref="K121" si="736">MID(A108,I121,I122-I121)</f>
        <v>#REF!</v>
      </c>
      <c r="L121" s="95"/>
      <c r="M121" s="45">
        <v>2</v>
      </c>
      <c r="N121" s="45" t="e">
        <f t="shared" ref="N121" si="737">FIND("%",A113,FIND("%",A113)+1)</f>
        <v>#REF!</v>
      </c>
      <c r="O121" s="66" t="e">
        <f t="shared" ref="O121" si="738">FIND("%",A114,FIND("%",A114)+1)</f>
        <v>#REF!</v>
      </c>
      <c r="P121" s="107"/>
      <c r="Q121" s="46">
        <v>2</v>
      </c>
      <c r="R121" s="54" t="e">
        <f t="shared" ref="R121" si="739">FIND(CHAR(10),A117,FIND(CHAR(10),A117,FIND(CHAR(10),A117,FIND(CHAR(10),A117)+1)+1)+1)</f>
        <v>#REF!</v>
      </c>
      <c r="S121" s="101"/>
      <c r="T121" s="45">
        <v>3</v>
      </c>
      <c r="U121" s="45" t="e">
        <f t="shared" ref="U121" si="740">FIND(" ",AD109,FIND(" ",AD109,FIND(" ",AD109)+1)+1)</f>
        <v>#REF!</v>
      </c>
      <c r="V121" s="66" t="e">
        <f t="shared" ref="V121" si="741">FIND(CHAR(10),AD109,FIND(CHAR(10),AD109,FIND(CHAR(10),AD109)+1)+1)</f>
        <v>#REF!</v>
      </c>
      <c r="W121" s="78">
        <v>1</v>
      </c>
      <c r="X121" s="46" t="e">
        <f t="shared" ref="X121" si="742">FIND(CHAR(10),A115)</f>
        <v>#REF!</v>
      </c>
      <c r="Y121" s="46" t="e">
        <f t="shared" ref="Y121" si="743">X121</f>
        <v>#REF!</v>
      </c>
      <c r="Z121" s="46" t="e">
        <f t="shared" ref="Z121" si="744">IF(Y121=Z120,"Não","Sim")</f>
        <v>#REF!</v>
      </c>
      <c r="AA121" s="46">
        <f t="shared" ref="AA121" si="745">Z125-3</f>
        <v>-3</v>
      </c>
      <c r="AB121" s="54">
        <f t="shared" ref="AB121:AB122" si="746">IFERROR(_xlfn.XLOOKUP(AA121,$W$16:$W$20,$Y$16:$Y$20),1)</f>
        <v>1</v>
      </c>
      <c r="AC121" s="64" t="s">
        <v>202</v>
      </c>
      <c r="AD121" s="64" t="e">
        <f>[1]Sheet1!$A$55</f>
        <v>#REF!</v>
      </c>
      <c r="AE121" s="64" t="e">
        <f>[1]Sheet1!$A$59</f>
        <v>#REF!</v>
      </c>
      <c r="AG121" s="98"/>
    </row>
    <row r="122" spans="1:33" ht="18.75" customHeight="1" thickBot="1" x14ac:dyDescent="0.3">
      <c r="A122" s="2" t="e">
        <f>[1]Sheet1!A122</f>
        <v>#REF!</v>
      </c>
      <c r="B122" s="101"/>
      <c r="C122" s="45" t="e">
        <f t="shared" ref="C122" si="747">LEFT(A106,SEARCH(" ",A106))</f>
        <v>#REF!</v>
      </c>
      <c r="D122" s="45" t="e">
        <f t="shared" ref="D122:D185" si="748">SUBSTITUTE(SUBSTITUTE(SUBSTITUTE(LEFT(C123,SEARCH(" ",C123)),".",",")," ",""),CHAR(10),"")*1</f>
        <v>#REF!</v>
      </c>
      <c r="E122" s="45"/>
      <c r="F122" s="66" t="e">
        <f t="shared" ref="F122:F185" si="749">FIND(CHAR(10),C123)</f>
        <v>#REF!</v>
      </c>
      <c r="G122" s="104"/>
      <c r="H122" s="44">
        <v>3</v>
      </c>
      <c r="I122" s="44" t="e">
        <f t="shared" ref="I122" si="750">FIND(CHAR(10),A108,FIND(CHAR(10),A108,FIND(CHAR(10),A108)+1)+1)</f>
        <v>#REF!</v>
      </c>
      <c r="J122" s="44" t="e">
        <f t="shared" ref="J122" si="751">FIND(" ",A108,FIND(" ",A108,FIND(" ",A108)+1)+1)</f>
        <v>#REF!</v>
      </c>
      <c r="K122" s="71" t="e">
        <f t="shared" ref="K122:K185" si="752">FIND(" ",K121)</f>
        <v>#REF!</v>
      </c>
      <c r="L122" s="95"/>
      <c r="M122" s="45">
        <v>3</v>
      </c>
      <c r="N122" s="45" t="e">
        <f t="shared" ref="N122" si="753">FIND("%",A113,FIND("%",A113,FIND("%",A113)+1)+1)</f>
        <v>#REF!</v>
      </c>
      <c r="O122" s="66" t="e">
        <f t="shared" ref="O122" si="754">FIND("%",A114,FIND("%",A114,FIND("%",A114)+1)+1)</f>
        <v>#REF!</v>
      </c>
      <c r="P122" s="107"/>
      <c r="Q122" s="46">
        <v>3</v>
      </c>
      <c r="R122" s="54" t="e">
        <f t="shared" ref="R122" si="755">FIND(CHAR(10),A117,FIND(CHAR(10),A117,FIND(CHAR(10),A117,FIND(CHAR(10),A117,FIND(CHAR(10),A117,FIND(CHAR(10),A117)+1)+1)+1)+1)+1)</f>
        <v>#REF!</v>
      </c>
      <c r="S122" s="101"/>
      <c r="T122" s="45">
        <v>4</v>
      </c>
      <c r="U122" s="45" t="e">
        <f t="shared" ref="U122" si="756">FIND(" ",AD109,FIND(" ",AD109,FIND(" ",AD109,FIND(" ",AD109)+1)+1)+1)</f>
        <v>#REF!</v>
      </c>
      <c r="V122" s="66" t="e">
        <f t="shared" ref="V122" si="757">FIND(CHAR(10),AD109,FIND(CHAR(10),AD109,FIND(CHAR(10),AD109,FIND(CHAR(10),AD109)+1)+1)+1)</f>
        <v>#REF!</v>
      </c>
      <c r="W122" s="78">
        <v>2</v>
      </c>
      <c r="X122" s="46" t="e">
        <f t="shared" ref="X122" si="758">FIND(CHAR(10),A115,X121+1)</f>
        <v>#REF!</v>
      </c>
      <c r="Y122" s="46" t="e">
        <f t="shared" ref="Y122" si="759">IFERROR(X122,X121)</f>
        <v>#REF!</v>
      </c>
      <c r="Z122" s="46" t="e">
        <f t="shared" ref="Z122:Z124" si="760">IF(Y122=Y121,"Não","Sim")</f>
        <v>#REF!</v>
      </c>
      <c r="AA122" s="46">
        <f t="shared" ref="AA122" si="761">Z125-2</f>
        <v>-2</v>
      </c>
      <c r="AB122" s="54">
        <f t="shared" si="746"/>
        <v>1</v>
      </c>
      <c r="AC122" s="64" t="s">
        <v>207</v>
      </c>
      <c r="AD122" s="64" t="e">
        <f>[1]Sheet1!$A$56</f>
        <v>#REF!</v>
      </c>
      <c r="AE122" s="64" t="e">
        <f>[1]Sheet1!$A$60</f>
        <v>#REF!</v>
      </c>
      <c r="AG122" s="98"/>
    </row>
    <row r="123" spans="1:33" ht="18.75" customHeight="1" thickBot="1" x14ac:dyDescent="0.3">
      <c r="A123" s="2" t="e">
        <f>[1]Sheet1!A123</f>
        <v>#REF!</v>
      </c>
      <c r="B123" s="101"/>
      <c r="C123" s="45" t="e">
        <f t="shared" ref="C123" si="762">TRIM(MID(A106,LEN(C122),50))</f>
        <v>#REF!</v>
      </c>
      <c r="D123" s="45" t="e">
        <f t="shared" ref="D123:D186" si="763">D122+1-1</f>
        <v>#REF!</v>
      </c>
      <c r="E123" s="45"/>
      <c r="F123" s="66" t="e">
        <f t="shared" ref="F123" si="764">TRIM(MID(C123,LEN(F125),F122-LEN(D123)))</f>
        <v>#REF!</v>
      </c>
      <c r="G123" s="104"/>
      <c r="H123" s="44">
        <v>4</v>
      </c>
      <c r="I123" s="44" t="e">
        <f t="shared" ref="I123" si="765">FIND(CHAR(10),A108,FIND(CHAR(10),A108,FIND(CHAR(10),A108,FIND(CHAR(10),A108)+1)+1)+1)</f>
        <v>#REF!</v>
      </c>
      <c r="J123" s="44" t="e">
        <f t="shared" ref="J123" si="766">FIND(" ",A108,FIND(" ",A108,FIND(" ",A108,FIND(" ",A108)+1)+1)+1)</f>
        <v>#REF!</v>
      </c>
      <c r="K123" s="71"/>
      <c r="L123" s="95"/>
      <c r="M123" s="45">
        <v>4</v>
      </c>
      <c r="N123" s="45" t="e">
        <f t="shared" ref="N123" si="767">FIND("%",A113,FIND("%",A113,FIND("%",A113,FIND("%",A113)+1)+1)+1)</f>
        <v>#REF!</v>
      </c>
      <c r="O123" s="66" t="e">
        <f t="shared" ref="O123" si="768">FIND("%",A114,FIND("%",A114,FIND("%",A114,FIND("%",A114)+1)+1)+1)</f>
        <v>#REF!</v>
      </c>
      <c r="P123" s="107"/>
      <c r="Q123" s="46">
        <v>4</v>
      </c>
      <c r="R123" s="54" t="e">
        <f t="shared" ref="R123" si="769">FIND(CHAR(10),A117,FIND(CHAR(10),A117,FIND(CHAR(10),A117,FIND(CHAR(10),A117,FIND(CHAR(10),A117,FIND(CHAR(10),A117,FIND(CHAR(10),A117,FIND(CHAR(10),A117)+1)+1)+1)+1)+1)+1)+1)</f>
        <v>#REF!</v>
      </c>
      <c r="S123" s="101"/>
      <c r="T123" s="45">
        <v>5</v>
      </c>
      <c r="U123" s="45" t="e">
        <f t="shared" ref="U123" si="770">FIND(" ",AD109,FIND(" ",AD109,FIND(" ",AD109,FIND(" ",AD109,FIND(" ",AD109)+1)+1)+1)+1)</f>
        <v>#REF!</v>
      </c>
      <c r="V123" s="66" t="e">
        <f t="shared" ref="V123" si="771">FIND(CHAR(10),AD109,FIND(CHAR(10),AD109,FIND(CHAR(10),AD109,FIND(CHAR(10),AD109,FIND(CHAR(10),AD109)+1)+1)+1)+1)</f>
        <v>#REF!</v>
      </c>
      <c r="W123" s="78">
        <v>3</v>
      </c>
      <c r="X123" s="46" t="e">
        <f t="shared" ref="X123" si="772">FIND(CHAR(10),A115,X122+1)</f>
        <v>#REF!</v>
      </c>
      <c r="Y123" s="46" t="e">
        <f t="shared" ref="Y123" si="773">IFERROR(X123,IFERROR(X122,X121))</f>
        <v>#REF!</v>
      </c>
      <c r="Z123" s="46" t="e">
        <f t="shared" si="760"/>
        <v>#REF!</v>
      </c>
      <c r="AA123" s="46">
        <f t="shared" ref="AA123" si="774">Z125-1</f>
        <v>-1</v>
      </c>
      <c r="AB123" s="54" t="e">
        <f t="shared" ref="AB123:AB124" si="775">_xlfn.XLOOKUP(AA123,$W$16:$W$20,$Y$16:$Y$20)</f>
        <v>#N/A</v>
      </c>
      <c r="AC123" s="64" t="s">
        <v>208</v>
      </c>
      <c r="AD123" s="64" t="e">
        <f>[1]Sheet1!$A$57</f>
        <v>#REF!</v>
      </c>
      <c r="AE123" s="64" t="e">
        <f>[1]Sheet1!$A$61</f>
        <v>#REF!</v>
      </c>
      <c r="AG123" s="98"/>
    </row>
    <row r="124" spans="1:33" ht="18.75" customHeight="1" x14ac:dyDescent="0.25">
      <c r="A124" s="2" t="e">
        <f>[1]Sheet1!A124</f>
        <v>#REF!</v>
      </c>
      <c r="B124" s="101"/>
      <c r="C124" s="45" t="e">
        <f t="shared" ref="C124" si="776">SUBSTITUTE(SUBSTITUTE(SUBSTITUTE(C122,CHAR(10),"")," ",""),".",",")*1</f>
        <v>#REF!</v>
      </c>
      <c r="D124" s="45"/>
      <c r="E124" s="45"/>
      <c r="F124" s="66" t="e">
        <f t="shared" ref="F124:F187" si="777">SUBSTITUTE(SUBSTITUTE(SUBSTITUTE(F123,CHAR(10),"")," ",""),".",",")*1</f>
        <v>#REF!</v>
      </c>
      <c r="G124" s="104"/>
      <c r="H124" s="44">
        <v>5</v>
      </c>
      <c r="I124" s="44" t="e">
        <f t="shared" ref="I124" si="778">FIND(CHAR(10),A108,FIND(CHAR(10),A108,FIND(CHAR(10),A108,FIND(CHAR(10),A108,FIND(CHAR(10),A108)+1)+1)+1)+1)</f>
        <v>#REF!</v>
      </c>
      <c r="J124" s="44" t="e">
        <f t="shared" ref="J124" si="779">FIND(" ",A108,FIND(" ",A108,FIND(" ",A108,FIND(" ",A108,FIND(" ",A108)+1)+1)+1)+1)</f>
        <v>#REF!</v>
      </c>
      <c r="K124" s="71"/>
      <c r="L124" s="96"/>
      <c r="M124" s="45">
        <v>5</v>
      </c>
      <c r="N124" s="45" t="e">
        <f t="shared" ref="N124" si="780">FIND("%",A113,FIND("%",A113,FIND("%",A113,FIND("%",A113,FIND("%",A113)+1)+1)+1)+1)</f>
        <v>#REF!</v>
      </c>
      <c r="O124" s="66" t="e">
        <f t="shared" ref="O124" si="781">FIND("%",A114,FIND("%",A114,FIND("%",A114,FIND("%",A114,FIND("%",A114)+1)+1)+1)+1)</f>
        <v>#REF!</v>
      </c>
      <c r="P124" s="107"/>
      <c r="Q124" s="46">
        <v>5</v>
      </c>
      <c r="R124" s="54" t="e">
        <f t="shared" ref="R124" si="782">FIND(CHAR(10),A117,FIND(CHAR(10),A117,FIND(CHAR(10),A117,FIND(CHAR(10),A117,FIND(CHAR(10),A117,FIND(CHAR(10),A117,FIND(CHAR(10),A117,FIND(CHAR(10),A117,FIND(CHAR(10),A117,FIND(CHAR(10),A117)+1)+1)+1)+1)+1)+1)+1)+1)+1)</f>
        <v>#REF!</v>
      </c>
      <c r="S124" s="101"/>
      <c r="T124" s="45">
        <v>6</v>
      </c>
      <c r="U124" s="45" t="e">
        <f t="shared" ref="U124" si="783">FIND(" ",AD109,FIND(" ",AD109,FIND(" ",AD109,FIND(" ",AD109,FIND(" ",AD109,FIND(" ",AD109)+1)+1)+1)+1)+1)</f>
        <v>#REF!</v>
      </c>
      <c r="V124" s="66" t="e">
        <f t="shared" ref="V124" si="784">FIND(CHAR(10),AD109,FIND(CHAR(10),AD109,FIND(CHAR(10),AD109,FIND(CHAR(10),AD109,FIND(CHAR(10),AD109,FIND(CHAR(10),AD109)+1)+1)+1)+1)+1)</f>
        <v>#REF!</v>
      </c>
      <c r="W124" s="78">
        <v>4</v>
      </c>
      <c r="X124" s="46" t="e">
        <f t="shared" ref="X124" si="785">FIND(CHAR(10),A115,X123+1)</f>
        <v>#REF!</v>
      </c>
      <c r="Y124" s="46" t="e">
        <f t="shared" ref="Y124" si="786">IFERROR(X125,IFERROR(X124,IFERROR(X123,IFERROR(X122,X121))))</f>
        <v>#REF!</v>
      </c>
      <c r="Z124" s="46" t="e">
        <f t="shared" si="760"/>
        <v>#REF!</v>
      </c>
      <c r="AA124" s="46">
        <f t="shared" ref="AA124:AA187" si="787">Z125</f>
        <v>0</v>
      </c>
      <c r="AB124" s="54" t="e">
        <f t="shared" si="775"/>
        <v>#N/A</v>
      </c>
      <c r="AC124" s="64" t="s">
        <v>209</v>
      </c>
      <c r="AD124" s="64" t="e">
        <f>[1]Sheet1!$A$58</f>
        <v>#REF!</v>
      </c>
      <c r="AE124" s="64" t="e">
        <f>[1]Sheet1!$A$62</f>
        <v>#REF!</v>
      </c>
      <c r="AG124" s="98"/>
    </row>
    <row r="125" spans="1:33" ht="18.75" customHeight="1" thickBot="1" x14ac:dyDescent="0.3">
      <c r="A125" s="2" t="e">
        <f>[1]Sheet1!A125</f>
        <v>#REF!</v>
      </c>
      <c r="B125" s="102"/>
      <c r="C125" s="67"/>
      <c r="D125" s="67"/>
      <c r="E125" s="67"/>
      <c r="F125" s="68" t="e">
        <f t="shared" ref="F125" si="788">LEFT(C123,SEARCH(" ",C123))</f>
        <v>#REF!</v>
      </c>
      <c r="G125" s="105"/>
      <c r="H125" s="72">
        <v>6</v>
      </c>
      <c r="I125" s="72" t="e">
        <f t="shared" ref="I125" si="789">LEN(A108)</f>
        <v>#REF!</v>
      </c>
      <c r="J125" s="72"/>
      <c r="K125" s="73"/>
      <c r="L125" s="91" t="s">
        <v>2</v>
      </c>
      <c r="M125" s="92" t="s">
        <v>230</v>
      </c>
      <c r="N125" s="92" t="e">
        <f t="shared" ref="N125" si="790">FIND("%",A117)</f>
        <v>#REF!</v>
      </c>
      <c r="O125" s="93"/>
      <c r="P125" s="108"/>
      <c r="Q125" s="76">
        <v>6</v>
      </c>
      <c r="R125" s="77" t="e">
        <f t="shared" ref="R125" si="791">FIND(CHAR(10),A117,FIND(CHAR(10),A117,FIND(CHAR(10),A117,FIND(CHAR(10),A117,FIND(CHAR(10),A117,FIND(CHAR(10),A117,FIND(CHAR(10),A117,FIND(CHAR(10),A117,FIND(CHAR(10),A117,FIND(CHAR(10),A117,FIND(CHAR(10),A117)+1)+1)+1)+1)+1)+1)+1)+1)+1)+1)</f>
        <v>#REF!</v>
      </c>
      <c r="S125" s="102"/>
      <c r="T125" s="67">
        <v>7</v>
      </c>
      <c r="U125" s="67" t="e">
        <f t="shared" ref="U125" si="792">FIND(" ",AD109,FIND(" ",AD109,FIND(" ",AD109,FIND(" ",AD109,FIND(" ",AD109,FIND(" ",AD109,FIND(" ",AD109)+1)+1)+1)+1)+1)+1)</f>
        <v>#REF!</v>
      </c>
      <c r="V125" s="68" t="e">
        <f t="shared" ref="V125" si="793">FIND(CHAR(10),AD109,FIND(CHAR(10),AD109,FIND(CHAR(10),AD109,FIND(CHAR(10),AD109,FIND(CHAR(10),AD109,FIND(CHAR(10),AD109,FIND(CHAR(10),AD109)+1)+1)+1)+1)+1)+1)</f>
        <v>#REF!</v>
      </c>
      <c r="W125" s="79">
        <v>5</v>
      </c>
      <c r="X125" s="76" t="e">
        <f t="shared" ref="X125" si="794">FIND(CHAR(10),A115,X124+1)</f>
        <v>#REF!</v>
      </c>
      <c r="Y125" s="76"/>
      <c r="Z125" s="76">
        <f t="shared" ref="Z125" si="795">COUNTIF(Z121:Z124,"SIM")</f>
        <v>0</v>
      </c>
      <c r="AA125" s="76"/>
      <c r="AB125" s="77"/>
      <c r="AG125" s="98"/>
    </row>
    <row r="126" spans="1:33" ht="15.75" thickBot="1" x14ac:dyDescent="0.3">
      <c r="A126" s="2" t="e">
        <f>[1]Sheet1!A126</f>
        <v>#REF!</v>
      </c>
      <c r="B126" s="4"/>
      <c r="C126" s="4"/>
      <c r="D126" s="4"/>
      <c r="E126" s="2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21"/>
      <c r="Q126" s="4"/>
      <c r="R126" s="4"/>
      <c r="S126" s="4"/>
      <c r="T126" s="4"/>
      <c r="U126" s="4"/>
      <c r="V126" s="5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99"/>
    </row>
    <row r="127" spans="1:33" ht="24.75" thickTop="1" thickBot="1" x14ac:dyDescent="0.3">
      <c r="A127" s="2" t="e">
        <f>[1]Sheet1!A127</f>
        <v>#REF!</v>
      </c>
      <c r="B127" s="18" t="s">
        <v>0</v>
      </c>
      <c r="C127" s="16" t="e">
        <f t="shared" ref="C127" si="796">IF(C145&gt;100,C145/10,C145)</f>
        <v>#REF!</v>
      </c>
      <c r="D127" s="15" t="s">
        <v>1</v>
      </c>
      <c r="E127" s="16" t="e">
        <f t="shared" ref="E127" si="797">IF(D144&gt;100,D144/10,D144)</f>
        <v>#REF!</v>
      </c>
      <c r="F127" s="13" t="s">
        <v>2</v>
      </c>
      <c r="G127" s="14" t="e">
        <f t="shared" ref="G127" si="798">IF(F145&gt;10,F145/10,F145)</f>
        <v>#REF!</v>
      </c>
      <c r="H127" s="3"/>
      <c r="I127" s="3"/>
      <c r="J127" s="3"/>
      <c r="K127" s="3"/>
      <c r="L127" s="3"/>
      <c r="M127" s="3"/>
      <c r="N127" s="3"/>
      <c r="O127" s="3"/>
      <c r="R127" s="3"/>
      <c r="S127" s="3"/>
      <c r="T127" s="3"/>
      <c r="U127" s="3"/>
      <c r="AG127" s="97">
        <v>7</v>
      </c>
    </row>
    <row r="128" spans="1:33" ht="30" thickTop="1" thickBot="1" x14ac:dyDescent="0.3">
      <c r="A128" s="2" t="e">
        <f>[1]Sheet1!A128</f>
        <v>#REF!</v>
      </c>
      <c r="B128" s="19" t="s">
        <v>5</v>
      </c>
      <c r="C128" s="63" t="e">
        <f t="shared" ref="C128:C191" si="799">SUBSTITUTE(SUBSTITUTE(A128,CHAR(10),"")," ","")</f>
        <v>#REF!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R128" s="1"/>
      <c r="S128" s="1"/>
      <c r="T128" s="1"/>
      <c r="U128" s="1"/>
      <c r="AG128" s="98"/>
    </row>
    <row r="129" spans="1:33" ht="16.5" thickTop="1" thickBot="1" x14ac:dyDescent="0.3">
      <c r="A129" s="2" t="e">
        <f>[1]Sheet1!A129</f>
        <v>#REF!</v>
      </c>
      <c r="B129" s="22" t="s">
        <v>158</v>
      </c>
      <c r="C129" s="56" t="e">
        <f t="shared" ref="C129" si="800">SUBSTITUTE(SUBSTITUTE(MID(A129,1,J141-1),CHAR(10),"")," ","")</f>
        <v>#REF!</v>
      </c>
      <c r="D129" s="23" t="s">
        <v>159</v>
      </c>
      <c r="E129" s="55" t="e">
        <f t="shared" ref="E129" si="801">SUBSTITUTE(SUBSTITUTE(MID(A129,J141,I141-J141),CHAR(10),"")," ","")</f>
        <v>#REF!</v>
      </c>
      <c r="F129" s="6" t="s">
        <v>160</v>
      </c>
      <c r="G129" s="7" t="e">
        <f t="shared" ref="G129" si="802">SUBSTITUTE(SUBSTITUTE(MID(A129,I141,J142-I141),CHAR(10),"")," ","")</f>
        <v>#REF!</v>
      </c>
      <c r="H129" s="9" t="s">
        <v>161</v>
      </c>
      <c r="I129" s="10" t="e">
        <f t="shared" ref="I129" si="803">SUBSTITUTE(SUBSTITUTE(MID(A129,J142,I142-J142),CHAR(10),"")," ","")</f>
        <v>#REF!</v>
      </c>
      <c r="J129" s="6" t="s">
        <v>162</v>
      </c>
      <c r="K129" s="11" t="e">
        <f t="shared" ref="K129" si="804">SUBSTITUTE(SUBSTITUTE(MID(A129,I142,J143-I142),CHAR(10),"")," ","")</f>
        <v>#REF!</v>
      </c>
      <c r="L129" s="8" t="s">
        <v>164</v>
      </c>
      <c r="M129" s="10" t="e">
        <f t="shared" ref="M129" si="805">SUBSTITUTE(SUBSTITUTE(MID(K142,K143,6),CHAR(10),"")," ","")</f>
        <v>#REF!</v>
      </c>
      <c r="N129" s="6" t="s">
        <v>165</v>
      </c>
      <c r="O129" s="11" t="e">
        <f t="shared" ref="O129" si="806">SUBSTITUTE(SUBSTITUTE(MID(A129,I143,J144-I143),CHAR(10),"")," ","")</f>
        <v>#REF!</v>
      </c>
      <c r="P129" s="8" t="s">
        <v>166</v>
      </c>
      <c r="Q129" s="12" t="e">
        <f t="shared" ref="Q129" si="807">SUBSTITUTE(SUBSTITUTE(MID(A129,J144,I144-J144),CHAR(10),"")," ","")</f>
        <v>#REF!</v>
      </c>
      <c r="R129" s="6" t="s">
        <v>167</v>
      </c>
      <c r="S129" s="11" t="e">
        <f t="shared" ref="S129" si="808">SUBSTITUTE(SUBSTITUTE(MID(A129,I144,J145-I144),CHAR(10),"")," ","")</f>
        <v>#REF!</v>
      </c>
      <c r="T129" s="8" t="s">
        <v>168</v>
      </c>
      <c r="U129" s="12" t="e">
        <f t="shared" ref="U129" si="809">SUBSTITUTE(SUBSTITUTE(MID(A129,J145,I145-J145),CHAR(10),"")," ","")</f>
        <v>#REF!</v>
      </c>
      <c r="AG129" s="98"/>
    </row>
    <row r="130" spans="1:33" ht="16.5" thickTop="1" thickBot="1" x14ac:dyDescent="0.3">
      <c r="A130" s="2" t="e">
        <f>[1]Sheet1!A130</f>
        <v>#REF!</v>
      </c>
      <c r="B130" s="61" t="s">
        <v>157</v>
      </c>
      <c r="C130" s="62">
        <f t="shared" ref="C130" si="810">IFERROR(SUBSTITUTE(SUBSTITUTE(MID(AD130,1,U140-1),CHAR(10),"")," ","")*1,0)</f>
        <v>0</v>
      </c>
      <c r="D130" s="59" t="s">
        <v>169</v>
      </c>
      <c r="E130" s="60">
        <f t="shared" ref="E130" si="811">IFERROR(SUBSTITUTE(SUBSTITUTE(MID(AD130,U140,V140-U140),CHAR(10),"")," ","")*1,0)</f>
        <v>0</v>
      </c>
      <c r="F130" s="57" t="s">
        <v>170</v>
      </c>
      <c r="G130" s="35">
        <f t="shared" ref="G130" si="812">IFERROR(SUBSTITUTE(SUBSTITUTE(MID(AD130,V140,U141-V140),CHAR(10),"")," ","")*1,0)</f>
        <v>0</v>
      </c>
      <c r="H130" s="26" t="s">
        <v>171</v>
      </c>
      <c r="I130" s="27">
        <f t="shared" ref="I130" si="813">IFERROR(SUBSTITUTE(SUBSTITUTE(MID(AD130,U141,V141-U141),CHAR(10),"")," ","")*1,0)</f>
        <v>0</v>
      </c>
      <c r="J130" s="28" t="s">
        <v>172</v>
      </c>
      <c r="K130" s="36">
        <f t="shared" ref="K130" si="814">IFERROR(SUBSTITUTE(SUBSTITUTE(MID(AD130,V141,U142-V141),CHAR(10),"")," ","")*1,0)</f>
        <v>0</v>
      </c>
      <c r="L130" s="37" t="s">
        <v>173</v>
      </c>
      <c r="M130" s="38">
        <f t="shared" ref="M130" si="815">IFERROR(SUBSTITUTE(SUBSTITUTE(MID(AD130,U142,V142-U142),CHAR(10),"")," ","")*1,0)</f>
        <v>0</v>
      </c>
      <c r="N130" s="28" t="s">
        <v>163</v>
      </c>
      <c r="O130" s="25">
        <f t="shared" ref="O130" si="816">IFERROR(SUBSTITUTE(SUBSTITUTE(MID(AD130,V142,U143-V142),CHAR(10),"")," ","")*1,0)</f>
        <v>0</v>
      </c>
      <c r="P130" s="39" t="s">
        <v>174</v>
      </c>
      <c r="Q130" s="40">
        <f t="shared" ref="Q130" si="817">IFERROR(SUBSTITUTE(SUBSTITUTE(MID(AD130,U143,V143-U143),CHAR(10),"")," ","")*1,0)</f>
        <v>0</v>
      </c>
      <c r="R130" s="41" t="s">
        <v>175</v>
      </c>
      <c r="S130" s="25">
        <f t="shared" ref="S130" si="818">IFERROR(SUBSTITUTE(SUBSTITUTE(MID(AD130,V143,U144-V143),CHAR(10),"")," ","")*1,0)</f>
        <v>0</v>
      </c>
      <c r="T130" s="26" t="s">
        <v>176</v>
      </c>
      <c r="U130" s="42">
        <f t="shared" ref="U130" si="819">IFERROR(SUBSTITUTE(SUBSTITUTE(MID(AD130,U144,V144-U144),CHAR(10),"")," ","")*1,0)</f>
        <v>0</v>
      </c>
      <c r="V130" s="29" t="s">
        <v>177</v>
      </c>
      <c r="W130" s="30">
        <f t="shared" ref="W130" si="820">IFERROR(SUBSTITUTE(SUBSTITUTE(MID(AD130,V144,U145-V144),CHAR(10),"")," ","")*1,0)</f>
        <v>0</v>
      </c>
      <c r="X130" s="31" t="s">
        <v>178</v>
      </c>
      <c r="Y130" s="32">
        <f t="shared" ref="Y130" si="821">IFERROR(SUBSTITUTE(SUBSTITUTE(MID(AD130,U145,V145-U145),CHAR(10),"")," ","")*1,0)</f>
        <v>0</v>
      </c>
      <c r="Z130" s="33" t="s">
        <v>179</v>
      </c>
      <c r="AA130" s="30">
        <f t="shared" ref="AA130" si="822">IFERROR(SUBSTITUTE(SUBSTITUTE(MID(AD130,V145,U146-V145),CHAR(10),"")," ","")*1,0)</f>
        <v>0</v>
      </c>
      <c r="AB130" s="31" t="s">
        <v>180</v>
      </c>
      <c r="AC130" s="34">
        <f t="shared" ref="AC130" si="823">IFERROR(SUBSTITUTE(SUBSTITUTE(MID(AD130,U146,V146-U146),CHAR(10),"")," ","")*1,0)</f>
        <v>0</v>
      </c>
      <c r="AD130" s="85" t="e">
        <f t="shared" ref="AD130:AD193" si="824">SUBSTITUTE(SUBSTITUTE(TRIM(SUBSTITUTE(A130,CHAR(32)," ")),")",5),"§",5)</f>
        <v>#REF!</v>
      </c>
      <c r="AG130" s="98"/>
    </row>
    <row r="131" spans="1:33" ht="29.25" thickBot="1" x14ac:dyDescent="0.3">
      <c r="A131" s="2" t="e">
        <f>[1]Sheet1!A131</f>
        <v>#REF!</v>
      </c>
      <c r="B131" s="24" t="s">
        <v>8</v>
      </c>
      <c r="C131" s="58" t="e">
        <f t="shared" ref="C131:C194" si="825">SUBSTITUTE(SUBSTITUTE(IF(OR(LEN(A131)&gt;LEN(SUBSTITUTE(A131,"S","")),LEN(A131)&gt;LEN(SUBSTITUTE(A131,"e","")),LEN(A131)&gt;LEN(SUBSTITUTE(A131,"m","")),LEN(A131)&gt;LEN(SUBSTITUTE(A131,"i","")),LEN(A131)&gt;LEN(SUBSTITUTE(A131,"m","")),LEN(A131)&gt;LEN(SUBSTITUTE(A131,"p","")),LEN(A131)&gt;LEN(SUBSTITUTE(A131,"r","")),LEN(A131)&gt;LEN(SUBSTITUTE(A131,"e","")),LEN(A131)&gt;LEN(SUBSTITUTE(A131,"s","")),LEN(A131)&gt;LEN(SUBSTITUTE(A131,"ã","")),LEN(A131)&gt;LEN(SUBSTITUTE(A131,"o",""))),"Sem Impressão",A131),CHAR(10),"")," ","")</f>
        <v>#REF!</v>
      </c>
      <c r="AG131" s="98"/>
    </row>
    <row r="132" spans="1:33" ht="24.75" customHeight="1" thickTop="1" thickBot="1" x14ac:dyDescent="0.3">
      <c r="A132" s="2" t="e">
        <f>[1]Sheet1!A132</f>
        <v>#REF!</v>
      </c>
      <c r="B132" s="20" t="s">
        <v>9</v>
      </c>
      <c r="C132" s="14" t="e">
        <f t="shared" ref="C132:C195" si="826">SUBSTITUTE(SUBSTITUTE(A132,CHAR(10),"")," ","")</f>
        <v>#REF!</v>
      </c>
      <c r="D132" s="1"/>
      <c r="Z132" s="2"/>
      <c r="AG132" s="98"/>
    </row>
    <row r="133" spans="1:33" ht="30" thickTop="1" thickBot="1" x14ac:dyDescent="0.3">
      <c r="A133" s="2" t="e">
        <f>[1]Sheet1!A133</f>
        <v>#REF!</v>
      </c>
      <c r="B133" s="19" t="s">
        <v>10</v>
      </c>
      <c r="C133" s="17" t="e">
        <f t="shared" ref="C133:C196" si="827">IF(IF(OR((LEN(A133)&gt;LEN(SUBSTITUTE(A133,"R",""))),(LEN(A133)&gt;LEN(SUBSTITUTE(A133,"v",""))),(LEN(A133)&gt;LEN(SUBSTITUTE(A133,"d","")))),"Revenda","Cliente")=IF(OR((LEN(A133)&gt;LEN(SUBSTITUTE(A133,"C",""))),(LEN(A133)&gt;LEN(SUBSTITUTE(A133,"l",""))),(LEN(A133)&gt;LEN(SUBSTITUTE(A133,"i",""))),(LEN(A133)&gt;LEN(SUBSTITUTE(A133,"t","")))),"Cliente","Revenda"),IF(OR((LEN(A133)&gt;LEN(SUBSTITUTE(A133,"R",""))),(LEN(A133)&gt;LEN(SUBSTITUTE(A133,"v",""))),(LEN(A133)&gt;LEN(SUBSTITUTE(A133,"d","")))),"Revenda","Cliente"),"ERRO!")</f>
        <v>#REF!</v>
      </c>
      <c r="D133" s="1"/>
      <c r="E133" s="1"/>
      <c r="J133" s="1"/>
      <c r="K133" s="1"/>
      <c r="L133" s="1"/>
      <c r="Q133" s="1"/>
      <c r="AG133" s="98"/>
    </row>
    <row r="134" spans="1:33" x14ac:dyDescent="0.25">
      <c r="A134" s="2" t="e">
        <f>[1]Sheet1!A134</f>
        <v>#REF!</v>
      </c>
      <c r="B134" s="113" t="s">
        <v>142</v>
      </c>
      <c r="C134" s="114"/>
      <c r="D134" s="111" t="s">
        <v>143</v>
      </c>
      <c r="E134" s="112"/>
      <c r="F134" s="113" t="s">
        <v>144</v>
      </c>
      <c r="G134" s="114"/>
      <c r="H134" s="111" t="s">
        <v>145</v>
      </c>
      <c r="I134" s="112"/>
      <c r="J134" s="113" t="s">
        <v>146</v>
      </c>
      <c r="K134" s="114"/>
      <c r="L134" s="111" t="s">
        <v>147</v>
      </c>
      <c r="M134" s="112"/>
      <c r="N134" s="113" t="s">
        <v>148</v>
      </c>
      <c r="O134" s="114"/>
      <c r="P134" s="111" t="s">
        <v>149</v>
      </c>
      <c r="Q134" s="112"/>
      <c r="R134" s="113" t="s">
        <v>150</v>
      </c>
      <c r="S134" s="114"/>
      <c r="T134" s="111" t="s">
        <v>151</v>
      </c>
      <c r="U134" s="112"/>
      <c r="V134" s="113" t="s">
        <v>2</v>
      </c>
      <c r="W134" s="114"/>
      <c r="Y134" s="2"/>
      <c r="AG134" s="98"/>
    </row>
    <row r="135" spans="1:33" ht="15.75" thickBot="1" x14ac:dyDescent="0.3">
      <c r="A135" s="2" t="e">
        <f>[1]Sheet1!A135</f>
        <v>#REF!</v>
      </c>
      <c r="B135" s="50" t="e">
        <f t="shared" ref="B135" si="828">MID(A134,N141-3,4)</f>
        <v>#REF!</v>
      </c>
      <c r="C135" s="51" t="e">
        <f t="shared" ref="C135" si="829">MID(A134,N141+3,5)</f>
        <v>#REF!</v>
      </c>
      <c r="D135" s="53" t="e">
        <f t="shared" ref="D135" si="830">MID(A135,O141-3,4)</f>
        <v>#REF!</v>
      </c>
      <c r="E135" s="54" t="e">
        <f t="shared" ref="E135" si="831">MID(A135,O141+3,5)</f>
        <v>#REF!</v>
      </c>
      <c r="F135" s="50" t="e">
        <f t="shared" ref="F135" si="832">MID(A134,N142-3,4)</f>
        <v>#REF!</v>
      </c>
      <c r="G135" s="51" t="e">
        <f t="shared" ref="G135" si="833">MID(A134,N142+3,5)</f>
        <v>#REF!</v>
      </c>
      <c r="H135" s="53" t="e">
        <f t="shared" ref="H135" si="834">MID(A135,O142-3,4)</f>
        <v>#REF!</v>
      </c>
      <c r="I135" s="54" t="e">
        <f t="shared" ref="I135" si="835">MID(A135,O142+3,5)</f>
        <v>#REF!</v>
      </c>
      <c r="J135" s="50" t="e">
        <f t="shared" ref="J135" si="836">MID(A134,N143-3,4)</f>
        <v>#REF!</v>
      </c>
      <c r="K135" s="51" t="e">
        <f t="shared" ref="K135" si="837">MID(A134,N143+3,5)</f>
        <v>#REF!</v>
      </c>
      <c r="L135" s="53" t="e">
        <f t="shared" ref="L135" si="838">MID(A135,O143-3,4)</f>
        <v>#REF!</v>
      </c>
      <c r="M135" s="54" t="e">
        <f t="shared" ref="M135" si="839">MID(A135,O143+3,5)</f>
        <v>#REF!</v>
      </c>
      <c r="N135" s="50" t="e">
        <f t="shared" ref="N135" si="840">MID(A134,N144-3,4)</f>
        <v>#REF!</v>
      </c>
      <c r="O135" s="51" t="e">
        <f t="shared" ref="O135" si="841">MID(A134,N144+3,5)</f>
        <v>#REF!</v>
      </c>
      <c r="P135" s="53" t="e">
        <f t="shared" ref="P135" si="842">MID(A135,O144-3,4)</f>
        <v>#REF!</v>
      </c>
      <c r="Q135" s="54" t="e">
        <f t="shared" ref="Q135" si="843">MID(A135,O144+3,5)</f>
        <v>#REF!</v>
      </c>
      <c r="R135" s="50" t="e">
        <f t="shared" ref="R135" si="844">MID(A134,N145-3,4)</f>
        <v>#REF!</v>
      </c>
      <c r="S135" s="51" t="e">
        <f t="shared" ref="S135" si="845">MID(A134,N145+3,5)</f>
        <v>#REF!</v>
      </c>
      <c r="T135" s="53" t="e">
        <f t="shared" ref="T135" si="846">MID(A135,O145-3,4)</f>
        <v>#REF!</v>
      </c>
      <c r="U135" s="54" t="e">
        <f t="shared" ref="U135" si="847">MID(A135,O145+3,5)</f>
        <v>#REF!</v>
      </c>
      <c r="V135" s="50" t="e">
        <f t="shared" ref="V135" si="848">MID(A138,N146-2,3)</f>
        <v>#REF!</v>
      </c>
      <c r="W135" s="51" t="e">
        <f t="shared" ref="W135" si="849">MID(A138,N146+3,5)</f>
        <v>#REF!</v>
      </c>
      <c r="AG135" s="98"/>
    </row>
    <row r="136" spans="1:33" ht="29.25" thickBot="1" x14ac:dyDescent="0.3">
      <c r="A136" s="2" t="e">
        <f>[1]Sheet1!A136</f>
        <v>#REF!</v>
      </c>
      <c r="B136" s="50" t="e">
        <f t="shared" ref="B136:B199" si="850">SUBSTITUTE(B135,CHAR(10),"")</f>
        <v>#REF!</v>
      </c>
      <c r="C136" s="52" t="e">
        <f t="shared" ref="C136:C199" si="851">SUBSTITUTE(SUBSTITUTE(C135,CHAR(10),""),"/"," / ")</f>
        <v>#REF!</v>
      </c>
      <c r="D136" s="50" t="e">
        <f t="shared" ref="D136:V136" si="852">SUBSTITUTE(D135,CHAR(10),"")</f>
        <v>#REF!</v>
      </c>
      <c r="E136" s="52" t="e">
        <f t="shared" ref="E136:E199" si="853">SUBSTITUTE(SUBSTITUTE(E135,CHAR(10),""),"/"," / ")</f>
        <v>#REF!</v>
      </c>
      <c r="F136" s="50" t="e">
        <f t="shared" ref="F136:X136" si="854">SUBSTITUTE(F135,CHAR(10),"")</f>
        <v>#REF!</v>
      </c>
      <c r="G136" s="52" t="e">
        <f t="shared" ref="G136:G199" si="855">SUBSTITUTE(SUBSTITUTE(G135,CHAR(10),""),"/"," / ")</f>
        <v>#REF!</v>
      </c>
      <c r="H136" s="50" t="e">
        <f t="shared" ref="H136:Z136" si="856">SUBSTITUTE(H135,CHAR(10),"")</f>
        <v>#REF!</v>
      </c>
      <c r="I136" s="52" t="e">
        <f t="shared" ref="I136:I199" si="857">SUBSTITUTE(SUBSTITUTE(I135,CHAR(10),""),"/"," / ")</f>
        <v>#REF!</v>
      </c>
      <c r="J136" s="50" t="e">
        <f t="shared" ref="J136:AB136" si="858">SUBSTITUTE(J135,CHAR(10),"")</f>
        <v>#REF!</v>
      </c>
      <c r="K136" s="52" t="e">
        <f t="shared" ref="K136:K199" si="859">SUBSTITUTE(SUBSTITUTE(K135,CHAR(10),""),"/"," / ")</f>
        <v>#REF!</v>
      </c>
      <c r="L136" s="50" t="e">
        <f t="shared" ref="L136:AD136" si="860">SUBSTITUTE(L135,CHAR(10),"")</f>
        <v>#REF!</v>
      </c>
      <c r="M136" s="52" t="e">
        <f t="shared" ref="M136:M199" si="861">SUBSTITUTE(SUBSTITUTE(M135,CHAR(10),""),"/"," / ")</f>
        <v>#REF!</v>
      </c>
      <c r="N136" s="50" t="e">
        <f t="shared" ref="N136:AF136" si="862">SUBSTITUTE(N135,CHAR(10),"")</f>
        <v>#REF!</v>
      </c>
      <c r="O136" s="52" t="e">
        <f t="shared" ref="O136:O199" si="863">SUBSTITUTE(SUBSTITUTE(O135,CHAR(10),""),"/"," / ")</f>
        <v>#REF!</v>
      </c>
      <c r="P136" s="50" t="e">
        <f t="shared" ref="P136:AF136" si="864">SUBSTITUTE(P135,CHAR(10),"")</f>
        <v>#REF!</v>
      </c>
      <c r="Q136" s="52" t="e">
        <f t="shared" ref="Q136:Q199" si="865">SUBSTITUTE(SUBSTITUTE(Q135,CHAR(10),""),"/"," / ")</f>
        <v>#REF!</v>
      </c>
      <c r="R136" s="50" t="e">
        <f t="shared" ref="R136:AF136" si="866">SUBSTITUTE(R135,CHAR(10),"")</f>
        <v>#REF!</v>
      </c>
      <c r="S136" s="52" t="e">
        <f t="shared" ref="S136:S199" si="867">SUBSTITUTE(SUBSTITUTE(S135,CHAR(10),""),"/"," / ")</f>
        <v>#REF!</v>
      </c>
      <c r="T136" s="50" t="e">
        <f t="shared" ref="T136:AF136" si="868">SUBSTITUTE(T135,CHAR(10),"")</f>
        <v>#REF!</v>
      </c>
      <c r="U136" s="52" t="e">
        <f t="shared" ref="U136:U199" si="869">SUBSTITUTE(SUBSTITUTE(U135,CHAR(10),""),"/"," / ")</f>
        <v>#REF!</v>
      </c>
      <c r="V136" s="50" t="e">
        <f t="shared" ref="V136:AF136" si="870">SUBSTITUTE(V135,CHAR(10),"")</f>
        <v>#REF!</v>
      </c>
      <c r="W136" s="52" t="e">
        <f t="shared" ref="W136:W199" si="871">SUBSTITUTE(SUBSTITUTE(W135,CHAR(10),""),"/"," / ")</f>
        <v>#REF!</v>
      </c>
      <c r="Y136" s="86" t="s">
        <v>206</v>
      </c>
      <c r="Z136" s="122" t="e">
        <f t="shared" ref="Z136:Z199" si="872">FIND(",",A137)</f>
        <v>#REF!</v>
      </c>
      <c r="AG136" s="98"/>
    </row>
    <row r="137" spans="1:33" ht="15.75" customHeight="1" thickBot="1" x14ac:dyDescent="0.3">
      <c r="A137" s="2" t="e">
        <f>SUBSTITUTE([1]Sheet1!A137,"/","7")</f>
        <v>#REF!</v>
      </c>
      <c r="B137" s="109" t="str">
        <f>IFERROR(VLOOKUP("*"&amp;Sheet1!B136&amp;" -"&amp;Sheet1!C136&amp;"*",Tabela3[[x]:[c]],1,FALSE),"0% -Sem Serviço")</f>
        <v>0% -Sem Serviço</v>
      </c>
      <c r="C137" s="110"/>
      <c r="D137" s="109" t="str">
        <f>IFERROR(VLOOKUP("*"&amp;Sheet1!D136&amp;" -"&amp;Sheet1!E136&amp;"*",Tabela3[[x]:[c]],1,FALSE),"0% -Sem Serviço")</f>
        <v>0% -Sem Serviço</v>
      </c>
      <c r="E137" s="110"/>
      <c r="F137" s="109" t="str">
        <f>IFERROR(VLOOKUP("*"&amp;Sheet1!F136&amp;" -"&amp;Sheet1!G136&amp;"*",Tabela3[[x]:[c]],1,FALSE),"0% -Sem Serviço")</f>
        <v>0% -Sem Serviço</v>
      </c>
      <c r="G137" s="110"/>
      <c r="H137" s="109" t="str">
        <f>IFERROR(VLOOKUP("*"&amp;Sheet1!H136&amp;" -"&amp;Sheet1!I136&amp;"*",Tabela3[[x]:[c]],1,FALSE),"0% -Sem Serviço")</f>
        <v>0% -Sem Serviço</v>
      </c>
      <c r="I137" s="110"/>
      <c r="J137" s="109" t="str">
        <f>IFERROR(VLOOKUP("*"&amp;Sheet1!J136&amp;" -"&amp;Sheet1!K136&amp;"*",Tabela3[[x]:[c]],1,FALSE),"0% -Sem Serviço")</f>
        <v>0% -Sem Serviço</v>
      </c>
      <c r="K137" s="110"/>
      <c r="L137" s="109" t="str">
        <f>IFERROR(VLOOKUP("*"&amp;Sheet1!L136&amp;" -"&amp;Sheet1!M136&amp;"*",Tabela3[[x]:[c]],1,FALSE),"0% -Sem Serviço")</f>
        <v>0% -Sem Serviço</v>
      </c>
      <c r="M137" s="110"/>
      <c r="N137" s="109" t="str">
        <f>IFERROR(VLOOKUP("*"&amp;Sheet1!N136&amp;" -"&amp;Sheet1!O136&amp;"*",Tabela3[[x]:[c]],1,FALSE),"0% -Sem Serviço")</f>
        <v>0% -Sem Serviço</v>
      </c>
      <c r="O137" s="110"/>
      <c r="P137" s="109" t="str">
        <f>IFERROR(VLOOKUP("*"&amp;Sheet1!P136&amp;" -"&amp;Sheet1!Q136&amp;"*",Tabela3[[x]:[c]],1,FALSE),"0% -Sem Serviço")</f>
        <v>0% -Sem Serviço</v>
      </c>
      <c r="Q137" s="110"/>
      <c r="R137" s="109" t="str">
        <f>IFERROR(VLOOKUP("*"&amp;Sheet1!R136&amp;" -"&amp;Sheet1!S136&amp;"*",Tabela3[[x]:[c]],1,FALSE),"0% -Sem Serviço")</f>
        <v>0% -Sem Serviço</v>
      </c>
      <c r="S137" s="110"/>
      <c r="T137" s="109" t="str">
        <f>IFERROR(VLOOKUP("*"&amp;Sheet1!T136&amp;" -"&amp;Sheet1!U136&amp;"*",Tabela3[[x]:[c]],1,FALSE),"0% -Sem Serviço")</f>
        <v>0% -Sem Serviço</v>
      </c>
      <c r="U137" s="110"/>
      <c r="V137" s="109" t="str">
        <f>IFERROR(VLOOKUP("*"&amp;Sheet1!V136&amp;" -"&amp;Sheet1!W136&amp;"*",Tabela2[[x]:[c]],1,FALSE),"0% -Sem Serviço")</f>
        <v>0% -Sem Serviço</v>
      </c>
      <c r="W137" s="110"/>
      <c r="Y137" s="87" t="e">
        <f t="shared" ref="Y137:Y200" si="873">MID(A137,1,Z136-1)&amp;""&amp;MID(A137,Z136,3)</f>
        <v>#REF!</v>
      </c>
      <c r="Z137" s="123"/>
      <c r="AG137" s="98"/>
    </row>
    <row r="138" spans="1:33" ht="32.25" thickBot="1" x14ac:dyDescent="0.3">
      <c r="A138" s="2" t="e">
        <f>SUBSTITUTE([1]Sheet1!A138,"/","7")</f>
        <v>#REF!</v>
      </c>
      <c r="B138" s="49" t="s">
        <v>183</v>
      </c>
      <c r="C138" s="48" t="e">
        <f t="shared" ref="C138:C201" si="874">IF($A$15="Manter",IF(B139=0,"Sem Impressão",IF(IFERROR(FIND("P",B139),0)&gt;0,"Preto",IF(IFERROR(FIND("S",B139),0)&gt;0,"Sem Impressão",IF(IFERROR(FIND("C",B139),0)&gt;0,"Cinza",IF(IFERROR(FIND("V",B139),0)&gt;0,"Vermelho",IF(IFERROR(FIND("A",B139),0)&gt;0,"Azul",IF(IFERROR(FIND("D",B139),0)&gt;0,"Dourado",IF(IFERROR(FIND("B",B139),0)&gt;0,"Branco","Sem Impressão")))))))),$A$15)</f>
        <v>#REF!</v>
      </c>
      <c r="D138" s="47" t="s">
        <v>184</v>
      </c>
      <c r="E138" s="48" t="e">
        <f t="shared" ref="E138:E201" si="875">IF($A$16="Manter",IF(C139=0,"Sem Impressão",IF(IFERROR(FIND("P",C139),0)&gt;0,"Preto",IF(IFERROR(FIND("S",C139),0)&gt;0,"Sem Impressão",IF(IFERROR(FIND("C",C139),0)&gt;0,"Cinza",IF(IFERROR(FIND("V",C139),0)&gt;0,"Vermelho",IF(IFERROR(FIND("A",C139),0)&gt;0,"Azul",IF(IFERROR(FIND("D",C139),0)&gt;0,"Dourado",IF(IFERROR(FIND("B",C139),0)&gt;0,"Branco","Sem Impressão")))))))),$A$16)</f>
        <v>#REF!</v>
      </c>
      <c r="F138" s="47" t="s">
        <v>185</v>
      </c>
      <c r="G138" s="48" t="e">
        <f t="shared" ref="G138:G201" si="876">IF($A$17="Manter",IF(D139=0,"Sem Impressão",IF(IFERROR(FIND("P",D139),0)&gt;0,"Preto",IF(IFERROR(FIND("S",D139),0)&gt;0,"Sem Impressão",IF(IFERROR(FIND("C",D139),0)&gt;0,"Cinza",IF(IFERROR(FIND("V",D139),0)&gt;0,"Vermelho",IF(IFERROR(FIND("A",D139),0)&gt;0,"Azul",IF(IFERROR(FIND("D",D139),0)&gt;0,"Dourado",IF(IFERROR(FIND("B",D139),0)&gt;0,"Branco","Sem Impressão")))))))),$A$17)</f>
        <v>#REF!</v>
      </c>
      <c r="H138" s="47" t="s">
        <v>186</v>
      </c>
      <c r="I138" s="48" t="e">
        <f t="shared" ref="I138:I201" si="877">IF($A$18="Manter",IF(E139=0,"Sem Impressão",IF(IFERROR(FIND("P",E139),0)&gt;0,"Preto",IF(IFERROR(FIND("S",E139),0)&gt;0,"Sem Impressão",IF(IFERROR(FIND("C",E139),0)&gt;0,"Cinza",IF(IFERROR(FIND("V",E139),0)&gt;0,"Vermelho",IF(IFERROR(FIND("A",E139),0)&gt;0,"Azul",IF(IFERROR(FIND("D",E139),0)&gt;0,"Dourado",IF(IFERROR(FIND("B",E139),0)&gt;0,"Branco","Sem Impressão")))))))),$A$18)</f>
        <v>#REF!</v>
      </c>
      <c r="J138" s="47" t="s">
        <v>187</v>
      </c>
      <c r="K138" s="48" t="e">
        <f t="shared" ref="K138:K201" si="878">IF($A$19="Manter",IF(F139=0,"Sem Impressão",IF(IFERROR(FIND("P",F139),0)&gt;0,"Preto",IF(IFERROR(FIND("S",F139),0)&gt;0,"Sem Impressão",IF(IFERROR(FIND("C",F139),0)&gt;0,"Cinza",IF(IFERROR(FIND("V",F139),0)&gt;0,"Vermelho",IF(IFERROR(FIND("A",F139),0)&gt;0,"Azul",IF(IFERROR(FIND("D",F139),0)&gt;0,"Dourado",IF(IFERROR(FIND("B",F139),0)&gt;0,"Branco","Sem Impressão")))))))),$A$19)</f>
        <v>#REF!</v>
      </c>
      <c r="L138" s="47" t="s">
        <v>188</v>
      </c>
      <c r="M138" s="48" t="e">
        <f t="shared" ref="M138:M201" si="879">IF($A$20="Manter",IF(G139=0,"Sem Impressão",IF(IFERROR(FIND("P",G139),0)&gt;0,"Preto",IF(IFERROR(FIND("S",G139),0)&gt;0,"Sem Impressão",IF(IFERROR(FIND("C",G139),0)&gt;0,"Cinza",IF(IFERROR(FIND("V",G139),0)&gt;0,"Vermelho",IF(IFERROR(FIND("A",G139),0)&gt;0,"Azul",IF(IFERROR(FIND("D",G139),0)&gt;0,"Dourado",IF(IFERROR(FIND("B",G139),0)&gt;0,"Branco","Sem Impressão")))))))),$A$20)</f>
        <v>#REF!</v>
      </c>
      <c r="N138" s="47" t="s">
        <v>189</v>
      </c>
      <c r="O138" s="48" t="e">
        <f t="shared" ref="O138:O201" si="880">IF($A$21="Manter",IF(H139=0,"Sem Impressão",IF(IFERROR(FIND("P",H139),0)&gt;0,"Preto",IF(IFERROR(FIND("S",H139),0)&gt;0,"Sem Impressão",IF(IFERROR(FIND("C",H139),0)&gt;0,"Cinza",IF(IFERROR(FIND("V",H139),0)&gt;0,"Vermelho",IF(IFERROR(FIND("A",H139),0)&gt;0,"Azul",IF(IFERROR(FIND("D",H139),0)&gt;0,"Dourado",IF(IFERROR(FIND("B",H139),0)&gt;0,"Branco","Sem Impressão")))))))),$A$21)</f>
        <v>#REF!</v>
      </c>
      <c r="AG138" s="98"/>
    </row>
    <row r="139" spans="1:33" ht="18.75" customHeight="1" thickBot="1" x14ac:dyDescent="0.3">
      <c r="A139" s="2" t="e">
        <f>[1]Sheet1!A139</f>
        <v>#REF!</v>
      </c>
      <c r="B139" s="49" t="e">
        <f>[1]Sheet1!B139</f>
        <v>#REF!</v>
      </c>
      <c r="C139" s="49" t="e">
        <f>[1]Sheet1!C139</f>
        <v>#REF!</v>
      </c>
      <c r="D139" s="49" t="e">
        <f>[1]Sheet1!D139</f>
        <v>#REF!</v>
      </c>
      <c r="E139" s="49" t="e">
        <f>[1]Sheet1!E139</f>
        <v>#REF!</v>
      </c>
      <c r="F139" s="49" t="e">
        <f>[1]Sheet1!F139</f>
        <v>#REF!</v>
      </c>
      <c r="G139" s="49" t="e">
        <f>[1]Sheet1!G139</f>
        <v>#REF!</v>
      </c>
      <c r="H139" s="49" t="e">
        <f>[1]Sheet1!H139</f>
        <v>#REF!</v>
      </c>
      <c r="L139" s="1"/>
      <c r="N139" s="1"/>
      <c r="P139" s="43"/>
      <c r="Q139" s="1"/>
      <c r="R139" s="1" t="s">
        <v>181</v>
      </c>
      <c r="S139" s="100" t="s">
        <v>153</v>
      </c>
      <c r="T139" s="64" t="s">
        <v>7</v>
      </c>
      <c r="U139" s="64" t="s">
        <v>4</v>
      </c>
      <c r="V139" s="65" t="s">
        <v>152</v>
      </c>
      <c r="AG139" s="98"/>
    </row>
    <row r="140" spans="1:33" ht="18.75" customHeight="1" thickBot="1" x14ac:dyDescent="0.3">
      <c r="A140" s="2" t="e">
        <f>[1]Sheet1!A140</f>
        <v>#REF!</v>
      </c>
      <c r="B140" s="43"/>
      <c r="C140" s="83" t="s">
        <v>202</v>
      </c>
      <c r="D140" s="83" t="s">
        <v>203</v>
      </c>
      <c r="E140" s="83" t="s">
        <v>204</v>
      </c>
      <c r="F140" s="84" t="s">
        <v>205</v>
      </c>
      <c r="G140" s="103" t="s">
        <v>155</v>
      </c>
      <c r="H140" s="69" t="s">
        <v>7</v>
      </c>
      <c r="I140" s="69" t="s">
        <v>3</v>
      </c>
      <c r="J140" s="69" t="s">
        <v>4</v>
      </c>
      <c r="K140" s="70" t="s">
        <v>6</v>
      </c>
      <c r="L140" s="94" t="s">
        <v>154</v>
      </c>
      <c r="M140" s="64" t="s">
        <v>139</v>
      </c>
      <c r="N140" s="64" t="s">
        <v>140</v>
      </c>
      <c r="O140" s="65" t="s">
        <v>141</v>
      </c>
      <c r="P140" s="1"/>
      <c r="Q140" s="1"/>
      <c r="R140" s="1"/>
      <c r="S140" s="101"/>
      <c r="T140" s="45">
        <v>1</v>
      </c>
      <c r="U140" s="45" t="e">
        <f t="shared" ref="U140" si="881">FIND(" ",AD130)</f>
        <v>#REF!</v>
      </c>
      <c r="V140" s="66" t="e">
        <f t="shared" ref="V140" si="882">FIND(CHAR(10),AD130)</f>
        <v>#REF!</v>
      </c>
      <c r="W140" s="119" t="s">
        <v>200</v>
      </c>
      <c r="X140" s="120"/>
      <c r="Y140" s="120"/>
      <c r="Z140" s="120"/>
      <c r="AA140" s="120"/>
      <c r="AB140" s="121"/>
      <c r="AG140" s="98"/>
    </row>
    <row r="141" spans="1:33" ht="18.75" customHeight="1" thickBot="1" x14ac:dyDescent="0.3">
      <c r="A141" s="2" t="e">
        <f>[1]Sheet1!A141</f>
        <v>#REF!</v>
      </c>
      <c r="B141" s="80" t="s">
        <v>201</v>
      </c>
      <c r="C141" s="81" t="e" cm="1">
        <f t="array" ref="C141">IF(AE142="Manter",IFERROR(IF(SUBSTITUTE(MID($A$10,AB141,AB142-AB141),CHAR(10),"")*1&gt;100,SUBSTITUTE(MID($A$10,AB141,AB142-AB141),CHAR(10),"")*1/100,SUBSTITUTE(MID($A$10,AB141,AB142-AB141),CHAR(10),"")*1),0),IF(AE142="Não",0,IF(AE142="Sim",_xlfn.IFS(AND(C127&gt;0,C127&lt;=22),0.5,AND(C127&gt;22,C127&lt;=32),0.7,AND(C127&gt;32,C127&lt;=40),0.7,AND(C127&gt;40,C127&lt;=50),0.9,C127&gt;50,1.5))))</f>
        <v>#REF!</v>
      </c>
      <c r="D141" s="81">
        <f t="shared" ref="D141" si="883">IFERROR(IF(SUBSTITUTE(MID($A$10,AB142,AB143-AB142),CHAR(10),"")*1&gt;100,SUBSTITUTE(MID($A$10,AB142,AB143-AB142),CHAR(10),"")*1/100,SUBSTITUTE(MID($A$10,AB142,AB143-AB142),CHAR(10),"")*1),0)</f>
        <v>0</v>
      </c>
      <c r="E141" s="81">
        <f t="shared" ref="E141" si="884">IFERROR(IF(SUBSTITUTE(MID($A$10,AB143,AB144-AB143),CHAR(10),"")*1&gt;100,SUBSTITUTE(MID($A$10,AB143,AB144-AB143),CHAR(10),"")*1/100,SUBSTITUTE(MID($A$10,AB143,AB144-AB143),CHAR(10),"")*1),0)</f>
        <v>0</v>
      </c>
      <c r="F141" s="82">
        <f t="shared" ref="F141" si="885">IFERROR(IF(SUBSTITUTE(TRIM(MID($A$10,AB144,AB145-AB144)),CHAR(10),"")*1&gt;100,SUBSTITUTE(TRIM(MID($A$10,AB144,AB145-AB144)),CHAR(10),"")*1/100,SUBSTITUTE(TRIM(MID($A$10,AB144,AB145-AB144)),CHAR(10),"")*1),0)</f>
        <v>0</v>
      </c>
      <c r="G141" s="104"/>
      <c r="H141" s="44">
        <v>1</v>
      </c>
      <c r="I141" s="44" t="e">
        <f t="shared" ref="I141" si="886">FIND(CHAR(10),A129)</f>
        <v>#REF!</v>
      </c>
      <c r="J141" s="44" t="e">
        <f t="shared" ref="J141" si="887">FIND(" ",A129)</f>
        <v>#REF!</v>
      </c>
      <c r="K141" s="71"/>
      <c r="L141" s="95"/>
      <c r="M141" s="45">
        <v>1</v>
      </c>
      <c r="N141" s="45" t="e">
        <f t="shared" ref="N141" si="888">FIND("%",A134)</f>
        <v>#REF!</v>
      </c>
      <c r="O141" s="66" t="e">
        <f t="shared" ref="O141" si="889">FIND("%",A135)</f>
        <v>#REF!</v>
      </c>
      <c r="P141" s="106" t="s">
        <v>182</v>
      </c>
      <c r="Q141" s="74">
        <v>1</v>
      </c>
      <c r="R141" s="75" t="e">
        <f t="shared" ref="R141" si="890">FIND(CHAR(10),A138,FIND(CHAR(10),A138)+1)</f>
        <v>#REF!</v>
      </c>
      <c r="S141" s="101"/>
      <c r="T141" s="45">
        <v>2</v>
      </c>
      <c r="U141" s="45" t="e">
        <f t="shared" ref="U141" si="891">FIND(" ",AD130,FIND(" ",AD130)+1)</f>
        <v>#REF!</v>
      </c>
      <c r="V141" s="66" t="e">
        <f t="shared" ref="V141" si="892">FIND(CHAR(10),AD130,FIND(CHAR(10),AD130)+1)</f>
        <v>#REF!</v>
      </c>
      <c r="W141" s="78"/>
      <c r="X141" s="46"/>
      <c r="Y141" s="46"/>
      <c r="Z141" s="46"/>
      <c r="AA141" s="46"/>
      <c r="AB141" s="54">
        <v>1</v>
      </c>
      <c r="AC141" s="64"/>
      <c r="AD141" s="64" t="s">
        <v>210</v>
      </c>
      <c r="AE141" s="64" t="s">
        <v>211</v>
      </c>
      <c r="AG141" s="98"/>
    </row>
    <row r="142" spans="1:33" ht="18.75" customHeight="1" thickBot="1" x14ac:dyDescent="0.3">
      <c r="A142" s="2" t="e">
        <f>[1]Sheet1!A142</f>
        <v>#REF!</v>
      </c>
      <c r="B142" s="100" t="s">
        <v>156</v>
      </c>
      <c r="C142" s="64" t="s">
        <v>0</v>
      </c>
      <c r="D142" s="64" t="s">
        <v>1</v>
      </c>
      <c r="E142" s="64"/>
      <c r="F142" s="65" t="s">
        <v>2</v>
      </c>
      <c r="G142" s="104"/>
      <c r="H142" s="44">
        <v>2</v>
      </c>
      <c r="I142" s="44" t="e">
        <f t="shared" ref="I142" si="893">FIND(CHAR(10),A129,FIND(CHAR(10),A129)+1)</f>
        <v>#REF!</v>
      </c>
      <c r="J142" s="44" t="e">
        <f t="shared" ref="J142" si="894">FIND(" ",A129,FIND(" ",A129)+1)</f>
        <v>#REF!</v>
      </c>
      <c r="K142" s="71" t="e">
        <f t="shared" ref="K142" si="895">MID(A129,I142,I143-I142)</f>
        <v>#REF!</v>
      </c>
      <c r="L142" s="95"/>
      <c r="M142" s="45">
        <v>2</v>
      </c>
      <c r="N142" s="45" t="e">
        <f t="shared" ref="N142" si="896">FIND("%",A134,FIND("%",A134)+1)</f>
        <v>#REF!</v>
      </c>
      <c r="O142" s="66" t="e">
        <f t="shared" ref="O142" si="897">FIND("%",A135,FIND("%",A135)+1)</f>
        <v>#REF!</v>
      </c>
      <c r="P142" s="107"/>
      <c r="Q142" s="46">
        <v>2</v>
      </c>
      <c r="R142" s="54" t="e">
        <f t="shared" ref="R142" si="898">FIND(CHAR(10),A138,FIND(CHAR(10),A138,FIND(CHAR(10),A138,FIND(CHAR(10),A138)+1)+1)+1)</f>
        <v>#REF!</v>
      </c>
      <c r="S142" s="101"/>
      <c r="T142" s="45">
        <v>3</v>
      </c>
      <c r="U142" s="45" t="e">
        <f t="shared" ref="U142" si="899">FIND(" ",AD130,FIND(" ",AD130,FIND(" ",AD130)+1)+1)</f>
        <v>#REF!</v>
      </c>
      <c r="V142" s="66" t="e">
        <f t="shared" ref="V142" si="900">FIND(CHAR(10),AD130,FIND(CHAR(10),AD130,FIND(CHAR(10),AD130)+1)+1)</f>
        <v>#REF!</v>
      </c>
      <c r="W142" s="78">
        <v>1</v>
      </c>
      <c r="X142" s="46" t="e">
        <f t="shared" ref="X142" si="901">FIND(CHAR(10),A136)</f>
        <v>#REF!</v>
      </c>
      <c r="Y142" s="46" t="e">
        <f t="shared" ref="Y142" si="902">X142</f>
        <v>#REF!</v>
      </c>
      <c r="Z142" s="46" t="e">
        <f t="shared" ref="Z142" si="903">IF(Y142=Z141,"Não","Sim")</f>
        <v>#REF!</v>
      </c>
      <c r="AA142" s="46">
        <f t="shared" ref="AA142" si="904">Z146-3</f>
        <v>-3</v>
      </c>
      <c r="AB142" s="54">
        <f t="shared" ref="AB142:AB143" si="905">IFERROR(_xlfn.XLOOKUP(AA142,$W$16:$W$20,$Y$16:$Y$20),1)</f>
        <v>1</v>
      </c>
      <c r="AC142" s="64" t="s">
        <v>202</v>
      </c>
      <c r="AD142" s="64" t="e">
        <f>[1]Sheet1!$A$55</f>
        <v>#REF!</v>
      </c>
      <c r="AE142" s="64" t="e">
        <f>[1]Sheet1!$A$59</f>
        <v>#REF!</v>
      </c>
      <c r="AG142" s="98"/>
    </row>
    <row r="143" spans="1:33" ht="18.75" customHeight="1" thickBot="1" x14ac:dyDescent="0.3">
      <c r="A143" s="2" t="e">
        <f>[1]Sheet1!A143</f>
        <v>#REF!</v>
      </c>
      <c r="B143" s="101"/>
      <c r="C143" s="45" t="e">
        <f t="shared" ref="C143" si="906">LEFT(A127,SEARCH(" ",A127))</f>
        <v>#REF!</v>
      </c>
      <c r="D143" s="45" t="e">
        <f t="shared" ref="D143:D206" si="907">SUBSTITUTE(SUBSTITUTE(SUBSTITUTE(LEFT(C144,SEARCH(" ",C144)),".",",")," ",""),CHAR(10),"")*1</f>
        <v>#REF!</v>
      </c>
      <c r="E143" s="45"/>
      <c r="F143" s="66" t="e">
        <f t="shared" ref="F143:F206" si="908">FIND(CHAR(10),C144)</f>
        <v>#REF!</v>
      </c>
      <c r="G143" s="104"/>
      <c r="H143" s="44">
        <v>3</v>
      </c>
      <c r="I143" s="44" t="e">
        <f t="shared" ref="I143" si="909">FIND(CHAR(10),A129,FIND(CHAR(10),A129,FIND(CHAR(10),A129)+1)+1)</f>
        <v>#REF!</v>
      </c>
      <c r="J143" s="44" t="e">
        <f t="shared" ref="J143" si="910">FIND(" ",A129,FIND(" ",A129,FIND(" ",A129)+1)+1)</f>
        <v>#REF!</v>
      </c>
      <c r="K143" s="71" t="e">
        <f t="shared" ref="K143:K206" si="911">FIND(" ",K142)</f>
        <v>#REF!</v>
      </c>
      <c r="L143" s="95"/>
      <c r="M143" s="45">
        <v>3</v>
      </c>
      <c r="N143" s="45" t="e">
        <f t="shared" ref="N143" si="912">FIND("%",A134,FIND("%",A134,FIND("%",A134)+1)+1)</f>
        <v>#REF!</v>
      </c>
      <c r="O143" s="66" t="e">
        <f t="shared" ref="O143" si="913">FIND("%",A135,FIND("%",A135,FIND("%",A135)+1)+1)</f>
        <v>#REF!</v>
      </c>
      <c r="P143" s="107"/>
      <c r="Q143" s="46">
        <v>3</v>
      </c>
      <c r="R143" s="54" t="e">
        <f t="shared" ref="R143" si="914">FIND(CHAR(10),A138,FIND(CHAR(10),A138,FIND(CHAR(10),A138,FIND(CHAR(10),A138,FIND(CHAR(10),A138,FIND(CHAR(10),A138)+1)+1)+1)+1)+1)</f>
        <v>#REF!</v>
      </c>
      <c r="S143" s="101"/>
      <c r="T143" s="45">
        <v>4</v>
      </c>
      <c r="U143" s="45" t="e">
        <f t="shared" ref="U143" si="915">FIND(" ",AD130,FIND(" ",AD130,FIND(" ",AD130,FIND(" ",AD130)+1)+1)+1)</f>
        <v>#REF!</v>
      </c>
      <c r="V143" s="66" t="e">
        <f t="shared" ref="V143" si="916">FIND(CHAR(10),AD130,FIND(CHAR(10),AD130,FIND(CHAR(10),AD130,FIND(CHAR(10),AD130)+1)+1)+1)</f>
        <v>#REF!</v>
      </c>
      <c r="W143" s="78">
        <v>2</v>
      </c>
      <c r="X143" s="46" t="e">
        <f t="shared" ref="X143" si="917">FIND(CHAR(10),A136,X142+1)</f>
        <v>#REF!</v>
      </c>
      <c r="Y143" s="46" t="e">
        <f t="shared" ref="Y143" si="918">IFERROR(X143,X142)</f>
        <v>#REF!</v>
      </c>
      <c r="Z143" s="46" t="e">
        <f t="shared" ref="Z143:Z145" si="919">IF(Y143=Y142,"Não","Sim")</f>
        <v>#REF!</v>
      </c>
      <c r="AA143" s="46">
        <f t="shared" ref="AA143" si="920">Z146-2</f>
        <v>-2</v>
      </c>
      <c r="AB143" s="54">
        <f t="shared" si="905"/>
        <v>1</v>
      </c>
      <c r="AC143" s="64" t="s">
        <v>207</v>
      </c>
      <c r="AD143" s="64" t="e">
        <f>[1]Sheet1!$A$56</f>
        <v>#REF!</v>
      </c>
      <c r="AE143" s="64" t="e">
        <f>[1]Sheet1!$A$60</f>
        <v>#REF!</v>
      </c>
      <c r="AG143" s="98"/>
    </row>
    <row r="144" spans="1:33" ht="18.75" customHeight="1" thickBot="1" x14ac:dyDescent="0.3">
      <c r="A144" s="2" t="e">
        <f>[1]Sheet1!A144</f>
        <v>#REF!</v>
      </c>
      <c r="B144" s="101"/>
      <c r="C144" s="45" t="e">
        <f t="shared" ref="C144" si="921">TRIM(MID(A127,LEN(C143),50))</f>
        <v>#REF!</v>
      </c>
      <c r="D144" s="45" t="e">
        <f t="shared" ref="D144:D207" si="922">D143+1-1</f>
        <v>#REF!</v>
      </c>
      <c r="E144" s="45"/>
      <c r="F144" s="66" t="e">
        <f t="shared" ref="F144" si="923">TRIM(MID(C144,LEN(F146),F143-LEN(D144)))</f>
        <v>#REF!</v>
      </c>
      <c r="G144" s="104"/>
      <c r="H144" s="44">
        <v>4</v>
      </c>
      <c r="I144" s="44" t="e">
        <f t="shared" ref="I144" si="924">FIND(CHAR(10),A129,FIND(CHAR(10),A129,FIND(CHAR(10),A129,FIND(CHAR(10),A129)+1)+1)+1)</f>
        <v>#REF!</v>
      </c>
      <c r="J144" s="44" t="e">
        <f t="shared" ref="J144" si="925">FIND(" ",A129,FIND(" ",A129,FIND(" ",A129,FIND(" ",A129)+1)+1)+1)</f>
        <v>#REF!</v>
      </c>
      <c r="K144" s="71"/>
      <c r="L144" s="95"/>
      <c r="M144" s="45">
        <v>4</v>
      </c>
      <c r="N144" s="45" t="e">
        <f t="shared" ref="N144" si="926">FIND("%",A134,FIND("%",A134,FIND("%",A134,FIND("%",A134)+1)+1)+1)</f>
        <v>#REF!</v>
      </c>
      <c r="O144" s="66" t="e">
        <f t="shared" ref="O144" si="927">FIND("%",A135,FIND("%",A135,FIND("%",A135,FIND("%",A135)+1)+1)+1)</f>
        <v>#REF!</v>
      </c>
      <c r="P144" s="107"/>
      <c r="Q144" s="46">
        <v>4</v>
      </c>
      <c r="R144" s="54" t="e">
        <f t="shared" ref="R144" si="928">FIND(CHAR(10),A138,FIND(CHAR(10),A138,FIND(CHAR(10),A138,FIND(CHAR(10),A138,FIND(CHAR(10),A138,FIND(CHAR(10),A138,FIND(CHAR(10),A138,FIND(CHAR(10),A138)+1)+1)+1)+1)+1)+1)+1)</f>
        <v>#REF!</v>
      </c>
      <c r="S144" s="101"/>
      <c r="T144" s="45">
        <v>5</v>
      </c>
      <c r="U144" s="45" t="e">
        <f t="shared" ref="U144" si="929">FIND(" ",AD130,FIND(" ",AD130,FIND(" ",AD130,FIND(" ",AD130,FIND(" ",AD130)+1)+1)+1)+1)</f>
        <v>#REF!</v>
      </c>
      <c r="V144" s="66" t="e">
        <f t="shared" ref="V144" si="930">FIND(CHAR(10),AD130,FIND(CHAR(10),AD130,FIND(CHAR(10),AD130,FIND(CHAR(10),AD130,FIND(CHAR(10),AD130)+1)+1)+1)+1)</f>
        <v>#REF!</v>
      </c>
      <c r="W144" s="78">
        <v>3</v>
      </c>
      <c r="X144" s="46" t="e">
        <f t="shared" ref="X144" si="931">FIND(CHAR(10),A136,X143+1)</f>
        <v>#REF!</v>
      </c>
      <c r="Y144" s="46" t="e">
        <f t="shared" ref="Y144" si="932">IFERROR(X144,IFERROR(X143,X142))</f>
        <v>#REF!</v>
      </c>
      <c r="Z144" s="46" t="e">
        <f t="shared" si="919"/>
        <v>#REF!</v>
      </c>
      <c r="AA144" s="46">
        <f t="shared" ref="AA144" si="933">Z146-1</f>
        <v>-1</v>
      </c>
      <c r="AB144" s="54" t="e">
        <f t="shared" ref="AB144:AB145" si="934">_xlfn.XLOOKUP(AA144,$W$16:$W$20,$Y$16:$Y$20)</f>
        <v>#N/A</v>
      </c>
      <c r="AC144" s="64" t="s">
        <v>208</v>
      </c>
      <c r="AD144" s="64" t="e">
        <f>[1]Sheet1!$A$57</f>
        <v>#REF!</v>
      </c>
      <c r="AE144" s="64" t="e">
        <f>[1]Sheet1!$A$61</f>
        <v>#REF!</v>
      </c>
      <c r="AG144" s="98"/>
    </row>
    <row r="145" spans="1:33" ht="18.75" customHeight="1" x14ac:dyDescent="0.25">
      <c r="A145" s="2" t="e">
        <f>[1]Sheet1!A145</f>
        <v>#REF!</v>
      </c>
      <c r="B145" s="101"/>
      <c r="C145" s="45" t="e">
        <f t="shared" ref="C145" si="935">SUBSTITUTE(SUBSTITUTE(SUBSTITUTE(C143,CHAR(10),"")," ",""),".",",")*1</f>
        <v>#REF!</v>
      </c>
      <c r="D145" s="45"/>
      <c r="E145" s="45"/>
      <c r="F145" s="66" t="e">
        <f t="shared" ref="F145:F208" si="936">SUBSTITUTE(SUBSTITUTE(SUBSTITUTE(F144,CHAR(10),"")," ",""),".",",")*1</f>
        <v>#REF!</v>
      </c>
      <c r="G145" s="104"/>
      <c r="H145" s="44">
        <v>5</v>
      </c>
      <c r="I145" s="44" t="e">
        <f t="shared" ref="I145" si="937">FIND(CHAR(10),A129,FIND(CHAR(10),A129,FIND(CHAR(10),A129,FIND(CHAR(10),A129,FIND(CHAR(10),A129)+1)+1)+1)+1)</f>
        <v>#REF!</v>
      </c>
      <c r="J145" s="44" t="e">
        <f t="shared" ref="J145" si="938">FIND(" ",A129,FIND(" ",A129,FIND(" ",A129,FIND(" ",A129,FIND(" ",A129)+1)+1)+1)+1)</f>
        <v>#REF!</v>
      </c>
      <c r="K145" s="71"/>
      <c r="L145" s="96"/>
      <c r="M145" s="45">
        <v>5</v>
      </c>
      <c r="N145" s="45" t="e">
        <f t="shared" ref="N145" si="939">FIND("%",A134,FIND("%",A134,FIND("%",A134,FIND("%",A134,FIND("%",A134)+1)+1)+1)+1)</f>
        <v>#REF!</v>
      </c>
      <c r="O145" s="66" t="e">
        <f t="shared" ref="O145" si="940">FIND("%",A135,FIND("%",A135,FIND("%",A135,FIND("%",A135,FIND("%",A135)+1)+1)+1)+1)</f>
        <v>#REF!</v>
      </c>
      <c r="P145" s="107"/>
      <c r="Q145" s="46">
        <v>5</v>
      </c>
      <c r="R145" s="54" t="e">
        <f t="shared" ref="R145" si="941">FIND(CHAR(10),A138,FIND(CHAR(10),A138,FIND(CHAR(10),A138,FIND(CHAR(10),A138,FIND(CHAR(10),A138,FIND(CHAR(10),A138,FIND(CHAR(10),A138,FIND(CHAR(10),A138,FIND(CHAR(10),A138,FIND(CHAR(10),A138)+1)+1)+1)+1)+1)+1)+1)+1)+1)</f>
        <v>#REF!</v>
      </c>
      <c r="S145" s="101"/>
      <c r="T145" s="45">
        <v>6</v>
      </c>
      <c r="U145" s="45" t="e">
        <f t="shared" ref="U145" si="942">FIND(" ",AD130,FIND(" ",AD130,FIND(" ",AD130,FIND(" ",AD130,FIND(" ",AD130,FIND(" ",AD130)+1)+1)+1)+1)+1)</f>
        <v>#REF!</v>
      </c>
      <c r="V145" s="66" t="e">
        <f t="shared" ref="V145" si="943">FIND(CHAR(10),AD130,FIND(CHAR(10),AD130,FIND(CHAR(10),AD130,FIND(CHAR(10),AD130,FIND(CHAR(10),AD130,FIND(CHAR(10),AD130)+1)+1)+1)+1)+1)</f>
        <v>#REF!</v>
      </c>
      <c r="W145" s="78">
        <v>4</v>
      </c>
      <c r="X145" s="46" t="e">
        <f t="shared" ref="X145" si="944">FIND(CHAR(10),A136,X144+1)</f>
        <v>#REF!</v>
      </c>
      <c r="Y145" s="46" t="e">
        <f t="shared" ref="Y145" si="945">IFERROR(X146,IFERROR(X145,IFERROR(X144,IFERROR(X143,X142))))</f>
        <v>#REF!</v>
      </c>
      <c r="Z145" s="46" t="e">
        <f t="shared" si="919"/>
        <v>#REF!</v>
      </c>
      <c r="AA145" s="46">
        <f t="shared" ref="AA145:AA208" si="946">Z146</f>
        <v>0</v>
      </c>
      <c r="AB145" s="54" t="e">
        <f t="shared" si="934"/>
        <v>#N/A</v>
      </c>
      <c r="AC145" s="64" t="s">
        <v>209</v>
      </c>
      <c r="AD145" s="64" t="e">
        <f>[1]Sheet1!$A$58</f>
        <v>#REF!</v>
      </c>
      <c r="AE145" s="64" t="e">
        <f>[1]Sheet1!$A$62</f>
        <v>#REF!</v>
      </c>
      <c r="AG145" s="98"/>
    </row>
    <row r="146" spans="1:33" ht="18.75" customHeight="1" thickBot="1" x14ac:dyDescent="0.3">
      <c r="A146" s="2" t="e">
        <f>[1]Sheet1!A146</f>
        <v>#REF!</v>
      </c>
      <c r="B146" s="102"/>
      <c r="C146" s="67"/>
      <c r="D146" s="67"/>
      <c r="E146" s="67"/>
      <c r="F146" s="68" t="e">
        <f t="shared" ref="F146" si="947">LEFT(C144,SEARCH(" ",C144))</f>
        <v>#REF!</v>
      </c>
      <c r="G146" s="105"/>
      <c r="H146" s="72">
        <v>6</v>
      </c>
      <c r="I146" s="72" t="e">
        <f t="shared" ref="I146" si="948">LEN(A129)</f>
        <v>#REF!</v>
      </c>
      <c r="J146" s="72"/>
      <c r="K146" s="73"/>
      <c r="L146" s="91" t="s">
        <v>2</v>
      </c>
      <c r="M146" s="92" t="s">
        <v>230</v>
      </c>
      <c r="N146" s="92" t="e">
        <f t="shared" ref="N146" si="949">FIND("%",A138)</f>
        <v>#REF!</v>
      </c>
      <c r="O146" s="93"/>
      <c r="P146" s="108"/>
      <c r="Q146" s="76">
        <v>6</v>
      </c>
      <c r="R146" s="77" t="e">
        <f t="shared" ref="R146" si="950">FIND(CHAR(10),A138,FIND(CHAR(10),A138,FIND(CHAR(10),A138,FIND(CHAR(10),A138,FIND(CHAR(10),A138,FIND(CHAR(10),A138,FIND(CHAR(10),A138,FIND(CHAR(10),A138,FIND(CHAR(10),A138,FIND(CHAR(10),A138,FIND(CHAR(10),A138)+1)+1)+1)+1)+1)+1)+1)+1)+1)+1)</f>
        <v>#REF!</v>
      </c>
      <c r="S146" s="102"/>
      <c r="T146" s="67">
        <v>7</v>
      </c>
      <c r="U146" s="67" t="e">
        <f t="shared" ref="U146" si="951">FIND(" ",AD130,FIND(" ",AD130,FIND(" ",AD130,FIND(" ",AD130,FIND(" ",AD130,FIND(" ",AD130,FIND(" ",AD130)+1)+1)+1)+1)+1)+1)</f>
        <v>#REF!</v>
      </c>
      <c r="V146" s="68" t="e">
        <f t="shared" ref="V146" si="952">FIND(CHAR(10),AD130,FIND(CHAR(10),AD130,FIND(CHAR(10),AD130,FIND(CHAR(10),AD130,FIND(CHAR(10),AD130,FIND(CHAR(10),AD130,FIND(CHAR(10),AD130)+1)+1)+1)+1)+1)+1)</f>
        <v>#REF!</v>
      </c>
      <c r="W146" s="79">
        <v>5</v>
      </c>
      <c r="X146" s="76" t="e">
        <f t="shared" ref="X146" si="953">FIND(CHAR(10),A136,X145+1)</f>
        <v>#REF!</v>
      </c>
      <c r="Y146" s="76"/>
      <c r="Z146" s="76">
        <f t="shared" ref="Z146" si="954">COUNTIF(Z142:Z145,"SIM")</f>
        <v>0</v>
      </c>
      <c r="AA146" s="76"/>
      <c r="AB146" s="77"/>
      <c r="AG146" s="98"/>
    </row>
    <row r="147" spans="1:33" ht="15.75" thickBot="1" x14ac:dyDescent="0.3">
      <c r="A147" s="2" t="e">
        <f>[1]Sheet1!A147</f>
        <v>#REF!</v>
      </c>
      <c r="B147" s="4"/>
      <c r="C147" s="4"/>
      <c r="D147" s="4"/>
      <c r="E147" s="2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21"/>
      <c r="Q147" s="4"/>
      <c r="R147" s="4"/>
      <c r="S147" s="4"/>
      <c r="T147" s="4"/>
      <c r="U147" s="4"/>
      <c r="V147" s="5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99"/>
    </row>
    <row r="148" spans="1:33" ht="24.75" thickTop="1" thickBot="1" x14ac:dyDescent="0.3">
      <c r="A148" s="2" t="e">
        <f>[1]Sheet1!A148</f>
        <v>#REF!</v>
      </c>
      <c r="B148" s="18" t="s">
        <v>0</v>
      </c>
      <c r="C148" s="16" t="e">
        <f t="shared" ref="C148" si="955">IF(C166&gt;100,C166/10,C166)</f>
        <v>#REF!</v>
      </c>
      <c r="D148" s="15" t="s">
        <v>1</v>
      </c>
      <c r="E148" s="16" t="e">
        <f t="shared" ref="E148" si="956">IF(D165&gt;100,D165/10,D165)</f>
        <v>#REF!</v>
      </c>
      <c r="F148" s="13" t="s">
        <v>2</v>
      </c>
      <c r="G148" s="14" t="e">
        <f t="shared" ref="G148" si="957">IF(F166&gt;10,F166/10,F166)</f>
        <v>#REF!</v>
      </c>
      <c r="H148" s="3"/>
      <c r="I148" s="3"/>
      <c r="J148" s="3"/>
      <c r="K148" s="3"/>
      <c r="L148" s="3"/>
      <c r="M148" s="3"/>
      <c r="N148" s="3"/>
      <c r="O148" s="3"/>
      <c r="R148" s="3"/>
      <c r="S148" s="3"/>
      <c r="T148" s="3"/>
      <c r="U148" s="3"/>
      <c r="AG148" s="97">
        <v>8</v>
      </c>
    </row>
    <row r="149" spans="1:33" ht="30" thickTop="1" thickBot="1" x14ac:dyDescent="0.3">
      <c r="A149" s="2" t="e">
        <f>[1]Sheet1!A149</f>
        <v>#REF!</v>
      </c>
      <c r="B149" s="19" t="s">
        <v>5</v>
      </c>
      <c r="C149" s="63" t="e">
        <f t="shared" ref="C149:C212" si="958">SUBSTITUTE(SUBSTITUTE(A149,CHAR(10),"")," ","")</f>
        <v>#REF!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R149" s="1"/>
      <c r="S149" s="1"/>
      <c r="T149" s="1"/>
      <c r="U149" s="1"/>
      <c r="AG149" s="98"/>
    </row>
    <row r="150" spans="1:33" ht="16.5" thickTop="1" thickBot="1" x14ac:dyDescent="0.3">
      <c r="A150" s="2" t="e">
        <f>[1]Sheet1!A150</f>
        <v>#REF!</v>
      </c>
      <c r="B150" s="22" t="s">
        <v>158</v>
      </c>
      <c r="C150" s="56" t="e">
        <f t="shared" ref="C150" si="959">SUBSTITUTE(SUBSTITUTE(MID(A150,1,J162-1),CHAR(10),"")," ","")</f>
        <v>#REF!</v>
      </c>
      <c r="D150" s="23" t="s">
        <v>159</v>
      </c>
      <c r="E150" s="55" t="e">
        <f t="shared" ref="E150" si="960">SUBSTITUTE(SUBSTITUTE(MID(A150,J162,I162-J162),CHAR(10),"")," ","")</f>
        <v>#REF!</v>
      </c>
      <c r="F150" s="6" t="s">
        <v>160</v>
      </c>
      <c r="G150" s="7" t="e">
        <f t="shared" ref="G150" si="961">SUBSTITUTE(SUBSTITUTE(MID(A150,I162,J163-I162),CHAR(10),"")," ","")</f>
        <v>#REF!</v>
      </c>
      <c r="H150" s="9" t="s">
        <v>161</v>
      </c>
      <c r="I150" s="10" t="e">
        <f t="shared" ref="I150" si="962">SUBSTITUTE(SUBSTITUTE(MID(A150,J163,I163-J163),CHAR(10),"")," ","")</f>
        <v>#REF!</v>
      </c>
      <c r="J150" s="6" t="s">
        <v>162</v>
      </c>
      <c r="K150" s="11" t="e">
        <f t="shared" ref="K150" si="963">SUBSTITUTE(SUBSTITUTE(MID(A150,I163,J164-I163),CHAR(10),"")," ","")</f>
        <v>#REF!</v>
      </c>
      <c r="L150" s="8" t="s">
        <v>164</v>
      </c>
      <c r="M150" s="10" t="e">
        <f t="shared" ref="M150" si="964">SUBSTITUTE(SUBSTITUTE(MID(K163,K164,6),CHAR(10),"")," ","")</f>
        <v>#REF!</v>
      </c>
      <c r="N150" s="6" t="s">
        <v>165</v>
      </c>
      <c r="O150" s="11" t="e">
        <f t="shared" ref="O150" si="965">SUBSTITUTE(SUBSTITUTE(MID(A150,I164,J165-I164),CHAR(10),"")," ","")</f>
        <v>#REF!</v>
      </c>
      <c r="P150" s="8" t="s">
        <v>166</v>
      </c>
      <c r="Q150" s="12" t="e">
        <f t="shared" ref="Q150" si="966">SUBSTITUTE(SUBSTITUTE(MID(A150,J165,I165-J165),CHAR(10),"")," ","")</f>
        <v>#REF!</v>
      </c>
      <c r="R150" s="6" t="s">
        <v>167</v>
      </c>
      <c r="S150" s="11" t="e">
        <f t="shared" ref="S150" si="967">SUBSTITUTE(SUBSTITUTE(MID(A150,I165,J166-I165),CHAR(10),"")," ","")</f>
        <v>#REF!</v>
      </c>
      <c r="T150" s="8" t="s">
        <v>168</v>
      </c>
      <c r="U150" s="12" t="e">
        <f t="shared" ref="U150" si="968">SUBSTITUTE(SUBSTITUTE(MID(A150,J166,I166-J166),CHAR(10),"")," ","")</f>
        <v>#REF!</v>
      </c>
      <c r="AG150" s="98"/>
    </row>
    <row r="151" spans="1:33" ht="16.5" thickTop="1" thickBot="1" x14ac:dyDescent="0.3">
      <c r="A151" s="2" t="e">
        <f>[1]Sheet1!A151</f>
        <v>#REF!</v>
      </c>
      <c r="B151" s="61" t="s">
        <v>157</v>
      </c>
      <c r="C151" s="62">
        <f t="shared" ref="C151" si="969">IFERROR(SUBSTITUTE(SUBSTITUTE(MID(AD151,1,U161-1),CHAR(10),"")," ","")*1,0)</f>
        <v>0</v>
      </c>
      <c r="D151" s="59" t="s">
        <v>169</v>
      </c>
      <c r="E151" s="60">
        <f t="shared" ref="E151" si="970">IFERROR(SUBSTITUTE(SUBSTITUTE(MID(AD151,U161,V161-U161),CHAR(10),"")," ","")*1,0)</f>
        <v>0</v>
      </c>
      <c r="F151" s="57" t="s">
        <v>170</v>
      </c>
      <c r="G151" s="35">
        <f t="shared" ref="G151" si="971">IFERROR(SUBSTITUTE(SUBSTITUTE(MID(AD151,V161,U162-V161),CHAR(10),"")," ","")*1,0)</f>
        <v>0</v>
      </c>
      <c r="H151" s="26" t="s">
        <v>171</v>
      </c>
      <c r="I151" s="27">
        <f t="shared" ref="I151" si="972">IFERROR(SUBSTITUTE(SUBSTITUTE(MID(AD151,U162,V162-U162),CHAR(10),"")," ","")*1,0)</f>
        <v>0</v>
      </c>
      <c r="J151" s="28" t="s">
        <v>172</v>
      </c>
      <c r="K151" s="36">
        <f t="shared" ref="K151" si="973">IFERROR(SUBSTITUTE(SUBSTITUTE(MID(AD151,V162,U163-V162),CHAR(10),"")," ","")*1,0)</f>
        <v>0</v>
      </c>
      <c r="L151" s="37" t="s">
        <v>173</v>
      </c>
      <c r="M151" s="38">
        <f t="shared" ref="M151" si="974">IFERROR(SUBSTITUTE(SUBSTITUTE(MID(AD151,U163,V163-U163),CHAR(10),"")," ","")*1,0)</f>
        <v>0</v>
      </c>
      <c r="N151" s="28" t="s">
        <v>163</v>
      </c>
      <c r="O151" s="25">
        <f t="shared" ref="O151" si="975">IFERROR(SUBSTITUTE(SUBSTITUTE(MID(AD151,V163,U164-V163),CHAR(10),"")," ","")*1,0)</f>
        <v>0</v>
      </c>
      <c r="P151" s="39" t="s">
        <v>174</v>
      </c>
      <c r="Q151" s="40">
        <f t="shared" ref="Q151" si="976">IFERROR(SUBSTITUTE(SUBSTITUTE(MID(AD151,U164,V164-U164),CHAR(10),"")," ","")*1,0)</f>
        <v>0</v>
      </c>
      <c r="R151" s="41" t="s">
        <v>175</v>
      </c>
      <c r="S151" s="25">
        <f t="shared" ref="S151" si="977">IFERROR(SUBSTITUTE(SUBSTITUTE(MID(AD151,V164,U165-V164),CHAR(10),"")," ","")*1,0)</f>
        <v>0</v>
      </c>
      <c r="T151" s="26" t="s">
        <v>176</v>
      </c>
      <c r="U151" s="42">
        <f t="shared" ref="U151" si="978">IFERROR(SUBSTITUTE(SUBSTITUTE(MID(AD151,U165,V165-U165),CHAR(10),"")," ","")*1,0)</f>
        <v>0</v>
      </c>
      <c r="V151" s="29" t="s">
        <v>177</v>
      </c>
      <c r="W151" s="30">
        <f t="shared" ref="W151" si="979">IFERROR(SUBSTITUTE(SUBSTITUTE(MID(AD151,V165,U166-V165),CHAR(10),"")," ","")*1,0)</f>
        <v>0</v>
      </c>
      <c r="X151" s="31" t="s">
        <v>178</v>
      </c>
      <c r="Y151" s="32">
        <f t="shared" ref="Y151" si="980">IFERROR(SUBSTITUTE(SUBSTITUTE(MID(AD151,U166,V166-U166),CHAR(10),"")," ","")*1,0)</f>
        <v>0</v>
      </c>
      <c r="Z151" s="33" t="s">
        <v>179</v>
      </c>
      <c r="AA151" s="30">
        <f t="shared" ref="AA151" si="981">IFERROR(SUBSTITUTE(SUBSTITUTE(MID(AD151,V166,U167-V166),CHAR(10),"")," ","")*1,0)</f>
        <v>0</v>
      </c>
      <c r="AB151" s="31" t="s">
        <v>180</v>
      </c>
      <c r="AC151" s="34">
        <f t="shared" ref="AC151" si="982">IFERROR(SUBSTITUTE(SUBSTITUTE(MID(AD151,U167,V167-U167),CHAR(10),"")," ","")*1,0)</f>
        <v>0</v>
      </c>
      <c r="AD151" s="85" t="e">
        <f t="shared" ref="AD151:AD214" si="983">SUBSTITUTE(SUBSTITUTE(TRIM(SUBSTITUTE(A151,CHAR(32)," ")),")",5),"§",5)</f>
        <v>#REF!</v>
      </c>
      <c r="AG151" s="98"/>
    </row>
    <row r="152" spans="1:33" ht="29.25" thickBot="1" x14ac:dyDescent="0.3">
      <c r="A152" s="2" t="e">
        <f>[1]Sheet1!A152</f>
        <v>#REF!</v>
      </c>
      <c r="B152" s="24" t="s">
        <v>8</v>
      </c>
      <c r="C152" s="58" t="e">
        <f t="shared" ref="C152:C215" si="984">SUBSTITUTE(SUBSTITUTE(IF(OR(LEN(A152)&gt;LEN(SUBSTITUTE(A152,"S","")),LEN(A152)&gt;LEN(SUBSTITUTE(A152,"e","")),LEN(A152)&gt;LEN(SUBSTITUTE(A152,"m","")),LEN(A152)&gt;LEN(SUBSTITUTE(A152,"i","")),LEN(A152)&gt;LEN(SUBSTITUTE(A152,"m","")),LEN(A152)&gt;LEN(SUBSTITUTE(A152,"p","")),LEN(A152)&gt;LEN(SUBSTITUTE(A152,"r","")),LEN(A152)&gt;LEN(SUBSTITUTE(A152,"e","")),LEN(A152)&gt;LEN(SUBSTITUTE(A152,"s","")),LEN(A152)&gt;LEN(SUBSTITUTE(A152,"ã","")),LEN(A152)&gt;LEN(SUBSTITUTE(A152,"o",""))),"Sem Impressão",A152),CHAR(10),"")," ","")</f>
        <v>#REF!</v>
      </c>
      <c r="AG152" s="98"/>
    </row>
    <row r="153" spans="1:33" ht="24.75" customHeight="1" thickTop="1" thickBot="1" x14ac:dyDescent="0.3">
      <c r="A153" s="2" t="e">
        <f>[1]Sheet1!A153</f>
        <v>#REF!</v>
      </c>
      <c r="B153" s="20" t="s">
        <v>9</v>
      </c>
      <c r="C153" s="14" t="e">
        <f t="shared" ref="C153:C216" si="985">SUBSTITUTE(SUBSTITUTE(A153,CHAR(10),"")," ","")</f>
        <v>#REF!</v>
      </c>
      <c r="D153" s="1"/>
      <c r="Z153" s="2"/>
      <c r="AG153" s="98"/>
    </row>
    <row r="154" spans="1:33" ht="30" thickTop="1" thickBot="1" x14ac:dyDescent="0.3">
      <c r="A154" s="2" t="e">
        <f>[1]Sheet1!A154</f>
        <v>#REF!</v>
      </c>
      <c r="B154" s="19" t="s">
        <v>10</v>
      </c>
      <c r="C154" s="17" t="e">
        <f t="shared" ref="C154:C217" si="986">IF(IF(OR((LEN(A154)&gt;LEN(SUBSTITUTE(A154,"R",""))),(LEN(A154)&gt;LEN(SUBSTITUTE(A154,"v",""))),(LEN(A154)&gt;LEN(SUBSTITUTE(A154,"d","")))),"Revenda","Cliente")=IF(OR((LEN(A154)&gt;LEN(SUBSTITUTE(A154,"C",""))),(LEN(A154)&gt;LEN(SUBSTITUTE(A154,"l",""))),(LEN(A154)&gt;LEN(SUBSTITUTE(A154,"i",""))),(LEN(A154)&gt;LEN(SUBSTITUTE(A154,"t","")))),"Cliente","Revenda"),IF(OR((LEN(A154)&gt;LEN(SUBSTITUTE(A154,"R",""))),(LEN(A154)&gt;LEN(SUBSTITUTE(A154,"v",""))),(LEN(A154)&gt;LEN(SUBSTITUTE(A154,"d","")))),"Revenda","Cliente"),"ERRO!")</f>
        <v>#REF!</v>
      </c>
      <c r="D154" s="1"/>
      <c r="E154" s="1"/>
      <c r="J154" s="1"/>
      <c r="K154" s="1"/>
      <c r="L154" s="1"/>
      <c r="Q154" s="1"/>
      <c r="AG154" s="98"/>
    </row>
    <row r="155" spans="1:33" x14ac:dyDescent="0.25">
      <c r="A155" s="2" t="e">
        <f>[1]Sheet1!A155</f>
        <v>#REF!</v>
      </c>
      <c r="B155" s="113" t="s">
        <v>142</v>
      </c>
      <c r="C155" s="114"/>
      <c r="D155" s="111" t="s">
        <v>143</v>
      </c>
      <c r="E155" s="112"/>
      <c r="F155" s="113" t="s">
        <v>144</v>
      </c>
      <c r="G155" s="114"/>
      <c r="H155" s="111" t="s">
        <v>145</v>
      </c>
      <c r="I155" s="112"/>
      <c r="J155" s="113" t="s">
        <v>146</v>
      </c>
      <c r="K155" s="114"/>
      <c r="L155" s="111" t="s">
        <v>147</v>
      </c>
      <c r="M155" s="112"/>
      <c r="N155" s="113" t="s">
        <v>148</v>
      </c>
      <c r="O155" s="114"/>
      <c r="P155" s="111" t="s">
        <v>149</v>
      </c>
      <c r="Q155" s="112"/>
      <c r="R155" s="113" t="s">
        <v>150</v>
      </c>
      <c r="S155" s="114"/>
      <c r="T155" s="111" t="s">
        <v>151</v>
      </c>
      <c r="U155" s="112"/>
      <c r="V155" s="113" t="s">
        <v>2</v>
      </c>
      <c r="W155" s="114"/>
      <c r="Y155" s="2"/>
      <c r="AG155" s="98"/>
    </row>
    <row r="156" spans="1:33" ht="15.75" thickBot="1" x14ac:dyDescent="0.3">
      <c r="A156" s="2" t="e">
        <f>[1]Sheet1!A156</f>
        <v>#REF!</v>
      </c>
      <c r="B156" s="50" t="e">
        <f t="shared" ref="B156" si="987">MID(A155,N162-3,4)</f>
        <v>#REF!</v>
      </c>
      <c r="C156" s="51" t="e">
        <f t="shared" ref="C156" si="988">MID(A155,N162+3,5)</f>
        <v>#REF!</v>
      </c>
      <c r="D156" s="53" t="e">
        <f t="shared" ref="D156" si="989">MID(A156,O162-3,4)</f>
        <v>#REF!</v>
      </c>
      <c r="E156" s="54" t="e">
        <f t="shared" ref="E156" si="990">MID(A156,O162+3,5)</f>
        <v>#REF!</v>
      </c>
      <c r="F156" s="50" t="e">
        <f t="shared" ref="F156" si="991">MID(A155,N163-3,4)</f>
        <v>#REF!</v>
      </c>
      <c r="G156" s="51" t="e">
        <f t="shared" ref="G156" si="992">MID(A155,N163+3,5)</f>
        <v>#REF!</v>
      </c>
      <c r="H156" s="53" t="e">
        <f t="shared" ref="H156" si="993">MID(A156,O163-3,4)</f>
        <v>#REF!</v>
      </c>
      <c r="I156" s="54" t="e">
        <f t="shared" ref="I156" si="994">MID(A156,O163+3,5)</f>
        <v>#REF!</v>
      </c>
      <c r="J156" s="50" t="e">
        <f t="shared" ref="J156" si="995">MID(A155,N164-3,4)</f>
        <v>#REF!</v>
      </c>
      <c r="K156" s="51" t="e">
        <f t="shared" ref="K156" si="996">MID(A155,N164+3,5)</f>
        <v>#REF!</v>
      </c>
      <c r="L156" s="53" t="e">
        <f t="shared" ref="L156" si="997">MID(A156,O164-3,4)</f>
        <v>#REF!</v>
      </c>
      <c r="M156" s="54" t="e">
        <f t="shared" ref="M156" si="998">MID(A156,O164+3,5)</f>
        <v>#REF!</v>
      </c>
      <c r="N156" s="50" t="e">
        <f t="shared" ref="N156" si="999">MID(A155,N165-3,4)</f>
        <v>#REF!</v>
      </c>
      <c r="O156" s="51" t="e">
        <f t="shared" ref="O156" si="1000">MID(A155,N165+3,5)</f>
        <v>#REF!</v>
      </c>
      <c r="P156" s="53" t="e">
        <f t="shared" ref="P156" si="1001">MID(A156,O165-3,4)</f>
        <v>#REF!</v>
      </c>
      <c r="Q156" s="54" t="e">
        <f t="shared" ref="Q156" si="1002">MID(A156,O165+3,5)</f>
        <v>#REF!</v>
      </c>
      <c r="R156" s="50" t="e">
        <f t="shared" ref="R156" si="1003">MID(A155,N166-3,4)</f>
        <v>#REF!</v>
      </c>
      <c r="S156" s="51" t="e">
        <f t="shared" ref="S156" si="1004">MID(A155,N166+3,5)</f>
        <v>#REF!</v>
      </c>
      <c r="T156" s="53" t="e">
        <f t="shared" ref="T156" si="1005">MID(A156,O166-3,4)</f>
        <v>#REF!</v>
      </c>
      <c r="U156" s="54" t="e">
        <f t="shared" ref="U156" si="1006">MID(A156,O166+3,5)</f>
        <v>#REF!</v>
      </c>
      <c r="V156" s="50" t="e">
        <f t="shared" ref="V156" si="1007">MID(A159,N167-2,3)</f>
        <v>#REF!</v>
      </c>
      <c r="W156" s="51" t="e">
        <f t="shared" ref="W156" si="1008">MID(A159,N167+3,5)</f>
        <v>#REF!</v>
      </c>
      <c r="AG156" s="98"/>
    </row>
    <row r="157" spans="1:33" ht="29.25" thickBot="1" x14ac:dyDescent="0.3">
      <c r="A157" s="2" t="e">
        <f>[1]Sheet1!A157</f>
        <v>#REF!</v>
      </c>
      <c r="B157" s="50" t="e">
        <f t="shared" ref="B157:B220" si="1009">SUBSTITUTE(B156,CHAR(10),"")</f>
        <v>#REF!</v>
      </c>
      <c r="C157" s="52" t="e">
        <f t="shared" ref="C157:C220" si="1010">SUBSTITUTE(SUBSTITUTE(C156,CHAR(10),""),"/"," / ")</f>
        <v>#REF!</v>
      </c>
      <c r="D157" s="50" t="e">
        <f t="shared" ref="D157:V157" si="1011">SUBSTITUTE(D156,CHAR(10),"")</f>
        <v>#REF!</v>
      </c>
      <c r="E157" s="52" t="e">
        <f t="shared" ref="E157:E220" si="1012">SUBSTITUTE(SUBSTITUTE(E156,CHAR(10),""),"/"," / ")</f>
        <v>#REF!</v>
      </c>
      <c r="F157" s="50" t="e">
        <f t="shared" ref="F157:X157" si="1013">SUBSTITUTE(F156,CHAR(10),"")</f>
        <v>#REF!</v>
      </c>
      <c r="G157" s="52" t="e">
        <f t="shared" ref="G157:G220" si="1014">SUBSTITUTE(SUBSTITUTE(G156,CHAR(10),""),"/"," / ")</f>
        <v>#REF!</v>
      </c>
      <c r="H157" s="50" t="e">
        <f t="shared" ref="H157:Z157" si="1015">SUBSTITUTE(H156,CHAR(10),"")</f>
        <v>#REF!</v>
      </c>
      <c r="I157" s="52" t="e">
        <f t="shared" ref="I157:I220" si="1016">SUBSTITUTE(SUBSTITUTE(I156,CHAR(10),""),"/"," / ")</f>
        <v>#REF!</v>
      </c>
      <c r="J157" s="50" t="e">
        <f t="shared" ref="J157:AB157" si="1017">SUBSTITUTE(J156,CHAR(10),"")</f>
        <v>#REF!</v>
      </c>
      <c r="K157" s="52" t="e">
        <f t="shared" ref="K157:K220" si="1018">SUBSTITUTE(SUBSTITUTE(K156,CHAR(10),""),"/"," / ")</f>
        <v>#REF!</v>
      </c>
      <c r="L157" s="50" t="e">
        <f t="shared" ref="L157:AD157" si="1019">SUBSTITUTE(L156,CHAR(10),"")</f>
        <v>#REF!</v>
      </c>
      <c r="M157" s="52" t="e">
        <f t="shared" ref="M157:M220" si="1020">SUBSTITUTE(SUBSTITUTE(M156,CHAR(10),""),"/"," / ")</f>
        <v>#REF!</v>
      </c>
      <c r="N157" s="50" t="e">
        <f t="shared" ref="N157:AF157" si="1021">SUBSTITUTE(N156,CHAR(10),"")</f>
        <v>#REF!</v>
      </c>
      <c r="O157" s="52" t="e">
        <f t="shared" ref="O157:O220" si="1022">SUBSTITUTE(SUBSTITUTE(O156,CHAR(10),""),"/"," / ")</f>
        <v>#REF!</v>
      </c>
      <c r="P157" s="50" t="e">
        <f t="shared" ref="P157:AF157" si="1023">SUBSTITUTE(P156,CHAR(10),"")</f>
        <v>#REF!</v>
      </c>
      <c r="Q157" s="52" t="e">
        <f t="shared" ref="Q157:Q220" si="1024">SUBSTITUTE(SUBSTITUTE(Q156,CHAR(10),""),"/"," / ")</f>
        <v>#REF!</v>
      </c>
      <c r="R157" s="50" t="e">
        <f t="shared" ref="R157:AF157" si="1025">SUBSTITUTE(R156,CHAR(10),"")</f>
        <v>#REF!</v>
      </c>
      <c r="S157" s="52" t="e">
        <f t="shared" ref="S157:S220" si="1026">SUBSTITUTE(SUBSTITUTE(S156,CHAR(10),""),"/"," / ")</f>
        <v>#REF!</v>
      </c>
      <c r="T157" s="50" t="e">
        <f t="shared" ref="T157:AF157" si="1027">SUBSTITUTE(T156,CHAR(10),"")</f>
        <v>#REF!</v>
      </c>
      <c r="U157" s="52" t="e">
        <f t="shared" ref="U157:U220" si="1028">SUBSTITUTE(SUBSTITUTE(U156,CHAR(10),""),"/"," / ")</f>
        <v>#REF!</v>
      </c>
      <c r="V157" s="50" t="e">
        <f t="shared" ref="V157:AF157" si="1029">SUBSTITUTE(V156,CHAR(10),"")</f>
        <v>#REF!</v>
      </c>
      <c r="W157" s="52" t="e">
        <f t="shared" ref="W157:W220" si="1030">SUBSTITUTE(SUBSTITUTE(W156,CHAR(10),""),"/"," / ")</f>
        <v>#REF!</v>
      </c>
      <c r="Y157" s="86" t="s">
        <v>206</v>
      </c>
      <c r="Z157" s="122" t="e">
        <f t="shared" ref="Z157:Z220" si="1031">FIND(",",A158)</f>
        <v>#REF!</v>
      </c>
      <c r="AG157" s="98"/>
    </row>
    <row r="158" spans="1:33" ht="15.75" customHeight="1" thickBot="1" x14ac:dyDescent="0.3">
      <c r="A158" s="2" t="e">
        <f>SUBSTITUTE([1]Sheet1!A158,"/","7")</f>
        <v>#REF!</v>
      </c>
      <c r="B158" s="109" t="str">
        <f>IFERROR(VLOOKUP("*"&amp;Sheet1!B157&amp;" -"&amp;Sheet1!C157&amp;"*",Tabela3[[x]:[c]],1,FALSE),"0% -Sem Serviço")</f>
        <v>0% -Sem Serviço</v>
      </c>
      <c r="C158" s="110"/>
      <c r="D158" s="109" t="str">
        <f>IFERROR(VLOOKUP("*"&amp;Sheet1!D157&amp;" -"&amp;Sheet1!E157&amp;"*",Tabela3[[x]:[c]],1,FALSE),"0% -Sem Serviço")</f>
        <v>0% -Sem Serviço</v>
      </c>
      <c r="E158" s="110"/>
      <c r="F158" s="109" t="str">
        <f>IFERROR(VLOOKUP("*"&amp;Sheet1!F157&amp;" -"&amp;Sheet1!G157&amp;"*",Tabela3[[x]:[c]],1,FALSE),"0% -Sem Serviço")</f>
        <v>0% -Sem Serviço</v>
      </c>
      <c r="G158" s="110"/>
      <c r="H158" s="109" t="str">
        <f>IFERROR(VLOOKUP("*"&amp;Sheet1!H157&amp;" -"&amp;Sheet1!I157&amp;"*",Tabela3[[x]:[c]],1,FALSE),"0% -Sem Serviço")</f>
        <v>0% -Sem Serviço</v>
      </c>
      <c r="I158" s="110"/>
      <c r="J158" s="109" t="str">
        <f>IFERROR(VLOOKUP("*"&amp;Sheet1!J157&amp;" -"&amp;Sheet1!K157&amp;"*",Tabela3[[x]:[c]],1,FALSE),"0% -Sem Serviço")</f>
        <v>0% -Sem Serviço</v>
      </c>
      <c r="K158" s="110"/>
      <c r="L158" s="109" t="str">
        <f>IFERROR(VLOOKUP("*"&amp;Sheet1!L157&amp;" -"&amp;Sheet1!M157&amp;"*",Tabela3[[x]:[c]],1,FALSE),"0% -Sem Serviço")</f>
        <v>0% -Sem Serviço</v>
      </c>
      <c r="M158" s="110"/>
      <c r="N158" s="109" t="str">
        <f>IFERROR(VLOOKUP("*"&amp;Sheet1!N157&amp;" -"&amp;Sheet1!O157&amp;"*",Tabela3[[x]:[c]],1,FALSE),"0% -Sem Serviço")</f>
        <v>0% -Sem Serviço</v>
      </c>
      <c r="O158" s="110"/>
      <c r="P158" s="109" t="str">
        <f>IFERROR(VLOOKUP("*"&amp;Sheet1!P157&amp;" -"&amp;Sheet1!Q157&amp;"*",Tabela3[[x]:[c]],1,FALSE),"0% -Sem Serviço")</f>
        <v>0% -Sem Serviço</v>
      </c>
      <c r="Q158" s="110"/>
      <c r="R158" s="109" t="str">
        <f>IFERROR(VLOOKUP("*"&amp;Sheet1!R157&amp;" -"&amp;Sheet1!S157&amp;"*",Tabela3[[x]:[c]],1,FALSE),"0% -Sem Serviço")</f>
        <v>0% -Sem Serviço</v>
      </c>
      <c r="S158" s="110"/>
      <c r="T158" s="109" t="str">
        <f>IFERROR(VLOOKUP("*"&amp;Sheet1!T157&amp;" -"&amp;Sheet1!U157&amp;"*",Tabela3[[x]:[c]],1,FALSE),"0% -Sem Serviço")</f>
        <v>0% -Sem Serviço</v>
      </c>
      <c r="U158" s="110"/>
      <c r="V158" s="109" t="str">
        <f>IFERROR(VLOOKUP("*"&amp;Sheet1!V157&amp;" -"&amp;Sheet1!W157&amp;"*",Tabela2[[x]:[c]],1,FALSE),"0% -Sem Serviço")</f>
        <v>0% -Sem Serviço</v>
      </c>
      <c r="W158" s="110"/>
      <c r="Y158" s="87" t="e">
        <f t="shared" ref="Y158:Y221" si="1032">MID(A158,1,Z157-1)&amp;""&amp;MID(A158,Z157,3)</f>
        <v>#REF!</v>
      </c>
      <c r="Z158" s="123"/>
      <c r="AG158" s="98"/>
    </row>
    <row r="159" spans="1:33" ht="32.25" thickBot="1" x14ac:dyDescent="0.3">
      <c r="A159" s="2" t="e">
        <f>SUBSTITUTE([1]Sheet1!A159,"/","7")</f>
        <v>#REF!</v>
      </c>
      <c r="B159" s="49" t="s">
        <v>183</v>
      </c>
      <c r="C159" s="48" t="e">
        <f t="shared" ref="C159:C222" si="1033">IF($A$15="Manter",IF(B160=0,"Sem Impressão",IF(IFERROR(FIND("P",B160),0)&gt;0,"Preto",IF(IFERROR(FIND("S",B160),0)&gt;0,"Sem Impressão",IF(IFERROR(FIND("C",B160),0)&gt;0,"Cinza",IF(IFERROR(FIND("V",B160),0)&gt;0,"Vermelho",IF(IFERROR(FIND("A",B160),0)&gt;0,"Azul",IF(IFERROR(FIND("D",B160),0)&gt;0,"Dourado",IF(IFERROR(FIND("B",B160),0)&gt;0,"Branco","Sem Impressão")))))))),$A$15)</f>
        <v>#REF!</v>
      </c>
      <c r="D159" s="47" t="s">
        <v>184</v>
      </c>
      <c r="E159" s="48" t="e">
        <f t="shared" ref="E159:E222" si="1034">IF($A$16="Manter",IF(C160=0,"Sem Impressão",IF(IFERROR(FIND("P",C160),0)&gt;0,"Preto",IF(IFERROR(FIND("S",C160),0)&gt;0,"Sem Impressão",IF(IFERROR(FIND("C",C160),0)&gt;0,"Cinza",IF(IFERROR(FIND("V",C160),0)&gt;0,"Vermelho",IF(IFERROR(FIND("A",C160),0)&gt;0,"Azul",IF(IFERROR(FIND("D",C160),0)&gt;0,"Dourado",IF(IFERROR(FIND("B",C160),0)&gt;0,"Branco","Sem Impressão")))))))),$A$16)</f>
        <v>#REF!</v>
      </c>
      <c r="F159" s="47" t="s">
        <v>185</v>
      </c>
      <c r="G159" s="48" t="e">
        <f t="shared" ref="G159:G222" si="1035">IF($A$17="Manter",IF(D160=0,"Sem Impressão",IF(IFERROR(FIND("P",D160),0)&gt;0,"Preto",IF(IFERROR(FIND("S",D160),0)&gt;0,"Sem Impressão",IF(IFERROR(FIND("C",D160),0)&gt;0,"Cinza",IF(IFERROR(FIND("V",D160),0)&gt;0,"Vermelho",IF(IFERROR(FIND("A",D160),0)&gt;0,"Azul",IF(IFERROR(FIND("D",D160),0)&gt;0,"Dourado",IF(IFERROR(FIND("B",D160),0)&gt;0,"Branco","Sem Impressão")))))))),$A$17)</f>
        <v>#REF!</v>
      </c>
      <c r="H159" s="47" t="s">
        <v>186</v>
      </c>
      <c r="I159" s="48" t="e">
        <f t="shared" ref="I159:I222" si="1036">IF($A$18="Manter",IF(E160=0,"Sem Impressão",IF(IFERROR(FIND("P",E160),0)&gt;0,"Preto",IF(IFERROR(FIND("S",E160),0)&gt;0,"Sem Impressão",IF(IFERROR(FIND("C",E160),0)&gt;0,"Cinza",IF(IFERROR(FIND("V",E160),0)&gt;0,"Vermelho",IF(IFERROR(FIND("A",E160),0)&gt;0,"Azul",IF(IFERROR(FIND("D",E160),0)&gt;0,"Dourado",IF(IFERROR(FIND("B",E160),0)&gt;0,"Branco","Sem Impressão")))))))),$A$18)</f>
        <v>#REF!</v>
      </c>
      <c r="J159" s="47" t="s">
        <v>187</v>
      </c>
      <c r="K159" s="48" t="e">
        <f t="shared" ref="K159:K222" si="1037">IF($A$19="Manter",IF(F160=0,"Sem Impressão",IF(IFERROR(FIND("P",F160),0)&gt;0,"Preto",IF(IFERROR(FIND("S",F160),0)&gt;0,"Sem Impressão",IF(IFERROR(FIND("C",F160),0)&gt;0,"Cinza",IF(IFERROR(FIND("V",F160),0)&gt;0,"Vermelho",IF(IFERROR(FIND("A",F160),0)&gt;0,"Azul",IF(IFERROR(FIND("D",F160),0)&gt;0,"Dourado",IF(IFERROR(FIND("B",F160),0)&gt;0,"Branco","Sem Impressão")))))))),$A$19)</f>
        <v>#REF!</v>
      </c>
      <c r="L159" s="47" t="s">
        <v>188</v>
      </c>
      <c r="M159" s="48" t="e">
        <f t="shared" ref="M159:M222" si="1038">IF($A$20="Manter",IF(G160=0,"Sem Impressão",IF(IFERROR(FIND("P",G160),0)&gt;0,"Preto",IF(IFERROR(FIND("S",G160),0)&gt;0,"Sem Impressão",IF(IFERROR(FIND("C",G160),0)&gt;0,"Cinza",IF(IFERROR(FIND("V",G160),0)&gt;0,"Vermelho",IF(IFERROR(FIND("A",G160),0)&gt;0,"Azul",IF(IFERROR(FIND("D",G160),0)&gt;0,"Dourado",IF(IFERROR(FIND("B",G160),0)&gt;0,"Branco","Sem Impressão")))))))),$A$20)</f>
        <v>#REF!</v>
      </c>
      <c r="N159" s="47" t="s">
        <v>189</v>
      </c>
      <c r="O159" s="48" t="e">
        <f t="shared" ref="O159:O222" si="1039">IF($A$21="Manter",IF(H160=0,"Sem Impressão",IF(IFERROR(FIND("P",H160),0)&gt;0,"Preto",IF(IFERROR(FIND("S",H160),0)&gt;0,"Sem Impressão",IF(IFERROR(FIND("C",H160),0)&gt;0,"Cinza",IF(IFERROR(FIND("V",H160),0)&gt;0,"Vermelho",IF(IFERROR(FIND("A",H160),0)&gt;0,"Azul",IF(IFERROR(FIND("D",H160),0)&gt;0,"Dourado",IF(IFERROR(FIND("B",H160),0)&gt;0,"Branco","Sem Impressão")))))))),$A$21)</f>
        <v>#REF!</v>
      </c>
      <c r="AG159" s="98"/>
    </row>
    <row r="160" spans="1:33" ht="18.75" customHeight="1" thickBot="1" x14ac:dyDescent="0.3">
      <c r="A160" s="2" t="e">
        <f>[1]Sheet1!A160</f>
        <v>#REF!</v>
      </c>
      <c r="B160" s="49" t="e">
        <f>[1]Sheet1!B160</f>
        <v>#REF!</v>
      </c>
      <c r="C160" s="49" t="e">
        <f>[1]Sheet1!C160</f>
        <v>#REF!</v>
      </c>
      <c r="D160" s="49" t="e">
        <f>[1]Sheet1!D160</f>
        <v>#REF!</v>
      </c>
      <c r="E160" s="49" t="e">
        <f>[1]Sheet1!E160</f>
        <v>#REF!</v>
      </c>
      <c r="F160" s="49" t="e">
        <f>[1]Sheet1!F160</f>
        <v>#REF!</v>
      </c>
      <c r="G160" s="49" t="e">
        <f>[1]Sheet1!G160</f>
        <v>#REF!</v>
      </c>
      <c r="H160" s="49" t="e">
        <f>[1]Sheet1!H160</f>
        <v>#REF!</v>
      </c>
      <c r="L160" s="1"/>
      <c r="N160" s="1"/>
      <c r="P160" s="43"/>
      <c r="Q160" s="1"/>
      <c r="R160" s="1" t="s">
        <v>181</v>
      </c>
      <c r="S160" s="100" t="s">
        <v>153</v>
      </c>
      <c r="T160" s="64" t="s">
        <v>7</v>
      </c>
      <c r="U160" s="64" t="s">
        <v>4</v>
      </c>
      <c r="V160" s="65" t="s">
        <v>152</v>
      </c>
      <c r="AG160" s="98"/>
    </row>
    <row r="161" spans="1:33" ht="18.75" customHeight="1" thickBot="1" x14ac:dyDescent="0.3">
      <c r="A161" s="2" t="e">
        <f>[1]Sheet1!A161</f>
        <v>#REF!</v>
      </c>
      <c r="B161" s="43"/>
      <c r="C161" s="83" t="s">
        <v>202</v>
      </c>
      <c r="D161" s="83" t="s">
        <v>203</v>
      </c>
      <c r="E161" s="83" t="s">
        <v>204</v>
      </c>
      <c r="F161" s="84" t="s">
        <v>205</v>
      </c>
      <c r="G161" s="103" t="s">
        <v>155</v>
      </c>
      <c r="H161" s="69" t="s">
        <v>7</v>
      </c>
      <c r="I161" s="69" t="s">
        <v>3</v>
      </c>
      <c r="J161" s="69" t="s">
        <v>4</v>
      </c>
      <c r="K161" s="70" t="s">
        <v>6</v>
      </c>
      <c r="L161" s="94" t="s">
        <v>154</v>
      </c>
      <c r="M161" s="64" t="s">
        <v>139</v>
      </c>
      <c r="N161" s="64" t="s">
        <v>140</v>
      </c>
      <c r="O161" s="65" t="s">
        <v>141</v>
      </c>
      <c r="P161" s="1"/>
      <c r="Q161" s="1"/>
      <c r="R161" s="1"/>
      <c r="S161" s="101"/>
      <c r="T161" s="45">
        <v>1</v>
      </c>
      <c r="U161" s="45" t="e">
        <f t="shared" ref="U161" si="1040">FIND(" ",AD151)</f>
        <v>#REF!</v>
      </c>
      <c r="V161" s="66" t="e">
        <f t="shared" ref="V161" si="1041">FIND(CHAR(10),AD151)</f>
        <v>#REF!</v>
      </c>
      <c r="W161" s="119" t="s">
        <v>200</v>
      </c>
      <c r="X161" s="120"/>
      <c r="Y161" s="120"/>
      <c r="Z161" s="120"/>
      <c r="AA161" s="120"/>
      <c r="AB161" s="121"/>
      <c r="AG161" s="98"/>
    </row>
    <row r="162" spans="1:33" ht="18.75" customHeight="1" thickBot="1" x14ac:dyDescent="0.3">
      <c r="A162" s="2" t="e">
        <f>[1]Sheet1!A162</f>
        <v>#REF!</v>
      </c>
      <c r="B162" s="80" t="s">
        <v>201</v>
      </c>
      <c r="C162" s="81" t="e" cm="1">
        <f t="array" ref="C162">IF(AE163="Manter",IFERROR(IF(SUBSTITUTE(MID($A$10,AB162,AB163-AB162),CHAR(10),"")*1&gt;100,SUBSTITUTE(MID($A$10,AB162,AB163-AB162),CHAR(10),"")*1/100,SUBSTITUTE(MID($A$10,AB162,AB163-AB162),CHAR(10),"")*1),0),IF(AE163="Não",0,IF(AE163="Sim",_xlfn.IFS(AND(C148&gt;0,C148&lt;=22),0.5,AND(C148&gt;22,C148&lt;=32),0.7,AND(C148&gt;32,C148&lt;=40),0.7,AND(C148&gt;40,C148&lt;=50),0.9,C148&gt;50,1.5))))</f>
        <v>#REF!</v>
      </c>
      <c r="D162" s="81">
        <f t="shared" ref="D162" si="1042">IFERROR(IF(SUBSTITUTE(MID($A$10,AB163,AB164-AB163),CHAR(10),"")*1&gt;100,SUBSTITUTE(MID($A$10,AB163,AB164-AB163),CHAR(10),"")*1/100,SUBSTITUTE(MID($A$10,AB163,AB164-AB163),CHAR(10),"")*1),0)</f>
        <v>0</v>
      </c>
      <c r="E162" s="81">
        <f t="shared" ref="E162" si="1043">IFERROR(IF(SUBSTITUTE(MID($A$10,AB164,AB165-AB164),CHAR(10),"")*1&gt;100,SUBSTITUTE(MID($A$10,AB164,AB165-AB164),CHAR(10),"")*1/100,SUBSTITUTE(MID($A$10,AB164,AB165-AB164),CHAR(10),"")*1),0)</f>
        <v>0</v>
      </c>
      <c r="F162" s="82">
        <f t="shared" ref="F162" si="1044">IFERROR(IF(SUBSTITUTE(TRIM(MID($A$10,AB165,AB166-AB165)),CHAR(10),"")*1&gt;100,SUBSTITUTE(TRIM(MID($A$10,AB165,AB166-AB165)),CHAR(10),"")*1/100,SUBSTITUTE(TRIM(MID($A$10,AB165,AB166-AB165)),CHAR(10),"")*1),0)</f>
        <v>0</v>
      </c>
      <c r="G162" s="104"/>
      <c r="H162" s="44">
        <v>1</v>
      </c>
      <c r="I162" s="44" t="e">
        <f t="shared" ref="I162" si="1045">FIND(CHAR(10),A150)</f>
        <v>#REF!</v>
      </c>
      <c r="J162" s="44" t="e">
        <f t="shared" ref="J162" si="1046">FIND(" ",A150)</f>
        <v>#REF!</v>
      </c>
      <c r="K162" s="71"/>
      <c r="L162" s="95"/>
      <c r="M162" s="45">
        <v>1</v>
      </c>
      <c r="N162" s="45" t="e">
        <f t="shared" ref="N162" si="1047">FIND("%",A155)</f>
        <v>#REF!</v>
      </c>
      <c r="O162" s="66" t="e">
        <f t="shared" ref="O162" si="1048">FIND("%",A156)</f>
        <v>#REF!</v>
      </c>
      <c r="P162" s="106" t="s">
        <v>182</v>
      </c>
      <c r="Q162" s="74">
        <v>1</v>
      </c>
      <c r="R162" s="75" t="e">
        <f t="shared" ref="R162" si="1049">FIND(CHAR(10),A159,FIND(CHAR(10),A159)+1)</f>
        <v>#REF!</v>
      </c>
      <c r="S162" s="101"/>
      <c r="T162" s="45">
        <v>2</v>
      </c>
      <c r="U162" s="45" t="e">
        <f t="shared" ref="U162" si="1050">FIND(" ",AD151,FIND(" ",AD151)+1)</f>
        <v>#REF!</v>
      </c>
      <c r="V162" s="66" t="e">
        <f t="shared" ref="V162" si="1051">FIND(CHAR(10),AD151,FIND(CHAR(10),AD151)+1)</f>
        <v>#REF!</v>
      </c>
      <c r="W162" s="78"/>
      <c r="X162" s="46"/>
      <c r="Y162" s="46"/>
      <c r="Z162" s="46"/>
      <c r="AA162" s="46"/>
      <c r="AB162" s="54">
        <v>1</v>
      </c>
      <c r="AC162" s="64"/>
      <c r="AD162" s="64" t="s">
        <v>210</v>
      </c>
      <c r="AE162" s="64" t="s">
        <v>211</v>
      </c>
      <c r="AG162" s="98"/>
    </row>
    <row r="163" spans="1:33" ht="18.75" customHeight="1" thickBot="1" x14ac:dyDescent="0.3">
      <c r="A163" s="2" t="e">
        <f>[1]Sheet1!A163</f>
        <v>#REF!</v>
      </c>
      <c r="B163" s="100" t="s">
        <v>156</v>
      </c>
      <c r="C163" s="64" t="s">
        <v>0</v>
      </c>
      <c r="D163" s="64" t="s">
        <v>1</v>
      </c>
      <c r="E163" s="64"/>
      <c r="F163" s="65" t="s">
        <v>2</v>
      </c>
      <c r="G163" s="104"/>
      <c r="H163" s="44">
        <v>2</v>
      </c>
      <c r="I163" s="44" t="e">
        <f t="shared" ref="I163" si="1052">FIND(CHAR(10),A150,FIND(CHAR(10),A150)+1)</f>
        <v>#REF!</v>
      </c>
      <c r="J163" s="44" t="e">
        <f t="shared" ref="J163" si="1053">FIND(" ",A150,FIND(" ",A150)+1)</f>
        <v>#REF!</v>
      </c>
      <c r="K163" s="71" t="e">
        <f t="shared" ref="K163" si="1054">MID(A150,I163,I164-I163)</f>
        <v>#REF!</v>
      </c>
      <c r="L163" s="95"/>
      <c r="M163" s="45">
        <v>2</v>
      </c>
      <c r="N163" s="45" t="e">
        <f t="shared" ref="N163" si="1055">FIND("%",A155,FIND("%",A155)+1)</f>
        <v>#REF!</v>
      </c>
      <c r="O163" s="66" t="e">
        <f t="shared" ref="O163" si="1056">FIND("%",A156,FIND("%",A156)+1)</f>
        <v>#REF!</v>
      </c>
      <c r="P163" s="107"/>
      <c r="Q163" s="46">
        <v>2</v>
      </c>
      <c r="R163" s="54" t="e">
        <f t="shared" ref="R163" si="1057">FIND(CHAR(10),A159,FIND(CHAR(10),A159,FIND(CHAR(10),A159,FIND(CHAR(10),A159)+1)+1)+1)</f>
        <v>#REF!</v>
      </c>
      <c r="S163" s="101"/>
      <c r="T163" s="45">
        <v>3</v>
      </c>
      <c r="U163" s="45" t="e">
        <f t="shared" ref="U163" si="1058">FIND(" ",AD151,FIND(" ",AD151,FIND(" ",AD151)+1)+1)</f>
        <v>#REF!</v>
      </c>
      <c r="V163" s="66" t="e">
        <f t="shared" ref="V163" si="1059">FIND(CHAR(10),AD151,FIND(CHAR(10),AD151,FIND(CHAR(10),AD151)+1)+1)</f>
        <v>#REF!</v>
      </c>
      <c r="W163" s="78">
        <v>1</v>
      </c>
      <c r="X163" s="46" t="e">
        <f t="shared" ref="X163" si="1060">FIND(CHAR(10),A157)</f>
        <v>#REF!</v>
      </c>
      <c r="Y163" s="46" t="e">
        <f t="shared" ref="Y163" si="1061">X163</f>
        <v>#REF!</v>
      </c>
      <c r="Z163" s="46" t="e">
        <f t="shared" ref="Z163" si="1062">IF(Y163=Z162,"Não","Sim")</f>
        <v>#REF!</v>
      </c>
      <c r="AA163" s="46">
        <f t="shared" ref="AA163" si="1063">Z167-3</f>
        <v>-3</v>
      </c>
      <c r="AB163" s="54">
        <f t="shared" ref="AB163:AB164" si="1064">IFERROR(_xlfn.XLOOKUP(AA163,$W$16:$W$20,$Y$16:$Y$20),1)</f>
        <v>1</v>
      </c>
      <c r="AC163" s="64" t="s">
        <v>202</v>
      </c>
      <c r="AD163" s="64" t="e">
        <f>[1]Sheet1!$A$55</f>
        <v>#REF!</v>
      </c>
      <c r="AE163" s="64" t="e">
        <f>[1]Sheet1!$A$59</f>
        <v>#REF!</v>
      </c>
      <c r="AG163" s="98"/>
    </row>
    <row r="164" spans="1:33" ht="18.75" customHeight="1" thickBot="1" x14ac:dyDescent="0.3">
      <c r="A164" s="2" t="e">
        <f>[1]Sheet1!A164</f>
        <v>#REF!</v>
      </c>
      <c r="B164" s="101"/>
      <c r="C164" s="45" t="e">
        <f t="shared" ref="C164" si="1065">LEFT(A148,SEARCH(" ",A148))</f>
        <v>#REF!</v>
      </c>
      <c r="D164" s="45" t="e">
        <f t="shared" ref="D164:D227" si="1066">SUBSTITUTE(SUBSTITUTE(SUBSTITUTE(LEFT(C165,SEARCH(" ",C165)),".",",")," ",""),CHAR(10),"")*1</f>
        <v>#REF!</v>
      </c>
      <c r="E164" s="45"/>
      <c r="F164" s="66" t="e">
        <f t="shared" ref="F164:F227" si="1067">FIND(CHAR(10),C165)</f>
        <v>#REF!</v>
      </c>
      <c r="G164" s="104"/>
      <c r="H164" s="44">
        <v>3</v>
      </c>
      <c r="I164" s="44" t="e">
        <f t="shared" ref="I164" si="1068">FIND(CHAR(10),A150,FIND(CHAR(10),A150,FIND(CHAR(10),A150)+1)+1)</f>
        <v>#REF!</v>
      </c>
      <c r="J164" s="44" t="e">
        <f t="shared" ref="J164" si="1069">FIND(" ",A150,FIND(" ",A150,FIND(" ",A150)+1)+1)</f>
        <v>#REF!</v>
      </c>
      <c r="K164" s="71" t="e">
        <f t="shared" ref="K164:K227" si="1070">FIND(" ",K163)</f>
        <v>#REF!</v>
      </c>
      <c r="L164" s="95"/>
      <c r="M164" s="45">
        <v>3</v>
      </c>
      <c r="N164" s="45" t="e">
        <f t="shared" ref="N164" si="1071">FIND("%",A155,FIND("%",A155,FIND("%",A155)+1)+1)</f>
        <v>#REF!</v>
      </c>
      <c r="O164" s="66" t="e">
        <f t="shared" ref="O164" si="1072">FIND("%",A156,FIND("%",A156,FIND("%",A156)+1)+1)</f>
        <v>#REF!</v>
      </c>
      <c r="P164" s="107"/>
      <c r="Q164" s="46">
        <v>3</v>
      </c>
      <c r="R164" s="54" t="e">
        <f t="shared" ref="R164" si="1073">FIND(CHAR(10),A159,FIND(CHAR(10),A159,FIND(CHAR(10),A159,FIND(CHAR(10),A159,FIND(CHAR(10),A159,FIND(CHAR(10),A159)+1)+1)+1)+1)+1)</f>
        <v>#REF!</v>
      </c>
      <c r="S164" s="101"/>
      <c r="T164" s="45">
        <v>4</v>
      </c>
      <c r="U164" s="45" t="e">
        <f t="shared" ref="U164" si="1074">FIND(" ",AD151,FIND(" ",AD151,FIND(" ",AD151,FIND(" ",AD151)+1)+1)+1)</f>
        <v>#REF!</v>
      </c>
      <c r="V164" s="66" t="e">
        <f t="shared" ref="V164" si="1075">FIND(CHAR(10),AD151,FIND(CHAR(10),AD151,FIND(CHAR(10),AD151,FIND(CHAR(10),AD151)+1)+1)+1)</f>
        <v>#REF!</v>
      </c>
      <c r="W164" s="78">
        <v>2</v>
      </c>
      <c r="X164" s="46" t="e">
        <f t="shared" ref="X164" si="1076">FIND(CHAR(10),A157,X163+1)</f>
        <v>#REF!</v>
      </c>
      <c r="Y164" s="46" t="e">
        <f t="shared" ref="Y164" si="1077">IFERROR(X164,X163)</f>
        <v>#REF!</v>
      </c>
      <c r="Z164" s="46" t="e">
        <f t="shared" ref="Z164:Z166" si="1078">IF(Y164=Y163,"Não","Sim")</f>
        <v>#REF!</v>
      </c>
      <c r="AA164" s="46">
        <f t="shared" ref="AA164" si="1079">Z167-2</f>
        <v>-2</v>
      </c>
      <c r="AB164" s="54">
        <f t="shared" si="1064"/>
        <v>1</v>
      </c>
      <c r="AC164" s="64" t="s">
        <v>207</v>
      </c>
      <c r="AD164" s="64" t="e">
        <f>[1]Sheet1!$A$56</f>
        <v>#REF!</v>
      </c>
      <c r="AE164" s="64" t="e">
        <f>[1]Sheet1!$A$60</f>
        <v>#REF!</v>
      </c>
      <c r="AG164" s="98"/>
    </row>
    <row r="165" spans="1:33" ht="18.75" customHeight="1" thickBot="1" x14ac:dyDescent="0.3">
      <c r="A165" s="2" t="e">
        <f>[1]Sheet1!A165</f>
        <v>#REF!</v>
      </c>
      <c r="B165" s="101"/>
      <c r="C165" s="45" t="e">
        <f t="shared" ref="C165" si="1080">TRIM(MID(A148,LEN(C164),50))</f>
        <v>#REF!</v>
      </c>
      <c r="D165" s="45" t="e">
        <f t="shared" ref="D165:D228" si="1081">D164+1-1</f>
        <v>#REF!</v>
      </c>
      <c r="E165" s="45"/>
      <c r="F165" s="66" t="e">
        <f t="shared" ref="F165" si="1082">TRIM(MID(C165,LEN(F167),F164-LEN(D165)))</f>
        <v>#REF!</v>
      </c>
      <c r="G165" s="104"/>
      <c r="H165" s="44">
        <v>4</v>
      </c>
      <c r="I165" s="44" t="e">
        <f t="shared" ref="I165" si="1083">FIND(CHAR(10),A150,FIND(CHAR(10),A150,FIND(CHAR(10),A150,FIND(CHAR(10),A150)+1)+1)+1)</f>
        <v>#REF!</v>
      </c>
      <c r="J165" s="44" t="e">
        <f t="shared" ref="J165" si="1084">FIND(" ",A150,FIND(" ",A150,FIND(" ",A150,FIND(" ",A150)+1)+1)+1)</f>
        <v>#REF!</v>
      </c>
      <c r="K165" s="71"/>
      <c r="L165" s="95"/>
      <c r="M165" s="45">
        <v>4</v>
      </c>
      <c r="N165" s="45" t="e">
        <f t="shared" ref="N165" si="1085">FIND("%",A155,FIND("%",A155,FIND("%",A155,FIND("%",A155)+1)+1)+1)</f>
        <v>#REF!</v>
      </c>
      <c r="O165" s="66" t="e">
        <f t="shared" ref="O165" si="1086">FIND("%",A156,FIND("%",A156,FIND("%",A156,FIND("%",A156)+1)+1)+1)</f>
        <v>#REF!</v>
      </c>
      <c r="P165" s="107"/>
      <c r="Q165" s="46">
        <v>4</v>
      </c>
      <c r="R165" s="54" t="e">
        <f t="shared" ref="R165" si="1087">FIND(CHAR(10),A159,FIND(CHAR(10),A159,FIND(CHAR(10),A159,FIND(CHAR(10),A159,FIND(CHAR(10),A159,FIND(CHAR(10),A159,FIND(CHAR(10),A159,FIND(CHAR(10),A159)+1)+1)+1)+1)+1)+1)+1)</f>
        <v>#REF!</v>
      </c>
      <c r="S165" s="101"/>
      <c r="T165" s="45">
        <v>5</v>
      </c>
      <c r="U165" s="45" t="e">
        <f t="shared" ref="U165" si="1088">FIND(" ",AD151,FIND(" ",AD151,FIND(" ",AD151,FIND(" ",AD151,FIND(" ",AD151)+1)+1)+1)+1)</f>
        <v>#REF!</v>
      </c>
      <c r="V165" s="66" t="e">
        <f t="shared" ref="V165" si="1089">FIND(CHAR(10),AD151,FIND(CHAR(10),AD151,FIND(CHAR(10),AD151,FIND(CHAR(10),AD151,FIND(CHAR(10),AD151)+1)+1)+1)+1)</f>
        <v>#REF!</v>
      </c>
      <c r="W165" s="78">
        <v>3</v>
      </c>
      <c r="X165" s="46" t="e">
        <f t="shared" ref="X165" si="1090">FIND(CHAR(10),A157,X164+1)</f>
        <v>#REF!</v>
      </c>
      <c r="Y165" s="46" t="e">
        <f t="shared" ref="Y165" si="1091">IFERROR(X165,IFERROR(X164,X163))</f>
        <v>#REF!</v>
      </c>
      <c r="Z165" s="46" t="e">
        <f t="shared" si="1078"/>
        <v>#REF!</v>
      </c>
      <c r="AA165" s="46">
        <f t="shared" ref="AA165" si="1092">Z167-1</f>
        <v>-1</v>
      </c>
      <c r="AB165" s="54" t="e">
        <f t="shared" ref="AB165:AB166" si="1093">_xlfn.XLOOKUP(AA165,$W$16:$W$20,$Y$16:$Y$20)</f>
        <v>#N/A</v>
      </c>
      <c r="AC165" s="64" t="s">
        <v>208</v>
      </c>
      <c r="AD165" s="64" t="e">
        <f>[1]Sheet1!$A$57</f>
        <v>#REF!</v>
      </c>
      <c r="AE165" s="64" t="e">
        <f>[1]Sheet1!$A$61</f>
        <v>#REF!</v>
      </c>
      <c r="AG165" s="98"/>
    </row>
    <row r="166" spans="1:33" ht="18.75" customHeight="1" x14ac:dyDescent="0.25">
      <c r="A166" s="2" t="e">
        <f>[1]Sheet1!A166</f>
        <v>#REF!</v>
      </c>
      <c r="B166" s="101"/>
      <c r="C166" s="45" t="e">
        <f t="shared" ref="C166" si="1094">SUBSTITUTE(SUBSTITUTE(SUBSTITUTE(C164,CHAR(10),"")," ",""),".",",")*1</f>
        <v>#REF!</v>
      </c>
      <c r="D166" s="45"/>
      <c r="E166" s="45"/>
      <c r="F166" s="66" t="e">
        <f t="shared" ref="F166:F229" si="1095">SUBSTITUTE(SUBSTITUTE(SUBSTITUTE(F165,CHAR(10),"")," ",""),".",",")*1</f>
        <v>#REF!</v>
      </c>
      <c r="G166" s="104"/>
      <c r="H166" s="44">
        <v>5</v>
      </c>
      <c r="I166" s="44" t="e">
        <f t="shared" ref="I166" si="1096">FIND(CHAR(10),A150,FIND(CHAR(10),A150,FIND(CHAR(10),A150,FIND(CHAR(10),A150,FIND(CHAR(10),A150)+1)+1)+1)+1)</f>
        <v>#REF!</v>
      </c>
      <c r="J166" s="44" t="e">
        <f t="shared" ref="J166" si="1097">FIND(" ",A150,FIND(" ",A150,FIND(" ",A150,FIND(" ",A150,FIND(" ",A150)+1)+1)+1)+1)</f>
        <v>#REF!</v>
      </c>
      <c r="K166" s="71"/>
      <c r="L166" s="96"/>
      <c r="M166" s="45">
        <v>5</v>
      </c>
      <c r="N166" s="45" t="e">
        <f t="shared" ref="N166" si="1098">FIND("%",A155,FIND("%",A155,FIND("%",A155,FIND("%",A155,FIND("%",A155)+1)+1)+1)+1)</f>
        <v>#REF!</v>
      </c>
      <c r="O166" s="66" t="e">
        <f t="shared" ref="O166" si="1099">FIND("%",A156,FIND("%",A156,FIND("%",A156,FIND("%",A156,FIND("%",A156)+1)+1)+1)+1)</f>
        <v>#REF!</v>
      </c>
      <c r="P166" s="107"/>
      <c r="Q166" s="46">
        <v>5</v>
      </c>
      <c r="R166" s="54" t="e">
        <f t="shared" ref="R166" si="1100">FIND(CHAR(10),A159,FIND(CHAR(10),A159,FIND(CHAR(10),A159,FIND(CHAR(10),A159,FIND(CHAR(10),A159,FIND(CHAR(10),A159,FIND(CHAR(10),A159,FIND(CHAR(10),A159,FIND(CHAR(10),A159,FIND(CHAR(10),A159)+1)+1)+1)+1)+1)+1)+1)+1)+1)</f>
        <v>#REF!</v>
      </c>
      <c r="S166" s="101"/>
      <c r="T166" s="45">
        <v>6</v>
      </c>
      <c r="U166" s="45" t="e">
        <f t="shared" ref="U166" si="1101">FIND(" ",AD151,FIND(" ",AD151,FIND(" ",AD151,FIND(" ",AD151,FIND(" ",AD151,FIND(" ",AD151)+1)+1)+1)+1)+1)</f>
        <v>#REF!</v>
      </c>
      <c r="V166" s="66" t="e">
        <f t="shared" ref="V166" si="1102">FIND(CHAR(10),AD151,FIND(CHAR(10),AD151,FIND(CHAR(10),AD151,FIND(CHAR(10),AD151,FIND(CHAR(10),AD151,FIND(CHAR(10),AD151)+1)+1)+1)+1)+1)</f>
        <v>#REF!</v>
      </c>
      <c r="W166" s="78">
        <v>4</v>
      </c>
      <c r="X166" s="46" t="e">
        <f t="shared" ref="X166" si="1103">FIND(CHAR(10),A157,X165+1)</f>
        <v>#REF!</v>
      </c>
      <c r="Y166" s="46" t="e">
        <f t="shared" ref="Y166" si="1104">IFERROR(X167,IFERROR(X166,IFERROR(X165,IFERROR(X164,X163))))</f>
        <v>#REF!</v>
      </c>
      <c r="Z166" s="46" t="e">
        <f t="shared" si="1078"/>
        <v>#REF!</v>
      </c>
      <c r="AA166" s="46">
        <f t="shared" ref="AA166:AA229" si="1105">Z167</f>
        <v>0</v>
      </c>
      <c r="AB166" s="54" t="e">
        <f t="shared" si="1093"/>
        <v>#N/A</v>
      </c>
      <c r="AC166" s="64" t="s">
        <v>209</v>
      </c>
      <c r="AD166" s="64" t="e">
        <f>[1]Sheet1!$A$58</f>
        <v>#REF!</v>
      </c>
      <c r="AE166" s="64" t="e">
        <f>[1]Sheet1!$A$62</f>
        <v>#REF!</v>
      </c>
      <c r="AG166" s="98"/>
    </row>
    <row r="167" spans="1:33" ht="18.75" customHeight="1" thickBot="1" x14ac:dyDescent="0.3">
      <c r="A167" s="2" t="e">
        <f>[1]Sheet1!A167</f>
        <v>#REF!</v>
      </c>
      <c r="B167" s="102"/>
      <c r="C167" s="67"/>
      <c r="D167" s="67"/>
      <c r="E167" s="67"/>
      <c r="F167" s="68" t="e">
        <f t="shared" ref="F167" si="1106">LEFT(C165,SEARCH(" ",C165))</f>
        <v>#REF!</v>
      </c>
      <c r="G167" s="105"/>
      <c r="H167" s="72">
        <v>6</v>
      </c>
      <c r="I167" s="72" t="e">
        <f t="shared" ref="I167" si="1107">LEN(A150)</f>
        <v>#REF!</v>
      </c>
      <c r="J167" s="72"/>
      <c r="K167" s="73"/>
      <c r="L167" s="91" t="s">
        <v>2</v>
      </c>
      <c r="M167" s="92" t="s">
        <v>230</v>
      </c>
      <c r="N167" s="92" t="e">
        <f t="shared" ref="N167" si="1108">FIND("%",A159)</f>
        <v>#REF!</v>
      </c>
      <c r="O167" s="93"/>
      <c r="P167" s="108"/>
      <c r="Q167" s="76">
        <v>6</v>
      </c>
      <c r="R167" s="77" t="e">
        <f t="shared" ref="R167" si="1109">FIND(CHAR(10),A159,FIND(CHAR(10),A159,FIND(CHAR(10),A159,FIND(CHAR(10),A159,FIND(CHAR(10),A159,FIND(CHAR(10),A159,FIND(CHAR(10),A159,FIND(CHAR(10),A159,FIND(CHAR(10),A159,FIND(CHAR(10),A159,FIND(CHAR(10),A159)+1)+1)+1)+1)+1)+1)+1)+1)+1)+1)</f>
        <v>#REF!</v>
      </c>
      <c r="S167" s="102"/>
      <c r="T167" s="67">
        <v>7</v>
      </c>
      <c r="U167" s="67" t="e">
        <f t="shared" ref="U167" si="1110">FIND(" ",AD151,FIND(" ",AD151,FIND(" ",AD151,FIND(" ",AD151,FIND(" ",AD151,FIND(" ",AD151,FIND(" ",AD151)+1)+1)+1)+1)+1)+1)</f>
        <v>#REF!</v>
      </c>
      <c r="V167" s="68" t="e">
        <f t="shared" ref="V167" si="1111">FIND(CHAR(10),AD151,FIND(CHAR(10),AD151,FIND(CHAR(10),AD151,FIND(CHAR(10),AD151,FIND(CHAR(10),AD151,FIND(CHAR(10),AD151,FIND(CHAR(10),AD151)+1)+1)+1)+1)+1)+1)</f>
        <v>#REF!</v>
      </c>
      <c r="W167" s="79">
        <v>5</v>
      </c>
      <c r="X167" s="76" t="e">
        <f t="shared" ref="X167" si="1112">FIND(CHAR(10),A157,X166+1)</f>
        <v>#REF!</v>
      </c>
      <c r="Y167" s="76"/>
      <c r="Z167" s="76">
        <f t="shared" ref="Z167" si="1113">COUNTIF(Z163:Z166,"SIM")</f>
        <v>0</v>
      </c>
      <c r="AA167" s="76"/>
      <c r="AB167" s="77"/>
      <c r="AG167" s="98"/>
    </row>
    <row r="168" spans="1:33" ht="15.75" thickBot="1" x14ac:dyDescent="0.3">
      <c r="A168" s="2" t="e">
        <f>[1]Sheet1!A168</f>
        <v>#REF!</v>
      </c>
      <c r="B168" s="4"/>
      <c r="C168" s="4"/>
      <c r="D168" s="4"/>
      <c r="E168" s="21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21"/>
      <c r="Q168" s="4"/>
      <c r="R168" s="4"/>
      <c r="S168" s="4"/>
      <c r="T168" s="4"/>
      <c r="U168" s="4"/>
      <c r="V168" s="5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99"/>
    </row>
    <row r="169" spans="1:33" ht="24.75" thickTop="1" thickBot="1" x14ac:dyDescent="0.3">
      <c r="A169" s="2" t="e">
        <f>[1]Sheet1!A169</f>
        <v>#REF!</v>
      </c>
      <c r="B169" s="18" t="s">
        <v>0</v>
      </c>
      <c r="C169" s="16" t="e">
        <f t="shared" ref="C169" si="1114">IF(C187&gt;100,C187/10,C187)</f>
        <v>#REF!</v>
      </c>
      <c r="D169" s="15" t="s">
        <v>1</v>
      </c>
      <c r="E169" s="16" t="e">
        <f t="shared" ref="E169" si="1115">IF(D186&gt;100,D186/10,D186)</f>
        <v>#REF!</v>
      </c>
      <c r="F169" s="13" t="s">
        <v>2</v>
      </c>
      <c r="G169" s="14" t="e">
        <f t="shared" ref="G169" si="1116">IF(F187&gt;10,F187/10,F187)</f>
        <v>#REF!</v>
      </c>
      <c r="H169" s="3"/>
      <c r="I169" s="3"/>
      <c r="J169" s="3"/>
      <c r="K169" s="3"/>
      <c r="L169" s="3"/>
      <c r="M169" s="3"/>
      <c r="N169" s="3"/>
      <c r="O169" s="3"/>
      <c r="R169" s="3"/>
      <c r="S169" s="3"/>
      <c r="T169" s="3"/>
      <c r="U169" s="3"/>
      <c r="AG169" s="97">
        <v>9</v>
      </c>
    </row>
    <row r="170" spans="1:33" ht="30" thickTop="1" thickBot="1" x14ac:dyDescent="0.3">
      <c r="A170" s="2" t="e">
        <f>[1]Sheet1!A170</f>
        <v>#REF!</v>
      </c>
      <c r="B170" s="19" t="s">
        <v>5</v>
      </c>
      <c r="C170" s="63" t="e">
        <f t="shared" ref="C170:C233" si="1117">SUBSTITUTE(SUBSTITUTE(A170,CHAR(10),"")," ","")</f>
        <v>#REF!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R170" s="1"/>
      <c r="S170" s="1"/>
      <c r="T170" s="1"/>
      <c r="U170" s="1"/>
      <c r="AG170" s="98"/>
    </row>
    <row r="171" spans="1:33" ht="16.5" thickTop="1" thickBot="1" x14ac:dyDescent="0.3">
      <c r="A171" s="2" t="e">
        <f>[1]Sheet1!A171</f>
        <v>#REF!</v>
      </c>
      <c r="B171" s="22" t="s">
        <v>158</v>
      </c>
      <c r="C171" s="56" t="e">
        <f t="shared" ref="C171" si="1118">SUBSTITUTE(SUBSTITUTE(MID(A171,1,J183-1),CHAR(10),"")," ","")</f>
        <v>#REF!</v>
      </c>
      <c r="D171" s="23" t="s">
        <v>159</v>
      </c>
      <c r="E171" s="55" t="e">
        <f t="shared" ref="E171" si="1119">SUBSTITUTE(SUBSTITUTE(MID(A171,J183,I183-J183),CHAR(10),"")," ","")</f>
        <v>#REF!</v>
      </c>
      <c r="F171" s="6" t="s">
        <v>160</v>
      </c>
      <c r="G171" s="7" t="e">
        <f t="shared" ref="G171" si="1120">SUBSTITUTE(SUBSTITUTE(MID(A171,I183,J184-I183),CHAR(10),"")," ","")</f>
        <v>#REF!</v>
      </c>
      <c r="H171" s="9" t="s">
        <v>161</v>
      </c>
      <c r="I171" s="10" t="e">
        <f t="shared" ref="I171" si="1121">SUBSTITUTE(SUBSTITUTE(MID(A171,J184,I184-J184),CHAR(10),"")," ","")</f>
        <v>#REF!</v>
      </c>
      <c r="J171" s="6" t="s">
        <v>162</v>
      </c>
      <c r="K171" s="11" t="e">
        <f t="shared" ref="K171" si="1122">SUBSTITUTE(SUBSTITUTE(MID(A171,I184,J185-I184),CHAR(10),"")," ","")</f>
        <v>#REF!</v>
      </c>
      <c r="L171" s="8" t="s">
        <v>164</v>
      </c>
      <c r="M171" s="10" t="e">
        <f t="shared" ref="M171" si="1123">SUBSTITUTE(SUBSTITUTE(MID(K184,K185,6),CHAR(10),"")," ","")</f>
        <v>#REF!</v>
      </c>
      <c r="N171" s="6" t="s">
        <v>165</v>
      </c>
      <c r="O171" s="11" t="e">
        <f t="shared" ref="O171" si="1124">SUBSTITUTE(SUBSTITUTE(MID(A171,I185,J186-I185),CHAR(10),"")," ","")</f>
        <v>#REF!</v>
      </c>
      <c r="P171" s="8" t="s">
        <v>166</v>
      </c>
      <c r="Q171" s="12" t="e">
        <f t="shared" ref="Q171" si="1125">SUBSTITUTE(SUBSTITUTE(MID(A171,J186,I186-J186),CHAR(10),"")," ","")</f>
        <v>#REF!</v>
      </c>
      <c r="R171" s="6" t="s">
        <v>167</v>
      </c>
      <c r="S171" s="11" t="e">
        <f t="shared" ref="S171" si="1126">SUBSTITUTE(SUBSTITUTE(MID(A171,I186,J187-I186),CHAR(10),"")," ","")</f>
        <v>#REF!</v>
      </c>
      <c r="T171" s="8" t="s">
        <v>168</v>
      </c>
      <c r="U171" s="12" t="e">
        <f t="shared" ref="U171" si="1127">SUBSTITUTE(SUBSTITUTE(MID(A171,J187,I187-J187),CHAR(10),"")," ","")</f>
        <v>#REF!</v>
      </c>
      <c r="AG171" s="98"/>
    </row>
    <row r="172" spans="1:33" ht="16.5" thickTop="1" thickBot="1" x14ac:dyDescent="0.3">
      <c r="A172" s="2" t="e">
        <f>[1]Sheet1!A172</f>
        <v>#REF!</v>
      </c>
      <c r="B172" s="61" t="s">
        <v>157</v>
      </c>
      <c r="C172" s="62">
        <f t="shared" ref="C172" si="1128">IFERROR(SUBSTITUTE(SUBSTITUTE(MID(AD172,1,U182-1),CHAR(10),"")," ","")*1,0)</f>
        <v>0</v>
      </c>
      <c r="D172" s="59" t="s">
        <v>169</v>
      </c>
      <c r="E172" s="60">
        <f t="shared" ref="E172" si="1129">IFERROR(SUBSTITUTE(SUBSTITUTE(MID(AD172,U182,V182-U182),CHAR(10),"")," ","")*1,0)</f>
        <v>0</v>
      </c>
      <c r="F172" s="57" t="s">
        <v>170</v>
      </c>
      <c r="G172" s="35">
        <f t="shared" ref="G172" si="1130">IFERROR(SUBSTITUTE(SUBSTITUTE(MID(AD172,V182,U183-V182),CHAR(10),"")," ","")*1,0)</f>
        <v>0</v>
      </c>
      <c r="H172" s="26" t="s">
        <v>171</v>
      </c>
      <c r="I172" s="27">
        <f t="shared" ref="I172" si="1131">IFERROR(SUBSTITUTE(SUBSTITUTE(MID(AD172,U183,V183-U183),CHAR(10),"")," ","")*1,0)</f>
        <v>0</v>
      </c>
      <c r="J172" s="28" t="s">
        <v>172</v>
      </c>
      <c r="K172" s="36">
        <f t="shared" ref="K172" si="1132">IFERROR(SUBSTITUTE(SUBSTITUTE(MID(AD172,V183,U184-V183),CHAR(10),"")," ","")*1,0)</f>
        <v>0</v>
      </c>
      <c r="L172" s="37" t="s">
        <v>173</v>
      </c>
      <c r="M172" s="38">
        <f t="shared" ref="M172" si="1133">IFERROR(SUBSTITUTE(SUBSTITUTE(MID(AD172,U184,V184-U184),CHAR(10),"")," ","")*1,0)</f>
        <v>0</v>
      </c>
      <c r="N172" s="28" t="s">
        <v>163</v>
      </c>
      <c r="O172" s="25">
        <f t="shared" ref="O172" si="1134">IFERROR(SUBSTITUTE(SUBSTITUTE(MID(AD172,V184,U185-V184),CHAR(10),"")," ","")*1,0)</f>
        <v>0</v>
      </c>
      <c r="P172" s="39" t="s">
        <v>174</v>
      </c>
      <c r="Q172" s="40">
        <f t="shared" ref="Q172" si="1135">IFERROR(SUBSTITUTE(SUBSTITUTE(MID(AD172,U185,V185-U185),CHAR(10),"")," ","")*1,0)</f>
        <v>0</v>
      </c>
      <c r="R172" s="41" t="s">
        <v>175</v>
      </c>
      <c r="S172" s="25">
        <f t="shared" ref="S172" si="1136">IFERROR(SUBSTITUTE(SUBSTITUTE(MID(AD172,V185,U186-V185),CHAR(10),"")," ","")*1,0)</f>
        <v>0</v>
      </c>
      <c r="T172" s="26" t="s">
        <v>176</v>
      </c>
      <c r="U172" s="42">
        <f t="shared" ref="U172" si="1137">IFERROR(SUBSTITUTE(SUBSTITUTE(MID(AD172,U186,V186-U186),CHAR(10),"")," ","")*1,0)</f>
        <v>0</v>
      </c>
      <c r="V172" s="29" t="s">
        <v>177</v>
      </c>
      <c r="W172" s="30">
        <f t="shared" ref="W172" si="1138">IFERROR(SUBSTITUTE(SUBSTITUTE(MID(AD172,V186,U187-V186),CHAR(10),"")," ","")*1,0)</f>
        <v>0</v>
      </c>
      <c r="X172" s="31" t="s">
        <v>178</v>
      </c>
      <c r="Y172" s="32">
        <f t="shared" ref="Y172" si="1139">IFERROR(SUBSTITUTE(SUBSTITUTE(MID(AD172,U187,V187-U187),CHAR(10),"")," ","")*1,0)</f>
        <v>0</v>
      </c>
      <c r="Z172" s="33" t="s">
        <v>179</v>
      </c>
      <c r="AA172" s="30">
        <f t="shared" ref="AA172" si="1140">IFERROR(SUBSTITUTE(SUBSTITUTE(MID(AD172,V187,U188-V187),CHAR(10),"")," ","")*1,0)</f>
        <v>0</v>
      </c>
      <c r="AB172" s="31" t="s">
        <v>180</v>
      </c>
      <c r="AC172" s="34">
        <f t="shared" ref="AC172" si="1141">IFERROR(SUBSTITUTE(SUBSTITUTE(MID(AD172,U188,V188-U188),CHAR(10),"")," ","")*1,0)</f>
        <v>0</v>
      </c>
      <c r="AD172" s="85" t="e">
        <f t="shared" ref="AD172:AD235" si="1142">SUBSTITUTE(SUBSTITUTE(TRIM(SUBSTITUTE(A172,CHAR(32)," ")),")",5),"§",5)</f>
        <v>#REF!</v>
      </c>
      <c r="AG172" s="98"/>
    </row>
    <row r="173" spans="1:33" ht="29.25" thickBot="1" x14ac:dyDescent="0.3">
      <c r="A173" s="2" t="e">
        <f>[1]Sheet1!A173</f>
        <v>#REF!</v>
      </c>
      <c r="B173" s="24" t="s">
        <v>8</v>
      </c>
      <c r="C173" s="58" t="e">
        <f t="shared" ref="C173:C236" si="1143">SUBSTITUTE(SUBSTITUTE(IF(OR(LEN(A173)&gt;LEN(SUBSTITUTE(A173,"S","")),LEN(A173)&gt;LEN(SUBSTITUTE(A173,"e","")),LEN(A173)&gt;LEN(SUBSTITUTE(A173,"m","")),LEN(A173)&gt;LEN(SUBSTITUTE(A173,"i","")),LEN(A173)&gt;LEN(SUBSTITUTE(A173,"m","")),LEN(A173)&gt;LEN(SUBSTITUTE(A173,"p","")),LEN(A173)&gt;LEN(SUBSTITUTE(A173,"r","")),LEN(A173)&gt;LEN(SUBSTITUTE(A173,"e","")),LEN(A173)&gt;LEN(SUBSTITUTE(A173,"s","")),LEN(A173)&gt;LEN(SUBSTITUTE(A173,"ã","")),LEN(A173)&gt;LEN(SUBSTITUTE(A173,"o",""))),"Sem Impressão",A173),CHAR(10),"")," ","")</f>
        <v>#REF!</v>
      </c>
      <c r="AG173" s="98"/>
    </row>
    <row r="174" spans="1:33" ht="24.75" customHeight="1" thickTop="1" thickBot="1" x14ac:dyDescent="0.3">
      <c r="A174" s="2" t="e">
        <f>[1]Sheet1!A174</f>
        <v>#REF!</v>
      </c>
      <c r="B174" s="20" t="s">
        <v>9</v>
      </c>
      <c r="C174" s="14" t="e">
        <f t="shared" ref="C174:C237" si="1144">SUBSTITUTE(SUBSTITUTE(A174,CHAR(10),"")," ","")</f>
        <v>#REF!</v>
      </c>
      <c r="D174" s="1"/>
      <c r="Z174" s="2"/>
      <c r="AG174" s="98"/>
    </row>
    <row r="175" spans="1:33" ht="30" thickTop="1" thickBot="1" x14ac:dyDescent="0.3">
      <c r="A175" s="2" t="e">
        <f>[1]Sheet1!A175</f>
        <v>#REF!</v>
      </c>
      <c r="B175" s="19" t="s">
        <v>10</v>
      </c>
      <c r="C175" s="17" t="e">
        <f t="shared" ref="C175:C238" si="1145">IF(IF(OR((LEN(A175)&gt;LEN(SUBSTITUTE(A175,"R",""))),(LEN(A175)&gt;LEN(SUBSTITUTE(A175,"v",""))),(LEN(A175)&gt;LEN(SUBSTITUTE(A175,"d","")))),"Revenda","Cliente")=IF(OR((LEN(A175)&gt;LEN(SUBSTITUTE(A175,"C",""))),(LEN(A175)&gt;LEN(SUBSTITUTE(A175,"l",""))),(LEN(A175)&gt;LEN(SUBSTITUTE(A175,"i",""))),(LEN(A175)&gt;LEN(SUBSTITUTE(A175,"t","")))),"Cliente","Revenda"),IF(OR((LEN(A175)&gt;LEN(SUBSTITUTE(A175,"R",""))),(LEN(A175)&gt;LEN(SUBSTITUTE(A175,"v",""))),(LEN(A175)&gt;LEN(SUBSTITUTE(A175,"d","")))),"Revenda","Cliente"),"ERRO!")</f>
        <v>#REF!</v>
      </c>
      <c r="D175" s="1"/>
      <c r="E175" s="1"/>
      <c r="J175" s="1"/>
      <c r="K175" s="1"/>
      <c r="L175" s="1"/>
      <c r="Q175" s="1"/>
      <c r="AG175" s="98"/>
    </row>
    <row r="176" spans="1:33" x14ac:dyDescent="0.25">
      <c r="A176" s="2" t="e">
        <f>[1]Sheet1!A176</f>
        <v>#REF!</v>
      </c>
      <c r="B176" s="113" t="s">
        <v>142</v>
      </c>
      <c r="C176" s="114"/>
      <c r="D176" s="111" t="s">
        <v>143</v>
      </c>
      <c r="E176" s="112"/>
      <c r="F176" s="113" t="s">
        <v>144</v>
      </c>
      <c r="G176" s="114"/>
      <c r="H176" s="111" t="s">
        <v>145</v>
      </c>
      <c r="I176" s="112"/>
      <c r="J176" s="113" t="s">
        <v>146</v>
      </c>
      <c r="K176" s="114"/>
      <c r="L176" s="111" t="s">
        <v>147</v>
      </c>
      <c r="M176" s="112"/>
      <c r="N176" s="113" t="s">
        <v>148</v>
      </c>
      <c r="O176" s="114"/>
      <c r="P176" s="111" t="s">
        <v>149</v>
      </c>
      <c r="Q176" s="112"/>
      <c r="R176" s="113" t="s">
        <v>150</v>
      </c>
      <c r="S176" s="114"/>
      <c r="T176" s="111" t="s">
        <v>151</v>
      </c>
      <c r="U176" s="112"/>
      <c r="V176" s="113" t="s">
        <v>2</v>
      </c>
      <c r="W176" s="114"/>
      <c r="Y176" s="2"/>
      <c r="AG176" s="98"/>
    </row>
    <row r="177" spans="1:33" ht="15.75" thickBot="1" x14ac:dyDescent="0.3">
      <c r="A177" s="2" t="e">
        <f>[1]Sheet1!A177</f>
        <v>#REF!</v>
      </c>
      <c r="B177" s="50" t="e">
        <f t="shared" ref="B177" si="1146">MID(A176,N183-3,4)</f>
        <v>#REF!</v>
      </c>
      <c r="C177" s="51" t="e">
        <f t="shared" ref="C177" si="1147">MID(A176,N183+3,5)</f>
        <v>#REF!</v>
      </c>
      <c r="D177" s="53" t="e">
        <f t="shared" ref="D177" si="1148">MID(A177,O183-3,4)</f>
        <v>#REF!</v>
      </c>
      <c r="E177" s="54" t="e">
        <f t="shared" ref="E177" si="1149">MID(A177,O183+3,5)</f>
        <v>#REF!</v>
      </c>
      <c r="F177" s="50" t="e">
        <f t="shared" ref="F177" si="1150">MID(A176,N184-3,4)</f>
        <v>#REF!</v>
      </c>
      <c r="G177" s="51" t="e">
        <f t="shared" ref="G177" si="1151">MID(A176,N184+3,5)</f>
        <v>#REF!</v>
      </c>
      <c r="H177" s="53" t="e">
        <f t="shared" ref="H177" si="1152">MID(A177,O184-3,4)</f>
        <v>#REF!</v>
      </c>
      <c r="I177" s="54" t="e">
        <f t="shared" ref="I177" si="1153">MID(A177,O184+3,5)</f>
        <v>#REF!</v>
      </c>
      <c r="J177" s="50" t="e">
        <f t="shared" ref="J177" si="1154">MID(A176,N185-3,4)</f>
        <v>#REF!</v>
      </c>
      <c r="K177" s="51" t="e">
        <f t="shared" ref="K177" si="1155">MID(A176,N185+3,5)</f>
        <v>#REF!</v>
      </c>
      <c r="L177" s="53" t="e">
        <f t="shared" ref="L177" si="1156">MID(A177,O185-3,4)</f>
        <v>#REF!</v>
      </c>
      <c r="M177" s="54" t="e">
        <f t="shared" ref="M177" si="1157">MID(A177,O185+3,5)</f>
        <v>#REF!</v>
      </c>
      <c r="N177" s="50" t="e">
        <f t="shared" ref="N177" si="1158">MID(A176,N186-3,4)</f>
        <v>#REF!</v>
      </c>
      <c r="O177" s="51" t="e">
        <f t="shared" ref="O177" si="1159">MID(A176,N186+3,5)</f>
        <v>#REF!</v>
      </c>
      <c r="P177" s="53" t="e">
        <f t="shared" ref="P177" si="1160">MID(A177,O186-3,4)</f>
        <v>#REF!</v>
      </c>
      <c r="Q177" s="54" t="e">
        <f t="shared" ref="Q177" si="1161">MID(A177,O186+3,5)</f>
        <v>#REF!</v>
      </c>
      <c r="R177" s="50" t="e">
        <f t="shared" ref="R177" si="1162">MID(A176,N187-3,4)</f>
        <v>#REF!</v>
      </c>
      <c r="S177" s="51" t="e">
        <f t="shared" ref="S177" si="1163">MID(A176,N187+3,5)</f>
        <v>#REF!</v>
      </c>
      <c r="T177" s="53" t="e">
        <f t="shared" ref="T177" si="1164">MID(A177,O187-3,4)</f>
        <v>#REF!</v>
      </c>
      <c r="U177" s="54" t="e">
        <f t="shared" ref="U177" si="1165">MID(A177,O187+3,5)</f>
        <v>#REF!</v>
      </c>
      <c r="V177" s="50" t="e">
        <f t="shared" ref="V177" si="1166">MID(A180,N188-2,3)</f>
        <v>#REF!</v>
      </c>
      <c r="W177" s="51" t="e">
        <f t="shared" ref="W177" si="1167">MID(A180,N188+3,5)</f>
        <v>#REF!</v>
      </c>
      <c r="AG177" s="98"/>
    </row>
    <row r="178" spans="1:33" ht="29.25" thickBot="1" x14ac:dyDescent="0.3">
      <c r="A178" s="2" t="e">
        <f>[1]Sheet1!A178</f>
        <v>#REF!</v>
      </c>
      <c r="B178" s="50" t="e">
        <f t="shared" ref="B178:B241" si="1168">SUBSTITUTE(B177,CHAR(10),"")</f>
        <v>#REF!</v>
      </c>
      <c r="C178" s="52" t="e">
        <f t="shared" ref="C178:C241" si="1169">SUBSTITUTE(SUBSTITUTE(C177,CHAR(10),""),"/"," / ")</f>
        <v>#REF!</v>
      </c>
      <c r="D178" s="50" t="e">
        <f t="shared" ref="D178:V178" si="1170">SUBSTITUTE(D177,CHAR(10),"")</f>
        <v>#REF!</v>
      </c>
      <c r="E178" s="52" t="e">
        <f t="shared" ref="E178:E241" si="1171">SUBSTITUTE(SUBSTITUTE(E177,CHAR(10),""),"/"," / ")</f>
        <v>#REF!</v>
      </c>
      <c r="F178" s="50" t="e">
        <f t="shared" ref="F178:X178" si="1172">SUBSTITUTE(F177,CHAR(10),"")</f>
        <v>#REF!</v>
      </c>
      <c r="G178" s="52" t="e">
        <f t="shared" ref="G178:G241" si="1173">SUBSTITUTE(SUBSTITUTE(G177,CHAR(10),""),"/"," / ")</f>
        <v>#REF!</v>
      </c>
      <c r="H178" s="50" t="e">
        <f t="shared" ref="H178:Z178" si="1174">SUBSTITUTE(H177,CHAR(10),"")</f>
        <v>#REF!</v>
      </c>
      <c r="I178" s="52" t="e">
        <f t="shared" ref="I178:I241" si="1175">SUBSTITUTE(SUBSTITUTE(I177,CHAR(10),""),"/"," / ")</f>
        <v>#REF!</v>
      </c>
      <c r="J178" s="50" t="e">
        <f t="shared" ref="J178:AB178" si="1176">SUBSTITUTE(J177,CHAR(10),"")</f>
        <v>#REF!</v>
      </c>
      <c r="K178" s="52" t="e">
        <f t="shared" ref="K178:K241" si="1177">SUBSTITUTE(SUBSTITUTE(K177,CHAR(10),""),"/"," / ")</f>
        <v>#REF!</v>
      </c>
      <c r="L178" s="50" t="e">
        <f t="shared" ref="L178:AD178" si="1178">SUBSTITUTE(L177,CHAR(10),"")</f>
        <v>#REF!</v>
      </c>
      <c r="M178" s="52" t="e">
        <f t="shared" ref="M178:M241" si="1179">SUBSTITUTE(SUBSTITUTE(M177,CHAR(10),""),"/"," / ")</f>
        <v>#REF!</v>
      </c>
      <c r="N178" s="50" t="e">
        <f t="shared" ref="N178:AF178" si="1180">SUBSTITUTE(N177,CHAR(10),"")</f>
        <v>#REF!</v>
      </c>
      <c r="O178" s="52" t="e">
        <f t="shared" ref="O178:O241" si="1181">SUBSTITUTE(SUBSTITUTE(O177,CHAR(10),""),"/"," / ")</f>
        <v>#REF!</v>
      </c>
      <c r="P178" s="50" t="e">
        <f t="shared" ref="P178:AF178" si="1182">SUBSTITUTE(P177,CHAR(10),"")</f>
        <v>#REF!</v>
      </c>
      <c r="Q178" s="52" t="e">
        <f t="shared" ref="Q178:Q241" si="1183">SUBSTITUTE(SUBSTITUTE(Q177,CHAR(10),""),"/"," / ")</f>
        <v>#REF!</v>
      </c>
      <c r="R178" s="50" t="e">
        <f t="shared" ref="R178:AF178" si="1184">SUBSTITUTE(R177,CHAR(10),"")</f>
        <v>#REF!</v>
      </c>
      <c r="S178" s="52" t="e">
        <f t="shared" ref="S178:S241" si="1185">SUBSTITUTE(SUBSTITUTE(S177,CHAR(10),""),"/"," / ")</f>
        <v>#REF!</v>
      </c>
      <c r="T178" s="50" t="e">
        <f t="shared" ref="T178:AF178" si="1186">SUBSTITUTE(T177,CHAR(10),"")</f>
        <v>#REF!</v>
      </c>
      <c r="U178" s="52" t="e">
        <f t="shared" ref="U178:U241" si="1187">SUBSTITUTE(SUBSTITUTE(U177,CHAR(10),""),"/"," / ")</f>
        <v>#REF!</v>
      </c>
      <c r="V178" s="50" t="e">
        <f t="shared" ref="V178:AF178" si="1188">SUBSTITUTE(V177,CHAR(10),"")</f>
        <v>#REF!</v>
      </c>
      <c r="W178" s="52" t="e">
        <f t="shared" ref="W178:W241" si="1189">SUBSTITUTE(SUBSTITUTE(W177,CHAR(10),""),"/"," / ")</f>
        <v>#REF!</v>
      </c>
      <c r="Y178" s="86" t="s">
        <v>206</v>
      </c>
      <c r="Z178" s="122" t="e">
        <f t="shared" ref="Z178:Z241" si="1190">FIND(",",A179)</f>
        <v>#REF!</v>
      </c>
      <c r="AG178" s="98"/>
    </row>
    <row r="179" spans="1:33" ht="15.75" customHeight="1" thickBot="1" x14ac:dyDescent="0.3">
      <c r="A179" s="2" t="e">
        <f>SUBSTITUTE([1]Sheet1!A179,"/","7")</f>
        <v>#REF!</v>
      </c>
      <c r="B179" s="109" t="str">
        <f>IFERROR(VLOOKUP("*"&amp;Sheet1!B178&amp;" -"&amp;Sheet1!C178&amp;"*",Tabela3[[x]:[c]],1,FALSE),"0% -Sem Serviço")</f>
        <v>0% -Sem Serviço</v>
      </c>
      <c r="C179" s="110"/>
      <c r="D179" s="109" t="str">
        <f>IFERROR(VLOOKUP("*"&amp;Sheet1!D178&amp;" -"&amp;Sheet1!E178&amp;"*",Tabela3[[x]:[c]],1,FALSE),"0% -Sem Serviço")</f>
        <v>0% -Sem Serviço</v>
      </c>
      <c r="E179" s="110"/>
      <c r="F179" s="109" t="str">
        <f>IFERROR(VLOOKUP("*"&amp;Sheet1!F178&amp;" -"&amp;Sheet1!G178&amp;"*",Tabela3[[x]:[c]],1,FALSE),"0% -Sem Serviço")</f>
        <v>0% -Sem Serviço</v>
      </c>
      <c r="G179" s="110"/>
      <c r="H179" s="109" t="str">
        <f>IFERROR(VLOOKUP("*"&amp;Sheet1!H178&amp;" -"&amp;Sheet1!I178&amp;"*",Tabela3[[x]:[c]],1,FALSE),"0% -Sem Serviço")</f>
        <v>0% -Sem Serviço</v>
      </c>
      <c r="I179" s="110"/>
      <c r="J179" s="109" t="str">
        <f>IFERROR(VLOOKUP("*"&amp;Sheet1!J178&amp;" -"&amp;Sheet1!K178&amp;"*",Tabela3[[x]:[c]],1,FALSE),"0% -Sem Serviço")</f>
        <v>0% -Sem Serviço</v>
      </c>
      <c r="K179" s="110"/>
      <c r="L179" s="109" t="str">
        <f>IFERROR(VLOOKUP("*"&amp;Sheet1!L178&amp;" -"&amp;Sheet1!M178&amp;"*",Tabela3[[x]:[c]],1,FALSE),"0% -Sem Serviço")</f>
        <v>0% -Sem Serviço</v>
      </c>
      <c r="M179" s="110"/>
      <c r="N179" s="109" t="str">
        <f>IFERROR(VLOOKUP("*"&amp;Sheet1!N178&amp;" -"&amp;Sheet1!O178&amp;"*",Tabela3[[x]:[c]],1,FALSE),"0% -Sem Serviço")</f>
        <v>0% -Sem Serviço</v>
      </c>
      <c r="O179" s="110"/>
      <c r="P179" s="109" t="str">
        <f>IFERROR(VLOOKUP("*"&amp;Sheet1!P178&amp;" -"&amp;Sheet1!Q178&amp;"*",Tabela3[[x]:[c]],1,FALSE),"0% -Sem Serviço")</f>
        <v>0% -Sem Serviço</v>
      </c>
      <c r="Q179" s="110"/>
      <c r="R179" s="109" t="str">
        <f>IFERROR(VLOOKUP("*"&amp;Sheet1!R178&amp;" -"&amp;Sheet1!S178&amp;"*",Tabela3[[x]:[c]],1,FALSE),"0% -Sem Serviço")</f>
        <v>0% -Sem Serviço</v>
      </c>
      <c r="S179" s="110"/>
      <c r="T179" s="109" t="str">
        <f>IFERROR(VLOOKUP("*"&amp;Sheet1!T178&amp;" -"&amp;Sheet1!U178&amp;"*",Tabela3[[x]:[c]],1,FALSE),"0% -Sem Serviço")</f>
        <v>0% -Sem Serviço</v>
      </c>
      <c r="U179" s="110"/>
      <c r="V179" s="109" t="str">
        <f>IFERROR(VLOOKUP("*"&amp;Sheet1!V178&amp;" -"&amp;Sheet1!W178&amp;"*",Tabela2[[x]:[c]],1,FALSE),"0% -Sem Serviço")</f>
        <v>0% -Sem Serviço</v>
      </c>
      <c r="W179" s="110"/>
      <c r="Y179" s="87" t="e">
        <f t="shared" ref="Y179:Y242" si="1191">MID(A179,1,Z178-1)&amp;""&amp;MID(A179,Z178,3)</f>
        <v>#REF!</v>
      </c>
      <c r="Z179" s="123"/>
      <c r="AG179" s="98"/>
    </row>
    <row r="180" spans="1:33" ht="32.25" thickBot="1" x14ac:dyDescent="0.3">
      <c r="A180" s="2" t="e">
        <f>SUBSTITUTE([1]Sheet1!A180,"/","7")</f>
        <v>#REF!</v>
      </c>
      <c r="B180" s="49" t="s">
        <v>183</v>
      </c>
      <c r="C180" s="48" t="e">
        <f t="shared" ref="C180:C243" si="1192">IF($A$15="Manter",IF(B181=0,"Sem Impressão",IF(IFERROR(FIND("P",B181),0)&gt;0,"Preto",IF(IFERROR(FIND("S",B181),0)&gt;0,"Sem Impressão",IF(IFERROR(FIND("C",B181),0)&gt;0,"Cinza",IF(IFERROR(FIND("V",B181),0)&gt;0,"Vermelho",IF(IFERROR(FIND("A",B181),0)&gt;0,"Azul",IF(IFERROR(FIND("D",B181),0)&gt;0,"Dourado",IF(IFERROR(FIND("B",B181),0)&gt;0,"Branco","Sem Impressão")))))))),$A$15)</f>
        <v>#REF!</v>
      </c>
      <c r="D180" s="47" t="s">
        <v>184</v>
      </c>
      <c r="E180" s="48" t="e">
        <f t="shared" ref="E180:E243" si="1193">IF($A$16="Manter",IF(C181=0,"Sem Impressão",IF(IFERROR(FIND("P",C181),0)&gt;0,"Preto",IF(IFERROR(FIND("S",C181),0)&gt;0,"Sem Impressão",IF(IFERROR(FIND("C",C181),0)&gt;0,"Cinza",IF(IFERROR(FIND("V",C181),0)&gt;0,"Vermelho",IF(IFERROR(FIND("A",C181),0)&gt;0,"Azul",IF(IFERROR(FIND("D",C181),0)&gt;0,"Dourado",IF(IFERROR(FIND("B",C181),0)&gt;0,"Branco","Sem Impressão")))))))),$A$16)</f>
        <v>#REF!</v>
      </c>
      <c r="F180" s="47" t="s">
        <v>185</v>
      </c>
      <c r="G180" s="48" t="e">
        <f t="shared" ref="G180:G243" si="1194">IF($A$17="Manter",IF(D181=0,"Sem Impressão",IF(IFERROR(FIND("P",D181),0)&gt;0,"Preto",IF(IFERROR(FIND("S",D181),0)&gt;0,"Sem Impressão",IF(IFERROR(FIND("C",D181),0)&gt;0,"Cinza",IF(IFERROR(FIND("V",D181),0)&gt;0,"Vermelho",IF(IFERROR(FIND("A",D181),0)&gt;0,"Azul",IF(IFERROR(FIND("D",D181),0)&gt;0,"Dourado",IF(IFERROR(FIND("B",D181),0)&gt;0,"Branco","Sem Impressão")))))))),$A$17)</f>
        <v>#REF!</v>
      </c>
      <c r="H180" s="47" t="s">
        <v>186</v>
      </c>
      <c r="I180" s="48" t="e">
        <f t="shared" ref="I180:I243" si="1195">IF($A$18="Manter",IF(E181=0,"Sem Impressão",IF(IFERROR(FIND("P",E181),0)&gt;0,"Preto",IF(IFERROR(FIND("S",E181),0)&gt;0,"Sem Impressão",IF(IFERROR(FIND("C",E181),0)&gt;0,"Cinza",IF(IFERROR(FIND("V",E181),0)&gt;0,"Vermelho",IF(IFERROR(FIND("A",E181),0)&gt;0,"Azul",IF(IFERROR(FIND("D",E181),0)&gt;0,"Dourado",IF(IFERROR(FIND("B",E181),0)&gt;0,"Branco","Sem Impressão")))))))),$A$18)</f>
        <v>#REF!</v>
      </c>
      <c r="J180" s="47" t="s">
        <v>187</v>
      </c>
      <c r="K180" s="48" t="e">
        <f t="shared" ref="K180:K243" si="1196">IF($A$19="Manter",IF(F181=0,"Sem Impressão",IF(IFERROR(FIND("P",F181),0)&gt;0,"Preto",IF(IFERROR(FIND("S",F181),0)&gt;0,"Sem Impressão",IF(IFERROR(FIND("C",F181),0)&gt;0,"Cinza",IF(IFERROR(FIND("V",F181),0)&gt;0,"Vermelho",IF(IFERROR(FIND("A",F181),0)&gt;0,"Azul",IF(IFERROR(FIND("D",F181),0)&gt;0,"Dourado",IF(IFERROR(FIND("B",F181),0)&gt;0,"Branco","Sem Impressão")))))))),$A$19)</f>
        <v>#REF!</v>
      </c>
      <c r="L180" s="47" t="s">
        <v>188</v>
      </c>
      <c r="M180" s="48" t="e">
        <f t="shared" ref="M180:M243" si="1197">IF($A$20="Manter",IF(G181=0,"Sem Impressão",IF(IFERROR(FIND("P",G181),0)&gt;0,"Preto",IF(IFERROR(FIND("S",G181),0)&gt;0,"Sem Impressão",IF(IFERROR(FIND("C",G181),0)&gt;0,"Cinza",IF(IFERROR(FIND("V",G181),0)&gt;0,"Vermelho",IF(IFERROR(FIND("A",G181),0)&gt;0,"Azul",IF(IFERROR(FIND("D",G181),0)&gt;0,"Dourado",IF(IFERROR(FIND("B",G181),0)&gt;0,"Branco","Sem Impressão")))))))),$A$20)</f>
        <v>#REF!</v>
      </c>
      <c r="N180" s="47" t="s">
        <v>189</v>
      </c>
      <c r="O180" s="48" t="e">
        <f t="shared" ref="O180:O243" si="1198">IF($A$21="Manter",IF(H181=0,"Sem Impressão",IF(IFERROR(FIND("P",H181),0)&gt;0,"Preto",IF(IFERROR(FIND("S",H181),0)&gt;0,"Sem Impressão",IF(IFERROR(FIND("C",H181),0)&gt;0,"Cinza",IF(IFERROR(FIND("V",H181),0)&gt;0,"Vermelho",IF(IFERROR(FIND("A",H181),0)&gt;0,"Azul",IF(IFERROR(FIND("D",H181),0)&gt;0,"Dourado",IF(IFERROR(FIND("B",H181),0)&gt;0,"Branco","Sem Impressão")))))))),$A$21)</f>
        <v>#REF!</v>
      </c>
      <c r="AG180" s="98"/>
    </row>
    <row r="181" spans="1:33" ht="18.75" customHeight="1" thickBot="1" x14ac:dyDescent="0.3">
      <c r="A181" s="2" t="e">
        <f>[1]Sheet1!A181</f>
        <v>#REF!</v>
      </c>
      <c r="B181" s="49" t="e">
        <f>[1]Sheet1!B181</f>
        <v>#REF!</v>
      </c>
      <c r="C181" s="49" t="e">
        <f>[1]Sheet1!C181</f>
        <v>#REF!</v>
      </c>
      <c r="D181" s="49" t="e">
        <f>[1]Sheet1!D181</f>
        <v>#REF!</v>
      </c>
      <c r="E181" s="49" t="e">
        <f>[1]Sheet1!E181</f>
        <v>#REF!</v>
      </c>
      <c r="F181" s="49" t="e">
        <f>[1]Sheet1!F181</f>
        <v>#REF!</v>
      </c>
      <c r="G181" s="49" t="e">
        <f>[1]Sheet1!G181</f>
        <v>#REF!</v>
      </c>
      <c r="H181" s="49" t="e">
        <f>[1]Sheet1!H181</f>
        <v>#REF!</v>
      </c>
      <c r="L181" s="1"/>
      <c r="N181" s="1"/>
      <c r="P181" s="43"/>
      <c r="Q181" s="1"/>
      <c r="R181" s="1" t="s">
        <v>181</v>
      </c>
      <c r="S181" s="100" t="s">
        <v>153</v>
      </c>
      <c r="T181" s="64" t="s">
        <v>7</v>
      </c>
      <c r="U181" s="64" t="s">
        <v>4</v>
      </c>
      <c r="V181" s="65" t="s">
        <v>152</v>
      </c>
      <c r="AG181" s="98"/>
    </row>
    <row r="182" spans="1:33" ht="18.75" customHeight="1" thickBot="1" x14ac:dyDescent="0.3">
      <c r="A182" s="2" t="e">
        <f>[1]Sheet1!A182</f>
        <v>#REF!</v>
      </c>
      <c r="B182" s="43"/>
      <c r="C182" s="83" t="s">
        <v>202</v>
      </c>
      <c r="D182" s="83" t="s">
        <v>203</v>
      </c>
      <c r="E182" s="83" t="s">
        <v>204</v>
      </c>
      <c r="F182" s="84" t="s">
        <v>205</v>
      </c>
      <c r="G182" s="103" t="s">
        <v>155</v>
      </c>
      <c r="H182" s="69" t="s">
        <v>7</v>
      </c>
      <c r="I182" s="69" t="s">
        <v>3</v>
      </c>
      <c r="J182" s="69" t="s">
        <v>4</v>
      </c>
      <c r="K182" s="70" t="s">
        <v>6</v>
      </c>
      <c r="L182" s="94" t="s">
        <v>154</v>
      </c>
      <c r="M182" s="64" t="s">
        <v>139</v>
      </c>
      <c r="N182" s="64" t="s">
        <v>140</v>
      </c>
      <c r="O182" s="65" t="s">
        <v>141</v>
      </c>
      <c r="P182" s="1"/>
      <c r="Q182" s="1"/>
      <c r="R182" s="1"/>
      <c r="S182" s="101"/>
      <c r="T182" s="45">
        <v>1</v>
      </c>
      <c r="U182" s="45" t="e">
        <f t="shared" ref="U182" si="1199">FIND(" ",AD172)</f>
        <v>#REF!</v>
      </c>
      <c r="V182" s="66" t="e">
        <f t="shared" ref="V182" si="1200">FIND(CHAR(10),AD172)</f>
        <v>#REF!</v>
      </c>
      <c r="W182" s="119" t="s">
        <v>200</v>
      </c>
      <c r="X182" s="120"/>
      <c r="Y182" s="120"/>
      <c r="Z182" s="120"/>
      <c r="AA182" s="120"/>
      <c r="AB182" s="121"/>
      <c r="AG182" s="98"/>
    </row>
    <row r="183" spans="1:33" ht="18.75" customHeight="1" thickBot="1" x14ac:dyDescent="0.3">
      <c r="A183" s="2" t="e">
        <f>[1]Sheet1!A183</f>
        <v>#REF!</v>
      </c>
      <c r="B183" s="80" t="s">
        <v>201</v>
      </c>
      <c r="C183" s="81" t="e" cm="1">
        <f t="array" ref="C183">IF(AE184="Manter",IFERROR(IF(SUBSTITUTE(MID($A$10,AB183,AB184-AB183),CHAR(10),"")*1&gt;100,SUBSTITUTE(MID($A$10,AB183,AB184-AB183),CHAR(10),"")*1/100,SUBSTITUTE(MID($A$10,AB183,AB184-AB183),CHAR(10),"")*1),0),IF(AE184="Não",0,IF(AE184="Sim",_xlfn.IFS(AND(C169&gt;0,C169&lt;=22),0.5,AND(C169&gt;22,C169&lt;=32),0.7,AND(C169&gt;32,C169&lt;=40),0.7,AND(C169&gt;40,C169&lt;=50),0.9,C169&gt;50,1.5))))</f>
        <v>#REF!</v>
      </c>
      <c r="D183" s="81">
        <f t="shared" ref="D183" si="1201">IFERROR(IF(SUBSTITUTE(MID($A$10,AB184,AB185-AB184),CHAR(10),"")*1&gt;100,SUBSTITUTE(MID($A$10,AB184,AB185-AB184),CHAR(10),"")*1/100,SUBSTITUTE(MID($A$10,AB184,AB185-AB184),CHAR(10),"")*1),0)</f>
        <v>0</v>
      </c>
      <c r="E183" s="81">
        <f t="shared" ref="E183" si="1202">IFERROR(IF(SUBSTITUTE(MID($A$10,AB185,AB186-AB185),CHAR(10),"")*1&gt;100,SUBSTITUTE(MID($A$10,AB185,AB186-AB185),CHAR(10),"")*1/100,SUBSTITUTE(MID($A$10,AB185,AB186-AB185),CHAR(10),"")*1),0)</f>
        <v>0</v>
      </c>
      <c r="F183" s="82">
        <f t="shared" ref="F183" si="1203">IFERROR(IF(SUBSTITUTE(TRIM(MID($A$10,AB186,AB187-AB186)),CHAR(10),"")*1&gt;100,SUBSTITUTE(TRIM(MID($A$10,AB186,AB187-AB186)),CHAR(10),"")*1/100,SUBSTITUTE(TRIM(MID($A$10,AB186,AB187-AB186)),CHAR(10),"")*1),0)</f>
        <v>0</v>
      </c>
      <c r="G183" s="104"/>
      <c r="H183" s="44">
        <v>1</v>
      </c>
      <c r="I183" s="44" t="e">
        <f t="shared" ref="I183" si="1204">FIND(CHAR(10),A171)</f>
        <v>#REF!</v>
      </c>
      <c r="J183" s="44" t="e">
        <f t="shared" ref="J183" si="1205">FIND(" ",A171)</f>
        <v>#REF!</v>
      </c>
      <c r="K183" s="71"/>
      <c r="L183" s="95"/>
      <c r="M183" s="45">
        <v>1</v>
      </c>
      <c r="N183" s="45" t="e">
        <f t="shared" ref="N183" si="1206">FIND("%",A176)</f>
        <v>#REF!</v>
      </c>
      <c r="O183" s="66" t="e">
        <f t="shared" ref="O183" si="1207">FIND("%",A177)</f>
        <v>#REF!</v>
      </c>
      <c r="P183" s="106" t="s">
        <v>182</v>
      </c>
      <c r="Q183" s="74">
        <v>1</v>
      </c>
      <c r="R183" s="75" t="e">
        <f t="shared" ref="R183" si="1208">FIND(CHAR(10),A180,FIND(CHAR(10),A180)+1)</f>
        <v>#REF!</v>
      </c>
      <c r="S183" s="101"/>
      <c r="T183" s="45">
        <v>2</v>
      </c>
      <c r="U183" s="45" t="e">
        <f t="shared" ref="U183" si="1209">FIND(" ",AD172,FIND(" ",AD172)+1)</f>
        <v>#REF!</v>
      </c>
      <c r="V183" s="66" t="e">
        <f t="shared" ref="V183" si="1210">FIND(CHAR(10),AD172,FIND(CHAR(10),AD172)+1)</f>
        <v>#REF!</v>
      </c>
      <c r="W183" s="78"/>
      <c r="X183" s="46"/>
      <c r="Y183" s="46"/>
      <c r="Z183" s="46"/>
      <c r="AA183" s="46"/>
      <c r="AB183" s="54">
        <v>1</v>
      </c>
      <c r="AC183" s="64"/>
      <c r="AD183" s="64" t="s">
        <v>210</v>
      </c>
      <c r="AE183" s="64" t="s">
        <v>211</v>
      </c>
      <c r="AG183" s="98"/>
    </row>
    <row r="184" spans="1:33" ht="18.75" customHeight="1" thickBot="1" x14ac:dyDescent="0.3">
      <c r="A184" s="2" t="e">
        <f>[1]Sheet1!A184</f>
        <v>#REF!</v>
      </c>
      <c r="B184" s="100" t="s">
        <v>156</v>
      </c>
      <c r="C184" s="64" t="s">
        <v>0</v>
      </c>
      <c r="D184" s="64" t="s">
        <v>1</v>
      </c>
      <c r="E184" s="64"/>
      <c r="F184" s="65" t="s">
        <v>2</v>
      </c>
      <c r="G184" s="104"/>
      <c r="H184" s="44">
        <v>2</v>
      </c>
      <c r="I184" s="44" t="e">
        <f t="shared" ref="I184" si="1211">FIND(CHAR(10),A171,FIND(CHAR(10),A171)+1)</f>
        <v>#REF!</v>
      </c>
      <c r="J184" s="44" t="e">
        <f t="shared" ref="J184" si="1212">FIND(" ",A171,FIND(" ",A171)+1)</f>
        <v>#REF!</v>
      </c>
      <c r="K184" s="71" t="e">
        <f t="shared" ref="K184" si="1213">MID(A171,I184,I185-I184)</f>
        <v>#REF!</v>
      </c>
      <c r="L184" s="95"/>
      <c r="M184" s="45">
        <v>2</v>
      </c>
      <c r="N184" s="45" t="e">
        <f t="shared" ref="N184" si="1214">FIND("%",A176,FIND("%",A176)+1)</f>
        <v>#REF!</v>
      </c>
      <c r="O184" s="66" t="e">
        <f t="shared" ref="O184" si="1215">FIND("%",A177,FIND("%",A177)+1)</f>
        <v>#REF!</v>
      </c>
      <c r="P184" s="107"/>
      <c r="Q184" s="46">
        <v>2</v>
      </c>
      <c r="R184" s="54" t="e">
        <f t="shared" ref="R184" si="1216">FIND(CHAR(10),A180,FIND(CHAR(10),A180,FIND(CHAR(10),A180,FIND(CHAR(10),A180)+1)+1)+1)</f>
        <v>#REF!</v>
      </c>
      <c r="S184" s="101"/>
      <c r="T184" s="45">
        <v>3</v>
      </c>
      <c r="U184" s="45" t="e">
        <f t="shared" ref="U184" si="1217">FIND(" ",AD172,FIND(" ",AD172,FIND(" ",AD172)+1)+1)</f>
        <v>#REF!</v>
      </c>
      <c r="V184" s="66" t="e">
        <f t="shared" ref="V184" si="1218">FIND(CHAR(10),AD172,FIND(CHAR(10),AD172,FIND(CHAR(10),AD172)+1)+1)</f>
        <v>#REF!</v>
      </c>
      <c r="W184" s="78">
        <v>1</v>
      </c>
      <c r="X184" s="46" t="e">
        <f t="shared" ref="X184" si="1219">FIND(CHAR(10),A178)</f>
        <v>#REF!</v>
      </c>
      <c r="Y184" s="46" t="e">
        <f t="shared" ref="Y184" si="1220">X184</f>
        <v>#REF!</v>
      </c>
      <c r="Z184" s="46" t="e">
        <f t="shared" ref="Z184" si="1221">IF(Y184=Z183,"Não","Sim")</f>
        <v>#REF!</v>
      </c>
      <c r="AA184" s="46">
        <f t="shared" ref="AA184" si="1222">Z188-3</f>
        <v>-3</v>
      </c>
      <c r="AB184" s="54">
        <f t="shared" ref="AB184:AB185" si="1223">IFERROR(_xlfn.XLOOKUP(AA184,$W$16:$W$20,$Y$16:$Y$20),1)</f>
        <v>1</v>
      </c>
      <c r="AC184" s="64" t="s">
        <v>202</v>
      </c>
      <c r="AD184" s="64" t="e">
        <f>[1]Sheet1!$A$55</f>
        <v>#REF!</v>
      </c>
      <c r="AE184" s="64" t="e">
        <f>[1]Sheet1!$A$59</f>
        <v>#REF!</v>
      </c>
      <c r="AG184" s="98"/>
    </row>
    <row r="185" spans="1:33" ht="18.75" customHeight="1" thickBot="1" x14ac:dyDescent="0.3">
      <c r="A185" s="2" t="e">
        <f>[1]Sheet1!A185</f>
        <v>#REF!</v>
      </c>
      <c r="B185" s="101"/>
      <c r="C185" s="45" t="e">
        <f t="shared" ref="C185" si="1224">LEFT(A169,SEARCH(" ",A169))</f>
        <v>#REF!</v>
      </c>
      <c r="D185" s="45" t="e">
        <f t="shared" ref="D185:D248" si="1225">SUBSTITUTE(SUBSTITUTE(SUBSTITUTE(LEFT(C186,SEARCH(" ",C186)),".",",")," ",""),CHAR(10),"")*1</f>
        <v>#REF!</v>
      </c>
      <c r="E185" s="45"/>
      <c r="F185" s="66" t="e">
        <f t="shared" ref="F185:F248" si="1226">FIND(CHAR(10),C186)</f>
        <v>#REF!</v>
      </c>
      <c r="G185" s="104"/>
      <c r="H185" s="44">
        <v>3</v>
      </c>
      <c r="I185" s="44" t="e">
        <f t="shared" ref="I185" si="1227">FIND(CHAR(10),A171,FIND(CHAR(10),A171,FIND(CHAR(10),A171)+1)+1)</f>
        <v>#REF!</v>
      </c>
      <c r="J185" s="44" t="e">
        <f t="shared" ref="J185" si="1228">FIND(" ",A171,FIND(" ",A171,FIND(" ",A171)+1)+1)</f>
        <v>#REF!</v>
      </c>
      <c r="K185" s="71" t="e">
        <f t="shared" ref="K185:K248" si="1229">FIND(" ",K184)</f>
        <v>#REF!</v>
      </c>
      <c r="L185" s="95"/>
      <c r="M185" s="45">
        <v>3</v>
      </c>
      <c r="N185" s="45" t="e">
        <f t="shared" ref="N185" si="1230">FIND("%",A176,FIND("%",A176,FIND("%",A176)+1)+1)</f>
        <v>#REF!</v>
      </c>
      <c r="O185" s="66" t="e">
        <f t="shared" ref="O185" si="1231">FIND("%",A177,FIND("%",A177,FIND("%",A177)+1)+1)</f>
        <v>#REF!</v>
      </c>
      <c r="P185" s="107"/>
      <c r="Q185" s="46">
        <v>3</v>
      </c>
      <c r="R185" s="54" t="e">
        <f t="shared" ref="R185" si="1232">FIND(CHAR(10),A180,FIND(CHAR(10),A180,FIND(CHAR(10),A180,FIND(CHAR(10),A180,FIND(CHAR(10),A180,FIND(CHAR(10),A180)+1)+1)+1)+1)+1)</f>
        <v>#REF!</v>
      </c>
      <c r="S185" s="101"/>
      <c r="T185" s="45">
        <v>4</v>
      </c>
      <c r="U185" s="45" t="e">
        <f t="shared" ref="U185" si="1233">FIND(" ",AD172,FIND(" ",AD172,FIND(" ",AD172,FIND(" ",AD172)+1)+1)+1)</f>
        <v>#REF!</v>
      </c>
      <c r="V185" s="66" t="e">
        <f t="shared" ref="V185" si="1234">FIND(CHAR(10),AD172,FIND(CHAR(10),AD172,FIND(CHAR(10),AD172,FIND(CHAR(10),AD172)+1)+1)+1)</f>
        <v>#REF!</v>
      </c>
      <c r="W185" s="78">
        <v>2</v>
      </c>
      <c r="X185" s="46" t="e">
        <f t="shared" ref="X185" si="1235">FIND(CHAR(10),A178,X184+1)</f>
        <v>#REF!</v>
      </c>
      <c r="Y185" s="46" t="e">
        <f t="shared" ref="Y185" si="1236">IFERROR(X185,X184)</f>
        <v>#REF!</v>
      </c>
      <c r="Z185" s="46" t="e">
        <f t="shared" ref="Z185:Z187" si="1237">IF(Y185=Y184,"Não","Sim")</f>
        <v>#REF!</v>
      </c>
      <c r="AA185" s="46">
        <f t="shared" ref="AA185" si="1238">Z188-2</f>
        <v>-2</v>
      </c>
      <c r="AB185" s="54">
        <f t="shared" si="1223"/>
        <v>1</v>
      </c>
      <c r="AC185" s="64" t="s">
        <v>207</v>
      </c>
      <c r="AD185" s="64" t="e">
        <f>[1]Sheet1!$A$56</f>
        <v>#REF!</v>
      </c>
      <c r="AE185" s="64" t="e">
        <f>[1]Sheet1!$A$60</f>
        <v>#REF!</v>
      </c>
      <c r="AG185" s="98"/>
    </row>
    <row r="186" spans="1:33" ht="18.75" customHeight="1" thickBot="1" x14ac:dyDescent="0.3">
      <c r="A186" s="2" t="e">
        <f>[1]Sheet1!A186</f>
        <v>#REF!</v>
      </c>
      <c r="B186" s="101"/>
      <c r="C186" s="45" t="e">
        <f t="shared" ref="C186" si="1239">TRIM(MID(A169,LEN(C185),50))</f>
        <v>#REF!</v>
      </c>
      <c r="D186" s="45" t="e">
        <f t="shared" ref="D186:D249" si="1240">D185+1-1</f>
        <v>#REF!</v>
      </c>
      <c r="E186" s="45"/>
      <c r="F186" s="66" t="e">
        <f t="shared" ref="F186" si="1241">TRIM(MID(C186,LEN(F188),F185-LEN(D186)))</f>
        <v>#REF!</v>
      </c>
      <c r="G186" s="104"/>
      <c r="H186" s="44">
        <v>4</v>
      </c>
      <c r="I186" s="44" t="e">
        <f t="shared" ref="I186" si="1242">FIND(CHAR(10),A171,FIND(CHAR(10),A171,FIND(CHAR(10),A171,FIND(CHAR(10),A171)+1)+1)+1)</f>
        <v>#REF!</v>
      </c>
      <c r="J186" s="44" t="e">
        <f t="shared" ref="J186" si="1243">FIND(" ",A171,FIND(" ",A171,FIND(" ",A171,FIND(" ",A171)+1)+1)+1)</f>
        <v>#REF!</v>
      </c>
      <c r="K186" s="71"/>
      <c r="L186" s="95"/>
      <c r="M186" s="45">
        <v>4</v>
      </c>
      <c r="N186" s="45" t="e">
        <f t="shared" ref="N186" si="1244">FIND("%",A176,FIND("%",A176,FIND("%",A176,FIND("%",A176)+1)+1)+1)</f>
        <v>#REF!</v>
      </c>
      <c r="O186" s="66" t="e">
        <f t="shared" ref="O186" si="1245">FIND("%",A177,FIND("%",A177,FIND("%",A177,FIND("%",A177)+1)+1)+1)</f>
        <v>#REF!</v>
      </c>
      <c r="P186" s="107"/>
      <c r="Q186" s="46">
        <v>4</v>
      </c>
      <c r="R186" s="54" t="e">
        <f t="shared" ref="R186" si="1246">FIND(CHAR(10),A180,FIND(CHAR(10),A180,FIND(CHAR(10),A180,FIND(CHAR(10),A180,FIND(CHAR(10),A180,FIND(CHAR(10),A180,FIND(CHAR(10),A180,FIND(CHAR(10),A180)+1)+1)+1)+1)+1)+1)+1)</f>
        <v>#REF!</v>
      </c>
      <c r="S186" s="101"/>
      <c r="T186" s="45">
        <v>5</v>
      </c>
      <c r="U186" s="45" t="e">
        <f t="shared" ref="U186" si="1247">FIND(" ",AD172,FIND(" ",AD172,FIND(" ",AD172,FIND(" ",AD172,FIND(" ",AD172)+1)+1)+1)+1)</f>
        <v>#REF!</v>
      </c>
      <c r="V186" s="66" t="e">
        <f t="shared" ref="V186" si="1248">FIND(CHAR(10),AD172,FIND(CHAR(10),AD172,FIND(CHAR(10),AD172,FIND(CHAR(10),AD172,FIND(CHAR(10),AD172)+1)+1)+1)+1)</f>
        <v>#REF!</v>
      </c>
      <c r="W186" s="78">
        <v>3</v>
      </c>
      <c r="X186" s="46" t="e">
        <f t="shared" ref="X186" si="1249">FIND(CHAR(10),A178,X185+1)</f>
        <v>#REF!</v>
      </c>
      <c r="Y186" s="46" t="e">
        <f t="shared" ref="Y186" si="1250">IFERROR(X186,IFERROR(X185,X184))</f>
        <v>#REF!</v>
      </c>
      <c r="Z186" s="46" t="e">
        <f t="shared" si="1237"/>
        <v>#REF!</v>
      </c>
      <c r="AA186" s="46">
        <f t="shared" ref="AA186" si="1251">Z188-1</f>
        <v>-1</v>
      </c>
      <c r="AB186" s="54" t="e">
        <f t="shared" ref="AB186:AB187" si="1252">_xlfn.XLOOKUP(AA186,$W$16:$W$20,$Y$16:$Y$20)</f>
        <v>#N/A</v>
      </c>
      <c r="AC186" s="64" t="s">
        <v>208</v>
      </c>
      <c r="AD186" s="64" t="e">
        <f>[1]Sheet1!$A$57</f>
        <v>#REF!</v>
      </c>
      <c r="AE186" s="64" t="e">
        <f>[1]Sheet1!$A$61</f>
        <v>#REF!</v>
      </c>
      <c r="AG186" s="98"/>
    </row>
    <row r="187" spans="1:33" ht="18.75" customHeight="1" x14ac:dyDescent="0.25">
      <c r="A187" s="2" t="e">
        <f>[1]Sheet1!A187</f>
        <v>#REF!</v>
      </c>
      <c r="B187" s="101"/>
      <c r="C187" s="45" t="e">
        <f t="shared" ref="C187" si="1253">SUBSTITUTE(SUBSTITUTE(SUBSTITUTE(C185,CHAR(10),"")," ",""),".",",")*1</f>
        <v>#REF!</v>
      </c>
      <c r="D187" s="45"/>
      <c r="E187" s="45"/>
      <c r="F187" s="66" t="e">
        <f t="shared" ref="F187:F250" si="1254">SUBSTITUTE(SUBSTITUTE(SUBSTITUTE(F186,CHAR(10),"")," ",""),".",",")*1</f>
        <v>#REF!</v>
      </c>
      <c r="G187" s="104"/>
      <c r="H187" s="44">
        <v>5</v>
      </c>
      <c r="I187" s="44" t="e">
        <f t="shared" ref="I187" si="1255">FIND(CHAR(10),A171,FIND(CHAR(10),A171,FIND(CHAR(10),A171,FIND(CHAR(10),A171,FIND(CHAR(10),A171)+1)+1)+1)+1)</f>
        <v>#REF!</v>
      </c>
      <c r="J187" s="44" t="e">
        <f t="shared" ref="J187" si="1256">FIND(" ",A171,FIND(" ",A171,FIND(" ",A171,FIND(" ",A171,FIND(" ",A171)+1)+1)+1)+1)</f>
        <v>#REF!</v>
      </c>
      <c r="K187" s="71"/>
      <c r="L187" s="96"/>
      <c r="M187" s="45">
        <v>5</v>
      </c>
      <c r="N187" s="45" t="e">
        <f t="shared" ref="N187" si="1257">FIND("%",A176,FIND("%",A176,FIND("%",A176,FIND("%",A176,FIND("%",A176)+1)+1)+1)+1)</f>
        <v>#REF!</v>
      </c>
      <c r="O187" s="66" t="e">
        <f t="shared" ref="O187" si="1258">FIND("%",A177,FIND("%",A177,FIND("%",A177,FIND("%",A177,FIND("%",A177)+1)+1)+1)+1)</f>
        <v>#REF!</v>
      </c>
      <c r="P187" s="107"/>
      <c r="Q187" s="46">
        <v>5</v>
      </c>
      <c r="R187" s="54" t="e">
        <f t="shared" ref="R187" si="1259">FIND(CHAR(10),A180,FIND(CHAR(10),A180,FIND(CHAR(10),A180,FIND(CHAR(10),A180,FIND(CHAR(10),A180,FIND(CHAR(10),A180,FIND(CHAR(10),A180,FIND(CHAR(10),A180,FIND(CHAR(10),A180,FIND(CHAR(10),A180)+1)+1)+1)+1)+1)+1)+1)+1)+1)</f>
        <v>#REF!</v>
      </c>
      <c r="S187" s="101"/>
      <c r="T187" s="45">
        <v>6</v>
      </c>
      <c r="U187" s="45" t="e">
        <f t="shared" ref="U187" si="1260">FIND(" ",AD172,FIND(" ",AD172,FIND(" ",AD172,FIND(" ",AD172,FIND(" ",AD172,FIND(" ",AD172)+1)+1)+1)+1)+1)</f>
        <v>#REF!</v>
      </c>
      <c r="V187" s="66" t="e">
        <f t="shared" ref="V187" si="1261">FIND(CHAR(10),AD172,FIND(CHAR(10),AD172,FIND(CHAR(10),AD172,FIND(CHAR(10),AD172,FIND(CHAR(10),AD172,FIND(CHAR(10),AD172)+1)+1)+1)+1)+1)</f>
        <v>#REF!</v>
      </c>
      <c r="W187" s="78">
        <v>4</v>
      </c>
      <c r="X187" s="46" t="e">
        <f t="shared" ref="X187" si="1262">FIND(CHAR(10),A178,X186+1)</f>
        <v>#REF!</v>
      </c>
      <c r="Y187" s="46" t="e">
        <f t="shared" ref="Y187" si="1263">IFERROR(X188,IFERROR(X187,IFERROR(X186,IFERROR(X185,X184))))</f>
        <v>#REF!</v>
      </c>
      <c r="Z187" s="46" t="e">
        <f t="shared" si="1237"/>
        <v>#REF!</v>
      </c>
      <c r="AA187" s="46">
        <f t="shared" ref="AA187:AA250" si="1264">Z188</f>
        <v>0</v>
      </c>
      <c r="AB187" s="54" t="e">
        <f t="shared" si="1252"/>
        <v>#N/A</v>
      </c>
      <c r="AC187" s="64" t="s">
        <v>209</v>
      </c>
      <c r="AD187" s="64" t="e">
        <f>[1]Sheet1!$A$58</f>
        <v>#REF!</v>
      </c>
      <c r="AE187" s="64" t="e">
        <f>[1]Sheet1!$A$62</f>
        <v>#REF!</v>
      </c>
      <c r="AG187" s="98"/>
    </row>
    <row r="188" spans="1:33" ht="18.75" customHeight="1" thickBot="1" x14ac:dyDescent="0.3">
      <c r="A188" s="2" t="e">
        <f>[1]Sheet1!A188</f>
        <v>#REF!</v>
      </c>
      <c r="B188" s="102"/>
      <c r="C188" s="67"/>
      <c r="D188" s="67"/>
      <c r="E188" s="67"/>
      <c r="F188" s="68" t="e">
        <f t="shared" ref="F188" si="1265">LEFT(C186,SEARCH(" ",C186))</f>
        <v>#REF!</v>
      </c>
      <c r="G188" s="105"/>
      <c r="H188" s="72">
        <v>6</v>
      </c>
      <c r="I188" s="72" t="e">
        <f t="shared" ref="I188" si="1266">LEN(A171)</f>
        <v>#REF!</v>
      </c>
      <c r="J188" s="72"/>
      <c r="K188" s="73"/>
      <c r="L188" s="91" t="s">
        <v>2</v>
      </c>
      <c r="M188" s="92" t="s">
        <v>230</v>
      </c>
      <c r="N188" s="92" t="e">
        <f t="shared" ref="N188" si="1267">FIND("%",A180)</f>
        <v>#REF!</v>
      </c>
      <c r="O188" s="93"/>
      <c r="P188" s="108"/>
      <c r="Q188" s="76">
        <v>6</v>
      </c>
      <c r="R188" s="77" t="e">
        <f t="shared" ref="R188" si="1268">FIND(CHAR(10),A180,FIND(CHAR(10),A180,FIND(CHAR(10),A180,FIND(CHAR(10),A180,FIND(CHAR(10),A180,FIND(CHAR(10),A180,FIND(CHAR(10),A180,FIND(CHAR(10),A180,FIND(CHAR(10),A180,FIND(CHAR(10),A180,FIND(CHAR(10),A180)+1)+1)+1)+1)+1)+1)+1)+1)+1)+1)</f>
        <v>#REF!</v>
      </c>
      <c r="S188" s="102"/>
      <c r="T188" s="67">
        <v>7</v>
      </c>
      <c r="U188" s="67" t="e">
        <f t="shared" ref="U188" si="1269">FIND(" ",AD172,FIND(" ",AD172,FIND(" ",AD172,FIND(" ",AD172,FIND(" ",AD172,FIND(" ",AD172,FIND(" ",AD172)+1)+1)+1)+1)+1)+1)</f>
        <v>#REF!</v>
      </c>
      <c r="V188" s="68" t="e">
        <f t="shared" ref="V188" si="1270">FIND(CHAR(10),AD172,FIND(CHAR(10),AD172,FIND(CHAR(10),AD172,FIND(CHAR(10),AD172,FIND(CHAR(10),AD172,FIND(CHAR(10),AD172,FIND(CHAR(10),AD172)+1)+1)+1)+1)+1)+1)</f>
        <v>#REF!</v>
      </c>
      <c r="W188" s="79">
        <v>5</v>
      </c>
      <c r="X188" s="76" t="e">
        <f t="shared" ref="X188" si="1271">FIND(CHAR(10),A178,X187+1)</f>
        <v>#REF!</v>
      </c>
      <c r="Y188" s="76"/>
      <c r="Z188" s="76">
        <f t="shared" ref="Z188" si="1272">COUNTIF(Z184:Z187,"SIM")</f>
        <v>0</v>
      </c>
      <c r="AA188" s="76"/>
      <c r="AB188" s="77"/>
      <c r="AG188" s="98"/>
    </row>
    <row r="189" spans="1:33" ht="15.75" thickBot="1" x14ac:dyDescent="0.3">
      <c r="A189" s="2" t="e">
        <f>[1]Sheet1!A189</f>
        <v>#REF!</v>
      </c>
      <c r="B189" s="4"/>
      <c r="C189" s="4"/>
      <c r="D189" s="4"/>
      <c r="E189" s="21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21"/>
      <c r="Q189" s="4"/>
      <c r="R189" s="4"/>
      <c r="S189" s="4"/>
      <c r="T189" s="4"/>
      <c r="U189" s="4"/>
      <c r="V189" s="5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99"/>
    </row>
    <row r="190" spans="1:33" ht="24.75" thickTop="1" thickBot="1" x14ac:dyDescent="0.3">
      <c r="A190" s="2" t="e">
        <f>[1]Sheet1!A190</f>
        <v>#REF!</v>
      </c>
      <c r="B190" s="18" t="s">
        <v>0</v>
      </c>
      <c r="C190" s="16" t="e">
        <f t="shared" ref="C190" si="1273">IF(C208&gt;100,C208/10,C208)</f>
        <v>#REF!</v>
      </c>
      <c r="D190" s="15" t="s">
        <v>1</v>
      </c>
      <c r="E190" s="16" t="e">
        <f t="shared" ref="E190" si="1274">IF(D207&gt;100,D207/10,D207)</f>
        <v>#REF!</v>
      </c>
      <c r="F190" s="13" t="s">
        <v>2</v>
      </c>
      <c r="G190" s="14" t="e">
        <f t="shared" ref="G190" si="1275">IF(F208&gt;10,F208/10,F208)</f>
        <v>#REF!</v>
      </c>
      <c r="H190" s="3"/>
      <c r="I190" s="3"/>
      <c r="J190" s="3"/>
      <c r="K190" s="3"/>
      <c r="L190" s="3"/>
      <c r="M190" s="3"/>
      <c r="N190" s="3"/>
      <c r="O190" s="3"/>
      <c r="R190" s="3"/>
      <c r="S190" s="3"/>
      <c r="T190" s="3"/>
      <c r="U190" s="3"/>
      <c r="AG190" s="97">
        <v>10</v>
      </c>
    </row>
    <row r="191" spans="1:33" ht="30" thickTop="1" thickBot="1" x14ac:dyDescent="0.3">
      <c r="A191" s="2" t="e">
        <f>[1]Sheet1!A191</f>
        <v>#REF!</v>
      </c>
      <c r="B191" s="19" t="s">
        <v>5</v>
      </c>
      <c r="C191" s="63" t="e">
        <f t="shared" ref="C191:C254" si="1276">SUBSTITUTE(SUBSTITUTE(A191,CHAR(10),"")," ","")</f>
        <v>#REF!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R191" s="1"/>
      <c r="S191" s="1"/>
      <c r="T191" s="1"/>
      <c r="U191" s="1"/>
      <c r="AG191" s="98"/>
    </row>
    <row r="192" spans="1:33" ht="16.5" thickTop="1" thickBot="1" x14ac:dyDescent="0.3">
      <c r="A192" s="2" t="e">
        <f>[1]Sheet1!A192</f>
        <v>#REF!</v>
      </c>
      <c r="B192" s="22" t="s">
        <v>158</v>
      </c>
      <c r="C192" s="56" t="e">
        <f t="shared" ref="C192" si="1277">SUBSTITUTE(SUBSTITUTE(MID(A192,1,J204-1),CHAR(10),"")," ","")</f>
        <v>#REF!</v>
      </c>
      <c r="D192" s="23" t="s">
        <v>159</v>
      </c>
      <c r="E192" s="55" t="e">
        <f t="shared" ref="E192" si="1278">SUBSTITUTE(SUBSTITUTE(MID(A192,J204,I204-J204),CHAR(10),"")," ","")</f>
        <v>#REF!</v>
      </c>
      <c r="F192" s="6" t="s">
        <v>160</v>
      </c>
      <c r="G192" s="7" t="e">
        <f t="shared" ref="G192" si="1279">SUBSTITUTE(SUBSTITUTE(MID(A192,I204,J205-I204),CHAR(10),"")," ","")</f>
        <v>#REF!</v>
      </c>
      <c r="H192" s="9" t="s">
        <v>161</v>
      </c>
      <c r="I192" s="10" t="e">
        <f t="shared" ref="I192" si="1280">SUBSTITUTE(SUBSTITUTE(MID(A192,J205,I205-J205),CHAR(10),"")," ","")</f>
        <v>#REF!</v>
      </c>
      <c r="J192" s="6" t="s">
        <v>162</v>
      </c>
      <c r="K192" s="11" t="e">
        <f t="shared" ref="K192" si="1281">SUBSTITUTE(SUBSTITUTE(MID(A192,I205,J206-I205),CHAR(10),"")," ","")</f>
        <v>#REF!</v>
      </c>
      <c r="L192" s="8" t="s">
        <v>164</v>
      </c>
      <c r="M192" s="10" t="e">
        <f t="shared" ref="M192" si="1282">SUBSTITUTE(SUBSTITUTE(MID(K205,K206,6),CHAR(10),"")," ","")</f>
        <v>#REF!</v>
      </c>
      <c r="N192" s="6" t="s">
        <v>165</v>
      </c>
      <c r="O192" s="11" t="e">
        <f t="shared" ref="O192" si="1283">SUBSTITUTE(SUBSTITUTE(MID(A192,I206,J207-I206),CHAR(10),"")," ","")</f>
        <v>#REF!</v>
      </c>
      <c r="P192" s="8" t="s">
        <v>166</v>
      </c>
      <c r="Q192" s="12" t="e">
        <f t="shared" ref="Q192" si="1284">SUBSTITUTE(SUBSTITUTE(MID(A192,J207,I207-J207),CHAR(10),"")," ","")</f>
        <v>#REF!</v>
      </c>
      <c r="R192" s="6" t="s">
        <v>167</v>
      </c>
      <c r="S192" s="11" t="e">
        <f t="shared" ref="S192" si="1285">SUBSTITUTE(SUBSTITUTE(MID(A192,I207,J208-I207),CHAR(10),"")," ","")</f>
        <v>#REF!</v>
      </c>
      <c r="T192" s="8" t="s">
        <v>168</v>
      </c>
      <c r="U192" s="12" t="e">
        <f t="shared" ref="U192" si="1286">SUBSTITUTE(SUBSTITUTE(MID(A192,J208,I208-J208),CHAR(10),"")," ","")</f>
        <v>#REF!</v>
      </c>
      <c r="AG192" s="98"/>
    </row>
    <row r="193" spans="1:33" ht="16.5" thickTop="1" thickBot="1" x14ac:dyDescent="0.3">
      <c r="A193" s="2" t="e">
        <f>[1]Sheet1!A193</f>
        <v>#REF!</v>
      </c>
      <c r="B193" s="61" t="s">
        <v>157</v>
      </c>
      <c r="C193" s="62">
        <f t="shared" ref="C193" si="1287">IFERROR(SUBSTITUTE(SUBSTITUTE(MID(AD193,1,U203-1),CHAR(10),"")," ","")*1,0)</f>
        <v>0</v>
      </c>
      <c r="D193" s="59" t="s">
        <v>169</v>
      </c>
      <c r="E193" s="60">
        <f t="shared" ref="E193" si="1288">IFERROR(SUBSTITUTE(SUBSTITUTE(MID(AD193,U203,V203-U203),CHAR(10),"")," ","")*1,0)</f>
        <v>0</v>
      </c>
      <c r="F193" s="57" t="s">
        <v>170</v>
      </c>
      <c r="G193" s="35">
        <f t="shared" ref="G193" si="1289">IFERROR(SUBSTITUTE(SUBSTITUTE(MID(AD193,V203,U204-V203),CHAR(10),"")," ","")*1,0)</f>
        <v>0</v>
      </c>
      <c r="H193" s="26" t="s">
        <v>171</v>
      </c>
      <c r="I193" s="27">
        <f t="shared" ref="I193" si="1290">IFERROR(SUBSTITUTE(SUBSTITUTE(MID(AD193,U204,V204-U204),CHAR(10),"")," ","")*1,0)</f>
        <v>0</v>
      </c>
      <c r="J193" s="28" t="s">
        <v>172</v>
      </c>
      <c r="K193" s="36">
        <f t="shared" ref="K193" si="1291">IFERROR(SUBSTITUTE(SUBSTITUTE(MID(AD193,V204,U205-V204),CHAR(10),"")," ","")*1,0)</f>
        <v>0</v>
      </c>
      <c r="L193" s="37" t="s">
        <v>173</v>
      </c>
      <c r="M193" s="38">
        <f t="shared" ref="M193" si="1292">IFERROR(SUBSTITUTE(SUBSTITUTE(MID(AD193,U205,V205-U205),CHAR(10),"")," ","")*1,0)</f>
        <v>0</v>
      </c>
      <c r="N193" s="28" t="s">
        <v>163</v>
      </c>
      <c r="O193" s="25">
        <f t="shared" ref="O193" si="1293">IFERROR(SUBSTITUTE(SUBSTITUTE(MID(AD193,V205,U206-V205),CHAR(10),"")," ","")*1,0)</f>
        <v>0</v>
      </c>
      <c r="P193" s="39" t="s">
        <v>174</v>
      </c>
      <c r="Q193" s="40">
        <f t="shared" ref="Q193" si="1294">IFERROR(SUBSTITUTE(SUBSTITUTE(MID(AD193,U206,V206-U206),CHAR(10),"")," ","")*1,0)</f>
        <v>0</v>
      </c>
      <c r="R193" s="41" t="s">
        <v>175</v>
      </c>
      <c r="S193" s="25">
        <f t="shared" ref="S193" si="1295">IFERROR(SUBSTITUTE(SUBSTITUTE(MID(AD193,V206,U207-V206),CHAR(10),"")," ","")*1,0)</f>
        <v>0</v>
      </c>
      <c r="T193" s="26" t="s">
        <v>176</v>
      </c>
      <c r="U193" s="42">
        <f t="shared" ref="U193" si="1296">IFERROR(SUBSTITUTE(SUBSTITUTE(MID(AD193,U207,V207-U207),CHAR(10),"")," ","")*1,0)</f>
        <v>0</v>
      </c>
      <c r="V193" s="29" t="s">
        <v>177</v>
      </c>
      <c r="W193" s="30">
        <f t="shared" ref="W193" si="1297">IFERROR(SUBSTITUTE(SUBSTITUTE(MID(AD193,V207,U208-V207),CHAR(10),"")," ","")*1,0)</f>
        <v>0</v>
      </c>
      <c r="X193" s="31" t="s">
        <v>178</v>
      </c>
      <c r="Y193" s="32">
        <f t="shared" ref="Y193" si="1298">IFERROR(SUBSTITUTE(SUBSTITUTE(MID(AD193,U208,V208-U208),CHAR(10),"")," ","")*1,0)</f>
        <v>0</v>
      </c>
      <c r="Z193" s="33" t="s">
        <v>179</v>
      </c>
      <c r="AA193" s="30">
        <f t="shared" ref="AA193" si="1299">IFERROR(SUBSTITUTE(SUBSTITUTE(MID(AD193,V208,U209-V208),CHAR(10),"")," ","")*1,0)</f>
        <v>0</v>
      </c>
      <c r="AB193" s="31" t="s">
        <v>180</v>
      </c>
      <c r="AC193" s="34">
        <f t="shared" ref="AC193" si="1300">IFERROR(SUBSTITUTE(SUBSTITUTE(MID(AD193,U209,V209-U209),CHAR(10),"")," ","")*1,0)</f>
        <v>0</v>
      </c>
      <c r="AD193" s="85" t="e">
        <f t="shared" ref="AD193:AD256" si="1301">SUBSTITUTE(SUBSTITUTE(TRIM(SUBSTITUTE(A193,CHAR(32)," ")),")",5),"§",5)</f>
        <v>#REF!</v>
      </c>
      <c r="AG193" s="98"/>
    </row>
    <row r="194" spans="1:33" ht="29.25" thickBot="1" x14ac:dyDescent="0.3">
      <c r="A194" s="2" t="e">
        <f>[1]Sheet1!A194</f>
        <v>#REF!</v>
      </c>
      <c r="B194" s="24" t="s">
        <v>8</v>
      </c>
      <c r="C194" s="58" t="e">
        <f t="shared" ref="C194:C257" si="1302">SUBSTITUTE(SUBSTITUTE(IF(OR(LEN(A194)&gt;LEN(SUBSTITUTE(A194,"S","")),LEN(A194)&gt;LEN(SUBSTITUTE(A194,"e","")),LEN(A194)&gt;LEN(SUBSTITUTE(A194,"m","")),LEN(A194)&gt;LEN(SUBSTITUTE(A194,"i","")),LEN(A194)&gt;LEN(SUBSTITUTE(A194,"m","")),LEN(A194)&gt;LEN(SUBSTITUTE(A194,"p","")),LEN(A194)&gt;LEN(SUBSTITUTE(A194,"r","")),LEN(A194)&gt;LEN(SUBSTITUTE(A194,"e","")),LEN(A194)&gt;LEN(SUBSTITUTE(A194,"s","")),LEN(A194)&gt;LEN(SUBSTITUTE(A194,"ã","")),LEN(A194)&gt;LEN(SUBSTITUTE(A194,"o",""))),"Sem Impressão",A194),CHAR(10),"")," ","")</f>
        <v>#REF!</v>
      </c>
      <c r="AG194" s="98"/>
    </row>
    <row r="195" spans="1:33" ht="24.75" customHeight="1" thickTop="1" thickBot="1" x14ac:dyDescent="0.3">
      <c r="A195" s="2" t="e">
        <f>[1]Sheet1!A195</f>
        <v>#REF!</v>
      </c>
      <c r="B195" s="20" t="s">
        <v>9</v>
      </c>
      <c r="C195" s="14" t="e">
        <f t="shared" ref="C195:C258" si="1303">SUBSTITUTE(SUBSTITUTE(A195,CHAR(10),"")," ","")</f>
        <v>#REF!</v>
      </c>
      <c r="D195" s="1"/>
      <c r="Z195" s="2"/>
      <c r="AG195" s="98"/>
    </row>
    <row r="196" spans="1:33" ht="30" thickTop="1" thickBot="1" x14ac:dyDescent="0.3">
      <c r="A196" s="2" t="e">
        <f>[1]Sheet1!A196</f>
        <v>#REF!</v>
      </c>
      <c r="B196" s="19" t="s">
        <v>10</v>
      </c>
      <c r="C196" s="17" t="e">
        <f t="shared" ref="C196:C259" si="1304">IF(IF(OR((LEN(A196)&gt;LEN(SUBSTITUTE(A196,"R",""))),(LEN(A196)&gt;LEN(SUBSTITUTE(A196,"v",""))),(LEN(A196)&gt;LEN(SUBSTITUTE(A196,"d","")))),"Revenda","Cliente")=IF(OR((LEN(A196)&gt;LEN(SUBSTITUTE(A196,"C",""))),(LEN(A196)&gt;LEN(SUBSTITUTE(A196,"l",""))),(LEN(A196)&gt;LEN(SUBSTITUTE(A196,"i",""))),(LEN(A196)&gt;LEN(SUBSTITUTE(A196,"t","")))),"Cliente","Revenda"),IF(OR((LEN(A196)&gt;LEN(SUBSTITUTE(A196,"R",""))),(LEN(A196)&gt;LEN(SUBSTITUTE(A196,"v",""))),(LEN(A196)&gt;LEN(SUBSTITUTE(A196,"d","")))),"Revenda","Cliente"),"ERRO!")</f>
        <v>#REF!</v>
      </c>
      <c r="D196" s="1"/>
      <c r="E196" s="1"/>
      <c r="J196" s="1"/>
      <c r="K196" s="1"/>
      <c r="L196" s="1"/>
      <c r="Q196" s="1"/>
      <c r="AG196" s="98"/>
    </row>
    <row r="197" spans="1:33" x14ac:dyDescent="0.25">
      <c r="A197" s="2" t="e">
        <f>[1]Sheet1!A197</f>
        <v>#REF!</v>
      </c>
      <c r="B197" s="113" t="s">
        <v>142</v>
      </c>
      <c r="C197" s="114"/>
      <c r="D197" s="111" t="s">
        <v>143</v>
      </c>
      <c r="E197" s="112"/>
      <c r="F197" s="113" t="s">
        <v>144</v>
      </c>
      <c r="G197" s="114"/>
      <c r="H197" s="111" t="s">
        <v>145</v>
      </c>
      <c r="I197" s="112"/>
      <c r="J197" s="113" t="s">
        <v>146</v>
      </c>
      <c r="K197" s="114"/>
      <c r="L197" s="111" t="s">
        <v>147</v>
      </c>
      <c r="M197" s="112"/>
      <c r="N197" s="113" t="s">
        <v>148</v>
      </c>
      <c r="O197" s="114"/>
      <c r="P197" s="111" t="s">
        <v>149</v>
      </c>
      <c r="Q197" s="112"/>
      <c r="R197" s="113" t="s">
        <v>150</v>
      </c>
      <c r="S197" s="114"/>
      <c r="T197" s="111" t="s">
        <v>151</v>
      </c>
      <c r="U197" s="112"/>
      <c r="V197" s="113" t="s">
        <v>2</v>
      </c>
      <c r="W197" s="114"/>
      <c r="Y197" s="2"/>
      <c r="AG197" s="98"/>
    </row>
    <row r="198" spans="1:33" ht="15.75" thickBot="1" x14ac:dyDescent="0.3">
      <c r="A198" s="2" t="e">
        <f>[1]Sheet1!A198</f>
        <v>#REF!</v>
      </c>
      <c r="B198" s="50" t="e">
        <f t="shared" ref="B198" si="1305">MID(A197,N204-3,4)</f>
        <v>#REF!</v>
      </c>
      <c r="C198" s="51" t="e">
        <f t="shared" ref="C198" si="1306">MID(A197,N204+3,5)</f>
        <v>#REF!</v>
      </c>
      <c r="D198" s="53" t="e">
        <f t="shared" ref="D198" si="1307">MID(A198,O204-3,4)</f>
        <v>#REF!</v>
      </c>
      <c r="E198" s="54" t="e">
        <f t="shared" ref="E198" si="1308">MID(A198,O204+3,5)</f>
        <v>#REF!</v>
      </c>
      <c r="F198" s="50" t="e">
        <f t="shared" ref="F198" si="1309">MID(A197,N205-3,4)</f>
        <v>#REF!</v>
      </c>
      <c r="G198" s="51" t="e">
        <f t="shared" ref="G198" si="1310">MID(A197,N205+3,5)</f>
        <v>#REF!</v>
      </c>
      <c r="H198" s="53" t="e">
        <f t="shared" ref="H198" si="1311">MID(A198,O205-3,4)</f>
        <v>#REF!</v>
      </c>
      <c r="I198" s="54" t="e">
        <f t="shared" ref="I198" si="1312">MID(A198,O205+3,5)</f>
        <v>#REF!</v>
      </c>
      <c r="J198" s="50" t="e">
        <f t="shared" ref="J198" si="1313">MID(A197,N206-3,4)</f>
        <v>#REF!</v>
      </c>
      <c r="K198" s="51" t="e">
        <f t="shared" ref="K198" si="1314">MID(A197,N206+3,5)</f>
        <v>#REF!</v>
      </c>
      <c r="L198" s="53" t="e">
        <f t="shared" ref="L198" si="1315">MID(A198,O206-3,4)</f>
        <v>#REF!</v>
      </c>
      <c r="M198" s="54" t="e">
        <f t="shared" ref="M198" si="1316">MID(A198,O206+3,5)</f>
        <v>#REF!</v>
      </c>
      <c r="N198" s="50" t="e">
        <f t="shared" ref="N198" si="1317">MID(A197,N207-3,4)</f>
        <v>#REF!</v>
      </c>
      <c r="O198" s="51" t="e">
        <f t="shared" ref="O198" si="1318">MID(A197,N207+3,5)</f>
        <v>#REF!</v>
      </c>
      <c r="P198" s="53" t="e">
        <f t="shared" ref="P198" si="1319">MID(A198,O207-3,4)</f>
        <v>#REF!</v>
      </c>
      <c r="Q198" s="54" t="e">
        <f t="shared" ref="Q198" si="1320">MID(A198,O207+3,5)</f>
        <v>#REF!</v>
      </c>
      <c r="R198" s="50" t="e">
        <f t="shared" ref="R198" si="1321">MID(A197,N208-3,4)</f>
        <v>#REF!</v>
      </c>
      <c r="S198" s="51" t="e">
        <f t="shared" ref="S198" si="1322">MID(A197,N208+3,5)</f>
        <v>#REF!</v>
      </c>
      <c r="T198" s="53" t="e">
        <f t="shared" ref="T198" si="1323">MID(A198,O208-3,4)</f>
        <v>#REF!</v>
      </c>
      <c r="U198" s="54" t="e">
        <f t="shared" ref="U198" si="1324">MID(A198,O208+3,5)</f>
        <v>#REF!</v>
      </c>
      <c r="V198" s="50" t="e">
        <f t="shared" ref="V198" si="1325">MID(A201,N209-2,3)</f>
        <v>#REF!</v>
      </c>
      <c r="W198" s="51" t="e">
        <f t="shared" ref="W198" si="1326">MID(A201,N209+3,5)</f>
        <v>#REF!</v>
      </c>
      <c r="AG198" s="98"/>
    </row>
    <row r="199" spans="1:33" ht="29.25" thickBot="1" x14ac:dyDescent="0.3">
      <c r="A199" s="2" t="e">
        <f>[1]Sheet1!A199</f>
        <v>#REF!</v>
      </c>
      <c r="B199" s="50" t="e">
        <f t="shared" ref="B199:B262" si="1327">SUBSTITUTE(B198,CHAR(10),"")</f>
        <v>#REF!</v>
      </c>
      <c r="C199" s="52" t="e">
        <f t="shared" ref="C199:C262" si="1328">SUBSTITUTE(SUBSTITUTE(C198,CHAR(10),""),"/"," / ")</f>
        <v>#REF!</v>
      </c>
      <c r="D199" s="50" t="e">
        <f t="shared" ref="D199:V199" si="1329">SUBSTITUTE(D198,CHAR(10),"")</f>
        <v>#REF!</v>
      </c>
      <c r="E199" s="52" t="e">
        <f t="shared" ref="E199:E262" si="1330">SUBSTITUTE(SUBSTITUTE(E198,CHAR(10),""),"/"," / ")</f>
        <v>#REF!</v>
      </c>
      <c r="F199" s="50" t="e">
        <f t="shared" ref="F199:X199" si="1331">SUBSTITUTE(F198,CHAR(10),"")</f>
        <v>#REF!</v>
      </c>
      <c r="G199" s="52" t="e">
        <f t="shared" ref="G199:G262" si="1332">SUBSTITUTE(SUBSTITUTE(G198,CHAR(10),""),"/"," / ")</f>
        <v>#REF!</v>
      </c>
      <c r="H199" s="50" t="e">
        <f t="shared" ref="H199:Z199" si="1333">SUBSTITUTE(H198,CHAR(10),"")</f>
        <v>#REF!</v>
      </c>
      <c r="I199" s="52" t="e">
        <f t="shared" ref="I199:I262" si="1334">SUBSTITUTE(SUBSTITUTE(I198,CHAR(10),""),"/"," / ")</f>
        <v>#REF!</v>
      </c>
      <c r="J199" s="50" t="e">
        <f t="shared" ref="J199:AB199" si="1335">SUBSTITUTE(J198,CHAR(10),"")</f>
        <v>#REF!</v>
      </c>
      <c r="K199" s="52" t="e">
        <f t="shared" ref="K199:K262" si="1336">SUBSTITUTE(SUBSTITUTE(K198,CHAR(10),""),"/"," / ")</f>
        <v>#REF!</v>
      </c>
      <c r="L199" s="50" t="e">
        <f t="shared" ref="L199:AD199" si="1337">SUBSTITUTE(L198,CHAR(10),"")</f>
        <v>#REF!</v>
      </c>
      <c r="M199" s="52" t="e">
        <f t="shared" ref="M199:M262" si="1338">SUBSTITUTE(SUBSTITUTE(M198,CHAR(10),""),"/"," / ")</f>
        <v>#REF!</v>
      </c>
      <c r="N199" s="50" t="e">
        <f t="shared" ref="N199:AF199" si="1339">SUBSTITUTE(N198,CHAR(10),"")</f>
        <v>#REF!</v>
      </c>
      <c r="O199" s="52" t="e">
        <f t="shared" ref="O199:O262" si="1340">SUBSTITUTE(SUBSTITUTE(O198,CHAR(10),""),"/"," / ")</f>
        <v>#REF!</v>
      </c>
      <c r="P199" s="50" t="e">
        <f t="shared" ref="P199:AF199" si="1341">SUBSTITUTE(P198,CHAR(10),"")</f>
        <v>#REF!</v>
      </c>
      <c r="Q199" s="52" t="e">
        <f t="shared" ref="Q199:Q262" si="1342">SUBSTITUTE(SUBSTITUTE(Q198,CHAR(10),""),"/"," / ")</f>
        <v>#REF!</v>
      </c>
      <c r="R199" s="50" t="e">
        <f t="shared" ref="R199:AF199" si="1343">SUBSTITUTE(R198,CHAR(10),"")</f>
        <v>#REF!</v>
      </c>
      <c r="S199" s="52" t="e">
        <f t="shared" ref="S199:S262" si="1344">SUBSTITUTE(SUBSTITUTE(S198,CHAR(10),""),"/"," / ")</f>
        <v>#REF!</v>
      </c>
      <c r="T199" s="50" t="e">
        <f t="shared" ref="T199:AF199" si="1345">SUBSTITUTE(T198,CHAR(10),"")</f>
        <v>#REF!</v>
      </c>
      <c r="U199" s="52" t="e">
        <f t="shared" ref="U199:U262" si="1346">SUBSTITUTE(SUBSTITUTE(U198,CHAR(10),""),"/"," / ")</f>
        <v>#REF!</v>
      </c>
      <c r="V199" s="50" t="e">
        <f t="shared" ref="V199:AF199" si="1347">SUBSTITUTE(V198,CHAR(10),"")</f>
        <v>#REF!</v>
      </c>
      <c r="W199" s="52" t="e">
        <f t="shared" ref="W199:W262" si="1348">SUBSTITUTE(SUBSTITUTE(W198,CHAR(10),""),"/"," / ")</f>
        <v>#REF!</v>
      </c>
      <c r="Y199" s="86" t="s">
        <v>206</v>
      </c>
      <c r="Z199" s="122" t="e">
        <f t="shared" ref="Z199:Z262" si="1349">FIND(",",A200)</f>
        <v>#REF!</v>
      </c>
      <c r="AG199" s="98"/>
    </row>
    <row r="200" spans="1:33" ht="15.75" customHeight="1" thickBot="1" x14ac:dyDescent="0.3">
      <c r="A200" s="2" t="e">
        <f>SUBSTITUTE([1]Sheet1!A200,"/","7")</f>
        <v>#REF!</v>
      </c>
      <c r="B200" s="109" t="str">
        <f>IFERROR(VLOOKUP("*"&amp;Sheet1!B199&amp;" -"&amp;Sheet1!C199&amp;"*",Tabela3[[x]:[c]],1,FALSE),"0% -Sem Serviço")</f>
        <v>0% -Sem Serviço</v>
      </c>
      <c r="C200" s="110"/>
      <c r="D200" s="109" t="str">
        <f>IFERROR(VLOOKUP("*"&amp;Sheet1!D199&amp;" -"&amp;Sheet1!E199&amp;"*",Tabela3[[x]:[c]],1,FALSE),"0% -Sem Serviço")</f>
        <v>0% -Sem Serviço</v>
      </c>
      <c r="E200" s="110"/>
      <c r="F200" s="109" t="str">
        <f>IFERROR(VLOOKUP("*"&amp;Sheet1!F199&amp;" -"&amp;Sheet1!G199&amp;"*",Tabela3[[x]:[c]],1,FALSE),"0% -Sem Serviço")</f>
        <v>0% -Sem Serviço</v>
      </c>
      <c r="G200" s="110"/>
      <c r="H200" s="109" t="str">
        <f>IFERROR(VLOOKUP("*"&amp;Sheet1!H199&amp;" -"&amp;Sheet1!I199&amp;"*",Tabela3[[x]:[c]],1,FALSE),"0% -Sem Serviço")</f>
        <v>0% -Sem Serviço</v>
      </c>
      <c r="I200" s="110"/>
      <c r="J200" s="109" t="str">
        <f>IFERROR(VLOOKUP("*"&amp;Sheet1!J199&amp;" -"&amp;Sheet1!K199&amp;"*",Tabela3[[x]:[c]],1,FALSE),"0% -Sem Serviço")</f>
        <v>0% -Sem Serviço</v>
      </c>
      <c r="K200" s="110"/>
      <c r="L200" s="109" t="str">
        <f>IFERROR(VLOOKUP("*"&amp;Sheet1!L199&amp;" -"&amp;Sheet1!M199&amp;"*",Tabela3[[x]:[c]],1,FALSE),"0% -Sem Serviço")</f>
        <v>0% -Sem Serviço</v>
      </c>
      <c r="M200" s="110"/>
      <c r="N200" s="109" t="str">
        <f>IFERROR(VLOOKUP("*"&amp;Sheet1!N199&amp;" -"&amp;Sheet1!O199&amp;"*",Tabela3[[x]:[c]],1,FALSE),"0% -Sem Serviço")</f>
        <v>0% -Sem Serviço</v>
      </c>
      <c r="O200" s="110"/>
      <c r="P200" s="109" t="str">
        <f>IFERROR(VLOOKUP("*"&amp;Sheet1!P199&amp;" -"&amp;Sheet1!Q199&amp;"*",Tabela3[[x]:[c]],1,FALSE),"0% -Sem Serviço")</f>
        <v>0% -Sem Serviço</v>
      </c>
      <c r="Q200" s="110"/>
      <c r="R200" s="109" t="str">
        <f>IFERROR(VLOOKUP("*"&amp;Sheet1!R199&amp;" -"&amp;Sheet1!S199&amp;"*",Tabela3[[x]:[c]],1,FALSE),"0% -Sem Serviço")</f>
        <v>0% -Sem Serviço</v>
      </c>
      <c r="S200" s="110"/>
      <c r="T200" s="109" t="str">
        <f>IFERROR(VLOOKUP("*"&amp;Sheet1!T199&amp;" -"&amp;Sheet1!U199&amp;"*",Tabela3[[x]:[c]],1,FALSE),"0% -Sem Serviço")</f>
        <v>0% -Sem Serviço</v>
      </c>
      <c r="U200" s="110"/>
      <c r="V200" s="109" t="str">
        <f>IFERROR(VLOOKUP("*"&amp;Sheet1!V199&amp;" -"&amp;Sheet1!W199&amp;"*",Tabela2[[x]:[c]],1,FALSE),"0% -Sem Serviço")</f>
        <v>0% -Sem Serviço</v>
      </c>
      <c r="W200" s="110"/>
      <c r="Y200" s="87" t="e">
        <f t="shared" ref="Y200:Y263" si="1350">MID(A200,1,Z199-1)&amp;""&amp;MID(A200,Z199,3)</f>
        <v>#REF!</v>
      </c>
      <c r="Z200" s="123"/>
      <c r="AG200" s="98"/>
    </row>
    <row r="201" spans="1:33" ht="32.25" thickBot="1" x14ac:dyDescent="0.3">
      <c r="A201" s="2" t="e">
        <f>SUBSTITUTE([1]Sheet1!A201,"/","7")</f>
        <v>#REF!</v>
      </c>
      <c r="B201" s="49" t="s">
        <v>183</v>
      </c>
      <c r="C201" s="48" t="e">
        <f t="shared" ref="C201:C264" si="1351">IF($A$15="Manter",IF(B202=0,"Sem Impressão",IF(IFERROR(FIND("P",B202),0)&gt;0,"Preto",IF(IFERROR(FIND("S",B202),0)&gt;0,"Sem Impressão",IF(IFERROR(FIND("C",B202),0)&gt;0,"Cinza",IF(IFERROR(FIND("V",B202),0)&gt;0,"Vermelho",IF(IFERROR(FIND("A",B202),0)&gt;0,"Azul",IF(IFERROR(FIND("D",B202),0)&gt;0,"Dourado",IF(IFERROR(FIND("B",B202),0)&gt;0,"Branco","Sem Impressão")))))))),$A$15)</f>
        <v>#REF!</v>
      </c>
      <c r="D201" s="47" t="s">
        <v>184</v>
      </c>
      <c r="E201" s="48" t="e">
        <f t="shared" ref="E201:E264" si="1352">IF($A$16="Manter",IF(C202=0,"Sem Impressão",IF(IFERROR(FIND("P",C202),0)&gt;0,"Preto",IF(IFERROR(FIND("S",C202),0)&gt;0,"Sem Impressão",IF(IFERROR(FIND("C",C202),0)&gt;0,"Cinza",IF(IFERROR(FIND("V",C202),0)&gt;0,"Vermelho",IF(IFERROR(FIND("A",C202),0)&gt;0,"Azul",IF(IFERROR(FIND("D",C202),0)&gt;0,"Dourado",IF(IFERROR(FIND("B",C202),0)&gt;0,"Branco","Sem Impressão")))))))),$A$16)</f>
        <v>#REF!</v>
      </c>
      <c r="F201" s="47" t="s">
        <v>185</v>
      </c>
      <c r="G201" s="48" t="e">
        <f t="shared" ref="G201:G264" si="1353">IF($A$17="Manter",IF(D202=0,"Sem Impressão",IF(IFERROR(FIND("P",D202),0)&gt;0,"Preto",IF(IFERROR(FIND("S",D202),0)&gt;0,"Sem Impressão",IF(IFERROR(FIND("C",D202),0)&gt;0,"Cinza",IF(IFERROR(FIND("V",D202),0)&gt;0,"Vermelho",IF(IFERROR(FIND("A",D202),0)&gt;0,"Azul",IF(IFERROR(FIND("D",D202),0)&gt;0,"Dourado",IF(IFERROR(FIND("B",D202),0)&gt;0,"Branco","Sem Impressão")))))))),$A$17)</f>
        <v>#REF!</v>
      </c>
      <c r="H201" s="47" t="s">
        <v>186</v>
      </c>
      <c r="I201" s="48" t="e">
        <f t="shared" ref="I201:I264" si="1354">IF($A$18="Manter",IF(E202=0,"Sem Impressão",IF(IFERROR(FIND("P",E202),0)&gt;0,"Preto",IF(IFERROR(FIND("S",E202),0)&gt;0,"Sem Impressão",IF(IFERROR(FIND("C",E202),0)&gt;0,"Cinza",IF(IFERROR(FIND("V",E202),0)&gt;0,"Vermelho",IF(IFERROR(FIND("A",E202),0)&gt;0,"Azul",IF(IFERROR(FIND("D",E202),0)&gt;0,"Dourado",IF(IFERROR(FIND("B",E202),0)&gt;0,"Branco","Sem Impressão")))))))),$A$18)</f>
        <v>#REF!</v>
      </c>
      <c r="J201" s="47" t="s">
        <v>187</v>
      </c>
      <c r="K201" s="48" t="e">
        <f t="shared" ref="K201:K264" si="1355">IF($A$19="Manter",IF(F202=0,"Sem Impressão",IF(IFERROR(FIND("P",F202),0)&gt;0,"Preto",IF(IFERROR(FIND("S",F202),0)&gt;0,"Sem Impressão",IF(IFERROR(FIND("C",F202),0)&gt;0,"Cinza",IF(IFERROR(FIND("V",F202),0)&gt;0,"Vermelho",IF(IFERROR(FIND("A",F202),0)&gt;0,"Azul",IF(IFERROR(FIND("D",F202),0)&gt;0,"Dourado",IF(IFERROR(FIND("B",F202),0)&gt;0,"Branco","Sem Impressão")))))))),$A$19)</f>
        <v>#REF!</v>
      </c>
      <c r="L201" s="47" t="s">
        <v>188</v>
      </c>
      <c r="M201" s="48" t="e">
        <f t="shared" ref="M201:M264" si="1356">IF($A$20="Manter",IF(G202=0,"Sem Impressão",IF(IFERROR(FIND("P",G202),0)&gt;0,"Preto",IF(IFERROR(FIND("S",G202),0)&gt;0,"Sem Impressão",IF(IFERROR(FIND("C",G202),0)&gt;0,"Cinza",IF(IFERROR(FIND("V",G202),0)&gt;0,"Vermelho",IF(IFERROR(FIND("A",G202),0)&gt;0,"Azul",IF(IFERROR(FIND("D",G202),0)&gt;0,"Dourado",IF(IFERROR(FIND("B",G202),0)&gt;0,"Branco","Sem Impressão")))))))),$A$20)</f>
        <v>#REF!</v>
      </c>
      <c r="N201" s="47" t="s">
        <v>189</v>
      </c>
      <c r="O201" s="48" t="e">
        <f t="shared" ref="O201:O264" si="1357">IF($A$21="Manter",IF(H202=0,"Sem Impressão",IF(IFERROR(FIND("P",H202),0)&gt;0,"Preto",IF(IFERROR(FIND("S",H202),0)&gt;0,"Sem Impressão",IF(IFERROR(FIND("C",H202),0)&gt;0,"Cinza",IF(IFERROR(FIND("V",H202),0)&gt;0,"Vermelho",IF(IFERROR(FIND("A",H202),0)&gt;0,"Azul",IF(IFERROR(FIND("D",H202),0)&gt;0,"Dourado",IF(IFERROR(FIND("B",H202),0)&gt;0,"Branco","Sem Impressão")))))))),$A$21)</f>
        <v>#REF!</v>
      </c>
      <c r="AG201" s="98"/>
    </row>
    <row r="202" spans="1:33" ht="18.75" customHeight="1" thickBot="1" x14ac:dyDescent="0.3">
      <c r="A202" s="2" t="e">
        <f>[1]Sheet1!A202</f>
        <v>#REF!</v>
      </c>
      <c r="B202" s="49" t="e">
        <f>[1]Sheet1!B202</f>
        <v>#REF!</v>
      </c>
      <c r="C202" s="49" t="e">
        <f>[1]Sheet1!C202</f>
        <v>#REF!</v>
      </c>
      <c r="D202" s="49" t="e">
        <f>[1]Sheet1!D202</f>
        <v>#REF!</v>
      </c>
      <c r="E202" s="49" t="e">
        <f>[1]Sheet1!E202</f>
        <v>#REF!</v>
      </c>
      <c r="F202" s="49" t="e">
        <f>[1]Sheet1!F202</f>
        <v>#REF!</v>
      </c>
      <c r="G202" s="49" t="e">
        <f>[1]Sheet1!G202</f>
        <v>#REF!</v>
      </c>
      <c r="H202" s="49" t="e">
        <f>[1]Sheet1!H202</f>
        <v>#REF!</v>
      </c>
      <c r="L202" s="1"/>
      <c r="N202" s="1"/>
      <c r="P202" s="43"/>
      <c r="Q202" s="1"/>
      <c r="R202" s="1" t="s">
        <v>181</v>
      </c>
      <c r="S202" s="100" t="s">
        <v>153</v>
      </c>
      <c r="T202" s="64" t="s">
        <v>7</v>
      </c>
      <c r="U202" s="64" t="s">
        <v>4</v>
      </c>
      <c r="V202" s="65" t="s">
        <v>152</v>
      </c>
      <c r="AG202" s="98"/>
    </row>
    <row r="203" spans="1:33" ht="18.75" customHeight="1" thickBot="1" x14ac:dyDescent="0.3">
      <c r="A203" s="2" t="e">
        <f>[1]Sheet1!A203</f>
        <v>#REF!</v>
      </c>
      <c r="B203" s="43"/>
      <c r="C203" s="83" t="s">
        <v>202</v>
      </c>
      <c r="D203" s="83" t="s">
        <v>203</v>
      </c>
      <c r="E203" s="83" t="s">
        <v>204</v>
      </c>
      <c r="F203" s="84" t="s">
        <v>205</v>
      </c>
      <c r="G203" s="103" t="s">
        <v>155</v>
      </c>
      <c r="H203" s="69" t="s">
        <v>7</v>
      </c>
      <c r="I203" s="69" t="s">
        <v>3</v>
      </c>
      <c r="J203" s="69" t="s">
        <v>4</v>
      </c>
      <c r="K203" s="70" t="s">
        <v>6</v>
      </c>
      <c r="L203" s="94" t="s">
        <v>154</v>
      </c>
      <c r="M203" s="64" t="s">
        <v>139</v>
      </c>
      <c r="N203" s="64" t="s">
        <v>140</v>
      </c>
      <c r="O203" s="65" t="s">
        <v>141</v>
      </c>
      <c r="P203" s="1"/>
      <c r="Q203" s="1"/>
      <c r="R203" s="1"/>
      <c r="S203" s="101"/>
      <c r="T203" s="45">
        <v>1</v>
      </c>
      <c r="U203" s="45" t="e">
        <f t="shared" ref="U203" si="1358">FIND(" ",AD193)</f>
        <v>#REF!</v>
      </c>
      <c r="V203" s="66" t="e">
        <f t="shared" ref="V203" si="1359">FIND(CHAR(10),AD193)</f>
        <v>#REF!</v>
      </c>
      <c r="W203" s="119" t="s">
        <v>200</v>
      </c>
      <c r="X203" s="120"/>
      <c r="Y203" s="120"/>
      <c r="Z203" s="120"/>
      <c r="AA203" s="120"/>
      <c r="AB203" s="121"/>
      <c r="AG203" s="98"/>
    </row>
    <row r="204" spans="1:33" ht="18.75" customHeight="1" thickBot="1" x14ac:dyDescent="0.3">
      <c r="A204" s="2" t="e">
        <f>[1]Sheet1!A204</f>
        <v>#REF!</v>
      </c>
      <c r="B204" s="80" t="s">
        <v>201</v>
      </c>
      <c r="C204" s="81" t="e" cm="1">
        <f t="array" ref="C204">IF(AE205="Manter",IFERROR(IF(SUBSTITUTE(MID($A$10,AB204,AB205-AB204),CHAR(10),"")*1&gt;100,SUBSTITUTE(MID($A$10,AB204,AB205-AB204),CHAR(10),"")*1/100,SUBSTITUTE(MID($A$10,AB204,AB205-AB204),CHAR(10),"")*1),0),IF(AE205="Não",0,IF(AE205="Sim",_xlfn.IFS(AND(C190&gt;0,C190&lt;=22),0.5,AND(C190&gt;22,C190&lt;=32),0.7,AND(C190&gt;32,C190&lt;=40),0.7,AND(C190&gt;40,C190&lt;=50),0.9,C190&gt;50,1.5))))</f>
        <v>#REF!</v>
      </c>
      <c r="D204" s="81">
        <f t="shared" ref="D204" si="1360">IFERROR(IF(SUBSTITUTE(MID($A$10,AB205,AB206-AB205),CHAR(10),"")*1&gt;100,SUBSTITUTE(MID($A$10,AB205,AB206-AB205),CHAR(10),"")*1/100,SUBSTITUTE(MID($A$10,AB205,AB206-AB205),CHAR(10),"")*1),0)</f>
        <v>0</v>
      </c>
      <c r="E204" s="81">
        <f t="shared" ref="E204" si="1361">IFERROR(IF(SUBSTITUTE(MID($A$10,AB206,AB207-AB206),CHAR(10),"")*1&gt;100,SUBSTITUTE(MID($A$10,AB206,AB207-AB206),CHAR(10),"")*1/100,SUBSTITUTE(MID($A$10,AB206,AB207-AB206),CHAR(10),"")*1),0)</f>
        <v>0</v>
      </c>
      <c r="F204" s="82">
        <f t="shared" ref="F204" si="1362">IFERROR(IF(SUBSTITUTE(TRIM(MID($A$10,AB207,AB208-AB207)),CHAR(10),"")*1&gt;100,SUBSTITUTE(TRIM(MID($A$10,AB207,AB208-AB207)),CHAR(10),"")*1/100,SUBSTITUTE(TRIM(MID($A$10,AB207,AB208-AB207)),CHAR(10),"")*1),0)</f>
        <v>0</v>
      </c>
      <c r="G204" s="104"/>
      <c r="H204" s="44">
        <v>1</v>
      </c>
      <c r="I204" s="44" t="e">
        <f t="shared" ref="I204" si="1363">FIND(CHAR(10),A192)</f>
        <v>#REF!</v>
      </c>
      <c r="J204" s="44" t="e">
        <f t="shared" ref="J204" si="1364">FIND(" ",A192)</f>
        <v>#REF!</v>
      </c>
      <c r="K204" s="71"/>
      <c r="L204" s="95"/>
      <c r="M204" s="45">
        <v>1</v>
      </c>
      <c r="N204" s="45" t="e">
        <f t="shared" ref="N204" si="1365">FIND("%",A197)</f>
        <v>#REF!</v>
      </c>
      <c r="O204" s="66" t="e">
        <f t="shared" ref="O204" si="1366">FIND("%",A198)</f>
        <v>#REF!</v>
      </c>
      <c r="P204" s="106" t="s">
        <v>182</v>
      </c>
      <c r="Q204" s="74">
        <v>1</v>
      </c>
      <c r="R204" s="75" t="e">
        <f t="shared" ref="R204" si="1367">FIND(CHAR(10),A201,FIND(CHAR(10),A201)+1)</f>
        <v>#REF!</v>
      </c>
      <c r="S204" s="101"/>
      <c r="T204" s="45">
        <v>2</v>
      </c>
      <c r="U204" s="45" t="e">
        <f t="shared" ref="U204" si="1368">FIND(" ",AD193,FIND(" ",AD193)+1)</f>
        <v>#REF!</v>
      </c>
      <c r="V204" s="66" t="e">
        <f t="shared" ref="V204" si="1369">FIND(CHAR(10),AD193,FIND(CHAR(10),AD193)+1)</f>
        <v>#REF!</v>
      </c>
      <c r="W204" s="78"/>
      <c r="X204" s="46"/>
      <c r="Y204" s="46"/>
      <c r="Z204" s="46"/>
      <c r="AA204" s="46"/>
      <c r="AB204" s="54">
        <v>1</v>
      </c>
      <c r="AC204" s="64"/>
      <c r="AD204" s="64" t="s">
        <v>210</v>
      </c>
      <c r="AE204" s="64" t="s">
        <v>211</v>
      </c>
      <c r="AG204" s="98"/>
    </row>
    <row r="205" spans="1:33" ht="18.75" customHeight="1" thickBot="1" x14ac:dyDescent="0.3">
      <c r="A205" s="2" t="e">
        <f>[1]Sheet1!A205</f>
        <v>#REF!</v>
      </c>
      <c r="B205" s="100" t="s">
        <v>156</v>
      </c>
      <c r="C205" s="64" t="s">
        <v>0</v>
      </c>
      <c r="D205" s="64" t="s">
        <v>1</v>
      </c>
      <c r="E205" s="64"/>
      <c r="F205" s="65" t="s">
        <v>2</v>
      </c>
      <c r="G205" s="104"/>
      <c r="H205" s="44">
        <v>2</v>
      </c>
      <c r="I205" s="44" t="e">
        <f t="shared" ref="I205" si="1370">FIND(CHAR(10),A192,FIND(CHAR(10),A192)+1)</f>
        <v>#REF!</v>
      </c>
      <c r="J205" s="44" t="e">
        <f t="shared" ref="J205" si="1371">FIND(" ",A192,FIND(" ",A192)+1)</f>
        <v>#REF!</v>
      </c>
      <c r="K205" s="71" t="e">
        <f t="shared" ref="K205" si="1372">MID(A192,I205,I206-I205)</f>
        <v>#REF!</v>
      </c>
      <c r="L205" s="95"/>
      <c r="M205" s="45">
        <v>2</v>
      </c>
      <c r="N205" s="45" t="e">
        <f t="shared" ref="N205" si="1373">FIND("%",A197,FIND("%",A197)+1)</f>
        <v>#REF!</v>
      </c>
      <c r="O205" s="66" t="e">
        <f t="shared" ref="O205" si="1374">FIND("%",A198,FIND("%",A198)+1)</f>
        <v>#REF!</v>
      </c>
      <c r="P205" s="107"/>
      <c r="Q205" s="46">
        <v>2</v>
      </c>
      <c r="R205" s="54" t="e">
        <f t="shared" ref="R205" si="1375">FIND(CHAR(10),A201,FIND(CHAR(10),A201,FIND(CHAR(10),A201,FIND(CHAR(10),A201)+1)+1)+1)</f>
        <v>#REF!</v>
      </c>
      <c r="S205" s="101"/>
      <c r="T205" s="45">
        <v>3</v>
      </c>
      <c r="U205" s="45" t="e">
        <f t="shared" ref="U205" si="1376">FIND(" ",AD193,FIND(" ",AD193,FIND(" ",AD193)+1)+1)</f>
        <v>#REF!</v>
      </c>
      <c r="V205" s="66" t="e">
        <f t="shared" ref="V205" si="1377">FIND(CHAR(10),AD193,FIND(CHAR(10),AD193,FIND(CHAR(10),AD193)+1)+1)</f>
        <v>#REF!</v>
      </c>
      <c r="W205" s="78">
        <v>1</v>
      </c>
      <c r="X205" s="46" t="e">
        <f t="shared" ref="X205" si="1378">FIND(CHAR(10),A199)</f>
        <v>#REF!</v>
      </c>
      <c r="Y205" s="46" t="e">
        <f t="shared" ref="Y205" si="1379">X205</f>
        <v>#REF!</v>
      </c>
      <c r="Z205" s="46" t="e">
        <f t="shared" ref="Z205" si="1380">IF(Y205=Z204,"Não","Sim")</f>
        <v>#REF!</v>
      </c>
      <c r="AA205" s="46">
        <f t="shared" ref="AA205" si="1381">Z209-3</f>
        <v>-3</v>
      </c>
      <c r="AB205" s="54">
        <f t="shared" ref="AB205:AB206" si="1382">IFERROR(_xlfn.XLOOKUP(AA205,$W$16:$W$20,$Y$16:$Y$20),1)</f>
        <v>1</v>
      </c>
      <c r="AC205" s="64" t="s">
        <v>202</v>
      </c>
      <c r="AD205" s="64" t="e">
        <f>[1]Sheet1!$A$55</f>
        <v>#REF!</v>
      </c>
      <c r="AE205" s="64" t="e">
        <f>[1]Sheet1!$A$59</f>
        <v>#REF!</v>
      </c>
      <c r="AG205" s="98"/>
    </row>
    <row r="206" spans="1:33" ht="18.75" customHeight="1" thickBot="1" x14ac:dyDescent="0.3">
      <c r="A206" s="2" t="e">
        <f>[1]Sheet1!A206</f>
        <v>#REF!</v>
      </c>
      <c r="B206" s="101"/>
      <c r="C206" s="45" t="e">
        <f t="shared" ref="C206" si="1383">LEFT(A190,SEARCH(" ",A190))</f>
        <v>#REF!</v>
      </c>
      <c r="D206" s="45" t="e">
        <f t="shared" ref="D206:D269" si="1384">SUBSTITUTE(SUBSTITUTE(SUBSTITUTE(LEFT(C207,SEARCH(" ",C207)),".",",")," ",""),CHAR(10),"")*1</f>
        <v>#REF!</v>
      </c>
      <c r="E206" s="45"/>
      <c r="F206" s="66" t="e">
        <f t="shared" ref="F206:F269" si="1385">FIND(CHAR(10),C207)</f>
        <v>#REF!</v>
      </c>
      <c r="G206" s="104"/>
      <c r="H206" s="44">
        <v>3</v>
      </c>
      <c r="I206" s="44" t="e">
        <f t="shared" ref="I206" si="1386">FIND(CHAR(10),A192,FIND(CHAR(10),A192,FIND(CHAR(10),A192)+1)+1)</f>
        <v>#REF!</v>
      </c>
      <c r="J206" s="44" t="e">
        <f t="shared" ref="J206" si="1387">FIND(" ",A192,FIND(" ",A192,FIND(" ",A192)+1)+1)</f>
        <v>#REF!</v>
      </c>
      <c r="K206" s="71" t="e">
        <f t="shared" ref="K206:K269" si="1388">FIND(" ",K205)</f>
        <v>#REF!</v>
      </c>
      <c r="L206" s="95"/>
      <c r="M206" s="45">
        <v>3</v>
      </c>
      <c r="N206" s="45" t="e">
        <f t="shared" ref="N206" si="1389">FIND("%",A197,FIND("%",A197,FIND("%",A197)+1)+1)</f>
        <v>#REF!</v>
      </c>
      <c r="O206" s="66" t="e">
        <f t="shared" ref="O206" si="1390">FIND("%",A198,FIND("%",A198,FIND("%",A198)+1)+1)</f>
        <v>#REF!</v>
      </c>
      <c r="P206" s="107"/>
      <c r="Q206" s="46">
        <v>3</v>
      </c>
      <c r="R206" s="54" t="e">
        <f t="shared" ref="R206" si="1391">FIND(CHAR(10),A201,FIND(CHAR(10),A201,FIND(CHAR(10),A201,FIND(CHAR(10),A201,FIND(CHAR(10),A201,FIND(CHAR(10),A201)+1)+1)+1)+1)+1)</f>
        <v>#REF!</v>
      </c>
      <c r="S206" s="101"/>
      <c r="T206" s="45">
        <v>4</v>
      </c>
      <c r="U206" s="45" t="e">
        <f t="shared" ref="U206" si="1392">FIND(" ",AD193,FIND(" ",AD193,FIND(" ",AD193,FIND(" ",AD193)+1)+1)+1)</f>
        <v>#REF!</v>
      </c>
      <c r="V206" s="66" t="e">
        <f t="shared" ref="V206" si="1393">FIND(CHAR(10),AD193,FIND(CHAR(10),AD193,FIND(CHAR(10),AD193,FIND(CHAR(10),AD193)+1)+1)+1)</f>
        <v>#REF!</v>
      </c>
      <c r="W206" s="78">
        <v>2</v>
      </c>
      <c r="X206" s="46" t="e">
        <f t="shared" ref="X206" si="1394">FIND(CHAR(10),A199,X205+1)</f>
        <v>#REF!</v>
      </c>
      <c r="Y206" s="46" t="e">
        <f t="shared" ref="Y206" si="1395">IFERROR(X206,X205)</f>
        <v>#REF!</v>
      </c>
      <c r="Z206" s="46" t="e">
        <f t="shared" ref="Z206:Z208" si="1396">IF(Y206=Y205,"Não","Sim")</f>
        <v>#REF!</v>
      </c>
      <c r="AA206" s="46">
        <f t="shared" ref="AA206" si="1397">Z209-2</f>
        <v>-2</v>
      </c>
      <c r="AB206" s="54">
        <f t="shared" si="1382"/>
        <v>1</v>
      </c>
      <c r="AC206" s="64" t="s">
        <v>207</v>
      </c>
      <c r="AD206" s="64" t="e">
        <f>[1]Sheet1!$A$56</f>
        <v>#REF!</v>
      </c>
      <c r="AE206" s="64" t="e">
        <f>[1]Sheet1!$A$60</f>
        <v>#REF!</v>
      </c>
      <c r="AG206" s="98"/>
    </row>
    <row r="207" spans="1:33" ht="18.75" customHeight="1" thickBot="1" x14ac:dyDescent="0.3">
      <c r="A207" s="2" t="e">
        <f>[1]Sheet1!A207</f>
        <v>#REF!</v>
      </c>
      <c r="B207" s="101"/>
      <c r="C207" s="45" t="e">
        <f t="shared" ref="C207" si="1398">TRIM(MID(A190,LEN(C206),50))</f>
        <v>#REF!</v>
      </c>
      <c r="D207" s="45" t="e">
        <f t="shared" ref="D207:D270" si="1399">D206+1-1</f>
        <v>#REF!</v>
      </c>
      <c r="E207" s="45"/>
      <c r="F207" s="66" t="e">
        <f t="shared" ref="F207" si="1400">TRIM(MID(C207,LEN(F209),F206-LEN(D207)))</f>
        <v>#REF!</v>
      </c>
      <c r="G207" s="104"/>
      <c r="H207" s="44">
        <v>4</v>
      </c>
      <c r="I207" s="44" t="e">
        <f t="shared" ref="I207" si="1401">FIND(CHAR(10),A192,FIND(CHAR(10),A192,FIND(CHAR(10),A192,FIND(CHAR(10),A192)+1)+1)+1)</f>
        <v>#REF!</v>
      </c>
      <c r="J207" s="44" t="e">
        <f t="shared" ref="J207" si="1402">FIND(" ",A192,FIND(" ",A192,FIND(" ",A192,FIND(" ",A192)+1)+1)+1)</f>
        <v>#REF!</v>
      </c>
      <c r="K207" s="71"/>
      <c r="L207" s="95"/>
      <c r="M207" s="45">
        <v>4</v>
      </c>
      <c r="N207" s="45" t="e">
        <f t="shared" ref="N207" si="1403">FIND("%",A197,FIND("%",A197,FIND("%",A197,FIND("%",A197)+1)+1)+1)</f>
        <v>#REF!</v>
      </c>
      <c r="O207" s="66" t="e">
        <f t="shared" ref="O207" si="1404">FIND("%",A198,FIND("%",A198,FIND("%",A198,FIND("%",A198)+1)+1)+1)</f>
        <v>#REF!</v>
      </c>
      <c r="P207" s="107"/>
      <c r="Q207" s="46">
        <v>4</v>
      </c>
      <c r="R207" s="54" t="e">
        <f t="shared" ref="R207" si="1405">FIND(CHAR(10),A201,FIND(CHAR(10),A201,FIND(CHAR(10),A201,FIND(CHAR(10),A201,FIND(CHAR(10),A201,FIND(CHAR(10),A201,FIND(CHAR(10),A201,FIND(CHAR(10),A201)+1)+1)+1)+1)+1)+1)+1)</f>
        <v>#REF!</v>
      </c>
      <c r="S207" s="101"/>
      <c r="T207" s="45">
        <v>5</v>
      </c>
      <c r="U207" s="45" t="e">
        <f t="shared" ref="U207" si="1406">FIND(" ",AD193,FIND(" ",AD193,FIND(" ",AD193,FIND(" ",AD193,FIND(" ",AD193)+1)+1)+1)+1)</f>
        <v>#REF!</v>
      </c>
      <c r="V207" s="66" t="e">
        <f t="shared" ref="V207" si="1407">FIND(CHAR(10),AD193,FIND(CHAR(10),AD193,FIND(CHAR(10),AD193,FIND(CHAR(10),AD193,FIND(CHAR(10),AD193)+1)+1)+1)+1)</f>
        <v>#REF!</v>
      </c>
      <c r="W207" s="78">
        <v>3</v>
      </c>
      <c r="X207" s="46" t="e">
        <f t="shared" ref="X207" si="1408">FIND(CHAR(10),A199,X206+1)</f>
        <v>#REF!</v>
      </c>
      <c r="Y207" s="46" t="e">
        <f t="shared" ref="Y207" si="1409">IFERROR(X207,IFERROR(X206,X205))</f>
        <v>#REF!</v>
      </c>
      <c r="Z207" s="46" t="e">
        <f t="shared" si="1396"/>
        <v>#REF!</v>
      </c>
      <c r="AA207" s="46">
        <f t="shared" ref="AA207" si="1410">Z209-1</f>
        <v>-1</v>
      </c>
      <c r="AB207" s="54" t="e">
        <f t="shared" ref="AB207:AB208" si="1411">_xlfn.XLOOKUP(AA207,$W$16:$W$20,$Y$16:$Y$20)</f>
        <v>#N/A</v>
      </c>
      <c r="AC207" s="64" t="s">
        <v>208</v>
      </c>
      <c r="AD207" s="64" t="e">
        <f>[1]Sheet1!$A$57</f>
        <v>#REF!</v>
      </c>
      <c r="AE207" s="64" t="e">
        <f>[1]Sheet1!$A$61</f>
        <v>#REF!</v>
      </c>
      <c r="AG207" s="98"/>
    </row>
    <row r="208" spans="1:33" ht="18.75" customHeight="1" x14ac:dyDescent="0.25">
      <c r="A208" s="2" t="e">
        <f>[1]Sheet1!A208</f>
        <v>#REF!</v>
      </c>
      <c r="B208" s="101"/>
      <c r="C208" s="45" t="e">
        <f t="shared" ref="C208" si="1412">SUBSTITUTE(SUBSTITUTE(SUBSTITUTE(C206,CHAR(10),"")," ",""),".",",")*1</f>
        <v>#REF!</v>
      </c>
      <c r="D208" s="45"/>
      <c r="E208" s="45"/>
      <c r="F208" s="66" t="e">
        <f t="shared" ref="F208:F271" si="1413">SUBSTITUTE(SUBSTITUTE(SUBSTITUTE(F207,CHAR(10),"")," ",""),".",",")*1</f>
        <v>#REF!</v>
      </c>
      <c r="G208" s="104"/>
      <c r="H208" s="44">
        <v>5</v>
      </c>
      <c r="I208" s="44" t="e">
        <f t="shared" ref="I208" si="1414">FIND(CHAR(10),A192,FIND(CHAR(10),A192,FIND(CHAR(10),A192,FIND(CHAR(10),A192,FIND(CHAR(10),A192)+1)+1)+1)+1)</f>
        <v>#REF!</v>
      </c>
      <c r="J208" s="44" t="e">
        <f t="shared" ref="J208" si="1415">FIND(" ",A192,FIND(" ",A192,FIND(" ",A192,FIND(" ",A192,FIND(" ",A192)+1)+1)+1)+1)</f>
        <v>#REF!</v>
      </c>
      <c r="K208" s="71"/>
      <c r="L208" s="96"/>
      <c r="M208" s="45">
        <v>5</v>
      </c>
      <c r="N208" s="45" t="e">
        <f t="shared" ref="N208" si="1416">FIND("%",A197,FIND("%",A197,FIND("%",A197,FIND("%",A197,FIND("%",A197)+1)+1)+1)+1)</f>
        <v>#REF!</v>
      </c>
      <c r="O208" s="66" t="e">
        <f t="shared" ref="O208" si="1417">FIND("%",A198,FIND("%",A198,FIND("%",A198,FIND("%",A198,FIND("%",A198)+1)+1)+1)+1)</f>
        <v>#REF!</v>
      </c>
      <c r="P208" s="107"/>
      <c r="Q208" s="46">
        <v>5</v>
      </c>
      <c r="R208" s="54" t="e">
        <f t="shared" ref="R208" si="1418">FIND(CHAR(10),A201,FIND(CHAR(10),A201,FIND(CHAR(10),A201,FIND(CHAR(10),A201,FIND(CHAR(10),A201,FIND(CHAR(10),A201,FIND(CHAR(10),A201,FIND(CHAR(10),A201,FIND(CHAR(10),A201,FIND(CHAR(10),A201)+1)+1)+1)+1)+1)+1)+1)+1)+1)</f>
        <v>#REF!</v>
      </c>
      <c r="S208" s="101"/>
      <c r="T208" s="45">
        <v>6</v>
      </c>
      <c r="U208" s="45" t="e">
        <f t="shared" ref="U208" si="1419">FIND(" ",AD193,FIND(" ",AD193,FIND(" ",AD193,FIND(" ",AD193,FIND(" ",AD193,FIND(" ",AD193)+1)+1)+1)+1)+1)</f>
        <v>#REF!</v>
      </c>
      <c r="V208" s="66" t="e">
        <f t="shared" ref="V208" si="1420">FIND(CHAR(10),AD193,FIND(CHAR(10),AD193,FIND(CHAR(10),AD193,FIND(CHAR(10),AD193,FIND(CHAR(10),AD193,FIND(CHAR(10),AD193)+1)+1)+1)+1)+1)</f>
        <v>#REF!</v>
      </c>
      <c r="W208" s="78">
        <v>4</v>
      </c>
      <c r="X208" s="46" t="e">
        <f t="shared" ref="X208" si="1421">FIND(CHAR(10),A199,X207+1)</f>
        <v>#REF!</v>
      </c>
      <c r="Y208" s="46" t="e">
        <f t="shared" ref="Y208" si="1422">IFERROR(X209,IFERROR(X208,IFERROR(X207,IFERROR(X206,X205))))</f>
        <v>#REF!</v>
      </c>
      <c r="Z208" s="46" t="e">
        <f t="shared" si="1396"/>
        <v>#REF!</v>
      </c>
      <c r="AA208" s="46">
        <f t="shared" ref="AA208:AA271" si="1423">Z209</f>
        <v>0</v>
      </c>
      <c r="AB208" s="54" t="e">
        <f t="shared" si="1411"/>
        <v>#N/A</v>
      </c>
      <c r="AC208" s="64" t="s">
        <v>209</v>
      </c>
      <c r="AD208" s="64" t="e">
        <f>[1]Sheet1!$A$58</f>
        <v>#REF!</v>
      </c>
      <c r="AE208" s="64" t="e">
        <f>[1]Sheet1!$A$62</f>
        <v>#REF!</v>
      </c>
      <c r="AG208" s="98"/>
    </row>
    <row r="209" spans="1:33" ht="18.75" customHeight="1" thickBot="1" x14ac:dyDescent="0.3">
      <c r="A209" s="2" t="e">
        <f>[1]Sheet1!A209</f>
        <v>#REF!</v>
      </c>
      <c r="B209" s="102"/>
      <c r="C209" s="67"/>
      <c r="D209" s="67"/>
      <c r="E209" s="67"/>
      <c r="F209" s="68" t="e">
        <f t="shared" ref="F209" si="1424">LEFT(C207,SEARCH(" ",C207))</f>
        <v>#REF!</v>
      </c>
      <c r="G209" s="105"/>
      <c r="H209" s="72">
        <v>6</v>
      </c>
      <c r="I209" s="72" t="e">
        <f t="shared" ref="I209" si="1425">LEN(A192)</f>
        <v>#REF!</v>
      </c>
      <c r="J209" s="72"/>
      <c r="K209" s="73"/>
      <c r="L209" s="91" t="s">
        <v>2</v>
      </c>
      <c r="M209" s="92" t="s">
        <v>230</v>
      </c>
      <c r="N209" s="92" t="e">
        <f t="shared" ref="N209" si="1426">FIND("%",A201)</f>
        <v>#REF!</v>
      </c>
      <c r="O209" s="93"/>
      <c r="P209" s="108"/>
      <c r="Q209" s="76">
        <v>6</v>
      </c>
      <c r="R209" s="77" t="e">
        <f t="shared" ref="R209" si="1427">FIND(CHAR(10),A201,FIND(CHAR(10),A201,FIND(CHAR(10),A201,FIND(CHAR(10),A201,FIND(CHAR(10),A201,FIND(CHAR(10),A201,FIND(CHAR(10),A201,FIND(CHAR(10),A201,FIND(CHAR(10),A201,FIND(CHAR(10),A201,FIND(CHAR(10),A201)+1)+1)+1)+1)+1)+1)+1)+1)+1)+1)</f>
        <v>#REF!</v>
      </c>
      <c r="S209" s="102"/>
      <c r="T209" s="67">
        <v>7</v>
      </c>
      <c r="U209" s="67" t="e">
        <f t="shared" ref="U209" si="1428">FIND(" ",AD193,FIND(" ",AD193,FIND(" ",AD193,FIND(" ",AD193,FIND(" ",AD193,FIND(" ",AD193,FIND(" ",AD193)+1)+1)+1)+1)+1)+1)</f>
        <v>#REF!</v>
      </c>
      <c r="V209" s="68" t="e">
        <f t="shared" ref="V209" si="1429">FIND(CHAR(10),AD193,FIND(CHAR(10),AD193,FIND(CHAR(10),AD193,FIND(CHAR(10),AD193,FIND(CHAR(10),AD193,FIND(CHAR(10),AD193,FIND(CHAR(10),AD193)+1)+1)+1)+1)+1)+1)</f>
        <v>#REF!</v>
      </c>
      <c r="W209" s="79">
        <v>5</v>
      </c>
      <c r="X209" s="76" t="e">
        <f t="shared" ref="X209" si="1430">FIND(CHAR(10),A199,X208+1)</f>
        <v>#REF!</v>
      </c>
      <c r="Y209" s="76"/>
      <c r="Z209" s="76">
        <f t="shared" ref="Z209" si="1431">COUNTIF(Z205:Z208,"SIM")</f>
        <v>0</v>
      </c>
      <c r="AA209" s="76"/>
      <c r="AB209" s="77"/>
      <c r="AG209" s="98"/>
    </row>
    <row r="210" spans="1:33" ht="15.75" thickBot="1" x14ac:dyDescent="0.3">
      <c r="A210" s="2" t="e">
        <f>[1]Sheet1!A210</f>
        <v>#REF!</v>
      </c>
      <c r="B210" s="4"/>
      <c r="C210" s="4"/>
      <c r="D210" s="4"/>
      <c r="E210" s="21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21"/>
      <c r="Q210" s="4"/>
      <c r="R210" s="4"/>
      <c r="S210" s="4"/>
      <c r="T210" s="4"/>
      <c r="U210" s="4"/>
      <c r="V210" s="5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99"/>
    </row>
    <row r="211" spans="1:33" ht="24.75" thickTop="1" thickBot="1" x14ac:dyDescent="0.3">
      <c r="A211" s="2" t="e">
        <f>[1]Sheet1!A211</f>
        <v>#REF!</v>
      </c>
      <c r="B211" s="18" t="s">
        <v>0</v>
      </c>
      <c r="C211" s="16" t="e">
        <f t="shared" ref="C211" si="1432">IF(C229&gt;100,C229/10,C229)</f>
        <v>#REF!</v>
      </c>
      <c r="D211" s="15" t="s">
        <v>1</v>
      </c>
      <c r="E211" s="16" t="e">
        <f t="shared" ref="E211" si="1433">IF(D228&gt;100,D228/10,D228)</f>
        <v>#REF!</v>
      </c>
      <c r="F211" s="13" t="s">
        <v>2</v>
      </c>
      <c r="G211" s="14" t="e">
        <f t="shared" ref="G211" si="1434">IF(F229&gt;10,F229/10,F229)</f>
        <v>#REF!</v>
      </c>
      <c r="H211" s="3"/>
      <c r="I211" s="3"/>
      <c r="J211" s="3"/>
      <c r="K211" s="3"/>
      <c r="L211" s="3"/>
      <c r="M211" s="3"/>
      <c r="N211" s="3"/>
      <c r="O211" s="3"/>
      <c r="R211" s="3"/>
      <c r="S211" s="3"/>
      <c r="T211" s="3"/>
      <c r="U211" s="3"/>
      <c r="AG211" s="97">
        <v>11</v>
      </c>
    </row>
    <row r="212" spans="1:33" ht="30" thickTop="1" thickBot="1" x14ac:dyDescent="0.3">
      <c r="A212" s="2" t="e">
        <f>[1]Sheet1!A212</f>
        <v>#REF!</v>
      </c>
      <c r="B212" s="19" t="s">
        <v>5</v>
      </c>
      <c r="C212" s="63" t="e">
        <f t="shared" ref="C212:C275" si="1435">SUBSTITUTE(SUBSTITUTE(A212,CHAR(10),"")," ","")</f>
        <v>#REF!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R212" s="1"/>
      <c r="S212" s="1"/>
      <c r="T212" s="1"/>
      <c r="U212" s="1"/>
      <c r="AG212" s="98"/>
    </row>
    <row r="213" spans="1:33" ht="16.5" thickTop="1" thickBot="1" x14ac:dyDescent="0.3">
      <c r="A213" s="2" t="e">
        <f>[1]Sheet1!A213</f>
        <v>#REF!</v>
      </c>
      <c r="B213" s="22" t="s">
        <v>158</v>
      </c>
      <c r="C213" s="56" t="e">
        <f t="shared" ref="C213" si="1436">SUBSTITUTE(SUBSTITUTE(MID(A213,1,J225-1),CHAR(10),"")," ","")</f>
        <v>#REF!</v>
      </c>
      <c r="D213" s="23" t="s">
        <v>159</v>
      </c>
      <c r="E213" s="55" t="e">
        <f t="shared" ref="E213" si="1437">SUBSTITUTE(SUBSTITUTE(MID(A213,J225,I225-J225),CHAR(10),"")," ","")</f>
        <v>#REF!</v>
      </c>
      <c r="F213" s="6" t="s">
        <v>160</v>
      </c>
      <c r="G213" s="7" t="e">
        <f t="shared" ref="G213" si="1438">SUBSTITUTE(SUBSTITUTE(MID(A213,I225,J226-I225),CHAR(10),"")," ","")</f>
        <v>#REF!</v>
      </c>
      <c r="H213" s="9" t="s">
        <v>161</v>
      </c>
      <c r="I213" s="10" t="e">
        <f t="shared" ref="I213" si="1439">SUBSTITUTE(SUBSTITUTE(MID(A213,J226,I226-J226),CHAR(10),"")," ","")</f>
        <v>#REF!</v>
      </c>
      <c r="J213" s="6" t="s">
        <v>162</v>
      </c>
      <c r="K213" s="11" t="e">
        <f t="shared" ref="K213" si="1440">SUBSTITUTE(SUBSTITUTE(MID(A213,I226,J227-I226),CHAR(10),"")," ","")</f>
        <v>#REF!</v>
      </c>
      <c r="L213" s="8" t="s">
        <v>164</v>
      </c>
      <c r="M213" s="10" t="e">
        <f t="shared" ref="M213" si="1441">SUBSTITUTE(SUBSTITUTE(MID(K226,K227,6),CHAR(10),"")," ","")</f>
        <v>#REF!</v>
      </c>
      <c r="N213" s="6" t="s">
        <v>165</v>
      </c>
      <c r="O213" s="11" t="e">
        <f t="shared" ref="O213" si="1442">SUBSTITUTE(SUBSTITUTE(MID(A213,I227,J228-I227),CHAR(10),"")," ","")</f>
        <v>#REF!</v>
      </c>
      <c r="P213" s="8" t="s">
        <v>166</v>
      </c>
      <c r="Q213" s="12" t="e">
        <f t="shared" ref="Q213" si="1443">SUBSTITUTE(SUBSTITUTE(MID(A213,J228,I228-J228),CHAR(10),"")," ","")</f>
        <v>#REF!</v>
      </c>
      <c r="R213" s="6" t="s">
        <v>167</v>
      </c>
      <c r="S213" s="11" t="e">
        <f t="shared" ref="S213" si="1444">SUBSTITUTE(SUBSTITUTE(MID(A213,I228,J229-I228),CHAR(10),"")," ","")</f>
        <v>#REF!</v>
      </c>
      <c r="T213" s="8" t="s">
        <v>168</v>
      </c>
      <c r="U213" s="12" t="e">
        <f t="shared" ref="U213" si="1445">SUBSTITUTE(SUBSTITUTE(MID(A213,J229,I229-J229),CHAR(10),"")," ","")</f>
        <v>#REF!</v>
      </c>
      <c r="AG213" s="98"/>
    </row>
    <row r="214" spans="1:33" ht="16.5" thickTop="1" thickBot="1" x14ac:dyDescent="0.3">
      <c r="A214" s="2" t="e">
        <f>[1]Sheet1!A214</f>
        <v>#REF!</v>
      </c>
      <c r="B214" s="61" t="s">
        <v>157</v>
      </c>
      <c r="C214" s="62">
        <f t="shared" ref="C214" si="1446">IFERROR(SUBSTITUTE(SUBSTITUTE(MID(AD214,1,U224-1),CHAR(10),"")," ","")*1,0)</f>
        <v>0</v>
      </c>
      <c r="D214" s="59" t="s">
        <v>169</v>
      </c>
      <c r="E214" s="60">
        <f t="shared" ref="E214" si="1447">IFERROR(SUBSTITUTE(SUBSTITUTE(MID(AD214,U224,V224-U224),CHAR(10),"")," ","")*1,0)</f>
        <v>0</v>
      </c>
      <c r="F214" s="57" t="s">
        <v>170</v>
      </c>
      <c r="G214" s="35">
        <f t="shared" ref="G214" si="1448">IFERROR(SUBSTITUTE(SUBSTITUTE(MID(AD214,V224,U225-V224),CHAR(10),"")," ","")*1,0)</f>
        <v>0</v>
      </c>
      <c r="H214" s="26" t="s">
        <v>171</v>
      </c>
      <c r="I214" s="27">
        <f t="shared" ref="I214" si="1449">IFERROR(SUBSTITUTE(SUBSTITUTE(MID(AD214,U225,V225-U225),CHAR(10),"")," ","")*1,0)</f>
        <v>0</v>
      </c>
      <c r="J214" s="28" t="s">
        <v>172</v>
      </c>
      <c r="K214" s="36">
        <f t="shared" ref="K214" si="1450">IFERROR(SUBSTITUTE(SUBSTITUTE(MID(AD214,V225,U226-V225),CHAR(10),"")," ","")*1,0)</f>
        <v>0</v>
      </c>
      <c r="L214" s="37" t="s">
        <v>173</v>
      </c>
      <c r="M214" s="38">
        <f t="shared" ref="M214" si="1451">IFERROR(SUBSTITUTE(SUBSTITUTE(MID(AD214,U226,V226-U226),CHAR(10),"")," ","")*1,0)</f>
        <v>0</v>
      </c>
      <c r="N214" s="28" t="s">
        <v>163</v>
      </c>
      <c r="O214" s="25">
        <f t="shared" ref="O214" si="1452">IFERROR(SUBSTITUTE(SUBSTITUTE(MID(AD214,V226,U227-V226),CHAR(10),"")," ","")*1,0)</f>
        <v>0</v>
      </c>
      <c r="P214" s="39" t="s">
        <v>174</v>
      </c>
      <c r="Q214" s="40">
        <f t="shared" ref="Q214" si="1453">IFERROR(SUBSTITUTE(SUBSTITUTE(MID(AD214,U227,V227-U227),CHAR(10),"")," ","")*1,0)</f>
        <v>0</v>
      </c>
      <c r="R214" s="41" t="s">
        <v>175</v>
      </c>
      <c r="S214" s="25">
        <f t="shared" ref="S214" si="1454">IFERROR(SUBSTITUTE(SUBSTITUTE(MID(AD214,V227,U228-V227),CHAR(10),"")," ","")*1,0)</f>
        <v>0</v>
      </c>
      <c r="T214" s="26" t="s">
        <v>176</v>
      </c>
      <c r="U214" s="42">
        <f t="shared" ref="U214" si="1455">IFERROR(SUBSTITUTE(SUBSTITUTE(MID(AD214,U228,V228-U228),CHAR(10),"")," ","")*1,0)</f>
        <v>0</v>
      </c>
      <c r="V214" s="29" t="s">
        <v>177</v>
      </c>
      <c r="W214" s="30">
        <f t="shared" ref="W214" si="1456">IFERROR(SUBSTITUTE(SUBSTITUTE(MID(AD214,V228,U229-V228),CHAR(10),"")," ","")*1,0)</f>
        <v>0</v>
      </c>
      <c r="X214" s="31" t="s">
        <v>178</v>
      </c>
      <c r="Y214" s="32">
        <f t="shared" ref="Y214" si="1457">IFERROR(SUBSTITUTE(SUBSTITUTE(MID(AD214,U229,V229-U229),CHAR(10),"")," ","")*1,0)</f>
        <v>0</v>
      </c>
      <c r="Z214" s="33" t="s">
        <v>179</v>
      </c>
      <c r="AA214" s="30">
        <f t="shared" ref="AA214" si="1458">IFERROR(SUBSTITUTE(SUBSTITUTE(MID(AD214,V229,U230-V229),CHAR(10),"")," ","")*1,0)</f>
        <v>0</v>
      </c>
      <c r="AB214" s="31" t="s">
        <v>180</v>
      </c>
      <c r="AC214" s="34">
        <f t="shared" ref="AC214" si="1459">IFERROR(SUBSTITUTE(SUBSTITUTE(MID(AD214,U230,V230-U230),CHAR(10),"")," ","")*1,0)</f>
        <v>0</v>
      </c>
      <c r="AD214" s="85" t="e">
        <f t="shared" ref="AD214:AD277" si="1460">SUBSTITUTE(SUBSTITUTE(TRIM(SUBSTITUTE(A214,CHAR(32)," ")),")",5),"§",5)</f>
        <v>#REF!</v>
      </c>
      <c r="AG214" s="98"/>
    </row>
    <row r="215" spans="1:33" ht="29.25" thickBot="1" x14ac:dyDescent="0.3">
      <c r="A215" s="2" t="e">
        <f>[1]Sheet1!A215</f>
        <v>#REF!</v>
      </c>
      <c r="B215" s="24" t="s">
        <v>8</v>
      </c>
      <c r="C215" s="58" t="e">
        <f t="shared" ref="C215:C278" si="1461">SUBSTITUTE(SUBSTITUTE(IF(OR(LEN(A215)&gt;LEN(SUBSTITUTE(A215,"S","")),LEN(A215)&gt;LEN(SUBSTITUTE(A215,"e","")),LEN(A215)&gt;LEN(SUBSTITUTE(A215,"m","")),LEN(A215)&gt;LEN(SUBSTITUTE(A215,"i","")),LEN(A215)&gt;LEN(SUBSTITUTE(A215,"m","")),LEN(A215)&gt;LEN(SUBSTITUTE(A215,"p","")),LEN(A215)&gt;LEN(SUBSTITUTE(A215,"r","")),LEN(A215)&gt;LEN(SUBSTITUTE(A215,"e","")),LEN(A215)&gt;LEN(SUBSTITUTE(A215,"s","")),LEN(A215)&gt;LEN(SUBSTITUTE(A215,"ã","")),LEN(A215)&gt;LEN(SUBSTITUTE(A215,"o",""))),"Sem Impressão",A215),CHAR(10),"")," ","")</f>
        <v>#REF!</v>
      </c>
      <c r="AG215" s="98"/>
    </row>
    <row r="216" spans="1:33" ht="106.5" customHeight="1" thickTop="1" thickBot="1" x14ac:dyDescent="0.3">
      <c r="A216" s="2" t="e">
        <f>[1]Sheet1!A216</f>
        <v>#REF!</v>
      </c>
      <c r="B216" s="20" t="s">
        <v>9</v>
      </c>
      <c r="C216" s="14" t="e">
        <f t="shared" ref="C216:C279" si="1462">SUBSTITUTE(SUBSTITUTE(A216,CHAR(10),"")," ","")</f>
        <v>#REF!</v>
      </c>
      <c r="D216" s="1"/>
      <c r="Z216" s="2"/>
      <c r="AG216" s="98"/>
    </row>
    <row r="217" spans="1:33" ht="30" thickTop="1" thickBot="1" x14ac:dyDescent="0.3">
      <c r="A217" s="2" t="e">
        <f>[1]Sheet1!A217</f>
        <v>#REF!</v>
      </c>
      <c r="B217" s="19" t="s">
        <v>10</v>
      </c>
      <c r="C217" s="17" t="e">
        <f t="shared" ref="C217:C280" si="1463">IF(IF(OR((LEN(A217)&gt;LEN(SUBSTITUTE(A217,"R",""))),(LEN(A217)&gt;LEN(SUBSTITUTE(A217,"v",""))),(LEN(A217)&gt;LEN(SUBSTITUTE(A217,"d","")))),"Revenda","Cliente")=IF(OR((LEN(A217)&gt;LEN(SUBSTITUTE(A217,"C",""))),(LEN(A217)&gt;LEN(SUBSTITUTE(A217,"l",""))),(LEN(A217)&gt;LEN(SUBSTITUTE(A217,"i",""))),(LEN(A217)&gt;LEN(SUBSTITUTE(A217,"t","")))),"Cliente","Revenda"),IF(OR((LEN(A217)&gt;LEN(SUBSTITUTE(A217,"R",""))),(LEN(A217)&gt;LEN(SUBSTITUTE(A217,"v",""))),(LEN(A217)&gt;LEN(SUBSTITUTE(A217,"d","")))),"Revenda","Cliente"),"ERRO!")</f>
        <v>#REF!</v>
      </c>
      <c r="D217" s="1"/>
      <c r="E217" s="1"/>
      <c r="J217" s="1"/>
      <c r="K217" s="1"/>
      <c r="L217" s="1"/>
      <c r="Q217" s="1"/>
      <c r="AG217" s="98"/>
    </row>
    <row r="218" spans="1:33" x14ac:dyDescent="0.25">
      <c r="A218" s="2" t="e">
        <f>[1]Sheet1!A218</f>
        <v>#REF!</v>
      </c>
      <c r="B218" s="113" t="s">
        <v>142</v>
      </c>
      <c r="C218" s="114"/>
      <c r="D218" s="111" t="s">
        <v>143</v>
      </c>
      <c r="E218" s="112"/>
      <c r="F218" s="113" t="s">
        <v>144</v>
      </c>
      <c r="G218" s="114"/>
      <c r="H218" s="111" t="s">
        <v>145</v>
      </c>
      <c r="I218" s="112"/>
      <c r="J218" s="113" t="s">
        <v>146</v>
      </c>
      <c r="K218" s="114"/>
      <c r="L218" s="111" t="s">
        <v>147</v>
      </c>
      <c r="M218" s="112"/>
      <c r="N218" s="113" t="s">
        <v>148</v>
      </c>
      <c r="O218" s="114"/>
      <c r="P218" s="111" t="s">
        <v>149</v>
      </c>
      <c r="Q218" s="112"/>
      <c r="R218" s="113" t="s">
        <v>150</v>
      </c>
      <c r="S218" s="114"/>
      <c r="T218" s="111" t="s">
        <v>151</v>
      </c>
      <c r="U218" s="112"/>
      <c r="V218" s="113" t="s">
        <v>2</v>
      </c>
      <c r="W218" s="114"/>
      <c r="Y218" s="2"/>
      <c r="AG218" s="98"/>
    </row>
    <row r="219" spans="1:33" ht="15.75" thickBot="1" x14ac:dyDescent="0.3">
      <c r="A219" s="2" t="e">
        <f>[1]Sheet1!A219</f>
        <v>#REF!</v>
      </c>
      <c r="B219" s="50" t="e">
        <f t="shared" ref="B219" si="1464">MID(A218,N225-3,4)</f>
        <v>#REF!</v>
      </c>
      <c r="C219" s="51" t="e">
        <f t="shared" ref="C219" si="1465">MID(A218,N225+3,5)</f>
        <v>#REF!</v>
      </c>
      <c r="D219" s="53" t="e">
        <f t="shared" ref="D219" si="1466">MID(A219,O225-3,4)</f>
        <v>#REF!</v>
      </c>
      <c r="E219" s="54" t="e">
        <f t="shared" ref="E219" si="1467">MID(A219,O225+3,5)</f>
        <v>#REF!</v>
      </c>
      <c r="F219" s="50" t="e">
        <f t="shared" ref="F219" si="1468">MID(A218,N226-3,4)</f>
        <v>#REF!</v>
      </c>
      <c r="G219" s="51" t="e">
        <f t="shared" ref="G219" si="1469">MID(A218,N226+3,5)</f>
        <v>#REF!</v>
      </c>
      <c r="H219" s="53" t="e">
        <f t="shared" ref="H219" si="1470">MID(A219,O226-3,4)</f>
        <v>#REF!</v>
      </c>
      <c r="I219" s="54" t="e">
        <f t="shared" ref="I219" si="1471">MID(A219,O226+3,5)</f>
        <v>#REF!</v>
      </c>
      <c r="J219" s="50" t="e">
        <f t="shared" ref="J219" si="1472">MID(A218,N227-3,4)</f>
        <v>#REF!</v>
      </c>
      <c r="K219" s="51" t="e">
        <f t="shared" ref="K219" si="1473">MID(A218,N227+3,5)</f>
        <v>#REF!</v>
      </c>
      <c r="L219" s="53" t="e">
        <f t="shared" ref="L219" si="1474">MID(A219,O227-3,4)</f>
        <v>#REF!</v>
      </c>
      <c r="M219" s="54" t="e">
        <f t="shared" ref="M219" si="1475">MID(A219,O227+3,5)</f>
        <v>#REF!</v>
      </c>
      <c r="N219" s="50" t="e">
        <f t="shared" ref="N219" si="1476">MID(A218,N228-3,4)</f>
        <v>#REF!</v>
      </c>
      <c r="O219" s="51" t="e">
        <f t="shared" ref="O219" si="1477">MID(A218,N228+3,5)</f>
        <v>#REF!</v>
      </c>
      <c r="P219" s="53" t="e">
        <f t="shared" ref="P219" si="1478">MID(A219,O228-3,4)</f>
        <v>#REF!</v>
      </c>
      <c r="Q219" s="54" t="e">
        <f t="shared" ref="Q219" si="1479">MID(A219,O228+3,5)</f>
        <v>#REF!</v>
      </c>
      <c r="R219" s="50" t="e">
        <f t="shared" ref="R219" si="1480">MID(A218,N229-3,4)</f>
        <v>#REF!</v>
      </c>
      <c r="S219" s="51" t="e">
        <f t="shared" ref="S219" si="1481">MID(A218,N229+3,5)</f>
        <v>#REF!</v>
      </c>
      <c r="T219" s="53" t="e">
        <f t="shared" ref="T219" si="1482">MID(A219,O229-3,4)</f>
        <v>#REF!</v>
      </c>
      <c r="U219" s="54" t="e">
        <f t="shared" ref="U219" si="1483">MID(A219,O229+3,5)</f>
        <v>#REF!</v>
      </c>
      <c r="V219" s="50" t="e">
        <f t="shared" ref="V219" si="1484">MID(A222,N230-2,3)</f>
        <v>#REF!</v>
      </c>
      <c r="W219" s="51" t="e">
        <f t="shared" ref="W219" si="1485">MID(A222,N230+3,5)</f>
        <v>#REF!</v>
      </c>
      <c r="AG219" s="98"/>
    </row>
    <row r="220" spans="1:33" ht="29.25" thickBot="1" x14ac:dyDescent="0.3">
      <c r="A220" s="2" t="e">
        <f>[1]Sheet1!A220</f>
        <v>#REF!</v>
      </c>
      <c r="B220" s="50" t="e">
        <f t="shared" ref="B220:B283" si="1486">SUBSTITUTE(B219,CHAR(10),"")</f>
        <v>#REF!</v>
      </c>
      <c r="C220" s="52" t="e">
        <f t="shared" ref="C220:C283" si="1487">SUBSTITUTE(SUBSTITUTE(C219,CHAR(10),""),"/"," / ")</f>
        <v>#REF!</v>
      </c>
      <c r="D220" s="50" t="e">
        <f t="shared" ref="D220:V220" si="1488">SUBSTITUTE(D219,CHAR(10),"")</f>
        <v>#REF!</v>
      </c>
      <c r="E220" s="52" t="e">
        <f t="shared" ref="E220:E283" si="1489">SUBSTITUTE(SUBSTITUTE(E219,CHAR(10),""),"/"," / ")</f>
        <v>#REF!</v>
      </c>
      <c r="F220" s="50" t="e">
        <f t="shared" ref="F220:X220" si="1490">SUBSTITUTE(F219,CHAR(10),"")</f>
        <v>#REF!</v>
      </c>
      <c r="G220" s="52" t="e">
        <f t="shared" ref="G220:G283" si="1491">SUBSTITUTE(SUBSTITUTE(G219,CHAR(10),""),"/"," / ")</f>
        <v>#REF!</v>
      </c>
      <c r="H220" s="50" t="e">
        <f t="shared" ref="H220:Z220" si="1492">SUBSTITUTE(H219,CHAR(10),"")</f>
        <v>#REF!</v>
      </c>
      <c r="I220" s="52" t="e">
        <f t="shared" ref="I220:I283" si="1493">SUBSTITUTE(SUBSTITUTE(I219,CHAR(10),""),"/"," / ")</f>
        <v>#REF!</v>
      </c>
      <c r="J220" s="50" t="e">
        <f t="shared" ref="J220:AB220" si="1494">SUBSTITUTE(J219,CHAR(10),"")</f>
        <v>#REF!</v>
      </c>
      <c r="K220" s="52" t="e">
        <f t="shared" ref="K220:K283" si="1495">SUBSTITUTE(SUBSTITUTE(K219,CHAR(10),""),"/"," / ")</f>
        <v>#REF!</v>
      </c>
      <c r="L220" s="50" t="e">
        <f t="shared" ref="L220:AD220" si="1496">SUBSTITUTE(L219,CHAR(10),"")</f>
        <v>#REF!</v>
      </c>
      <c r="M220" s="52" t="e">
        <f t="shared" ref="M220:M283" si="1497">SUBSTITUTE(SUBSTITUTE(M219,CHAR(10),""),"/"," / ")</f>
        <v>#REF!</v>
      </c>
      <c r="N220" s="50" t="e">
        <f t="shared" ref="N220:AF220" si="1498">SUBSTITUTE(N219,CHAR(10),"")</f>
        <v>#REF!</v>
      </c>
      <c r="O220" s="52" t="e">
        <f t="shared" ref="O220:O283" si="1499">SUBSTITUTE(SUBSTITUTE(O219,CHAR(10),""),"/"," / ")</f>
        <v>#REF!</v>
      </c>
      <c r="P220" s="50" t="e">
        <f t="shared" ref="P220:AF220" si="1500">SUBSTITUTE(P219,CHAR(10),"")</f>
        <v>#REF!</v>
      </c>
      <c r="Q220" s="52" t="e">
        <f t="shared" ref="Q220:Q283" si="1501">SUBSTITUTE(SUBSTITUTE(Q219,CHAR(10),""),"/"," / ")</f>
        <v>#REF!</v>
      </c>
      <c r="R220" s="50" t="e">
        <f t="shared" ref="R220:AF220" si="1502">SUBSTITUTE(R219,CHAR(10),"")</f>
        <v>#REF!</v>
      </c>
      <c r="S220" s="52" t="e">
        <f t="shared" ref="S220:S283" si="1503">SUBSTITUTE(SUBSTITUTE(S219,CHAR(10),""),"/"," / ")</f>
        <v>#REF!</v>
      </c>
      <c r="T220" s="50" t="e">
        <f t="shared" ref="T220:AF220" si="1504">SUBSTITUTE(T219,CHAR(10),"")</f>
        <v>#REF!</v>
      </c>
      <c r="U220" s="52" t="e">
        <f t="shared" ref="U220:U283" si="1505">SUBSTITUTE(SUBSTITUTE(U219,CHAR(10),""),"/"," / ")</f>
        <v>#REF!</v>
      </c>
      <c r="V220" s="50" t="e">
        <f t="shared" ref="V220:AF220" si="1506">SUBSTITUTE(V219,CHAR(10),"")</f>
        <v>#REF!</v>
      </c>
      <c r="W220" s="52" t="e">
        <f t="shared" ref="W220:W283" si="1507">SUBSTITUTE(SUBSTITUTE(W219,CHAR(10),""),"/"," / ")</f>
        <v>#REF!</v>
      </c>
      <c r="Y220" s="86" t="s">
        <v>206</v>
      </c>
      <c r="Z220" s="122" t="e">
        <f t="shared" ref="Z220:Z283" si="1508">FIND(",",A221)</f>
        <v>#REF!</v>
      </c>
      <c r="AG220" s="98"/>
    </row>
    <row r="221" spans="1:33" ht="51" customHeight="1" thickBot="1" x14ac:dyDescent="0.3">
      <c r="A221" s="2" t="e">
        <f>SUBSTITUTE([1]Sheet1!A221,"/","7")</f>
        <v>#REF!</v>
      </c>
      <c r="B221" s="109" t="str">
        <f>IFERROR(VLOOKUP("*"&amp;Sheet1!B220&amp;" -"&amp;Sheet1!C220&amp;"*",Tabela3[[x]:[c]],1,FALSE),"0% -Sem Serviço")</f>
        <v>0% -Sem Serviço</v>
      </c>
      <c r="C221" s="110"/>
      <c r="D221" s="109" t="str">
        <f>IFERROR(VLOOKUP("*"&amp;Sheet1!D220&amp;" -"&amp;Sheet1!E220&amp;"*",Tabela3[[x]:[c]],1,FALSE),"0% -Sem Serviço")</f>
        <v>0% -Sem Serviço</v>
      </c>
      <c r="E221" s="110"/>
      <c r="F221" s="109" t="str">
        <f>IFERROR(VLOOKUP("*"&amp;Sheet1!F220&amp;" -"&amp;Sheet1!G220&amp;"*",Tabela3[[x]:[c]],1,FALSE),"0% -Sem Serviço")</f>
        <v>0% -Sem Serviço</v>
      </c>
      <c r="G221" s="110"/>
      <c r="H221" s="109" t="str">
        <f>IFERROR(VLOOKUP("*"&amp;Sheet1!H220&amp;" -"&amp;Sheet1!I220&amp;"*",Tabela3[[x]:[c]],1,FALSE),"0% -Sem Serviço")</f>
        <v>0% -Sem Serviço</v>
      </c>
      <c r="I221" s="110"/>
      <c r="J221" s="109" t="str">
        <f>IFERROR(VLOOKUP("*"&amp;Sheet1!J220&amp;" -"&amp;Sheet1!K220&amp;"*",Tabela3[[x]:[c]],1,FALSE),"0% -Sem Serviço")</f>
        <v>0% -Sem Serviço</v>
      </c>
      <c r="K221" s="110"/>
      <c r="L221" s="109" t="str">
        <f>IFERROR(VLOOKUP("*"&amp;Sheet1!L220&amp;" -"&amp;Sheet1!M220&amp;"*",Tabela3[[x]:[c]],1,FALSE),"0% -Sem Serviço")</f>
        <v>0% -Sem Serviço</v>
      </c>
      <c r="M221" s="110"/>
      <c r="N221" s="109" t="str">
        <f>IFERROR(VLOOKUP("*"&amp;Sheet1!N220&amp;" -"&amp;Sheet1!O220&amp;"*",Tabela3[[x]:[c]],1,FALSE),"0% -Sem Serviço")</f>
        <v>0% -Sem Serviço</v>
      </c>
      <c r="O221" s="110"/>
      <c r="P221" s="109" t="str">
        <f>IFERROR(VLOOKUP("*"&amp;Sheet1!P220&amp;" -"&amp;Sheet1!Q220&amp;"*",Tabela3[[x]:[c]],1,FALSE),"0% -Sem Serviço")</f>
        <v>0% -Sem Serviço</v>
      </c>
      <c r="Q221" s="110"/>
      <c r="R221" s="109" t="str">
        <f>IFERROR(VLOOKUP("*"&amp;Sheet1!R220&amp;" -"&amp;Sheet1!S220&amp;"*",Tabela3[[x]:[c]],1,FALSE),"0% -Sem Serviço")</f>
        <v>0% -Sem Serviço</v>
      </c>
      <c r="S221" s="110"/>
      <c r="T221" s="109" t="str">
        <f>IFERROR(VLOOKUP("*"&amp;Sheet1!T220&amp;" -"&amp;Sheet1!U220&amp;"*",Tabela3[[x]:[c]],1,FALSE),"0% -Sem Serviço")</f>
        <v>0% -Sem Serviço</v>
      </c>
      <c r="U221" s="110"/>
      <c r="V221" s="109" t="str">
        <f>IFERROR(VLOOKUP("*"&amp;Sheet1!V220&amp;" -"&amp;Sheet1!W220&amp;"*",Tabela2[[x]:[c]],1,FALSE),"0% -Sem Serviço")</f>
        <v>0% -Sem Serviço</v>
      </c>
      <c r="W221" s="110"/>
      <c r="Y221" s="87" t="e">
        <f t="shared" ref="Y221:Y284" si="1509">MID(A221,1,Z220-1)&amp;""&amp;MID(A221,Z220,3)</f>
        <v>#REF!</v>
      </c>
      <c r="Z221" s="123"/>
      <c r="AG221" s="98"/>
    </row>
    <row r="222" spans="1:33" ht="32.25" thickBot="1" x14ac:dyDescent="0.3">
      <c r="A222" s="2" t="e">
        <f>SUBSTITUTE([1]Sheet1!A222,"/","7")</f>
        <v>#REF!</v>
      </c>
      <c r="B222" s="49" t="s">
        <v>183</v>
      </c>
      <c r="C222" s="48" t="e">
        <f t="shared" ref="C222:C285" si="1510">IF($A$15="Manter",IF(B223=0,"Sem Impressão",IF(IFERROR(FIND("P",B223),0)&gt;0,"Preto",IF(IFERROR(FIND("S",B223),0)&gt;0,"Sem Impressão",IF(IFERROR(FIND("C",B223),0)&gt;0,"Cinza",IF(IFERROR(FIND("V",B223),0)&gt;0,"Vermelho",IF(IFERROR(FIND("A",B223),0)&gt;0,"Azul",IF(IFERROR(FIND("D",B223),0)&gt;0,"Dourado",IF(IFERROR(FIND("B",B223),0)&gt;0,"Branco","Sem Impressão")))))))),$A$15)</f>
        <v>#REF!</v>
      </c>
      <c r="D222" s="47" t="s">
        <v>184</v>
      </c>
      <c r="E222" s="48" t="e">
        <f t="shared" ref="E222:E285" si="1511">IF($A$16="Manter",IF(C223=0,"Sem Impressão",IF(IFERROR(FIND("P",C223),0)&gt;0,"Preto",IF(IFERROR(FIND("S",C223),0)&gt;0,"Sem Impressão",IF(IFERROR(FIND("C",C223),0)&gt;0,"Cinza",IF(IFERROR(FIND("V",C223),0)&gt;0,"Vermelho",IF(IFERROR(FIND("A",C223),0)&gt;0,"Azul",IF(IFERROR(FIND("D",C223),0)&gt;0,"Dourado",IF(IFERROR(FIND("B",C223),0)&gt;0,"Branco","Sem Impressão")))))))),$A$16)</f>
        <v>#REF!</v>
      </c>
      <c r="F222" s="47" t="s">
        <v>185</v>
      </c>
      <c r="G222" s="48" t="e">
        <f t="shared" ref="G222:G285" si="1512">IF($A$17="Manter",IF(D223=0,"Sem Impressão",IF(IFERROR(FIND("P",D223),0)&gt;0,"Preto",IF(IFERROR(FIND("S",D223),0)&gt;0,"Sem Impressão",IF(IFERROR(FIND("C",D223),0)&gt;0,"Cinza",IF(IFERROR(FIND("V",D223),0)&gt;0,"Vermelho",IF(IFERROR(FIND("A",D223),0)&gt;0,"Azul",IF(IFERROR(FIND("D",D223),0)&gt;0,"Dourado",IF(IFERROR(FIND("B",D223),0)&gt;0,"Branco","Sem Impressão")))))))),$A$17)</f>
        <v>#REF!</v>
      </c>
      <c r="H222" s="47" t="s">
        <v>186</v>
      </c>
      <c r="I222" s="48" t="e">
        <f t="shared" ref="I222:I285" si="1513">IF($A$18="Manter",IF(E223=0,"Sem Impressão",IF(IFERROR(FIND("P",E223),0)&gt;0,"Preto",IF(IFERROR(FIND("S",E223),0)&gt;0,"Sem Impressão",IF(IFERROR(FIND("C",E223),0)&gt;0,"Cinza",IF(IFERROR(FIND("V",E223),0)&gt;0,"Vermelho",IF(IFERROR(FIND("A",E223),0)&gt;0,"Azul",IF(IFERROR(FIND("D",E223),0)&gt;0,"Dourado",IF(IFERROR(FIND("B",E223),0)&gt;0,"Branco","Sem Impressão")))))))),$A$18)</f>
        <v>#REF!</v>
      </c>
      <c r="J222" s="47" t="s">
        <v>187</v>
      </c>
      <c r="K222" s="48" t="e">
        <f t="shared" ref="K222:K285" si="1514">IF($A$19="Manter",IF(F223=0,"Sem Impressão",IF(IFERROR(FIND("P",F223),0)&gt;0,"Preto",IF(IFERROR(FIND("S",F223),0)&gt;0,"Sem Impressão",IF(IFERROR(FIND("C",F223),0)&gt;0,"Cinza",IF(IFERROR(FIND("V",F223),0)&gt;0,"Vermelho",IF(IFERROR(FIND("A",F223),0)&gt;0,"Azul",IF(IFERROR(FIND("D",F223),0)&gt;0,"Dourado",IF(IFERROR(FIND("B",F223),0)&gt;0,"Branco","Sem Impressão")))))))),$A$19)</f>
        <v>#REF!</v>
      </c>
      <c r="L222" s="47" t="s">
        <v>188</v>
      </c>
      <c r="M222" s="48" t="e">
        <f t="shared" ref="M222:M285" si="1515">IF($A$20="Manter",IF(G223=0,"Sem Impressão",IF(IFERROR(FIND("P",G223),0)&gt;0,"Preto",IF(IFERROR(FIND("S",G223),0)&gt;0,"Sem Impressão",IF(IFERROR(FIND("C",G223),0)&gt;0,"Cinza",IF(IFERROR(FIND("V",G223),0)&gt;0,"Vermelho",IF(IFERROR(FIND("A",G223),0)&gt;0,"Azul",IF(IFERROR(FIND("D",G223),0)&gt;0,"Dourado",IF(IFERROR(FIND("B",G223),0)&gt;0,"Branco","Sem Impressão")))))))),$A$20)</f>
        <v>#REF!</v>
      </c>
      <c r="N222" s="47" t="s">
        <v>189</v>
      </c>
      <c r="O222" s="48" t="e">
        <f t="shared" ref="O222:O285" si="1516">IF($A$21="Manter",IF(H223=0,"Sem Impressão",IF(IFERROR(FIND("P",H223),0)&gt;0,"Preto",IF(IFERROR(FIND("S",H223),0)&gt;0,"Sem Impressão",IF(IFERROR(FIND("C",H223),0)&gt;0,"Cinza",IF(IFERROR(FIND("V",H223),0)&gt;0,"Vermelho",IF(IFERROR(FIND("A",H223),0)&gt;0,"Azul",IF(IFERROR(FIND("D",H223),0)&gt;0,"Dourado",IF(IFERROR(FIND("B",H223),0)&gt;0,"Branco","Sem Impressão")))))))),$A$21)</f>
        <v>#REF!</v>
      </c>
      <c r="AG222" s="98"/>
    </row>
    <row r="223" spans="1:33" ht="18.75" customHeight="1" thickBot="1" x14ac:dyDescent="0.3">
      <c r="A223" s="2" t="e">
        <f>[1]Sheet1!A223</f>
        <v>#REF!</v>
      </c>
      <c r="B223" s="49" t="e">
        <f>[1]Sheet1!B223</f>
        <v>#REF!</v>
      </c>
      <c r="C223" s="49" t="e">
        <f>[1]Sheet1!C223</f>
        <v>#REF!</v>
      </c>
      <c r="D223" s="49" t="e">
        <f>[1]Sheet1!D223</f>
        <v>#REF!</v>
      </c>
      <c r="E223" s="49" t="e">
        <f>[1]Sheet1!E223</f>
        <v>#REF!</v>
      </c>
      <c r="F223" s="49" t="e">
        <f>[1]Sheet1!F223</f>
        <v>#REF!</v>
      </c>
      <c r="G223" s="49" t="e">
        <f>[1]Sheet1!G223</f>
        <v>#REF!</v>
      </c>
      <c r="H223" s="49" t="e">
        <f>[1]Sheet1!H223</f>
        <v>#REF!</v>
      </c>
      <c r="L223" s="1"/>
      <c r="N223" s="1"/>
      <c r="P223" s="43"/>
      <c r="Q223" s="1"/>
      <c r="R223" s="1" t="s">
        <v>181</v>
      </c>
      <c r="S223" s="100" t="s">
        <v>153</v>
      </c>
      <c r="T223" s="64" t="s">
        <v>7</v>
      </c>
      <c r="U223" s="64" t="s">
        <v>4</v>
      </c>
      <c r="V223" s="65" t="s">
        <v>152</v>
      </c>
      <c r="AG223" s="98"/>
    </row>
    <row r="224" spans="1:33" ht="18.75" customHeight="1" thickBot="1" x14ac:dyDescent="0.3">
      <c r="A224" s="2" t="e">
        <f>[1]Sheet1!A224</f>
        <v>#REF!</v>
      </c>
      <c r="B224" s="43"/>
      <c r="C224" s="83" t="s">
        <v>202</v>
      </c>
      <c r="D224" s="83" t="s">
        <v>203</v>
      </c>
      <c r="E224" s="83" t="s">
        <v>204</v>
      </c>
      <c r="F224" s="84" t="s">
        <v>205</v>
      </c>
      <c r="G224" s="103" t="s">
        <v>155</v>
      </c>
      <c r="H224" s="69" t="s">
        <v>7</v>
      </c>
      <c r="I224" s="69" t="s">
        <v>3</v>
      </c>
      <c r="J224" s="69" t="s">
        <v>4</v>
      </c>
      <c r="K224" s="70" t="s">
        <v>6</v>
      </c>
      <c r="L224" s="94" t="s">
        <v>154</v>
      </c>
      <c r="M224" s="64" t="s">
        <v>139</v>
      </c>
      <c r="N224" s="64" t="s">
        <v>140</v>
      </c>
      <c r="O224" s="65" t="s">
        <v>141</v>
      </c>
      <c r="P224" s="1"/>
      <c r="Q224" s="1"/>
      <c r="R224" s="1"/>
      <c r="S224" s="101"/>
      <c r="T224" s="45">
        <v>1</v>
      </c>
      <c r="U224" s="45" t="e">
        <f t="shared" ref="U224" si="1517">FIND(" ",AD214)</f>
        <v>#REF!</v>
      </c>
      <c r="V224" s="66" t="e">
        <f t="shared" ref="V224" si="1518">FIND(CHAR(10),AD214)</f>
        <v>#REF!</v>
      </c>
      <c r="W224" s="119" t="s">
        <v>200</v>
      </c>
      <c r="X224" s="120"/>
      <c r="Y224" s="120"/>
      <c r="Z224" s="120"/>
      <c r="AA224" s="120"/>
      <c r="AB224" s="121"/>
      <c r="AG224" s="98"/>
    </row>
    <row r="225" spans="1:33" ht="18.75" customHeight="1" thickBot="1" x14ac:dyDescent="0.3">
      <c r="A225" s="2" t="e">
        <f>[1]Sheet1!A225</f>
        <v>#REF!</v>
      </c>
      <c r="B225" s="80" t="s">
        <v>201</v>
      </c>
      <c r="C225" s="81" t="e" cm="1">
        <f t="array" ref="C225">IF(AE226="Manter",IFERROR(IF(SUBSTITUTE(MID($A$10,AB225,AB226-AB225),CHAR(10),"")*1&gt;100,SUBSTITUTE(MID($A$10,AB225,AB226-AB225),CHAR(10),"")*1/100,SUBSTITUTE(MID($A$10,AB225,AB226-AB225),CHAR(10),"")*1),0),IF(AE226="Não",0,IF(AE226="Sim",_xlfn.IFS(AND(C211&gt;0,C211&lt;=22),0.5,AND(C211&gt;22,C211&lt;=32),0.7,AND(C211&gt;32,C211&lt;=40),0.7,AND(C211&gt;40,C211&lt;=50),0.9,C211&gt;50,1.5))))</f>
        <v>#REF!</v>
      </c>
      <c r="D225" s="81">
        <f t="shared" ref="D225" si="1519">IFERROR(IF(SUBSTITUTE(MID($A$10,AB226,AB227-AB226),CHAR(10),"")*1&gt;100,SUBSTITUTE(MID($A$10,AB226,AB227-AB226),CHAR(10),"")*1/100,SUBSTITUTE(MID($A$10,AB226,AB227-AB226),CHAR(10),"")*1),0)</f>
        <v>0</v>
      </c>
      <c r="E225" s="81">
        <f t="shared" ref="E225" si="1520">IFERROR(IF(SUBSTITUTE(MID($A$10,AB227,AB228-AB227),CHAR(10),"")*1&gt;100,SUBSTITUTE(MID($A$10,AB227,AB228-AB227),CHAR(10),"")*1/100,SUBSTITUTE(MID($A$10,AB227,AB228-AB227),CHAR(10),"")*1),0)</f>
        <v>0</v>
      </c>
      <c r="F225" s="82">
        <f t="shared" ref="F225" si="1521">IFERROR(IF(SUBSTITUTE(TRIM(MID($A$10,AB228,AB229-AB228)),CHAR(10),"")*1&gt;100,SUBSTITUTE(TRIM(MID($A$10,AB228,AB229-AB228)),CHAR(10),"")*1/100,SUBSTITUTE(TRIM(MID($A$10,AB228,AB229-AB228)),CHAR(10),"")*1),0)</f>
        <v>0</v>
      </c>
      <c r="G225" s="104"/>
      <c r="H225" s="44">
        <v>1</v>
      </c>
      <c r="I225" s="44" t="e">
        <f t="shared" ref="I225" si="1522">FIND(CHAR(10),A213)</f>
        <v>#REF!</v>
      </c>
      <c r="J225" s="44" t="e">
        <f t="shared" ref="J225" si="1523">FIND(" ",A213)</f>
        <v>#REF!</v>
      </c>
      <c r="K225" s="71"/>
      <c r="L225" s="95"/>
      <c r="M225" s="45">
        <v>1</v>
      </c>
      <c r="N225" s="45" t="e">
        <f t="shared" ref="N225" si="1524">FIND("%",A218)</f>
        <v>#REF!</v>
      </c>
      <c r="O225" s="66" t="e">
        <f t="shared" ref="O225" si="1525">FIND("%",A219)</f>
        <v>#REF!</v>
      </c>
      <c r="P225" s="106" t="s">
        <v>182</v>
      </c>
      <c r="Q225" s="74">
        <v>1</v>
      </c>
      <c r="R225" s="75" t="e">
        <f t="shared" ref="R225" si="1526">FIND(CHAR(10),A222,FIND(CHAR(10),A222)+1)</f>
        <v>#REF!</v>
      </c>
      <c r="S225" s="101"/>
      <c r="T225" s="45">
        <v>2</v>
      </c>
      <c r="U225" s="45" t="e">
        <f t="shared" ref="U225" si="1527">FIND(" ",AD214,FIND(" ",AD214)+1)</f>
        <v>#REF!</v>
      </c>
      <c r="V225" s="66" t="e">
        <f t="shared" ref="V225" si="1528">FIND(CHAR(10),AD214,FIND(CHAR(10),AD214)+1)</f>
        <v>#REF!</v>
      </c>
      <c r="W225" s="78"/>
      <c r="X225" s="46"/>
      <c r="Y225" s="46"/>
      <c r="Z225" s="46"/>
      <c r="AA225" s="46"/>
      <c r="AB225" s="54">
        <v>1</v>
      </c>
      <c r="AC225" s="64"/>
      <c r="AD225" s="64" t="s">
        <v>210</v>
      </c>
      <c r="AE225" s="64" t="s">
        <v>211</v>
      </c>
      <c r="AG225" s="98"/>
    </row>
    <row r="226" spans="1:33" ht="18.75" customHeight="1" thickBot="1" x14ac:dyDescent="0.3">
      <c r="A226" s="2" t="e">
        <f>[1]Sheet1!A226</f>
        <v>#REF!</v>
      </c>
      <c r="B226" s="100" t="s">
        <v>156</v>
      </c>
      <c r="C226" s="64" t="s">
        <v>0</v>
      </c>
      <c r="D226" s="64" t="s">
        <v>1</v>
      </c>
      <c r="E226" s="64"/>
      <c r="F226" s="65" t="s">
        <v>2</v>
      </c>
      <c r="G226" s="104"/>
      <c r="H226" s="44">
        <v>2</v>
      </c>
      <c r="I226" s="44" t="e">
        <f t="shared" ref="I226" si="1529">FIND(CHAR(10),A213,FIND(CHAR(10),A213)+1)</f>
        <v>#REF!</v>
      </c>
      <c r="J226" s="44" t="e">
        <f t="shared" ref="J226" si="1530">FIND(" ",A213,FIND(" ",A213)+1)</f>
        <v>#REF!</v>
      </c>
      <c r="K226" s="71" t="e">
        <f t="shared" ref="K226" si="1531">MID(A213,I226,I227-I226)</f>
        <v>#REF!</v>
      </c>
      <c r="L226" s="95"/>
      <c r="M226" s="45">
        <v>2</v>
      </c>
      <c r="N226" s="45" t="e">
        <f t="shared" ref="N226" si="1532">FIND("%",A218,FIND("%",A218)+1)</f>
        <v>#REF!</v>
      </c>
      <c r="O226" s="66" t="e">
        <f t="shared" ref="O226" si="1533">FIND("%",A219,FIND("%",A219)+1)</f>
        <v>#REF!</v>
      </c>
      <c r="P226" s="107"/>
      <c r="Q226" s="46">
        <v>2</v>
      </c>
      <c r="R226" s="54" t="e">
        <f t="shared" ref="R226" si="1534">FIND(CHAR(10),A222,FIND(CHAR(10),A222,FIND(CHAR(10),A222,FIND(CHAR(10),A222)+1)+1)+1)</f>
        <v>#REF!</v>
      </c>
      <c r="S226" s="101"/>
      <c r="T226" s="45">
        <v>3</v>
      </c>
      <c r="U226" s="45" t="e">
        <f t="shared" ref="U226" si="1535">FIND(" ",AD214,FIND(" ",AD214,FIND(" ",AD214)+1)+1)</f>
        <v>#REF!</v>
      </c>
      <c r="V226" s="66" t="e">
        <f t="shared" ref="V226" si="1536">FIND(CHAR(10),AD214,FIND(CHAR(10),AD214,FIND(CHAR(10),AD214)+1)+1)</f>
        <v>#REF!</v>
      </c>
      <c r="W226" s="78">
        <v>1</v>
      </c>
      <c r="X226" s="46" t="e">
        <f t="shared" ref="X226" si="1537">FIND(CHAR(10),A220)</f>
        <v>#REF!</v>
      </c>
      <c r="Y226" s="46" t="e">
        <f t="shared" ref="Y226" si="1538">X226</f>
        <v>#REF!</v>
      </c>
      <c r="Z226" s="46" t="e">
        <f t="shared" ref="Z226" si="1539">IF(Y226=Z225,"Não","Sim")</f>
        <v>#REF!</v>
      </c>
      <c r="AA226" s="46">
        <f t="shared" ref="AA226" si="1540">Z230-3</f>
        <v>-3</v>
      </c>
      <c r="AB226" s="54">
        <f t="shared" ref="AB226:AB227" si="1541">IFERROR(_xlfn.XLOOKUP(AA226,$W$16:$W$20,$Y$16:$Y$20),1)</f>
        <v>1</v>
      </c>
      <c r="AC226" s="64" t="s">
        <v>202</v>
      </c>
      <c r="AD226" s="64" t="e">
        <f>[1]Sheet1!$A$55</f>
        <v>#REF!</v>
      </c>
      <c r="AE226" s="64" t="e">
        <f>[1]Sheet1!$A$59</f>
        <v>#REF!</v>
      </c>
      <c r="AG226" s="98"/>
    </row>
    <row r="227" spans="1:33" ht="18.75" customHeight="1" thickBot="1" x14ac:dyDescent="0.3">
      <c r="A227" s="2" t="e">
        <f>[1]Sheet1!A227</f>
        <v>#REF!</v>
      </c>
      <c r="B227" s="101"/>
      <c r="C227" s="45" t="e">
        <f t="shared" ref="C227" si="1542">LEFT(A211,SEARCH(" ",A211))</f>
        <v>#REF!</v>
      </c>
      <c r="D227" s="45" t="e">
        <f t="shared" ref="D227:D290" si="1543">SUBSTITUTE(SUBSTITUTE(SUBSTITUTE(LEFT(C228,SEARCH(" ",C228)),".",",")," ",""),CHAR(10),"")*1</f>
        <v>#REF!</v>
      </c>
      <c r="E227" s="45"/>
      <c r="F227" s="66" t="e">
        <f t="shared" ref="F227:F290" si="1544">FIND(CHAR(10),C228)</f>
        <v>#REF!</v>
      </c>
      <c r="G227" s="104"/>
      <c r="H227" s="44">
        <v>3</v>
      </c>
      <c r="I227" s="44" t="e">
        <f t="shared" ref="I227" si="1545">FIND(CHAR(10),A213,FIND(CHAR(10),A213,FIND(CHAR(10),A213)+1)+1)</f>
        <v>#REF!</v>
      </c>
      <c r="J227" s="44" t="e">
        <f t="shared" ref="J227" si="1546">FIND(" ",A213,FIND(" ",A213,FIND(" ",A213)+1)+1)</f>
        <v>#REF!</v>
      </c>
      <c r="K227" s="71" t="e">
        <f t="shared" ref="K227:K290" si="1547">FIND(" ",K226)</f>
        <v>#REF!</v>
      </c>
      <c r="L227" s="95"/>
      <c r="M227" s="45">
        <v>3</v>
      </c>
      <c r="N227" s="45" t="e">
        <f t="shared" ref="N227" si="1548">FIND("%",A218,FIND("%",A218,FIND("%",A218)+1)+1)</f>
        <v>#REF!</v>
      </c>
      <c r="O227" s="66" t="e">
        <f t="shared" ref="O227" si="1549">FIND("%",A219,FIND("%",A219,FIND("%",A219)+1)+1)</f>
        <v>#REF!</v>
      </c>
      <c r="P227" s="107"/>
      <c r="Q227" s="46">
        <v>3</v>
      </c>
      <c r="R227" s="54" t="e">
        <f t="shared" ref="R227" si="1550">FIND(CHAR(10),A222,FIND(CHAR(10),A222,FIND(CHAR(10),A222,FIND(CHAR(10),A222,FIND(CHAR(10),A222,FIND(CHAR(10),A222)+1)+1)+1)+1)+1)</f>
        <v>#REF!</v>
      </c>
      <c r="S227" s="101"/>
      <c r="T227" s="45">
        <v>4</v>
      </c>
      <c r="U227" s="45" t="e">
        <f t="shared" ref="U227" si="1551">FIND(" ",AD214,FIND(" ",AD214,FIND(" ",AD214,FIND(" ",AD214)+1)+1)+1)</f>
        <v>#REF!</v>
      </c>
      <c r="V227" s="66" t="e">
        <f t="shared" ref="V227" si="1552">FIND(CHAR(10),AD214,FIND(CHAR(10),AD214,FIND(CHAR(10),AD214,FIND(CHAR(10),AD214)+1)+1)+1)</f>
        <v>#REF!</v>
      </c>
      <c r="W227" s="78">
        <v>2</v>
      </c>
      <c r="X227" s="46" t="e">
        <f t="shared" ref="X227" si="1553">FIND(CHAR(10),A220,X226+1)</f>
        <v>#REF!</v>
      </c>
      <c r="Y227" s="46" t="e">
        <f t="shared" ref="Y227" si="1554">IFERROR(X227,X226)</f>
        <v>#REF!</v>
      </c>
      <c r="Z227" s="46" t="e">
        <f t="shared" ref="Z227:Z229" si="1555">IF(Y227=Y226,"Não","Sim")</f>
        <v>#REF!</v>
      </c>
      <c r="AA227" s="46">
        <f t="shared" ref="AA227" si="1556">Z230-2</f>
        <v>-2</v>
      </c>
      <c r="AB227" s="54">
        <f t="shared" si="1541"/>
        <v>1</v>
      </c>
      <c r="AC227" s="64" t="s">
        <v>207</v>
      </c>
      <c r="AD227" s="64" t="e">
        <f>[1]Sheet1!$A$56</f>
        <v>#REF!</v>
      </c>
      <c r="AE227" s="64" t="e">
        <f>[1]Sheet1!$A$60</f>
        <v>#REF!</v>
      </c>
      <c r="AG227" s="98"/>
    </row>
    <row r="228" spans="1:33" ht="18.75" customHeight="1" thickBot="1" x14ac:dyDescent="0.3">
      <c r="A228" s="2" t="e">
        <f>[1]Sheet1!A228</f>
        <v>#REF!</v>
      </c>
      <c r="B228" s="101"/>
      <c r="C228" s="45" t="e">
        <f t="shared" ref="C228" si="1557">TRIM(MID(A211,LEN(C227),50))</f>
        <v>#REF!</v>
      </c>
      <c r="D228" s="45" t="e">
        <f t="shared" ref="D228:D291" si="1558">D227+1-1</f>
        <v>#REF!</v>
      </c>
      <c r="E228" s="45"/>
      <c r="F228" s="66" t="e">
        <f t="shared" ref="F228" si="1559">TRIM(MID(C228,LEN(F230),F227-LEN(D228)))</f>
        <v>#REF!</v>
      </c>
      <c r="G228" s="104"/>
      <c r="H228" s="44">
        <v>4</v>
      </c>
      <c r="I228" s="44" t="e">
        <f t="shared" ref="I228" si="1560">FIND(CHAR(10),A213,FIND(CHAR(10),A213,FIND(CHAR(10),A213,FIND(CHAR(10),A213)+1)+1)+1)</f>
        <v>#REF!</v>
      </c>
      <c r="J228" s="44" t="e">
        <f t="shared" ref="J228" si="1561">FIND(" ",A213,FIND(" ",A213,FIND(" ",A213,FIND(" ",A213)+1)+1)+1)</f>
        <v>#REF!</v>
      </c>
      <c r="K228" s="71"/>
      <c r="L228" s="95"/>
      <c r="M228" s="45">
        <v>4</v>
      </c>
      <c r="N228" s="45" t="e">
        <f t="shared" ref="N228" si="1562">FIND("%",A218,FIND("%",A218,FIND("%",A218,FIND("%",A218)+1)+1)+1)</f>
        <v>#REF!</v>
      </c>
      <c r="O228" s="66" t="e">
        <f t="shared" ref="O228" si="1563">FIND("%",A219,FIND("%",A219,FIND("%",A219,FIND("%",A219)+1)+1)+1)</f>
        <v>#REF!</v>
      </c>
      <c r="P228" s="107"/>
      <c r="Q228" s="46">
        <v>4</v>
      </c>
      <c r="R228" s="54" t="e">
        <f t="shared" ref="R228" si="1564">FIND(CHAR(10),A222,FIND(CHAR(10),A222,FIND(CHAR(10),A222,FIND(CHAR(10),A222,FIND(CHAR(10),A222,FIND(CHAR(10),A222,FIND(CHAR(10),A222,FIND(CHAR(10),A222)+1)+1)+1)+1)+1)+1)+1)</f>
        <v>#REF!</v>
      </c>
      <c r="S228" s="101"/>
      <c r="T228" s="45">
        <v>5</v>
      </c>
      <c r="U228" s="45" t="e">
        <f t="shared" ref="U228" si="1565">FIND(" ",AD214,FIND(" ",AD214,FIND(" ",AD214,FIND(" ",AD214,FIND(" ",AD214)+1)+1)+1)+1)</f>
        <v>#REF!</v>
      </c>
      <c r="V228" s="66" t="e">
        <f t="shared" ref="V228" si="1566">FIND(CHAR(10),AD214,FIND(CHAR(10),AD214,FIND(CHAR(10),AD214,FIND(CHAR(10),AD214,FIND(CHAR(10),AD214)+1)+1)+1)+1)</f>
        <v>#REF!</v>
      </c>
      <c r="W228" s="78">
        <v>3</v>
      </c>
      <c r="X228" s="46" t="e">
        <f t="shared" ref="X228" si="1567">FIND(CHAR(10),A220,X227+1)</f>
        <v>#REF!</v>
      </c>
      <c r="Y228" s="46" t="e">
        <f t="shared" ref="Y228" si="1568">IFERROR(X228,IFERROR(X227,X226))</f>
        <v>#REF!</v>
      </c>
      <c r="Z228" s="46" t="e">
        <f t="shared" si="1555"/>
        <v>#REF!</v>
      </c>
      <c r="AA228" s="46">
        <f t="shared" ref="AA228" si="1569">Z230-1</f>
        <v>-1</v>
      </c>
      <c r="AB228" s="54" t="e">
        <f t="shared" ref="AB228:AB229" si="1570">_xlfn.XLOOKUP(AA228,$W$16:$W$20,$Y$16:$Y$20)</f>
        <v>#N/A</v>
      </c>
      <c r="AC228" s="64" t="s">
        <v>208</v>
      </c>
      <c r="AD228" s="64" t="e">
        <f>[1]Sheet1!$A$57</f>
        <v>#REF!</v>
      </c>
      <c r="AE228" s="64" t="e">
        <f>[1]Sheet1!$A$61</f>
        <v>#REF!</v>
      </c>
      <c r="AG228" s="98"/>
    </row>
    <row r="229" spans="1:33" ht="18.75" customHeight="1" x14ac:dyDescent="0.25">
      <c r="A229" s="2" t="e">
        <f>[1]Sheet1!A229</f>
        <v>#REF!</v>
      </c>
      <c r="B229" s="101"/>
      <c r="C229" s="45" t="e">
        <f t="shared" ref="C229" si="1571">SUBSTITUTE(SUBSTITUTE(SUBSTITUTE(C227,CHAR(10),"")," ",""),".",",")*1</f>
        <v>#REF!</v>
      </c>
      <c r="D229" s="45"/>
      <c r="E229" s="45"/>
      <c r="F229" s="66" t="e">
        <f t="shared" ref="F229:F292" si="1572">SUBSTITUTE(SUBSTITUTE(SUBSTITUTE(F228,CHAR(10),"")," ",""),".",",")*1</f>
        <v>#REF!</v>
      </c>
      <c r="G229" s="104"/>
      <c r="H229" s="44">
        <v>5</v>
      </c>
      <c r="I229" s="44" t="e">
        <f t="shared" ref="I229" si="1573">FIND(CHAR(10),A213,FIND(CHAR(10),A213,FIND(CHAR(10),A213,FIND(CHAR(10),A213,FIND(CHAR(10),A213)+1)+1)+1)+1)</f>
        <v>#REF!</v>
      </c>
      <c r="J229" s="44" t="e">
        <f t="shared" ref="J229" si="1574">FIND(" ",A213,FIND(" ",A213,FIND(" ",A213,FIND(" ",A213,FIND(" ",A213)+1)+1)+1)+1)</f>
        <v>#REF!</v>
      </c>
      <c r="K229" s="71"/>
      <c r="L229" s="96"/>
      <c r="M229" s="45">
        <v>5</v>
      </c>
      <c r="N229" s="45" t="e">
        <f t="shared" ref="N229" si="1575">FIND("%",A218,FIND("%",A218,FIND("%",A218,FIND("%",A218,FIND("%",A218)+1)+1)+1)+1)</f>
        <v>#REF!</v>
      </c>
      <c r="O229" s="66" t="e">
        <f t="shared" ref="O229" si="1576">FIND("%",A219,FIND("%",A219,FIND("%",A219,FIND("%",A219,FIND("%",A219)+1)+1)+1)+1)</f>
        <v>#REF!</v>
      </c>
      <c r="P229" s="107"/>
      <c r="Q229" s="46">
        <v>5</v>
      </c>
      <c r="R229" s="54" t="e">
        <f t="shared" ref="R229" si="1577">FIND(CHAR(10),A222,FIND(CHAR(10),A222,FIND(CHAR(10),A222,FIND(CHAR(10),A222,FIND(CHAR(10),A222,FIND(CHAR(10),A222,FIND(CHAR(10),A222,FIND(CHAR(10),A222,FIND(CHAR(10),A222,FIND(CHAR(10),A222)+1)+1)+1)+1)+1)+1)+1)+1)+1)</f>
        <v>#REF!</v>
      </c>
      <c r="S229" s="101"/>
      <c r="T229" s="45">
        <v>6</v>
      </c>
      <c r="U229" s="45" t="e">
        <f t="shared" ref="U229" si="1578">FIND(" ",AD214,FIND(" ",AD214,FIND(" ",AD214,FIND(" ",AD214,FIND(" ",AD214,FIND(" ",AD214)+1)+1)+1)+1)+1)</f>
        <v>#REF!</v>
      </c>
      <c r="V229" s="66" t="e">
        <f t="shared" ref="V229" si="1579">FIND(CHAR(10),AD214,FIND(CHAR(10),AD214,FIND(CHAR(10),AD214,FIND(CHAR(10),AD214,FIND(CHAR(10),AD214,FIND(CHAR(10),AD214)+1)+1)+1)+1)+1)</f>
        <v>#REF!</v>
      </c>
      <c r="W229" s="78">
        <v>4</v>
      </c>
      <c r="X229" s="46" t="e">
        <f t="shared" ref="X229" si="1580">FIND(CHAR(10),A220,X228+1)</f>
        <v>#REF!</v>
      </c>
      <c r="Y229" s="46" t="e">
        <f t="shared" ref="Y229" si="1581">IFERROR(X230,IFERROR(X229,IFERROR(X228,IFERROR(X227,X226))))</f>
        <v>#REF!</v>
      </c>
      <c r="Z229" s="46" t="e">
        <f t="shared" si="1555"/>
        <v>#REF!</v>
      </c>
      <c r="AA229" s="46">
        <f t="shared" ref="AA229:AA292" si="1582">Z230</f>
        <v>0</v>
      </c>
      <c r="AB229" s="54" t="e">
        <f t="shared" si="1570"/>
        <v>#N/A</v>
      </c>
      <c r="AC229" s="64" t="s">
        <v>209</v>
      </c>
      <c r="AD229" s="64" t="e">
        <f>[1]Sheet1!$A$58</f>
        <v>#REF!</v>
      </c>
      <c r="AE229" s="64" t="e">
        <f>[1]Sheet1!$A$62</f>
        <v>#REF!</v>
      </c>
      <c r="AG229" s="98"/>
    </row>
    <row r="230" spans="1:33" ht="18.75" customHeight="1" thickBot="1" x14ac:dyDescent="0.3">
      <c r="A230" s="2" t="e">
        <f>[1]Sheet1!A230</f>
        <v>#REF!</v>
      </c>
      <c r="B230" s="102"/>
      <c r="C230" s="67"/>
      <c r="D230" s="67"/>
      <c r="E230" s="67"/>
      <c r="F230" s="68" t="e">
        <f t="shared" ref="F230" si="1583">LEFT(C228,SEARCH(" ",C228))</f>
        <v>#REF!</v>
      </c>
      <c r="G230" s="105"/>
      <c r="H230" s="72">
        <v>6</v>
      </c>
      <c r="I230" s="72" t="e">
        <f t="shared" ref="I230" si="1584">LEN(A213)</f>
        <v>#REF!</v>
      </c>
      <c r="J230" s="72"/>
      <c r="K230" s="73"/>
      <c r="L230" s="91" t="s">
        <v>2</v>
      </c>
      <c r="M230" s="92" t="s">
        <v>230</v>
      </c>
      <c r="N230" s="92" t="e">
        <f t="shared" ref="N230" si="1585">FIND("%",A222)</f>
        <v>#REF!</v>
      </c>
      <c r="O230" s="93"/>
      <c r="P230" s="108"/>
      <c r="Q230" s="76">
        <v>6</v>
      </c>
      <c r="R230" s="77" t="e">
        <f t="shared" ref="R230" si="1586">FIND(CHAR(10),A222,FIND(CHAR(10),A222,FIND(CHAR(10),A222,FIND(CHAR(10),A222,FIND(CHAR(10),A222,FIND(CHAR(10),A222,FIND(CHAR(10),A222,FIND(CHAR(10),A222,FIND(CHAR(10),A222,FIND(CHAR(10),A222,FIND(CHAR(10),A222)+1)+1)+1)+1)+1)+1)+1)+1)+1)+1)</f>
        <v>#REF!</v>
      </c>
      <c r="S230" s="102"/>
      <c r="T230" s="67">
        <v>7</v>
      </c>
      <c r="U230" s="67" t="e">
        <f t="shared" ref="U230" si="1587">FIND(" ",AD214,FIND(" ",AD214,FIND(" ",AD214,FIND(" ",AD214,FIND(" ",AD214,FIND(" ",AD214,FIND(" ",AD214)+1)+1)+1)+1)+1)+1)</f>
        <v>#REF!</v>
      </c>
      <c r="V230" s="68" t="e">
        <f t="shared" ref="V230" si="1588">FIND(CHAR(10),AD214,FIND(CHAR(10),AD214,FIND(CHAR(10),AD214,FIND(CHAR(10),AD214,FIND(CHAR(10),AD214,FIND(CHAR(10),AD214,FIND(CHAR(10),AD214)+1)+1)+1)+1)+1)+1)</f>
        <v>#REF!</v>
      </c>
      <c r="W230" s="79">
        <v>5</v>
      </c>
      <c r="X230" s="76" t="e">
        <f t="shared" ref="X230" si="1589">FIND(CHAR(10),A220,X229+1)</f>
        <v>#REF!</v>
      </c>
      <c r="Y230" s="76"/>
      <c r="Z230" s="76">
        <f t="shared" ref="Z230" si="1590">COUNTIF(Z226:Z229,"SIM")</f>
        <v>0</v>
      </c>
      <c r="AA230" s="76"/>
      <c r="AB230" s="77"/>
      <c r="AG230" s="98"/>
    </row>
    <row r="231" spans="1:33" ht="15.75" thickBot="1" x14ac:dyDescent="0.3">
      <c r="A231" s="2" t="e">
        <f>[1]Sheet1!A231</f>
        <v>#REF!</v>
      </c>
      <c r="B231" s="4"/>
      <c r="C231" s="4"/>
      <c r="D231" s="4"/>
      <c r="E231" s="21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21"/>
      <c r="Q231" s="4"/>
      <c r="R231" s="4"/>
      <c r="S231" s="4"/>
      <c r="T231" s="4"/>
      <c r="U231" s="4"/>
      <c r="V231" s="5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99"/>
    </row>
    <row r="232" spans="1:33" ht="24.75" thickTop="1" thickBot="1" x14ac:dyDescent="0.3">
      <c r="A232" s="2" t="e">
        <f>[1]Sheet1!A232</f>
        <v>#REF!</v>
      </c>
      <c r="B232" s="18" t="s">
        <v>0</v>
      </c>
      <c r="C232" s="16" t="e">
        <f t="shared" ref="C232" si="1591">IF(C250&gt;100,C250/10,C250)</f>
        <v>#REF!</v>
      </c>
      <c r="D232" s="15" t="s">
        <v>1</v>
      </c>
      <c r="E232" s="16" t="e">
        <f t="shared" ref="E232" si="1592">IF(D249&gt;100,D249/10,D249)</f>
        <v>#REF!</v>
      </c>
      <c r="F232" s="13" t="s">
        <v>2</v>
      </c>
      <c r="G232" s="14" t="e">
        <f t="shared" ref="G232" si="1593">IF(F250&gt;10,F250/10,F250)</f>
        <v>#REF!</v>
      </c>
      <c r="H232" s="3"/>
      <c r="I232" s="3"/>
      <c r="J232" s="3"/>
      <c r="K232" s="3"/>
      <c r="L232" s="3"/>
      <c r="M232" s="3"/>
      <c r="N232" s="3"/>
      <c r="O232" s="3"/>
      <c r="R232" s="3"/>
      <c r="S232" s="3"/>
      <c r="T232" s="3"/>
      <c r="U232" s="3"/>
      <c r="AG232" s="97">
        <v>12</v>
      </c>
    </row>
    <row r="233" spans="1:33" ht="30" thickTop="1" thickBot="1" x14ac:dyDescent="0.3">
      <c r="A233" s="2" t="e">
        <f>[1]Sheet1!A233</f>
        <v>#REF!</v>
      </c>
      <c r="B233" s="19" t="s">
        <v>5</v>
      </c>
      <c r="C233" s="63" t="e">
        <f t="shared" ref="C233:C296" si="1594">SUBSTITUTE(SUBSTITUTE(A233,CHAR(10),"")," ","")</f>
        <v>#REF!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R233" s="1"/>
      <c r="S233" s="1"/>
      <c r="T233" s="1"/>
      <c r="U233" s="1"/>
      <c r="AG233" s="98"/>
    </row>
    <row r="234" spans="1:33" ht="16.5" thickTop="1" thickBot="1" x14ac:dyDescent="0.3">
      <c r="A234" s="2" t="e">
        <f>[1]Sheet1!A234</f>
        <v>#REF!</v>
      </c>
      <c r="B234" s="22" t="s">
        <v>158</v>
      </c>
      <c r="C234" s="56" t="e">
        <f t="shared" ref="C234" si="1595">SUBSTITUTE(SUBSTITUTE(MID(A234,1,J246-1),CHAR(10),"")," ","")</f>
        <v>#REF!</v>
      </c>
      <c r="D234" s="23" t="s">
        <v>159</v>
      </c>
      <c r="E234" s="55" t="e">
        <f t="shared" ref="E234" si="1596">SUBSTITUTE(SUBSTITUTE(MID(A234,J246,I246-J246),CHAR(10),"")," ","")</f>
        <v>#REF!</v>
      </c>
      <c r="F234" s="6" t="s">
        <v>160</v>
      </c>
      <c r="G234" s="7" t="e">
        <f t="shared" ref="G234" si="1597">SUBSTITUTE(SUBSTITUTE(MID(A234,I246,J247-I246),CHAR(10),"")," ","")</f>
        <v>#REF!</v>
      </c>
      <c r="H234" s="9" t="s">
        <v>161</v>
      </c>
      <c r="I234" s="10" t="e">
        <f t="shared" ref="I234" si="1598">SUBSTITUTE(SUBSTITUTE(MID(A234,J247,I247-J247),CHAR(10),"")," ","")</f>
        <v>#REF!</v>
      </c>
      <c r="J234" s="6" t="s">
        <v>162</v>
      </c>
      <c r="K234" s="11" t="e">
        <f t="shared" ref="K234" si="1599">SUBSTITUTE(SUBSTITUTE(MID(A234,I247,J248-I247),CHAR(10),"")," ","")</f>
        <v>#REF!</v>
      </c>
      <c r="L234" s="8" t="s">
        <v>164</v>
      </c>
      <c r="M234" s="10" t="e">
        <f t="shared" ref="M234" si="1600">SUBSTITUTE(SUBSTITUTE(MID(K247,K248,6),CHAR(10),"")," ","")</f>
        <v>#REF!</v>
      </c>
      <c r="N234" s="6" t="s">
        <v>165</v>
      </c>
      <c r="O234" s="11" t="e">
        <f t="shared" ref="O234" si="1601">SUBSTITUTE(SUBSTITUTE(MID(A234,I248,J249-I248),CHAR(10),"")," ","")</f>
        <v>#REF!</v>
      </c>
      <c r="P234" s="8" t="s">
        <v>166</v>
      </c>
      <c r="Q234" s="12" t="e">
        <f t="shared" ref="Q234" si="1602">SUBSTITUTE(SUBSTITUTE(MID(A234,J249,I249-J249),CHAR(10),"")," ","")</f>
        <v>#REF!</v>
      </c>
      <c r="R234" s="6" t="s">
        <v>167</v>
      </c>
      <c r="S234" s="11" t="e">
        <f t="shared" ref="S234" si="1603">SUBSTITUTE(SUBSTITUTE(MID(A234,I249,J250-I249),CHAR(10),"")," ","")</f>
        <v>#REF!</v>
      </c>
      <c r="T234" s="8" t="s">
        <v>168</v>
      </c>
      <c r="U234" s="12" t="e">
        <f t="shared" ref="U234" si="1604">SUBSTITUTE(SUBSTITUTE(MID(A234,J250,I250-J250),CHAR(10),"")," ","")</f>
        <v>#REF!</v>
      </c>
      <c r="AG234" s="98"/>
    </row>
    <row r="235" spans="1:33" ht="16.5" thickTop="1" thickBot="1" x14ac:dyDescent="0.3">
      <c r="A235" s="2" t="e">
        <f>[1]Sheet1!A235</f>
        <v>#REF!</v>
      </c>
      <c r="B235" s="61" t="s">
        <v>157</v>
      </c>
      <c r="C235" s="62">
        <f t="shared" ref="C235" si="1605">IFERROR(SUBSTITUTE(SUBSTITUTE(MID(AD235,1,U245-1),CHAR(10),"")," ","")*1,0)</f>
        <v>0</v>
      </c>
      <c r="D235" s="59" t="s">
        <v>169</v>
      </c>
      <c r="E235" s="60">
        <f t="shared" ref="E235" si="1606">IFERROR(SUBSTITUTE(SUBSTITUTE(MID(AD235,U245,V245-U245),CHAR(10),"")," ","")*1,0)</f>
        <v>0</v>
      </c>
      <c r="F235" s="57" t="s">
        <v>170</v>
      </c>
      <c r="G235" s="35">
        <f t="shared" ref="G235" si="1607">IFERROR(SUBSTITUTE(SUBSTITUTE(MID(AD235,V245,U246-V245),CHAR(10),"")," ","")*1,0)</f>
        <v>0</v>
      </c>
      <c r="H235" s="26" t="s">
        <v>171</v>
      </c>
      <c r="I235" s="27">
        <f t="shared" ref="I235" si="1608">IFERROR(SUBSTITUTE(SUBSTITUTE(MID(AD235,U246,V246-U246),CHAR(10),"")," ","")*1,0)</f>
        <v>0</v>
      </c>
      <c r="J235" s="28" t="s">
        <v>172</v>
      </c>
      <c r="K235" s="36">
        <f t="shared" ref="K235" si="1609">IFERROR(SUBSTITUTE(SUBSTITUTE(MID(AD235,V246,U247-V246),CHAR(10),"")," ","")*1,0)</f>
        <v>0</v>
      </c>
      <c r="L235" s="37" t="s">
        <v>173</v>
      </c>
      <c r="M235" s="38">
        <f t="shared" ref="M235" si="1610">IFERROR(SUBSTITUTE(SUBSTITUTE(MID(AD235,U247,V247-U247),CHAR(10),"")," ","")*1,0)</f>
        <v>0</v>
      </c>
      <c r="N235" s="28" t="s">
        <v>163</v>
      </c>
      <c r="O235" s="25">
        <f t="shared" ref="O235" si="1611">IFERROR(SUBSTITUTE(SUBSTITUTE(MID(AD235,V247,U248-V247),CHAR(10),"")," ","")*1,0)</f>
        <v>0</v>
      </c>
      <c r="P235" s="39" t="s">
        <v>174</v>
      </c>
      <c r="Q235" s="40">
        <f t="shared" ref="Q235" si="1612">IFERROR(SUBSTITUTE(SUBSTITUTE(MID(AD235,U248,V248-U248),CHAR(10),"")," ","")*1,0)</f>
        <v>0</v>
      </c>
      <c r="R235" s="41" t="s">
        <v>175</v>
      </c>
      <c r="S235" s="25">
        <f t="shared" ref="S235" si="1613">IFERROR(SUBSTITUTE(SUBSTITUTE(MID(AD235,V248,U249-V248),CHAR(10),"")," ","")*1,0)</f>
        <v>0</v>
      </c>
      <c r="T235" s="26" t="s">
        <v>176</v>
      </c>
      <c r="U235" s="42">
        <f t="shared" ref="U235" si="1614">IFERROR(SUBSTITUTE(SUBSTITUTE(MID(AD235,U249,V249-U249),CHAR(10),"")," ","")*1,0)</f>
        <v>0</v>
      </c>
      <c r="V235" s="29" t="s">
        <v>177</v>
      </c>
      <c r="W235" s="30">
        <f t="shared" ref="W235" si="1615">IFERROR(SUBSTITUTE(SUBSTITUTE(MID(AD235,V249,U250-V249),CHAR(10),"")," ","")*1,0)</f>
        <v>0</v>
      </c>
      <c r="X235" s="31" t="s">
        <v>178</v>
      </c>
      <c r="Y235" s="32">
        <f t="shared" ref="Y235" si="1616">IFERROR(SUBSTITUTE(SUBSTITUTE(MID(AD235,U250,V250-U250),CHAR(10),"")," ","")*1,0)</f>
        <v>0</v>
      </c>
      <c r="Z235" s="33" t="s">
        <v>179</v>
      </c>
      <c r="AA235" s="30">
        <f t="shared" ref="AA235" si="1617">IFERROR(SUBSTITUTE(SUBSTITUTE(MID(AD235,V250,U251-V250),CHAR(10),"")," ","")*1,0)</f>
        <v>0</v>
      </c>
      <c r="AB235" s="31" t="s">
        <v>180</v>
      </c>
      <c r="AC235" s="34">
        <f t="shared" ref="AC235" si="1618">IFERROR(SUBSTITUTE(SUBSTITUTE(MID(AD235,U251,V251-U251),CHAR(10),"")," ","")*1,0)</f>
        <v>0</v>
      </c>
      <c r="AD235" s="85" t="e">
        <f t="shared" ref="AD235:AD298" si="1619">SUBSTITUTE(SUBSTITUTE(TRIM(SUBSTITUTE(A235,CHAR(32)," ")),")",5),"§",5)</f>
        <v>#REF!</v>
      </c>
      <c r="AG235" s="98"/>
    </row>
    <row r="236" spans="1:33" ht="29.25" thickBot="1" x14ac:dyDescent="0.3">
      <c r="A236" s="2" t="e">
        <f>[1]Sheet1!A236</f>
        <v>#REF!</v>
      </c>
      <c r="B236" s="24" t="s">
        <v>8</v>
      </c>
      <c r="C236" s="58" t="e">
        <f t="shared" ref="C236:C299" si="1620">SUBSTITUTE(SUBSTITUTE(IF(OR(LEN(A236)&gt;LEN(SUBSTITUTE(A236,"S","")),LEN(A236)&gt;LEN(SUBSTITUTE(A236,"e","")),LEN(A236)&gt;LEN(SUBSTITUTE(A236,"m","")),LEN(A236)&gt;LEN(SUBSTITUTE(A236,"i","")),LEN(A236)&gt;LEN(SUBSTITUTE(A236,"m","")),LEN(A236)&gt;LEN(SUBSTITUTE(A236,"p","")),LEN(A236)&gt;LEN(SUBSTITUTE(A236,"r","")),LEN(A236)&gt;LEN(SUBSTITUTE(A236,"e","")),LEN(A236)&gt;LEN(SUBSTITUTE(A236,"s","")),LEN(A236)&gt;LEN(SUBSTITUTE(A236,"ã","")),LEN(A236)&gt;LEN(SUBSTITUTE(A236,"o",""))),"Sem Impressão",A236),CHAR(10),"")," ","")</f>
        <v>#REF!</v>
      </c>
      <c r="AG236" s="98"/>
    </row>
    <row r="237" spans="1:33" ht="106.5" customHeight="1" thickTop="1" thickBot="1" x14ac:dyDescent="0.3">
      <c r="A237" s="2" t="e">
        <f>[1]Sheet1!A237</f>
        <v>#REF!</v>
      </c>
      <c r="B237" s="20" t="s">
        <v>9</v>
      </c>
      <c r="C237" s="14" t="e">
        <f t="shared" ref="C237:C300" si="1621">SUBSTITUTE(SUBSTITUTE(A237,CHAR(10),"")," ","")</f>
        <v>#REF!</v>
      </c>
      <c r="D237" s="1"/>
      <c r="Z237" s="2"/>
      <c r="AG237" s="98"/>
    </row>
    <row r="238" spans="1:33" ht="30" thickTop="1" thickBot="1" x14ac:dyDescent="0.3">
      <c r="A238" s="2" t="e">
        <f>[1]Sheet1!A238</f>
        <v>#REF!</v>
      </c>
      <c r="B238" s="19" t="s">
        <v>10</v>
      </c>
      <c r="C238" s="17" t="e">
        <f t="shared" ref="C238:C301" si="1622">IF(IF(OR((LEN(A238)&gt;LEN(SUBSTITUTE(A238,"R",""))),(LEN(A238)&gt;LEN(SUBSTITUTE(A238,"v",""))),(LEN(A238)&gt;LEN(SUBSTITUTE(A238,"d","")))),"Revenda","Cliente")=IF(OR((LEN(A238)&gt;LEN(SUBSTITUTE(A238,"C",""))),(LEN(A238)&gt;LEN(SUBSTITUTE(A238,"l",""))),(LEN(A238)&gt;LEN(SUBSTITUTE(A238,"i",""))),(LEN(A238)&gt;LEN(SUBSTITUTE(A238,"t","")))),"Cliente","Revenda"),IF(OR((LEN(A238)&gt;LEN(SUBSTITUTE(A238,"R",""))),(LEN(A238)&gt;LEN(SUBSTITUTE(A238,"v",""))),(LEN(A238)&gt;LEN(SUBSTITUTE(A238,"d","")))),"Revenda","Cliente"),"ERRO!")</f>
        <v>#REF!</v>
      </c>
      <c r="D238" s="1"/>
      <c r="E238" s="1"/>
      <c r="J238" s="1"/>
      <c r="K238" s="1"/>
      <c r="L238" s="1"/>
      <c r="Q238" s="1"/>
      <c r="AG238" s="98"/>
    </row>
    <row r="239" spans="1:33" x14ac:dyDescent="0.25">
      <c r="A239" s="2" t="e">
        <f>[1]Sheet1!A239</f>
        <v>#REF!</v>
      </c>
      <c r="B239" s="113" t="s">
        <v>142</v>
      </c>
      <c r="C239" s="114"/>
      <c r="D239" s="111" t="s">
        <v>143</v>
      </c>
      <c r="E239" s="112"/>
      <c r="F239" s="113" t="s">
        <v>144</v>
      </c>
      <c r="G239" s="114"/>
      <c r="H239" s="111" t="s">
        <v>145</v>
      </c>
      <c r="I239" s="112"/>
      <c r="J239" s="113" t="s">
        <v>146</v>
      </c>
      <c r="K239" s="114"/>
      <c r="L239" s="111" t="s">
        <v>147</v>
      </c>
      <c r="M239" s="112"/>
      <c r="N239" s="113" t="s">
        <v>148</v>
      </c>
      <c r="O239" s="114"/>
      <c r="P239" s="111" t="s">
        <v>149</v>
      </c>
      <c r="Q239" s="112"/>
      <c r="R239" s="113" t="s">
        <v>150</v>
      </c>
      <c r="S239" s="114"/>
      <c r="T239" s="111" t="s">
        <v>151</v>
      </c>
      <c r="U239" s="112"/>
      <c r="V239" s="113" t="s">
        <v>2</v>
      </c>
      <c r="W239" s="114"/>
      <c r="Y239" s="2"/>
      <c r="AG239" s="98"/>
    </row>
    <row r="240" spans="1:33" ht="15.75" thickBot="1" x14ac:dyDescent="0.3">
      <c r="A240" s="2" t="e">
        <f>[1]Sheet1!A240</f>
        <v>#REF!</v>
      </c>
      <c r="B240" s="50" t="e">
        <f t="shared" ref="B240" si="1623">MID(A239,N246-3,4)</f>
        <v>#REF!</v>
      </c>
      <c r="C240" s="51" t="e">
        <f t="shared" ref="C240" si="1624">MID(A239,N246+3,5)</f>
        <v>#REF!</v>
      </c>
      <c r="D240" s="53" t="e">
        <f t="shared" ref="D240" si="1625">MID(A240,O246-3,4)</f>
        <v>#REF!</v>
      </c>
      <c r="E240" s="54" t="e">
        <f t="shared" ref="E240" si="1626">MID(A240,O246+3,5)</f>
        <v>#REF!</v>
      </c>
      <c r="F240" s="50" t="e">
        <f t="shared" ref="F240" si="1627">MID(A239,N247-3,4)</f>
        <v>#REF!</v>
      </c>
      <c r="G240" s="51" t="e">
        <f t="shared" ref="G240" si="1628">MID(A239,N247+3,5)</f>
        <v>#REF!</v>
      </c>
      <c r="H240" s="53" t="e">
        <f t="shared" ref="H240" si="1629">MID(A240,O247-3,4)</f>
        <v>#REF!</v>
      </c>
      <c r="I240" s="54" t="e">
        <f t="shared" ref="I240" si="1630">MID(A240,O247+3,5)</f>
        <v>#REF!</v>
      </c>
      <c r="J240" s="50" t="e">
        <f t="shared" ref="J240" si="1631">MID(A239,N248-3,4)</f>
        <v>#REF!</v>
      </c>
      <c r="K240" s="51" t="e">
        <f t="shared" ref="K240" si="1632">MID(A239,N248+3,5)</f>
        <v>#REF!</v>
      </c>
      <c r="L240" s="53" t="e">
        <f t="shared" ref="L240" si="1633">MID(A240,O248-3,4)</f>
        <v>#REF!</v>
      </c>
      <c r="M240" s="54" t="e">
        <f t="shared" ref="M240" si="1634">MID(A240,O248+3,5)</f>
        <v>#REF!</v>
      </c>
      <c r="N240" s="50" t="e">
        <f t="shared" ref="N240" si="1635">MID(A239,N249-3,4)</f>
        <v>#REF!</v>
      </c>
      <c r="O240" s="51" t="e">
        <f t="shared" ref="O240" si="1636">MID(A239,N249+3,5)</f>
        <v>#REF!</v>
      </c>
      <c r="P240" s="53" t="e">
        <f t="shared" ref="P240" si="1637">MID(A240,O249-3,4)</f>
        <v>#REF!</v>
      </c>
      <c r="Q240" s="54" t="e">
        <f t="shared" ref="Q240" si="1638">MID(A240,O249+3,5)</f>
        <v>#REF!</v>
      </c>
      <c r="R240" s="50" t="e">
        <f t="shared" ref="R240" si="1639">MID(A239,N250-3,4)</f>
        <v>#REF!</v>
      </c>
      <c r="S240" s="51" t="e">
        <f t="shared" ref="S240" si="1640">MID(A239,N250+3,5)</f>
        <v>#REF!</v>
      </c>
      <c r="T240" s="53" t="e">
        <f t="shared" ref="T240" si="1641">MID(A240,O250-3,4)</f>
        <v>#REF!</v>
      </c>
      <c r="U240" s="54" t="e">
        <f t="shared" ref="U240" si="1642">MID(A240,O250+3,5)</f>
        <v>#REF!</v>
      </c>
      <c r="V240" s="50" t="e">
        <f t="shared" ref="V240" si="1643">MID(A243,N251-2,3)</f>
        <v>#REF!</v>
      </c>
      <c r="W240" s="51" t="e">
        <f t="shared" ref="W240" si="1644">MID(A243,N251+3,5)</f>
        <v>#REF!</v>
      </c>
      <c r="AG240" s="98"/>
    </row>
    <row r="241" spans="1:33" ht="29.25" thickBot="1" x14ac:dyDescent="0.3">
      <c r="A241" s="2" t="e">
        <f>[1]Sheet1!A241</f>
        <v>#REF!</v>
      </c>
      <c r="B241" s="50" t="e">
        <f t="shared" ref="B241:B304" si="1645">SUBSTITUTE(B240,CHAR(10),"")</f>
        <v>#REF!</v>
      </c>
      <c r="C241" s="52" t="e">
        <f t="shared" ref="C241:C304" si="1646">SUBSTITUTE(SUBSTITUTE(C240,CHAR(10),""),"/"," / ")</f>
        <v>#REF!</v>
      </c>
      <c r="D241" s="50" t="e">
        <f t="shared" ref="D241:V241" si="1647">SUBSTITUTE(D240,CHAR(10),"")</f>
        <v>#REF!</v>
      </c>
      <c r="E241" s="52" t="e">
        <f t="shared" ref="E241:E304" si="1648">SUBSTITUTE(SUBSTITUTE(E240,CHAR(10),""),"/"," / ")</f>
        <v>#REF!</v>
      </c>
      <c r="F241" s="50" t="e">
        <f t="shared" ref="F241:X241" si="1649">SUBSTITUTE(F240,CHAR(10),"")</f>
        <v>#REF!</v>
      </c>
      <c r="G241" s="52" t="e">
        <f t="shared" ref="G241:G304" si="1650">SUBSTITUTE(SUBSTITUTE(G240,CHAR(10),""),"/"," / ")</f>
        <v>#REF!</v>
      </c>
      <c r="H241" s="50" t="e">
        <f t="shared" ref="H241:Z241" si="1651">SUBSTITUTE(H240,CHAR(10),"")</f>
        <v>#REF!</v>
      </c>
      <c r="I241" s="52" t="e">
        <f t="shared" ref="I241:I304" si="1652">SUBSTITUTE(SUBSTITUTE(I240,CHAR(10),""),"/"," / ")</f>
        <v>#REF!</v>
      </c>
      <c r="J241" s="50" t="e">
        <f t="shared" ref="J241:AB241" si="1653">SUBSTITUTE(J240,CHAR(10),"")</f>
        <v>#REF!</v>
      </c>
      <c r="K241" s="52" t="e">
        <f t="shared" ref="K241:K304" si="1654">SUBSTITUTE(SUBSTITUTE(K240,CHAR(10),""),"/"," / ")</f>
        <v>#REF!</v>
      </c>
      <c r="L241" s="50" t="e">
        <f t="shared" ref="L241:AD241" si="1655">SUBSTITUTE(L240,CHAR(10),"")</f>
        <v>#REF!</v>
      </c>
      <c r="M241" s="52" t="e">
        <f t="shared" ref="M241:M304" si="1656">SUBSTITUTE(SUBSTITUTE(M240,CHAR(10),""),"/"," / ")</f>
        <v>#REF!</v>
      </c>
      <c r="N241" s="50" t="e">
        <f t="shared" ref="N241:AF241" si="1657">SUBSTITUTE(N240,CHAR(10),"")</f>
        <v>#REF!</v>
      </c>
      <c r="O241" s="52" t="e">
        <f t="shared" ref="O241:O304" si="1658">SUBSTITUTE(SUBSTITUTE(O240,CHAR(10),""),"/"," / ")</f>
        <v>#REF!</v>
      </c>
      <c r="P241" s="50" t="e">
        <f t="shared" ref="P241:AF241" si="1659">SUBSTITUTE(P240,CHAR(10),"")</f>
        <v>#REF!</v>
      </c>
      <c r="Q241" s="52" t="e">
        <f t="shared" ref="Q241:Q304" si="1660">SUBSTITUTE(SUBSTITUTE(Q240,CHAR(10),""),"/"," / ")</f>
        <v>#REF!</v>
      </c>
      <c r="R241" s="50" t="e">
        <f t="shared" ref="R241:AF241" si="1661">SUBSTITUTE(R240,CHAR(10),"")</f>
        <v>#REF!</v>
      </c>
      <c r="S241" s="52" t="e">
        <f t="shared" ref="S241:S304" si="1662">SUBSTITUTE(SUBSTITUTE(S240,CHAR(10),""),"/"," / ")</f>
        <v>#REF!</v>
      </c>
      <c r="T241" s="50" t="e">
        <f t="shared" ref="T241:AF241" si="1663">SUBSTITUTE(T240,CHAR(10),"")</f>
        <v>#REF!</v>
      </c>
      <c r="U241" s="52" t="e">
        <f t="shared" ref="U241:U304" si="1664">SUBSTITUTE(SUBSTITUTE(U240,CHAR(10),""),"/"," / ")</f>
        <v>#REF!</v>
      </c>
      <c r="V241" s="50" t="e">
        <f t="shared" ref="V241:AF241" si="1665">SUBSTITUTE(V240,CHAR(10),"")</f>
        <v>#REF!</v>
      </c>
      <c r="W241" s="52" t="e">
        <f t="shared" ref="W241:W304" si="1666">SUBSTITUTE(SUBSTITUTE(W240,CHAR(10),""),"/"," / ")</f>
        <v>#REF!</v>
      </c>
      <c r="Y241" s="86" t="s">
        <v>206</v>
      </c>
      <c r="Z241" s="122" t="e">
        <f t="shared" ref="Z241:Z304" si="1667">FIND(",",A242)</f>
        <v>#REF!</v>
      </c>
      <c r="AG241" s="98"/>
    </row>
    <row r="242" spans="1:33" ht="15.75" customHeight="1" thickBot="1" x14ac:dyDescent="0.3">
      <c r="A242" s="2" t="e">
        <f>SUBSTITUTE([1]Sheet1!A242,"/","7")</f>
        <v>#REF!</v>
      </c>
      <c r="B242" s="109" t="str">
        <f>IFERROR(VLOOKUP("*"&amp;Sheet1!B241&amp;" -"&amp;Sheet1!C241&amp;"*",Tabela3[[x]:[c]],1,FALSE),"0% -Sem Serviço")</f>
        <v>0% -Sem Serviço</v>
      </c>
      <c r="C242" s="110"/>
      <c r="D242" s="109" t="str">
        <f>IFERROR(VLOOKUP("*"&amp;Sheet1!D241&amp;" -"&amp;Sheet1!E241&amp;"*",Tabela3[[x]:[c]],1,FALSE),"0% -Sem Serviço")</f>
        <v>0% -Sem Serviço</v>
      </c>
      <c r="E242" s="110"/>
      <c r="F242" s="109" t="str">
        <f>IFERROR(VLOOKUP("*"&amp;Sheet1!F241&amp;" -"&amp;Sheet1!G241&amp;"*",Tabela3[[x]:[c]],1,FALSE),"0% -Sem Serviço")</f>
        <v>0% -Sem Serviço</v>
      </c>
      <c r="G242" s="110"/>
      <c r="H242" s="109" t="str">
        <f>IFERROR(VLOOKUP("*"&amp;Sheet1!H241&amp;" -"&amp;Sheet1!I241&amp;"*",Tabela3[[x]:[c]],1,FALSE),"0% -Sem Serviço")</f>
        <v>0% -Sem Serviço</v>
      </c>
      <c r="I242" s="110"/>
      <c r="J242" s="109" t="str">
        <f>IFERROR(VLOOKUP("*"&amp;Sheet1!J241&amp;" -"&amp;Sheet1!K241&amp;"*",Tabela3[[x]:[c]],1,FALSE),"0% -Sem Serviço")</f>
        <v>0% -Sem Serviço</v>
      </c>
      <c r="K242" s="110"/>
      <c r="L242" s="109" t="str">
        <f>IFERROR(VLOOKUP("*"&amp;Sheet1!L241&amp;" -"&amp;Sheet1!M241&amp;"*",Tabela3[[x]:[c]],1,FALSE),"0% -Sem Serviço")</f>
        <v>0% -Sem Serviço</v>
      </c>
      <c r="M242" s="110"/>
      <c r="N242" s="109" t="str">
        <f>IFERROR(VLOOKUP("*"&amp;Sheet1!N241&amp;" -"&amp;Sheet1!O241&amp;"*",Tabela3[[x]:[c]],1,FALSE),"0% -Sem Serviço")</f>
        <v>0% -Sem Serviço</v>
      </c>
      <c r="O242" s="110"/>
      <c r="P242" s="109" t="str">
        <f>IFERROR(VLOOKUP("*"&amp;Sheet1!P241&amp;" -"&amp;Sheet1!Q241&amp;"*",Tabela3[[x]:[c]],1,FALSE),"0% -Sem Serviço")</f>
        <v>0% -Sem Serviço</v>
      </c>
      <c r="Q242" s="110"/>
      <c r="R242" s="109" t="str">
        <f>IFERROR(VLOOKUP("*"&amp;Sheet1!R241&amp;" -"&amp;Sheet1!S241&amp;"*",Tabela3[[x]:[c]],1,FALSE),"0% -Sem Serviço")</f>
        <v>0% -Sem Serviço</v>
      </c>
      <c r="S242" s="110"/>
      <c r="T242" s="109" t="str">
        <f>IFERROR(VLOOKUP("*"&amp;Sheet1!T241&amp;" -"&amp;Sheet1!U241&amp;"*",Tabela3[[x]:[c]],1,FALSE),"0% -Sem Serviço")</f>
        <v>0% -Sem Serviço</v>
      </c>
      <c r="U242" s="110"/>
      <c r="V242" s="109" t="str">
        <f>IFERROR(VLOOKUP("*"&amp;Sheet1!V241&amp;" -"&amp;Sheet1!W241&amp;"*",Tabela2[[x]:[c]],1,FALSE),"0% -Sem Serviço")</f>
        <v>0% -Sem Serviço</v>
      </c>
      <c r="W242" s="110"/>
      <c r="Y242" s="87" t="e">
        <f t="shared" ref="Y242:Y305" si="1668">MID(A242,1,Z241-1)&amp;""&amp;MID(A242,Z241,3)</f>
        <v>#REF!</v>
      </c>
      <c r="Z242" s="123"/>
      <c r="AG242" s="98"/>
    </row>
    <row r="243" spans="1:33" ht="32.25" thickBot="1" x14ac:dyDescent="0.3">
      <c r="A243" s="2" t="e">
        <f>SUBSTITUTE([1]Sheet1!A243,"/","7")</f>
        <v>#REF!</v>
      </c>
      <c r="B243" s="49" t="s">
        <v>183</v>
      </c>
      <c r="C243" s="48" t="e">
        <f t="shared" ref="C243:C306" si="1669">IF($A$15="Manter",IF(B244=0,"Sem Impressão",IF(IFERROR(FIND("P",B244),0)&gt;0,"Preto",IF(IFERROR(FIND("S",B244),0)&gt;0,"Sem Impressão",IF(IFERROR(FIND("C",B244),0)&gt;0,"Cinza",IF(IFERROR(FIND("V",B244),0)&gt;0,"Vermelho",IF(IFERROR(FIND("A",B244),0)&gt;0,"Azul",IF(IFERROR(FIND("D",B244),0)&gt;0,"Dourado",IF(IFERROR(FIND("B",B244),0)&gt;0,"Branco","Sem Impressão")))))))),$A$15)</f>
        <v>#REF!</v>
      </c>
      <c r="D243" s="47" t="s">
        <v>184</v>
      </c>
      <c r="E243" s="48" t="e">
        <f t="shared" ref="E243:E306" si="1670">IF($A$16="Manter",IF(C244=0,"Sem Impressão",IF(IFERROR(FIND("P",C244),0)&gt;0,"Preto",IF(IFERROR(FIND("S",C244),0)&gt;0,"Sem Impressão",IF(IFERROR(FIND("C",C244),0)&gt;0,"Cinza",IF(IFERROR(FIND("V",C244),0)&gt;0,"Vermelho",IF(IFERROR(FIND("A",C244),0)&gt;0,"Azul",IF(IFERROR(FIND("D",C244),0)&gt;0,"Dourado",IF(IFERROR(FIND("B",C244),0)&gt;0,"Branco","Sem Impressão")))))))),$A$16)</f>
        <v>#REF!</v>
      </c>
      <c r="F243" s="47" t="s">
        <v>185</v>
      </c>
      <c r="G243" s="48" t="e">
        <f t="shared" ref="G243:G306" si="1671">IF($A$17="Manter",IF(D244=0,"Sem Impressão",IF(IFERROR(FIND("P",D244),0)&gt;0,"Preto",IF(IFERROR(FIND("S",D244),0)&gt;0,"Sem Impressão",IF(IFERROR(FIND("C",D244),0)&gt;0,"Cinza",IF(IFERROR(FIND("V",D244),0)&gt;0,"Vermelho",IF(IFERROR(FIND("A",D244),0)&gt;0,"Azul",IF(IFERROR(FIND("D",D244),0)&gt;0,"Dourado",IF(IFERROR(FIND("B",D244),0)&gt;0,"Branco","Sem Impressão")))))))),$A$17)</f>
        <v>#REF!</v>
      </c>
      <c r="H243" s="47" t="s">
        <v>186</v>
      </c>
      <c r="I243" s="48" t="e">
        <f t="shared" ref="I243:I306" si="1672">IF($A$18="Manter",IF(E244=0,"Sem Impressão",IF(IFERROR(FIND("P",E244),0)&gt;0,"Preto",IF(IFERROR(FIND("S",E244),0)&gt;0,"Sem Impressão",IF(IFERROR(FIND("C",E244),0)&gt;0,"Cinza",IF(IFERROR(FIND("V",E244),0)&gt;0,"Vermelho",IF(IFERROR(FIND("A",E244),0)&gt;0,"Azul",IF(IFERROR(FIND("D",E244),0)&gt;0,"Dourado",IF(IFERROR(FIND("B",E244),0)&gt;0,"Branco","Sem Impressão")))))))),$A$18)</f>
        <v>#REF!</v>
      </c>
      <c r="J243" s="47" t="s">
        <v>187</v>
      </c>
      <c r="K243" s="48" t="e">
        <f t="shared" ref="K243:K306" si="1673">IF($A$19="Manter",IF(F244=0,"Sem Impressão",IF(IFERROR(FIND("P",F244),0)&gt;0,"Preto",IF(IFERROR(FIND("S",F244),0)&gt;0,"Sem Impressão",IF(IFERROR(FIND("C",F244),0)&gt;0,"Cinza",IF(IFERROR(FIND("V",F244),0)&gt;0,"Vermelho",IF(IFERROR(FIND("A",F244),0)&gt;0,"Azul",IF(IFERROR(FIND("D",F244),0)&gt;0,"Dourado",IF(IFERROR(FIND("B",F244),0)&gt;0,"Branco","Sem Impressão")))))))),$A$19)</f>
        <v>#REF!</v>
      </c>
      <c r="L243" s="47" t="s">
        <v>188</v>
      </c>
      <c r="M243" s="48" t="e">
        <f t="shared" ref="M243:M306" si="1674">IF($A$20="Manter",IF(G244=0,"Sem Impressão",IF(IFERROR(FIND("P",G244),0)&gt;0,"Preto",IF(IFERROR(FIND("S",G244),0)&gt;0,"Sem Impressão",IF(IFERROR(FIND("C",G244),0)&gt;0,"Cinza",IF(IFERROR(FIND("V",G244),0)&gt;0,"Vermelho",IF(IFERROR(FIND("A",G244),0)&gt;0,"Azul",IF(IFERROR(FIND("D",G244),0)&gt;0,"Dourado",IF(IFERROR(FIND("B",G244),0)&gt;0,"Branco","Sem Impressão")))))))),$A$20)</f>
        <v>#REF!</v>
      </c>
      <c r="N243" s="47" t="s">
        <v>189</v>
      </c>
      <c r="O243" s="48" t="e">
        <f t="shared" ref="O243:O306" si="1675">IF($A$21="Manter",IF(H244=0,"Sem Impressão",IF(IFERROR(FIND("P",H244),0)&gt;0,"Preto",IF(IFERROR(FIND("S",H244),0)&gt;0,"Sem Impressão",IF(IFERROR(FIND("C",H244),0)&gt;0,"Cinza",IF(IFERROR(FIND("V",H244),0)&gt;0,"Vermelho",IF(IFERROR(FIND("A",H244),0)&gt;0,"Azul",IF(IFERROR(FIND("D",H244),0)&gt;0,"Dourado",IF(IFERROR(FIND("B",H244),0)&gt;0,"Branco","Sem Impressão")))))))),$A$21)</f>
        <v>#REF!</v>
      </c>
      <c r="AG243" s="98"/>
    </row>
    <row r="244" spans="1:33" ht="18.75" customHeight="1" thickBot="1" x14ac:dyDescent="0.3">
      <c r="A244" s="2" t="e">
        <f>[1]Sheet1!A244</f>
        <v>#REF!</v>
      </c>
      <c r="B244" s="49" t="e">
        <f>[1]Sheet1!B244</f>
        <v>#REF!</v>
      </c>
      <c r="C244" s="49" t="e">
        <f>[1]Sheet1!C244</f>
        <v>#REF!</v>
      </c>
      <c r="D244" s="49" t="e">
        <f>[1]Sheet1!D244</f>
        <v>#REF!</v>
      </c>
      <c r="E244" s="49" t="e">
        <f>[1]Sheet1!E244</f>
        <v>#REF!</v>
      </c>
      <c r="F244" s="49" t="e">
        <f>[1]Sheet1!F244</f>
        <v>#REF!</v>
      </c>
      <c r="G244" s="49" t="e">
        <f>[1]Sheet1!G244</f>
        <v>#REF!</v>
      </c>
      <c r="H244" s="49" t="e">
        <f>[1]Sheet1!H244</f>
        <v>#REF!</v>
      </c>
      <c r="L244" s="1"/>
      <c r="N244" s="1"/>
      <c r="P244" s="43"/>
      <c r="Q244" s="1"/>
      <c r="R244" s="1" t="s">
        <v>181</v>
      </c>
      <c r="S244" s="100" t="s">
        <v>153</v>
      </c>
      <c r="T244" s="64" t="s">
        <v>7</v>
      </c>
      <c r="U244" s="64" t="s">
        <v>4</v>
      </c>
      <c r="V244" s="65" t="s">
        <v>152</v>
      </c>
      <c r="AG244" s="98"/>
    </row>
    <row r="245" spans="1:33" ht="18.75" customHeight="1" thickBot="1" x14ac:dyDescent="0.3">
      <c r="A245" s="2" t="e">
        <f>[1]Sheet1!A245</f>
        <v>#REF!</v>
      </c>
      <c r="B245" s="43"/>
      <c r="C245" s="83" t="s">
        <v>202</v>
      </c>
      <c r="D245" s="83" t="s">
        <v>203</v>
      </c>
      <c r="E245" s="83" t="s">
        <v>204</v>
      </c>
      <c r="F245" s="84" t="s">
        <v>205</v>
      </c>
      <c r="G245" s="103" t="s">
        <v>155</v>
      </c>
      <c r="H245" s="69" t="s">
        <v>7</v>
      </c>
      <c r="I245" s="69" t="s">
        <v>3</v>
      </c>
      <c r="J245" s="69" t="s">
        <v>4</v>
      </c>
      <c r="K245" s="70" t="s">
        <v>6</v>
      </c>
      <c r="L245" s="94" t="s">
        <v>154</v>
      </c>
      <c r="M245" s="64" t="s">
        <v>139</v>
      </c>
      <c r="N245" s="64" t="s">
        <v>140</v>
      </c>
      <c r="O245" s="65" t="s">
        <v>141</v>
      </c>
      <c r="P245" s="1"/>
      <c r="Q245" s="1"/>
      <c r="R245" s="1"/>
      <c r="S245" s="101"/>
      <c r="T245" s="45">
        <v>1</v>
      </c>
      <c r="U245" s="45" t="e">
        <f t="shared" ref="U245" si="1676">FIND(" ",AD235)</f>
        <v>#REF!</v>
      </c>
      <c r="V245" s="66" t="e">
        <f t="shared" ref="V245" si="1677">FIND(CHAR(10),AD235)</f>
        <v>#REF!</v>
      </c>
      <c r="W245" s="119" t="s">
        <v>200</v>
      </c>
      <c r="X245" s="120"/>
      <c r="Y245" s="120"/>
      <c r="Z245" s="120"/>
      <c r="AA245" s="120"/>
      <c r="AB245" s="121"/>
      <c r="AG245" s="98"/>
    </row>
    <row r="246" spans="1:33" ht="18.75" customHeight="1" thickBot="1" x14ac:dyDescent="0.3">
      <c r="A246" s="2" t="e">
        <f>[1]Sheet1!A246</f>
        <v>#REF!</v>
      </c>
      <c r="B246" s="80" t="s">
        <v>201</v>
      </c>
      <c r="C246" s="81" t="e" cm="1">
        <f t="array" ref="C246">IF(AE247="Manter",IFERROR(IF(SUBSTITUTE(MID($A$10,AB246,AB247-AB246),CHAR(10),"")*1&gt;100,SUBSTITUTE(MID($A$10,AB246,AB247-AB246),CHAR(10),"")*1/100,SUBSTITUTE(MID($A$10,AB246,AB247-AB246),CHAR(10),"")*1),0),IF(AE247="Não",0,IF(AE247="Sim",_xlfn.IFS(AND(C232&gt;0,C232&lt;=22),0.5,AND(C232&gt;22,C232&lt;=32),0.7,AND(C232&gt;32,C232&lt;=40),0.7,AND(C232&gt;40,C232&lt;=50),0.9,C232&gt;50,1.5))))</f>
        <v>#REF!</v>
      </c>
      <c r="D246" s="81">
        <f t="shared" ref="D246" si="1678">IFERROR(IF(SUBSTITUTE(MID($A$10,AB247,AB248-AB247),CHAR(10),"")*1&gt;100,SUBSTITUTE(MID($A$10,AB247,AB248-AB247),CHAR(10),"")*1/100,SUBSTITUTE(MID($A$10,AB247,AB248-AB247),CHAR(10),"")*1),0)</f>
        <v>0</v>
      </c>
      <c r="E246" s="81">
        <f t="shared" ref="E246" si="1679">IFERROR(IF(SUBSTITUTE(MID($A$10,AB248,AB249-AB248),CHAR(10),"")*1&gt;100,SUBSTITUTE(MID($A$10,AB248,AB249-AB248),CHAR(10),"")*1/100,SUBSTITUTE(MID($A$10,AB248,AB249-AB248),CHAR(10),"")*1),0)</f>
        <v>0</v>
      </c>
      <c r="F246" s="82">
        <f t="shared" ref="F246" si="1680">IFERROR(IF(SUBSTITUTE(TRIM(MID($A$10,AB249,AB250-AB249)),CHAR(10),"")*1&gt;100,SUBSTITUTE(TRIM(MID($A$10,AB249,AB250-AB249)),CHAR(10),"")*1/100,SUBSTITUTE(TRIM(MID($A$10,AB249,AB250-AB249)),CHAR(10),"")*1),0)</f>
        <v>0</v>
      </c>
      <c r="G246" s="104"/>
      <c r="H246" s="44">
        <v>1</v>
      </c>
      <c r="I246" s="44" t="e">
        <f t="shared" ref="I246" si="1681">FIND(CHAR(10),A234)</f>
        <v>#REF!</v>
      </c>
      <c r="J246" s="44" t="e">
        <f t="shared" ref="J246" si="1682">FIND(" ",A234)</f>
        <v>#REF!</v>
      </c>
      <c r="K246" s="71"/>
      <c r="L246" s="95"/>
      <c r="M246" s="45">
        <v>1</v>
      </c>
      <c r="N246" s="45" t="e">
        <f t="shared" ref="N246" si="1683">FIND("%",A239)</f>
        <v>#REF!</v>
      </c>
      <c r="O246" s="66" t="e">
        <f t="shared" ref="O246" si="1684">FIND("%",A240)</f>
        <v>#REF!</v>
      </c>
      <c r="P246" s="106" t="s">
        <v>182</v>
      </c>
      <c r="Q246" s="74">
        <v>1</v>
      </c>
      <c r="R246" s="75" t="e">
        <f t="shared" ref="R246" si="1685">FIND(CHAR(10),A243,FIND(CHAR(10),A243)+1)</f>
        <v>#REF!</v>
      </c>
      <c r="S246" s="101"/>
      <c r="T246" s="45">
        <v>2</v>
      </c>
      <c r="U246" s="45" t="e">
        <f t="shared" ref="U246" si="1686">FIND(" ",AD235,FIND(" ",AD235)+1)</f>
        <v>#REF!</v>
      </c>
      <c r="V246" s="66" t="e">
        <f t="shared" ref="V246" si="1687">FIND(CHAR(10),AD235,FIND(CHAR(10),AD235)+1)</f>
        <v>#REF!</v>
      </c>
      <c r="W246" s="78"/>
      <c r="X246" s="46"/>
      <c r="Y246" s="46"/>
      <c r="Z246" s="46"/>
      <c r="AA246" s="46"/>
      <c r="AB246" s="54">
        <v>1</v>
      </c>
      <c r="AC246" s="64"/>
      <c r="AD246" s="64" t="s">
        <v>210</v>
      </c>
      <c r="AE246" s="64" t="s">
        <v>211</v>
      </c>
      <c r="AG246" s="98"/>
    </row>
    <row r="247" spans="1:33" ht="18.75" customHeight="1" thickBot="1" x14ac:dyDescent="0.3">
      <c r="A247" s="2" t="e">
        <f>[1]Sheet1!A247</f>
        <v>#REF!</v>
      </c>
      <c r="B247" s="100" t="s">
        <v>156</v>
      </c>
      <c r="C247" s="64" t="s">
        <v>0</v>
      </c>
      <c r="D247" s="64" t="s">
        <v>1</v>
      </c>
      <c r="E247" s="64"/>
      <c r="F247" s="65" t="s">
        <v>2</v>
      </c>
      <c r="G247" s="104"/>
      <c r="H247" s="44">
        <v>2</v>
      </c>
      <c r="I247" s="44" t="e">
        <f t="shared" ref="I247" si="1688">FIND(CHAR(10),A234,FIND(CHAR(10),A234)+1)</f>
        <v>#REF!</v>
      </c>
      <c r="J247" s="44" t="e">
        <f t="shared" ref="J247" si="1689">FIND(" ",A234,FIND(" ",A234)+1)</f>
        <v>#REF!</v>
      </c>
      <c r="K247" s="71" t="e">
        <f t="shared" ref="K247" si="1690">MID(A234,I247,I248-I247)</f>
        <v>#REF!</v>
      </c>
      <c r="L247" s="95"/>
      <c r="M247" s="45">
        <v>2</v>
      </c>
      <c r="N247" s="45" t="e">
        <f t="shared" ref="N247" si="1691">FIND("%",A239,FIND("%",A239)+1)</f>
        <v>#REF!</v>
      </c>
      <c r="O247" s="66" t="e">
        <f t="shared" ref="O247" si="1692">FIND("%",A240,FIND("%",A240)+1)</f>
        <v>#REF!</v>
      </c>
      <c r="P247" s="107"/>
      <c r="Q247" s="46">
        <v>2</v>
      </c>
      <c r="R247" s="54" t="e">
        <f t="shared" ref="R247" si="1693">FIND(CHAR(10),A243,FIND(CHAR(10),A243,FIND(CHAR(10),A243,FIND(CHAR(10),A243)+1)+1)+1)</f>
        <v>#REF!</v>
      </c>
      <c r="S247" s="101"/>
      <c r="T247" s="45">
        <v>3</v>
      </c>
      <c r="U247" s="45" t="e">
        <f t="shared" ref="U247" si="1694">FIND(" ",AD235,FIND(" ",AD235,FIND(" ",AD235)+1)+1)</f>
        <v>#REF!</v>
      </c>
      <c r="V247" s="66" t="e">
        <f t="shared" ref="V247" si="1695">FIND(CHAR(10),AD235,FIND(CHAR(10),AD235,FIND(CHAR(10),AD235)+1)+1)</f>
        <v>#REF!</v>
      </c>
      <c r="W247" s="78">
        <v>1</v>
      </c>
      <c r="X247" s="46" t="e">
        <f t="shared" ref="X247" si="1696">FIND(CHAR(10),A241)</f>
        <v>#REF!</v>
      </c>
      <c r="Y247" s="46" t="e">
        <f t="shared" ref="Y247" si="1697">X247</f>
        <v>#REF!</v>
      </c>
      <c r="Z247" s="46" t="e">
        <f t="shared" ref="Z247" si="1698">IF(Y247=Z246,"Não","Sim")</f>
        <v>#REF!</v>
      </c>
      <c r="AA247" s="46">
        <f t="shared" ref="AA247" si="1699">Z251-3</f>
        <v>-3</v>
      </c>
      <c r="AB247" s="54">
        <f t="shared" ref="AB247:AB248" si="1700">IFERROR(_xlfn.XLOOKUP(AA247,$W$16:$W$20,$Y$16:$Y$20),1)</f>
        <v>1</v>
      </c>
      <c r="AC247" s="64" t="s">
        <v>202</v>
      </c>
      <c r="AD247" s="64" t="e">
        <f>[1]Sheet1!$A$55</f>
        <v>#REF!</v>
      </c>
      <c r="AE247" s="64" t="e">
        <f>[1]Sheet1!$A$59</f>
        <v>#REF!</v>
      </c>
      <c r="AG247" s="98"/>
    </row>
    <row r="248" spans="1:33" ht="18.75" customHeight="1" thickBot="1" x14ac:dyDescent="0.3">
      <c r="A248" s="2" t="e">
        <f>[1]Sheet1!A248</f>
        <v>#REF!</v>
      </c>
      <c r="B248" s="101"/>
      <c r="C248" s="45" t="e">
        <f t="shared" ref="C248" si="1701">LEFT(A232,SEARCH(" ",A232))</f>
        <v>#REF!</v>
      </c>
      <c r="D248" s="45" t="e">
        <f t="shared" ref="D248:D311" si="1702">SUBSTITUTE(SUBSTITUTE(SUBSTITUTE(LEFT(C249,SEARCH(" ",C249)),".",",")," ",""),CHAR(10),"")*1</f>
        <v>#REF!</v>
      </c>
      <c r="E248" s="45"/>
      <c r="F248" s="66" t="e">
        <f t="shared" ref="F248:F311" si="1703">FIND(CHAR(10),C249)</f>
        <v>#REF!</v>
      </c>
      <c r="G248" s="104"/>
      <c r="H248" s="44">
        <v>3</v>
      </c>
      <c r="I248" s="44" t="e">
        <f t="shared" ref="I248" si="1704">FIND(CHAR(10),A234,FIND(CHAR(10),A234,FIND(CHAR(10),A234)+1)+1)</f>
        <v>#REF!</v>
      </c>
      <c r="J248" s="44" t="e">
        <f t="shared" ref="J248" si="1705">FIND(" ",A234,FIND(" ",A234,FIND(" ",A234)+1)+1)</f>
        <v>#REF!</v>
      </c>
      <c r="K248" s="71" t="e">
        <f t="shared" ref="K248:K311" si="1706">FIND(" ",K247)</f>
        <v>#REF!</v>
      </c>
      <c r="L248" s="95"/>
      <c r="M248" s="45">
        <v>3</v>
      </c>
      <c r="N248" s="45" t="e">
        <f t="shared" ref="N248" si="1707">FIND("%",A239,FIND("%",A239,FIND("%",A239)+1)+1)</f>
        <v>#REF!</v>
      </c>
      <c r="O248" s="66" t="e">
        <f t="shared" ref="O248" si="1708">FIND("%",A240,FIND("%",A240,FIND("%",A240)+1)+1)</f>
        <v>#REF!</v>
      </c>
      <c r="P248" s="107"/>
      <c r="Q248" s="46">
        <v>3</v>
      </c>
      <c r="R248" s="54" t="e">
        <f t="shared" ref="R248" si="1709">FIND(CHAR(10),A243,FIND(CHAR(10),A243,FIND(CHAR(10),A243,FIND(CHAR(10),A243,FIND(CHAR(10),A243,FIND(CHAR(10),A243)+1)+1)+1)+1)+1)</f>
        <v>#REF!</v>
      </c>
      <c r="S248" s="101"/>
      <c r="T248" s="45">
        <v>4</v>
      </c>
      <c r="U248" s="45" t="e">
        <f t="shared" ref="U248" si="1710">FIND(" ",AD235,FIND(" ",AD235,FIND(" ",AD235,FIND(" ",AD235)+1)+1)+1)</f>
        <v>#REF!</v>
      </c>
      <c r="V248" s="66" t="e">
        <f t="shared" ref="V248" si="1711">FIND(CHAR(10),AD235,FIND(CHAR(10),AD235,FIND(CHAR(10),AD235,FIND(CHAR(10),AD235)+1)+1)+1)</f>
        <v>#REF!</v>
      </c>
      <c r="W248" s="78">
        <v>2</v>
      </c>
      <c r="X248" s="46" t="e">
        <f t="shared" ref="X248" si="1712">FIND(CHAR(10),A241,X247+1)</f>
        <v>#REF!</v>
      </c>
      <c r="Y248" s="46" t="e">
        <f t="shared" ref="Y248" si="1713">IFERROR(X248,X247)</f>
        <v>#REF!</v>
      </c>
      <c r="Z248" s="46" t="e">
        <f t="shared" ref="Z248:Z250" si="1714">IF(Y248=Y247,"Não","Sim")</f>
        <v>#REF!</v>
      </c>
      <c r="AA248" s="46">
        <f t="shared" ref="AA248" si="1715">Z251-2</f>
        <v>-2</v>
      </c>
      <c r="AB248" s="54">
        <f t="shared" si="1700"/>
        <v>1</v>
      </c>
      <c r="AC248" s="64" t="s">
        <v>207</v>
      </c>
      <c r="AD248" s="64" t="e">
        <f>[1]Sheet1!$A$56</f>
        <v>#REF!</v>
      </c>
      <c r="AE248" s="64" t="e">
        <f>[1]Sheet1!$A$60</f>
        <v>#REF!</v>
      </c>
      <c r="AG248" s="98"/>
    </row>
    <row r="249" spans="1:33" ht="18.75" customHeight="1" thickBot="1" x14ac:dyDescent="0.3">
      <c r="A249" s="2" t="e">
        <f>[1]Sheet1!A249</f>
        <v>#REF!</v>
      </c>
      <c r="B249" s="101"/>
      <c r="C249" s="45" t="e">
        <f t="shared" ref="C249" si="1716">TRIM(MID(A232,LEN(C248),50))</f>
        <v>#REF!</v>
      </c>
      <c r="D249" s="45" t="e">
        <f t="shared" ref="D249:D312" si="1717">D248+1-1</f>
        <v>#REF!</v>
      </c>
      <c r="E249" s="45"/>
      <c r="F249" s="66" t="e">
        <f t="shared" ref="F249" si="1718">TRIM(MID(C249,LEN(F251),F248-LEN(D249)))</f>
        <v>#REF!</v>
      </c>
      <c r="G249" s="104"/>
      <c r="H249" s="44">
        <v>4</v>
      </c>
      <c r="I249" s="44" t="e">
        <f t="shared" ref="I249" si="1719">FIND(CHAR(10),A234,FIND(CHAR(10),A234,FIND(CHAR(10),A234,FIND(CHAR(10),A234)+1)+1)+1)</f>
        <v>#REF!</v>
      </c>
      <c r="J249" s="44" t="e">
        <f t="shared" ref="J249" si="1720">FIND(" ",A234,FIND(" ",A234,FIND(" ",A234,FIND(" ",A234)+1)+1)+1)</f>
        <v>#REF!</v>
      </c>
      <c r="K249" s="71"/>
      <c r="L249" s="95"/>
      <c r="M249" s="45">
        <v>4</v>
      </c>
      <c r="N249" s="45" t="e">
        <f t="shared" ref="N249" si="1721">FIND("%",A239,FIND("%",A239,FIND("%",A239,FIND("%",A239)+1)+1)+1)</f>
        <v>#REF!</v>
      </c>
      <c r="O249" s="66" t="e">
        <f t="shared" ref="O249" si="1722">FIND("%",A240,FIND("%",A240,FIND("%",A240,FIND("%",A240)+1)+1)+1)</f>
        <v>#REF!</v>
      </c>
      <c r="P249" s="107"/>
      <c r="Q249" s="46">
        <v>4</v>
      </c>
      <c r="R249" s="54" t="e">
        <f t="shared" ref="R249" si="1723">FIND(CHAR(10),A243,FIND(CHAR(10),A243,FIND(CHAR(10),A243,FIND(CHAR(10),A243,FIND(CHAR(10),A243,FIND(CHAR(10),A243,FIND(CHAR(10),A243,FIND(CHAR(10),A243)+1)+1)+1)+1)+1)+1)+1)</f>
        <v>#REF!</v>
      </c>
      <c r="S249" s="101"/>
      <c r="T249" s="45">
        <v>5</v>
      </c>
      <c r="U249" s="45" t="e">
        <f t="shared" ref="U249" si="1724">FIND(" ",AD235,FIND(" ",AD235,FIND(" ",AD235,FIND(" ",AD235,FIND(" ",AD235)+1)+1)+1)+1)</f>
        <v>#REF!</v>
      </c>
      <c r="V249" s="66" t="e">
        <f t="shared" ref="V249" si="1725">FIND(CHAR(10),AD235,FIND(CHAR(10),AD235,FIND(CHAR(10),AD235,FIND(CHAR(10),AD235,FIND(CHAR(10),AD235)+1)+1)+1)+1)</f>
        <v>#REF!</v>
      </c>
      <c r="W249" s="78">
        <v>3</v>
      </c>
      <c r="X249" s="46" t="e">
        <f t="shared" ref="X249" si="1726">FIND(CHAR(10),A241,X248+1)</f>
        <v>#REF!</v>
      </c>
      <c r="Y249" s="46" t="e">
        <f t="shared" ref="Y249" si="1727">IFERROR(X249,IFERROR(X248,X247))</f>
        <v>#REF!</v>
      </c>
      <c r="Z249" s="46" t="e">
        <f t="shared" si="1714"/>
        <v>#REF!</v>
      </c>
      <c r="AA249" s="46">
        <f t="shared" ref="AA249" si="1728">Z251-1</f>
        <v>-1</v>
      </c>
      <c r="AB249" s="54" t="e">
        <f t="shared" ref="AB249:AB250" si="1729">_xlfn.XLOOKUP(AA249,$W$16:$W$20,$Y$16:$Y$20)</f>
        <v>#N/A</v>
      </c>
      <c r="AC249" s="64" t="s">
        <v>208</v>
      </c>
      <c r="AD249" s="64" t="e">
        <f>[1]Sheet1!$A$57</f>
        <v>#REF!</v>
      </c>
      <c r="AE249" s="64" t="e">
        <f>[1]Sheet1!$A$61</f>
        <v>#REF!</v>
      </c>
      <c r="AG249" s="98"/>
    </row>
    <row r="250" spans="1:33" ht="18.75" customHeight="1" x14ac:dyDescent="0.25">
      <c r="A250" s="2" t="e">
        <f>[1]Sheet1!A250</f>
        <v>#REF!</v>
      </c>
      <c r="B250" s="101"/>
      <c r="C250" s="45" t="e">
        <f t="shared" ref="C250" si="1730">SUBSTITUTE(SUBSTITUTE(SUBSTITUTE(C248,CHAR(10),"")," ",""),".",",")*1</f>
        <v>#REF!</v>
      </c>
      <c r="D250" s="45"/>
      <c r="E250" s="45"/>
      <c r="F250" s="66" t="e">
        <f t="shared" ref="F250:F313" si="1731">SUBSTITUTE(SUBSTITUTE(SUBSTITUTE(F249,CHAR(10),"")," ",""),".",",")*1</f>
        <v>#REF!</v>
      </c>
      <c r="G250" s="104"/>
      <c r="H250" s="44">
        <v>5</v>
      </c>
      <c r="I250" s="44" t="e">
        <f t="shared" ref="I250" si="1732">FIND(CHAR(10),A234,FIND(CHAR(10),A234,FIND(CHAR(10),A234,FIND(CHAR(10),A234,FIND(CHAR(10),A234)+1)+1)+1)+1)</f>
        <v>#REF!</v>
      </c>
      <c r="J250" s="44" t="e">
        <f t="shared" ref="J250" si="1733">FIND(" ",A234,FIND(" ",A234,FIND(" ",A234,FIND(" ",A234,FIND(" ",A234)+1)+1)+1)+1)</f>
        <v>#REF!</v>
      </c>
      <c r="K250" s="71"/>
      <c r="L250" s="96"/>
      <c r="M250" s="45">
        <v>5</v>
      </c>
      <c r="N250" s="45" t="e">
        <f t="shared" ref="N250" si="1734">FIND("%",A239,FIND("%",A239,FIND("%",A239,FIND("%",A239,FIND("%",A239)+1)+1)+1)+1)</f>
        <v>#REF!</v>
      </c>
      <c r="O250" s="66" t="e">
        <f t="shared" ref="O250" si="1735">FIND("%",A240,FIND("%",A240,FIND("%",A240,FIND("%",A240,FIND("%",A240)+1)+1)+1)+1)</f>
        <v>#REF!</v>
      </c>
      <c r="P250" s="107"/>
      <c r="Q250" s="46">
        <v>5</v>
      </c>
      <c r="R250" s="54" t="e">
        <f t="shared" ref="R250" si="1736">FIND(CHAR(10),A243,FIND(CHAR(10),A243,FIND(CHAR(10),A243,FIND(CHAR(10),A243,FIND(CHAR(10),A243,FIND(CHAR(10),A243,FIND(CHAR(10),A243,FIND(CHAR(10),A243,FIND(CHAR(10),A243,FIND(CHAR(10),A243)+1)+1)+1)+1)+1)+1)+1)+1)+1)</f>
        <v>#REF!</v>
      </c>
      <c r="S250" s="101"/>
      <c r="T250" s="45">
        <v>6</v>
      </c>
      <c r="U250" s="45" t="e">
        <f t="shared" ref="U250" si="1737">FIND(" ",AD235,FIND(" ",AD235,FIND(" ",AD235,FIND(" ",AD235,FIND(" ",AD235,FIND(" ",AD235)+1)+1)+1)+1)+1)</f>
        <v>#REF!</v>
      </c>
      <c r="V250" s="66" t="e">
        <f t="shared" ref="V250" si="1738">FIND(CHAR(10),AD235,FIND(CHAR(10),AD235,FIND(CHAR(10),AD235,FIND(CHAR(10),AD235,FIND(CHAR(10),AD235,FIND(CHAR(10),AD235)+1)+1)+1)+1)+1)</f>
        <v>#REF!</v>
      </c>
      <c r="W250" s="78">
        <v>4</v>
      </c>
      <c r="X250" s="46" t="e">
        <f t="shared" ref="X250" si="1739">FIND(CHAR(10),A241,X249+1)</f>
        <v>#REF!</v>
      </c>
      <c r="Y250" s="46" t="e">
        <f t="shared" ref="Y250" si="1740">IFERROR(X251,IFERROR(X250,IFERROR(X249,IFERROR(X248,X247))))</f>
        <v>#REF!</v>
      </c>
      <c r="Z250" s="46" t="e">
        <f t="shared" si="1714"/>
        <v>#REF!</v>
      </c>
      <c r="AA250" s="46">
        <f t="shared" ref="AA250:AA313" si="1741">Z251</f>
        <v>0</v>
      </c>
      <c r="AB250" s="54" t="e">
        <f t="shared" si="1729"/>
        <v>#N/A</v>
      </c>
      <c r="AC250" s="64" t="s">
        <v>209</v>
      </c>
      <c r="AD250" s="64" t="e">
        <f>[1]Sheet1!$A$58</f>
        <v>#REF!</v>
      </c>
      <c r="AE250" s="64" t="e">
        <f>[1]Sheet1!$A$62</f>
        <v>#REF!</v>
      </c>
      <c r="AG250" s="98"/>
    </row>
    <row r="251" spans="1:33" ht="18.75" customHeight="1" thickBot="1" x14ac:dyDescent="0.3">
      <c r="A251" s="2" t="e">
        <f>[1]Sheet1!A251</f>
        <v>#REF!</v>
      </c>
      <c r="B251" s="102"/>
      <c r="C251" s="67"/>
      <c r="D251" s="67"/>
      <c r="E251" s="67"/>
      <c r="F251" s="68" t="e">
        <f t="shared" ref="F251" si="1742">LEFT(C249,SEARCH(" ",C249))</f>
        <v>#REF!</v>
      </c>
      <c r="G251" s="105"/>
      <c r="H251" s="72">
        <v>6</v>
      </c>
      <c r="I251" s="72" t="e">
        <f t="shared" ref="I251" si="1743">LEN(A234)</f>
        <v>#REF!</v>
      </c>
      <c r="J251" s="72"/>
      <c r="K251" s="73"/>
      <c r="L251" s="91" t="s">
        <v>2</v>
      </c>
      <c r="M251" s="92" t="s">
        <v>230</v>
      </c>
      <c r="N251" s="92" t="e">
        <f t="shared" ref="N251" si="1744">FIND("%",A243)</f>
        <v>#REF!</v>
      </c>
      <c r="O251" s="93"/>
      <c r="P251" s="108"/>
      <c r="Q251" s="76">
        <v>6</v>
      </c>
      <c r="R251" s="77" t="e">
        <f t="shared" ref="R251" si="1745">FIND(CHAR(10),A243,FIND(CHAR(10),A243,FIND(CHAR(10),A243,FIND(CHAR(10),A243,FIND(CHAR(10),A243,FIND(CHAR(10),A243,FIND(CHAR(10),A243,FIND(CHAR(10),A243,FIND(CHAR(10),A243,FIND(CHAR(10),A243,FIND(CHAR(10),A243)+1)+1)+1)+1)+1)+1)+1)+1)+1)+1)</f>
        <v>#REF!</v>
      </c>
      <c r="S251" s="102"/>
      <c r="T251" s="67">
        <v>7</v>
      </c>
      <c r="U251" s="67" t="e">
        <f t="shared" ref="U251" si="1746">FIND(" ",AD235,FIND(" ",AD235,FIND(" ",AD235,FIND(" ",AD235,FIND(" ",AD235,FIND(" ",AD235,FIND(" ",AD235)+1)+1)+1)+1)+1)+1)</f>
        <v>#REF!</v>
      </c>
      <c r="V251" s="68" t="e">
        <f t="shared" ref="V251" si="1747">FIND(CHAR(10),AD235,FIND(CHAR(10),AD235,FIND(CHAR(10),AD235,FIND(CHAR(10),AD235,FIND(CHAR(10),AD235,FIND(CHAR(10),AD235,FIND(CHAR(10),AD235)+1)+1)+1)+1)+1)+1)</f>
        <v>#REF!</v>
      </c>
      <c r="W251" s="79">
        <v>5</v>
      </c>
      <c r="X251" s="76" t="e">
        <f t="shared" ref="X251" si="1748">FIND(CHAR(10),A241,X250+1)</f>
        <v>#REF!</v>
      </c>
      <c r="Y251" s="76"/>
      <c r="Z251" s="76">
        <f t="shared" ref="Z251" si="1749">COUNTIF(Z247:Z250,"SIM")</f>
        <v>0</v>
      </c>
      <c r="AA251" s="76"/>
      <c r="AB251" s="77"/>
      <c r="AG251" s="98"/>
    </row>
    <row r="252" spans="1:33" ht="15.75" thickBot="1" x14ac:dyDescent="0.3">
      <c r="A252" s="2" t="e">
        <f>[1]Sheet1!A252</f>
        <v>#REF!</v>
      </c>
      <c r="B252" s="4"/>
      <c r="C252" s="4"/>
      <c r="D252" s="4"/>
      <c r="E252" s="21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21"/>
      <c r="Q252" s="4"/>
      <c r="R252" s="4"/>
      <c r="S252" s="4"/>
      <c r="T252" s="4"/>
      <c r="U252" s="4"/>
      <c r="V252" s="5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99"/>
    </row>
    <row r="253" spans="1:33" ht="24.75" thickTop="1" thickBot="1" x14ac:dyDescent="0.3">
      <c r="A253" s="2" t="e">
        <f>[1]Sheet1!A253</f>
        <v>#REF!</v>
      </c>
      <c r="B253" s="18" t="s">
        <v>0</v>
      </c>
      <c r="C253" s="16" t="e">
        <f t="shared" ref="C253" si="1750">IF(C271&gt;100,C271/10,C271)</f>
        <v>#REF!</v>
      </c>
      <c r="D253" s="15" t="s">
        <v>1</v>
      </c>
      <c r="E253" s="16" t="e">
        <f t="shared" ref="E253" si="1751">IF(D270&gt;100,D270/10,D270)</f>
        <v>#REF!</v>
      </c>
      <c r="F253" s="13" t="s">
        <v>2</v>
      </c>
      <c r="G253" s="14" t="e">
        <f t="shared" ref="G253" si="1752">IF(F271&gt;10,F271/10,F271)</f>
        <v>#REF!</v>
      </c>
      <c r="H253" s="3"/>
      <c r="I253" s="3"/>
      <c r="J253" s="3"/>
      <c r="K253" s="3"/>
      <c r="L253" s="3"/>
      <c r="M253" s="3"/>
      <c r="N253" s="3"/>
      <c r="O253" s="3"/>
      <c r="R253" s="3"/>
      <c r="S253" s="3"/>
      <c r="T253" s="3"/>
      <c r="U253" s="3"/>
      <c r="AG253" s="97">
        <v>13</v>
      </c>
    </row>
    <row r="254" spans="1:33" ht="30" thickTop="1" thickBot="1" x14ac:dyDescent="0.3">
      <c r="A254" s="2" t="e">
        <f>[1]Sheet1!A254</f>
        <v>#REF!</v>
      </c>
      <c r="B254" s="19" t="s">
        <v>5</v>
      </c>
      <c r="C254" s="63" t="e">
        <f t="shared" ref="C254:C317" si="1753">SUBSTITUTE(SUBSTITUTE(A254,CHAR(10),"")," ","")</f>
        <v>#REF!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R254" s="1"/>
      <c r="S254" s="1"/>
      <c r="T254" s="1"/>
      <c r="U254" s="1"/>
      <c r="AG254" s="98"/>
    </row>
    <row r="255" spans="1:33" ht="16.5" thickTop="1" thickBot="1" x14ac:dyDescent="0.3">
      <c r="A255" s="2" t="e">
        <f>[1]Sheet1!A255</f>
        <v>#REF!</v>
      </c>
      <c r="B255" s="22" t="s">
        <v>158</v>
      </c>
      <c r="C255" s="56" t="e">
        <f t="shared" ref="C255" si="1754">SUBSTITUTE(SUBSTITUTE(MID(A255,1,J267-1),CHAR(10),"")," ","")</f>
        <v>#REF!</v>
      </c>
      <c r="D255" s="23" t="s">
        <v>159</v>
      </c>
      <c r="E255" s="55" t="e">
        <f t="shared" ref="E255" si="1755">SUBSTITUTE(SUBSTITUTE(MID(A255,J267,I267-J267),CHAR(10),"")," ","")</f>
        <v>#REF!</v>
      </c>
      <c r="F255" s="6" t="s">
        <v>160</v>
      </c>
      <c r="G255" s="7" t="e">
        <f t="shared" ref="G255" si="1756">SUBSTITUTE(SUBSTITUTE(MID(A255,I267,J268-I267),CHAR(10),"")," ","")</f>
        <v>#REF!</v>
      </c>
      <c r="H255" s="9" t="s">
        <v>161</v>
      </c>
      <c r="I255" s="10" t="e">
        <f t="shared" ref="I255" si="1757">SUBSTITUTE(SUBSTITUTE(MID(A255,J268,I268-J268),CHAR(10),"")," ","")</f>
        <v>#REF!</v>
      </c>
      <c r="J255" s="6" t="s">
        <v>162</v>
      </c>
      <c r="K255" s="11" t="e">
        <f t="shared" ref="K255" si="1758">SUBSTITUTE(SUBSTITUTE(MID(A255,I268,J269-I268),CHAR(10),"")," ","")</f>
        <v>#REF!</v>
      </c>
      <c r="L255" s="8" t="s">
        <v>164</v>
      </c>
      <c r="M255" s="10" t="e">
        <f t="shared" ref="M255" si="1759">SUBSTITUTE(SUBSTITUTE(MID(K268,K269,6),CHAR(10),"")," ","")</f>
        <v>#REF!</v>
      </c>
      <c r="N255" s="6" t="s">
        <v>165</v>
      </c>
      <c r="O255" s="11" t="e">
        <f t="shared" ref="O255" si="1760">SUBSTITUTE(SUBSTITUTE(MID(A255,I269,J270-I269),CHAR(10),"")," ","")</f>
        <v>#REF!</v>
      </c>
      <c r="P255" s="8" t="s">
        <v>166</v>
      </c>
      <c r="Q255" s="12" t="e">
        <f t="shared" ref="Q255" si="1761">SUBSTITUTE(SUBSTITUTE(MID(A255,J270,I270-J270),CHAR(10),"")," ","")</f>
        <v>#REF!</v>
      </c>
      <c r="R255" s="6" t="s">
        <v>167</v>
      </c>
      <c r="S255" s="11" t="e">
        <f t="shared" ref="S255" si="1762">SUBSTITUTE(SUBSTITUTE(MID(A255,I270,J271-I270),CHAR(10),"")," ","")</f>
        <v>#REF!</v>
      </c>
      <c r="T255" s="8" t="s">
        <v>168</v>
      </c>
      <c r="U255" s="12" t="e">
        <f t="shared" ref="U255" si="1763">SUBSTITUTE(SUBSTITUTE(MID(A255,J271,I271-J271),CHAR(10),"")," ","")</f>
        <v>#REF!</v>
      </c>
      <c r="AG255" s="98"/>
    </row>
    <row r="256" spans="1:33" ht="16.5" thickTop="1" thickBot="1" x14ac:dyDescent="0.3">
      <c r="A256" s="2" t="e">
        <f>[1]Sheet1!A256</f>
        <v>#REF!</v>
      </c>
      <c r="B256" s="61" t="s">
        <v>157</v>
      </c>
      <c r="C256" s="62">
        <f t="shared" ref="C256" si="1764">IFERROR(SUBSTITUTE(SUBSTITUTE(MID(AD256,1,U266-1),CHAR(10),"")," ","")*1,0)</f>
        <v>0</v>
      </c>
      <c r="D256" s="59" t="s">
        <v>169</v>
      </c>
      <c r="E256" s="60">
        <f t="shared" ref="E256" si="1765">IFERROR(SUBSTITUTE(SUBSTITUTE(MID(AD256,U266,V266-U266),CHAR(10),"")," ","")*1,0)</f>
        <v>0</v>
      </c>
      <c r="F256" s="57" t="s">
        <v>170</v>
      </c>
      <c r="G256" s="35">
        <f t="shared" ref="G256" si="1766">IFERROR(SUBSTITUTE(SUBSTITUTE(MID(AD256,V266,U267-V266),CHAR(10),"")," ","")*1,0)</f>
        <v>0</v>
      </c>
      <c r="H256" s="26" t="s">
        <v>171</v>
      </c>
      <c r="I256" s="27">
        <f t="shared" ref="I256" si="1767">IFERROR(SUBSTITUTE(SUBSTITUTE(MID(AD256,U267,V267-U267),CHAR(10),"")," ","")*1,0)</f>
        <v>0</v>
      </c>
      <c r="J256" s="28" t="s">
        <v>172</v>
      </c>
      <c r="K256" s="36">
        <f t="shared" ref="K256" si="1768">IFERROR(SUBSTITUTE(SUBSTITUTE(MID(AD256,V267,U268-V267),CHAR(10),"")," ","")*1,0)</f>
        <v>0</v>
      </c>
      <c r="L256" s="37" t="s">
        <v>173</v>
      </c>
      <c r="M256" s="38">
        <f t="shared" ref="M256" si="1769">IFERROR(SUBSTITUTE(SUBSTITUTE(MID(AD256,U268,V268-U268),CHAR(10),"")," ","")*1,0)</f>
        <v>0</v>
      </c>
      <c r="N256" s="28" t="s">
        <v>163</v>
      </c>
      <c r="O256" s="25">
        <f t="shared" ref="O256" si="1770">IFERROR(SUBSTITUTE(SUBSTITUTE(MID(AD256,V268,U269-V268),CHAR(10),"")," ","")*1,0)</f>
        <v>0</v>
      </c>
      <c r="P256" s="39" t="s">
        <v>174</v>
      </c>
      <c r="Q256" s="40">
        <f t="shared" ref="Q256" si="1771">IFERROR(SUBSTITUTE(SUBSTITUTE(MID(AD256,U269,V269-U269),CHAR(10),"")," ","")*1,0)</f>
        <v>0</v>
      </c>
      <c r="R256" s="41" t="s">
        <v>175</v>
      </c>
      <c r="S256" s="25">
        <f t="shared" ref="S256" si="1772">IFERROR(SUBSTITUTE(SUBSTITUTE(MID(AD256,V269,U270-V269),CHAR(10),"")," ","")*1,0)</f>
        <v>0</v>
      </c>
      <c r="T256" s="26" t="s">
        <v>176</v>
      </c>
      <c r="U256" s="42">
        <f t="shared" ref="U256" si="1773">IFERROR(SUBSTITUTE(SUBSTITUTE(MID(AD256,U270,V270-U270),CHAR(10),"")," ","")*1,0)</f>
        <v>0</v>
      </c>
      <c r="V256" s="29" t="s">
        <v>177</v>
      </c>
      <c r="W256" s="30">
        <f t="shared" ref="W256" si="1774">IFERROR(SUBSTITUTE(SUBSTITUTE(MID(AD256,V270,U271-V270),CHAR(10),"")," ","")*1,0)</f>
        <v>0</v>
      </c>
      <c r="X256" s="31" t="s">
        <v>178</v>
      </c>
      <c r="Y256" s="32">
        <f t="shared" ref="Y256" si="1775">IFERROR(SUBSTITUTE(SUBSTITUTE(MID(AD256,U271,V271-U271),CHAR(10),"")," ","")*1,0)</f>
        <v>0</v>
      </c>
      <c r="Z256" s="33" t="s">
        <v>179</v>
      </c>
      <c r="AA256" s="30">
        <f t="shared" ref="AA256" si="1776">IFERROR(SUBSTITUTE(SUBSTITUTE(MID(AD256,V271,U272-V271),CHAR(10),"")," ","")*1,0)</f>
        <v>0</v>
      </c>
      <c r="AB256" s="31" t="s">
        <v>180</v>
      </c>
      <c r="AC256" s="34">
        <f t="shared" ref="AC256" si="1777">IFERROR(SUBSTITUTE(SUBSTITUTE(MID(AD256,U272,V272-U272),CHAR(10),"")," ","")*1,0)</f>
        <v>0</v>
      </c>
      <c r="AD256" s="85" t="e">
        <f t="shared" ref="AD256:AD319" si="1778">SUBSTITUTE(SUBSTITUTE(TRIM(SUBSTITUTE(A256,CHAR(32)," ")),")",5),"§",5)</f>
        <v>#REF!</v>
      </c>
      <c r="AG256" s="98"/>
    </row>
    <row r="257" spans="1:33" ht="29.25" thickBot="1" x14ac:dyDescent="0.3">
      <c r="A257" s="2" t="e">
        <f>[1]Sheet1!A257</f>
        <v>#REF!</v>
      </c>
      <c r="B257" s="24" t="s">
        <v>8</v>
      </c>
      <c r="C257" s="58" t="e">
        <f t="shared" ref="C257:C320" si="1779">SUBSTITUTE(SUBSTITUTE(IF(OR(LEN(A257)&gt;LEN(SUBSTITUTE(A257,"S","")),LEN(A257)&gt;LEN(SUBSTITUTE(A257,"e","")),LEN(A257)&gt;LEN(SUBSTITUTE(A257,"m","")),LEN(A257)&gt;LEN(SUBSTITUTE(A257,"i","")),LEN(A257)&gt;LEN(SUBSTITUTE(A257,"m","")),LEN(A257)&gt;LEN(SUBSTITUTE(A257,"p","")),LEN(A257)&gt;LEN(SUBSTITUTE(A257,"r","")),LEN(A257)&gt;LEN(SUBSTITUTE(A257,"e","")),LEN(A257)&gt;LEN(SUBSTITUTE(A257,"s","")),LEN(A257)&gt;LEN(SUBSTITUTE(A257,"ã","")),LEN(A257)&gt;LEN(SUBSTITUTE(A257,"o",""))),"Sem Impressão",A257),CHAR(10),"")," ","")</f>
        <v>#REF!</v>
      </c>
      <c r="AG257" s="98"/>
    </row>
    <row r="258" spans="1:33" ht="106.5" customHeight="1" thickTop="1" thickBot="1" x14ac:dyDescent="0.3">
      <c r="A258" s="2" t="e">
        <f>[1]Sheet1!A258</f>
        <v>#REF!</v>
      </c>
      <c r="B258" s="20" t="s">
        <v>9</v>
      </c>
      <c r="C258" s="14" t="e">
        <f t="shared" ref="C258:C321" si="1780">SUBSTITUTE(SUBSTITUTE(A258,CHAR(10),"")," ","")</f>
        <v>#REF!</v>
      </c>
      <c r="D258" s="1"/>
      <c r="Z258" s="2"/>
      <c r="AG258" s="98"/>
    </row>
    <row r="259" spans="1:33" ht="30" thickTop="1" thickBot="1" x14ac:dyDescent="0.3">
      <c r="A259" s="2" t="e">
        <f>[1]Sheet1!A259</f>
        <v>#REF!</v>
      </c>
      <c r="B259" s="19" t="s">
        <v>10</v>
      </c>
      <c r="C259" s="17" t="e">
        <f t="shared" ref="C259:C322" si="1781">IF(IF(OR((LEN(A259)&gt;LEN(SUBSTITUTE(A259,"R",""))),(LEN(A259)&gt;LEN(SUBSTITUTE(A259,"v",""))),(LEN(A259)&gt;LEN(SUBSTITUTE(A259,"d","")))),"Revenda","Cliente")=IF(OR((LEN(A259)&gt;LEN(SUBSTITUTE(A259,"C",""))),(LEN(A259)&gt;LEN(SUBSTITUTE(A259,"l",""))),(LEN(A259)&gt;LEN(SUBSTITUTE(A259,"i",""))),(LEN(A259)&gt;LEN(SUBSTITUTE(A259,"t","")))),"Cliente","Revenda"),IF(OR((LEN(A259)&gt;LEN(SUBSTITUTE(A259,"R",""))),(LEN(A259)&gt;LEN(SUBSTITUTE(A259,"v",""))),(LEN(A259)&gt;LEN(SUBSTITUTE(A259,"d","")))),"Revenda","Cliente"),"ERRO!")</f>
        <v>#REF!</v>
      </c>
      <c r="D259" s="1"/>
      <c r="E259" s="1"/>
      <c r="J259" s="1"/>
      <c r="K259" s="1"/>
      <c r="L259" s="1"/>
      <c r="Q259" s="1"/>
      <c r="AG259" s="98"/>
    </row>
    <row r="260" spans="1:33" x14ac:dyDescent="0.25">
      <c r="A260" s="2" t="e">
        <f>[1]Sheet1!A260</f>
        <v>#REF!</v>
      </c>
      <c r="B260" s="113" t="s">
        <v>142</v>
      </c>
      <c r="C260" s="114"/>
      <c r="D260" s="111" t="s">
        <v>143</v>
      </c>
      <c r="E260" s="112"/>
      <c r="F260" s="113" t="s">
        <v>144</v>
      </c>
      <c r="G260" s="114"/>
      <c r="H260" s="111" t="s">
        <v>145</v>
      </c>
      <c r="I260" s="112"/>
      <c r="J260" s="113" t="s">
        <v>146</v>
      </c>
      <c r="K260" s="114"/>
      <c r="L260" s="111" t="s">
        <v>147</v>
      </c>
      <c r="M260" s="112"/>
      <c r="N260" s="113" t="s">
        <v>148</v>
      </c>
      <c r="O260" s="114"/>
      <c r="P260" s="111" t="s">
        <v>149</v>
      </c>
      <c r="Q260" s="112"/>
      <c r="R260" s="113" t="s">
        <v>150</v>
      </c>
      <c r="S260" s="114"/>
      <c r="T260" s="111" t="s">
        <v>151</v>
      </c>
      <c r="U260" s="112"/>
      <c r="V260" s="113" t="s">
        <v>2</v>
      </c>
      <c r="W260" s="114"/>
      <c r="Y260" s="2"/>
      <c r="AG260" s="98"/>
    </row>
    <row r="261" spans="1:33" ht="15.75" thickBot="1" x14ac:dyDescent="0.3">
      <c r="A261" s="2" t="e">
        <f>[1]Sheet1!A261</f>
        <v>#REF!</v>
      </c>
      <c r="B261" s="50" t="e">
        <f t="shared" ref="B261" si="1782">MID(A260,N267-3,4)</f>
        <v>#REF!</v>
      </c>
      <c r="C261" s="51" t="e">
        <f t="shared" ref="C261" si="1783">MID(A260,N267+3,5)</f>
        <v>#REF!</v>
      </c>
      <c r="D261" s="53" t="e">
        <f t="shared" ref="D261" si="1784">MID(A261,O267-3,4)</f>
        <v>#REF!</v>
      </c>
      <c r="E261" s="54" t="e">
        <f t="shared" ref="E261" si="1785">MID(A261,O267+3,5)</f>
        <v>#REF!</v>
      </c>
      <c r="F261" s="50" t="e">
        <f t="shared" ref="F261" si="1786">MID(A260,N268-3,4)</f>
        <v>#REF!</v>
      </c>
      <c r="G261" s="51" t="e">
        <f t="shared" ref="G261" si="1787">MID(A260,N268+3,5)</f>
        <v>#REF!</v>
      </c>
      <c r="H261" s="53" t="e">
        <f t="shared" ref="H261" si="1788">MID(A261,O268-3,4)</f>
        <v>#REF!</v>
      </c>
      <c r="I261" s="54" t="e">
        <f t="shared" ref="I261" si="1789">MID(A261,O268+3,5)</f>
        <v>#REF!</v>
      </c>
      <c r="J261" s="50" t="e">
        <f t="shared" ref="J261" si="1790">MID(A260,N269-3,4)</f>
        <v>#REF!</v>
      </c>
      <c r="K261" s="51" t="e">
        <f t="shared" ref="K261" si="1791">MID(A260,N269+3,5)</f>
        <v>#REF!</v>
      </c>
      <c r="L261" s="53" t="e">
        <f t="shared" ref="L261" si="1792">MID(A261,O269-3,4)</f>
        <v>#REF!</v>
      </c>
      <c r="M261" s="54" t="e">
        <f t="shared" ref="M261" si="1793">MID(A261,O269+3,5)</f>
        <v>#REF!</v>
      </c>
      <c r="N261" s="50" t="e">
        <f t="shared" ref="N261" si="1794">MID(A260,N270-3,4)</f>
        <v>#REF!</v>
      </c>
      <c r="O261" s="51" t="e">
        <f t="shared" ref="O261" si="1795">MID(A260,N270+3,5)</f>
        <v>#REF!</v>
      </c>
      <c r="P261" s="53" t="e">
        <f t="shared" ref="P261" si="1796">MID(A261,O270-3,4)</f>
        <v>#REF!</v>
      </c>
      <c r="Q261" s="54" t="e">
        <f t="shared" ref="Q261" si="1797">MID(A261,O270+3,5)</f>
        <v>#REF!</v>
      </c>
      <c r="R261" s="50" t="e">
        <f t="shared" ref="R261" si="1798">MID(A260,N271-3,4)</f>
        <v>#REF!</v>
      </c>
      <c r="S261" s="51" t="e">
        <f t="shared" ref="S261" si="1799">MID(A260,N271+3,5)</f>
        <v>#REF!</v>
      </c>
      <c r="T261" s="53" t="e">
        <f t="shared" ref="T261" si="1800">MID(A261,O271-3,4)</f>
        <v>#REF!</v>
      </c>
      <c r="U261" s="54" t="e">
        <f t="shared" ref="U261" si="1801">MID(A261,O271+3,5)</f>
        <v>#REF!</v>
      </c>
      <c r="V261" s="50" t="e">
        <f t="shared" ref="V261" si="1802">MID(A264,N272-2,3)</f>
        <v>#REF!</v>
      </c>
      <c r="W261" s="51" t="e">
        <f t="shared" ref="W261" si="1803">MID(A264,N272+3,5)</f>
        <v>#REF!</v>
      </c>
      <c r="AG261" s="98"/>
    </row>
    <row r="262" spans="1:33" ht="29.25" thickBot="1" x14ac:dyDescent="0.3">
      <c r="A262" s="2" t="e">
        <f>[1]Sheet1!A262</f>
        <v>#REF!</v>
      </c>
      <c r="B262" s="50" t="e">
        <f t="shared" ref="B262:B325" si="1804">SUBSTITUTE(B261,CHAR(10),"")</f>
        <v>#REF!</v>
      </c>
      <c r="C262" s="52" t="e">
        <f t="shared" ref="C262:C325" si="1805">SUBSTITUTE(SUBSTITUTE(C261,CHAR(10),""),"/"," / ")</f>
        <v>#REF!</v>
      </c>
      <c r="D262" s="50" t="e">
        <f t="shared" ref="D262:V262" si="1806">SUBSTITUTE(D261,CHAR(10),"")</f>
        <v>#REF!</v>
      </c>
      <c r="E262" s="52" t="e">
        <f t="shared" ref="E262:E325" si="1807">SUBSTITUTE(SUBSTITUTE(E261,CHAR(10),""),"/"," / ")</f>
        <v>#REF!</v>
      </c>
      <c r="F262" s="50" t="e">
        <f t="shared" ref="F262:X262" si="1808">SUBSTITUTE(F261,CHAR(10),"")</f>
        <v>#REF!</v>
      </c>
      <c r="G262" s="52" t="e">
        <f t="shared" ref="G262:G325" si="1809">SUBSTITUTE(SUBSTITUTE(G261,CHAR(10),""),"/"," / ")</f>
        <v>#REF!</v>
      </c>
      <c r="H262" s="50" t="e">
        <f t="shared" ref="H262:Z262" si="1810">SUBSTITUTE(H261,CHAR(10),"")</f>
        <v>#REF!</v>
      </c>
      <c r="I262" s="52" t="e">
        <f t="shared" ref="I262:I325" si="1811">SUBSTITUTE(SUBSTITUTE(I261,CHAR(10),""),"/"," / ")</f>
        <v>#REF!</v>
      </c>
      <c r="J262" s="50" t="e">
        <f t="shared" ref="J262:AB262" si="1812">SUBSTITUTE(J261,CHAR(10),"")</f>
        <v>#REF!</v>
      </c>
      <c r="K262" s="52" t="e">
        <f t="shared" ref="K262:K325" si="1813">SUBSTITUTE(SUBSTITUTE(K261,CHAR(10),""),"/"," / ")</f>
        <v>#REF!</v>
      </c>
      <c r="L262" s="50" t="e">
        <f t="shared" ref="L262:AD262" si="1814">SUBSTITUTE(L261,CHAR(10),"")</f>
        <v>#REF!</v>
      </c>
      <c r="M262" s="52" t="e">
        <f t="shared" ref="M262:M325" si="1815">SUBSTITUTE(SUBSTITUTE(M261,CHAR(10),""),"/"," / ")</f>
        <v>#REF!</v>
      </c>
      <c r="N262" s="50" t="e">
        <f t="shared" ref="N262:AF262" si="1816">SUBSTITUTE(N261,CHAR(10),"")</f>
        <v>#REF!</v>
      </c>
      <c r="O262" s="52" t="e">
        <f t="shared" ref="O262:O325" si="1817">SUBSTITUTE(SUBSTITUTE(O261,CHAR(10),""),"/"," / ")</f>
        <v>#REF!</v>
      </c>
      <c r="P262" s="50" t="e">
        <f t="shared" ref="P262:AF262" si="1818">SUBSTITUTE(P261,CHAR(10),"")</f>
        <v>#REF!</v>
      </c>
      <c r="Q262" s="52" t="e">
        <f t="shared" ref="Q262:Q325" si="1819">SUBSTITUTE(SUBSTITUTE(Q261,CHAR(10),""),"/"," / ")</f>
        <v>#REF!</v>
      </c>
      <c r="R262" s="50" t="e">
        <f t="shared" ref="R262:AF262" si="1820">SUBSTITUTE(R261,CHAR(10),"")</f>
        <v>#REF!</v>
      </c>
      <c r="S262" s="52" t="e">
        <f t="shared" ref="S262:S325" si="1821">SUBSTITUTE(SUBSTITUTE(S261,CHAR(10),""),"/"," / ")</f>
        <v>#REF!</v>
      </c>
      <c r="T262" s="50" t="e">
        <f t="shared" ref="T262:AF262" si="1822">SUBSTITUTE(T261,CHAR(10),"")</f>
        <v>#REF!</v>
      </c>
      <c r="U262" s="52" t="e">
        <f t="shared" ref="U262:U325" si="1823">SUBSTITUTE(SUBSTITUTE(U261,CHAR(10),""),"/"," / ")</f>
        <v>#REF!</v>
      </c>
      <c r="V262" s="50" t="e">
        <f t="shared" ref="V262:AF262" si="1824">SUBSTITUTE(V261,CHAR(10),"")</f>
        <v>#REF!</v>
      </c>
      <c r="W262" s="52" t="e">
        <f t="shared" ref="W262:W325" si="1825">SUBSTITUTE(SUBSTITUTE(W261,CHAR(10),""),"/"," / ")</f>
        <v>#REF!</v>
      </c>
      <c r="Y262" s="86" t="s">
        <v>206</v>
      </c>
      <c r="Z262" s="122" t="e">
        <f t="shared" ref="Z262:Z325" si="1826">FIND(",",A263)</f>
        <v>#REF!</v>
      </c>
      <c r="AG262" s="98"/>
    </row>
    <row r="263" spans="1:33" ht="15.75" customHeight="1" thickBot="1" x14ac:dyDescent="0.3">
      <c r="A263" s="2" t="e">
        <f>SUBSTITUTE([1]Sheet1!A263,"/","7")</f>
        <v>#REF!</v>
      </c>
      <c r="B263" s="109" t="str">
        <f>IFERROR(VLOOKUP("*"&amp;Sheet1!B262&amp;" -"&amp;Sheet1!C262&amp;"*",Tabela3[[x]:[c]],1,FALSE),"0% -Sem Serviço")</f>
        <v>0% -Sem Serviço</v>
      </c>
      <c r="C263" s="110"/>
      <c r="D263" s="109" t="str">
        <f>IFERROR(VLOOKUP("*"&amp;Sheet1!D262&amp;" -"&amp;Sheet1!E262&amp;"*",Tabela3[[x]:[c]],1,FALSE),"0% -Sem Serviço")</f>
        <v>0% -Sem Serviço</v>
      </c>
      <c r="E263" s="110"/>
      <c r="F263" s="109" t="str">
        <f>IFERROR(VLOOKUP("*"&amp;Sheet1!F262&amp;" -"&amp;Sheet1!G262&amp;"*",Tabela3[[x]:[c]],1,FALSE),"0% -Sem Serviço")</f>
        <v>0% -Sem Serviço</v>
      </c>
      <c r="G263" s="110"/>
      <c r="H263" s="109" t="str">
        <f>IFERROR(VLOOKUP("*"&amp;Sheet1!H262&amp;" -"&amp;Sheet1!I262&amp;"*",Tabela3[[x]:[c]],1,FALSE),"0% -Sem Serviço")</f>
        <v>0% -Sem Serviço</v>
      </c>
      <c r="I263" s="110"/>
      <c r="J263" s="109" t="str">
        <f>IFERROR(VLOOKUP("*"&amp;Sheet1!J262&amp;" -"&amp;Sheet1!K262&amp;"*",Tabela3[[x]:[c]],1,FALSE),"0% -Sem Serviço")</f>
        <v>0% -Sem Serviço</v>
      </c>
      <c r="K263" s="110"/>
      <c r="L263" s="109" t="str">
        <f>IFERROR(VLOOKUP("*"&amp;Sheet1!L262&amp;" -"&amp;Sheet1!M262&amp;"*",Tabela3[[x]:[c]],1,FALSE),"0% -Sem Serviço")</f>
        <v>0% -Sem Serviço</v>
      </c>
      <c r="M263" s="110"/>
      <c r="N263" s="109" t="str">
        <f>IFERROR(VLOOKUP("*"&amp;Sheet1!N262&amp;" -"&amp;Sheet1!O262&amp;"*",Tabela3[[x]:[c]],1,FALSE),"0% -Sem Serviço")</f>
        <v>0% -Sem Serviço</v>
      </c>
      <c r="O263" s="110"/>
      <c r="P263" s="109" t="str">
        <f>IFERROR(VLOOKUP("*"&amp;Sheet1!P262&amp;" -"&amp;Sheet1!Q262&amp;"*",Tabela3[[x]:[c]],1,FALSE),"0% -Sem Serviço")</f>
        <v>0% -Sem Serviço</v>
      </c>
      <c r="Q263" s="110"/>
      <c r="R263" s="109" t="str">
        <f>IFERROR(VLOOKUP("*"&amp;Sheet1!R262&amp;" -"&amp;Sheet1!S262&amp;"*",Tabela3[[x]:[c]],1,FALSE),"0% -Sem Serviço")</f>
        <v>0% -Sem Serviço</v>
      </c>
      <c r="S263" s="110"/>
      <c r="T263" s="109" t="str">
        <f>IFERROR(VLOOKUP("*"&amp;Sheet1!T262&amp;" -"&amp;Sheet1!U262&amp;"*",Tabela3[[x]:[c]],1,FALSE),"0% -Sem Serviço")</f>
        <v>0% -Sem Serviço</v>
      </c>
      <c r="U263" s="110"/>
      <c r="V263" s="109" t="str">
        <f>IFERROR(VLOOKUP("*"&amp;Sheet1!V262&amp;" -"&amp;Sheet1!W262&amp;"*",Tabela2[[x]:[c]],1,FALSE),"0% -Sem Serviço")</f>
        <v>0% -Sem Serviço</v>
      </c>
      <c r="W263" s="110"/>
      <c r="Y263" s="87" t="e">
        <f t="shared" ref="Y263:Y326" si="1827">MID(A263,1,Z262-1)&amp;""&amp;MID(A263,Z262,3)</f>
        <v>#REF!</v>
      </c>
      <c r="Z263" s="123"/>
      <c r="AG263" s="98"/>
    </row>
    <row r="264" spans="1:33" ht="32.25" thickBot="1" x14ac:dyDescent="0.3">
      <c r="A264" s="2" t="e">
        <f>SUBSTITUTE([1]Sheet1!A264,"/","7")</f>
        <v>#REF!</v>
      </c>
      <c r="B264" s="49" t="s">
        <v>183</v>
      </c>
      <c r="C264" s="48" t="e">
        <f t="shared" ref="C264:C327" si="1828">IF($A$15="Manter",IF(B265=0,"Sem Impressão",IF(IFERROR(FIND("P",B265),0)&gt;0,"Preto",IF(IFERROR(FIND("S",B265),0)&gt;0,"Sem Impressão",IF(IFERROR(FIND("C",B265),0)&gt;0,"Cinza",IF(IFERROR(FIND("V",B265),0)&gt;0,"Vermelho",IF(IFERROR(FIND("A",B265),0)&gt;0,"Azul",IF(IFERROR(FIND("D",B265),0)&gt;0,"Dourado",IF(IFERROR(FIND("B",B265),0)&gt;0,"Branco","Sem Impressão")))))))),$A$15)</f>
        <v>#REF!</v>
      </c>
      <c r="D264" s="47" t="s">
        <v>184</v>
      </c>
      <c r="E264" s="48" t="e">
        <f t="shared" ref="E264:E327" si="1829">IF($A$16="Manter",IF(C265=0,"Sem Impressão",IF(IFERROR(FIND("P",C265),0)&gt;0,"Preto",IF(IFERROR(FIND("S",C265),0)&gt;0,"Sem Impressão",IF(IFERROR(FIND("C",C265),0)&gt;0,"Cinza",IF(IFERROR(FIND("V",C265),0)&gt;0,"Vermelho",IF(IFERROR(FIND("A",C265),0)&gt;0,"Azul",IF(IFERROR(FIND("D",C265),0)&gt;0,"Dourado",IF(IFERROR(FIND("B",C265),0)&gt;0,"Branco","Sem Impressão")))))))),$A$16)</f>
        <v>#REF!</v>
      </c>
      <c r="F264" s="47" t="s">
        <v>185</v>
      </c>
      <c r="G264" s="48" t="e">
        <f t="shared" ref="G264:G327" si="1830">IF($A$17="Manter",IF(D265=0,"Sem Impressão",IF(IFERROR(FIND("P",D265),0)&gt;0,"Preto",IF(IFERROR(FIND("S",D265),0)&gt;0,"Sem Impressão",IF(IFERROR(FIND("C",D265),0)&gt;0,"Cinza",IF(IFERROR(FIND("V",D265),0)&gt;0,"Vermelho",IF(IFERROR(FIND("A",D265),0)&gt;0,"Azul",IF(IFERROR(FIND("D",D265),0)&gt;0,"Dourado",IF(IFERROR(FIND("B",D265),0)&gt;0,"Branco","Sem Impressão")))))))),$A$17)</f>
        <v>#REF!</v>
      </c>
      <c r="H264" s="47" t="s">
        <v>186</v>
      </c>
      <c r="I264" s="48" t="e">
        <f t="shared" ref="I264:I327" si="1831">IF($A$18="Manter",IF(E265=0,"Sem Impressão",IF(IFERROR(FIND("P",E265),0)&gt;0,"Preto",IF(IFERROR(FIND("S",E265),0)&gt;0,"Sem Impressão",IF(IFERROR(FIND("C",E265),0)&gt;0,"Cinza",IF(IFERROR(FIND("V",E265),0)&gt;0,"Vermelho",IF(IFERROR(FIND("A",E265),0)&gt;0,"Azul",IF(IFERROR(FIND("D",E265),0)&gt;0,"Dourado",IF(IFERROR(FIND("B",E265),0)&gt;0,"Branco","Sem Impressão")))))))),$A$18)</f>
        <v>#REF!</v>
      </c>
      <c r="J264" s="47" t="s">
        <v>187</v>
      </c>
      <c r="K264" s="48" t="e">
        <f t="shared" ref="K264:K327" si="1832">IF($A$19="Manter",IF(F265=0,"Sem Impressão",IF(IFERROR(FIND("P",F265),0)&gt;0,"Preto",IF(IFERROR(FIND("S",F265),0)&gt;0,"Sem Impressão",IF(IFERROR(FIND("C",F265),0)&gt;0,"Cinza",IF(IFERROR(FIND("V",F265),0)&gt;0,"Vermelho",IF(IFERROR(FIND("A",F265),0)&gt;0,"Azul",IF(IFERROR(FIND("D",F265),0)&gt;0,"Dourado",IF(IFERROR(FIND("B",F265),0)&gt;0,"Branco","Sem Impressão")))))))),$A$19)</f>
        <v>#REF!</v>
      </c>
      <c r="L264" s="47" t="s">
        <v>188</v>
      </c>
      <c r="M264" s="48" t="e">
        <f t="shared" ref="M264:M327" si="1833">IF($A$20="Manter",IF(G265=0,"Sem Impressão",IF(IFERROR(FIND("P",G265),0)&gt;0,"Preto",IF(IFERROR(FIND("S",G265),0)&gt;0,"Sem Impressão",IF(IFERROR(FIND("C",G265),0)&gt;0,"Cinza",IF(IFERROR(FIND("V",G265),0)&gt;0,"Vermelho",IF(IFERROR(FIND("A",G265),0)&gt;0,"Azul",IF(IFERROR(FIND("D",G265),0)&gt;0,"Dourado",IF(IFERROR(FIND("B",G265),0)&gt;0,"Branco","Sem Impressão")))))))),$A$20)</f>
        <v>#REF!</v>
      </c>
      <c r="N264" s="47" t="s">
        <v>189</v>
      </c>
      <c r="O264" s="48" t="e">
        <f t="shared" ref="O264:O327" si="1834">IF($A$21="Manter",IF(H265=0,"Sem Impressão",IF(IFERROR(FIND("P",H265),0)&gt;0,"Preto",IF(IFERROR(FIND("S",H265),0)&gt;0,"Sem Impressão",IF(IFERROR(FIND("C",H265),0)&gt;0,"Cinza",IF(IFERROR(FIND("V",H265),0)&gt;0,"Vermelho",IF(IFERROR(FIND("A",H265),0)&gt;0,"Azul",IF(IFERROR(FIND("D",H265),0)&gt;0,"Dourado",IF(IFERROR(FIND("B",H265),0)&gt;0,"Branco","Sem Impressão")))))))),$A$21)</f>
        <v>#REF!</v>
      </c>
      <c r="AG264" s="98"/>
    </row>
    <row r="265" spans="1:33" ht="18.75" customHeight="1" thickBot="1" x14ac:dyDescent="0.3">
      <c r="A265" s="2" t="e">
        <f>[1]Sheet1!A265</f>
        <v>#REF!</v>
      </c>
      <c r="B265" s="49" t="e">
        <f>[1]Sheet1!B265</f>
        <v>#REF!</v>
      </c>
      <c r="C265" s="49" t="e">
        <f>[1]Sheet1!C265</f>
        <v>#REF!</v>
      </c>
      <c r="D265" s="49" t="e">
        <f>[1]Sheet1!D265</f>
        <v>#REF!</v>
      </c>
      <c r="E265" s="49" t="e">
        <f>[1]Sheet1!E265</f>
        <v>#REF!</v>
      </c>
      <c r="F265" s="49" t="e">
        <f>[1]Sheet1!F265</f>
        <v>#REF!</v>
      </c>
      <c r="G265" s="49" t="e">
        <f>[1]Sheet1!G265</f>
        <v>#REF!</v>
      </c>
      <c r="H265" s="49" t="e">
        <f>[1]Sheet1!H265</f>
        <v>#REF!</v>
      </c>
      <c r="L265" s="1"/>
      <c r="N265" s="1"/>
      <c r="P265" s="43"/>
      <c r="Q265" s="1"/>
      <c r="R265" s="1" t="s">
        <v>181</v>
      </c>
      <c r="S265" s="100" t="s">
        <v>153</v>
      </c>
      <c r="T265" s="64" t="s">
        <v>7</v>
      </c>
      <c r="U265" s="64" t="s">
        <v>4</v>
      </c>
      <c r="V265" s="65" t="s">
        <v>152</v>
      </c>
      <c r="AG265" s="98"/>
    </row>
    <row r="266" spans="1:33" ht="18.75" customHeight="1" thickBot="1" x14ac:dyDescent="0.3">
      <c r="A266" s="2" t="e">
        <f>[1]Sheet1!A266</f>
        <v>#REF!</v>
      </c>
      <c r="B266" s="43"/>
      <c r="C266" s="83" t="s">
        <v>202</v>
      </c>
      <c r="D266" s="83" t="s">
        <v>203</v>
      </c>
      <c r="E266" s="83" t="s">
        <v>204</v>
      </c>
      <c r="F266" s="84" t="s">
        <v>205</v>
      </c>
      <c r="G266" s="103" t="s">
        <v>155</v>
      </c>
      <c r="H266" s="69" t="s">
        <v>7</v>
      </c>
      <c r="I266" s="69" t="s">
        <v>3</v>
      </c>
      <c r="J266" s="69" t="s">
        <v>4</v>
      </c>
      <c r="K266" s="70" t="s">
        <v>6</v>
      </c>
      <c r="L266" s="94" t="s">
        <v>154</v>
      </c>
      <c r="M266" s="64" t="s">
        <v>139</v>
      </c>
      <c r="N266" s="64" t="s">
        <v>140</v>
      </c>
      <c r="O266" s="65" t="s">
        <v>141</v>
      </c>
      <c r="P266" s="1"/>
      <c r="Q266" s="1"/>
      <c r="R266" s="1"/>
      <c r="S266" s="101"/>
      <c r="T266" s="45">
        <v>1</v>
      </c>
      <c r="U266" s="45" t="e">
        <f t="shared" ref="U266" si="1835">FIND(" ",AD256)</f>
        <v>#REF!</v>
      </c>
      <c r="V266" s="66" t="e">
        <f t="shared" ref="V266" si="1836">FIND(CHAR(10),AD256)</f>
        <v>#REF!</v>
      </c>
      <c r="W266" s="119" t="s">
        <v>200</v>
      </c>
      <c r="X266" s="120"/>
      <c r="Y266" s="120"/>
      <c r="Z266" s="120"/>
      <c r="AA266" s="120"/>
      <c r="AB266" s="121"/>
      <c r="AG266" s="98"/>
    </row>
    <row r="267" spans="1:33" ht="18.75" customHeight="1" thickBot="1" x14ac:dyDescent="0.3">
      <c r="A267" s="2" t="e">
        <f>[1]Sheet1!A267</f>
        <v>#REF!</v>
      </c>
      <c r="B267" s="80" t="s">
        <v>201</v>
      </c>
      <c r="C267" s="81" t="e" cm="1">
        <f t="array" ref="C267">IF(AE268="Manter",IFERROR(IF(SUBSTITUTE(MID($A$10,AB267,AB268-AB267),CHAR(10),"")*1&gt;100,SUBSTITUTE(MID($A$10,AB267,AB268-AB267),CHAR(10),"")*1/100,SUBSTITUTE(MID($A$10,AB267,AB268-AB267),CHAR(10),"")*1),0),IF(AE268="Não",0,IF(AE268="Sim",_xlfn.IFS(AND(C253&gt;0,C253&lt;=22),0.5,AND(C253&gt;22,C253&lt;=32),0.7,AND(C253&gt;32,C253&lt;=40),0.7,AND(C253&gt;40,C253&lt;=50),0.9,C253&gt;50,1.5))))</f>
        <v>#REF!</v>
      </c>
      <c r="D267" s="81">
        <f t="shared" ref="D267" si="1837">IFERROR(IF(SUBSTITUTE(MID($A$10,AB268,AB269-AB268),CHAR(10),"")*1&gt;100,SUBSTITUTE(MID($A$10,AB268,AB269-AB268),CHAR(10),"")*1/100,SUBSTITUTE(MID($A$10,AB268,AB269-AB268),CHAR(10),"")*1),0)</f>
        <v>0</v>
      </c>
      <c r="E267" s="81">
        <f t="shared" ref="E267" si="1838">IFERROR(IF(SUBSTITUTE(MID($A$10,AB269,AB270-AB269),CHAR(10),"")*1&gt;100,SUBSTITUTE(MID($A$10,AB269,AB270-AB269),CHAR(10),"")*1/100,SUBSTITUTE(MID($A$10,AB269,AB270-AB269),CHAR(10),"")*1),0)</f>
        <v>0</v>
      </c>
      <c r="F267" s="82">
        <f t="shared" ref="F267" si="1839">IFERROR(IF(SUBSTITUTE(TRIM(MID($A$10,AB270,AB271-AB270)),CHAR(10),"")*1&gt;100,SUBSTITUTE(TRIM(MID($A$10,AB270,AB271-AB270)),CHAR(10),"")*1/100,SUBSTITUTE(TRIM(MID($A$10,AB270,AB271-AB270)),CHAR(10),"")*1),0)</f>
        <v>0</v>
      </c>
      <c r="G267" s="104"/>
      <c r="H267" s="44">
        <v>1</v>
      </c>
      <c r="I267" s="44" t="e">
        <f t="shared" ref="I267" si="1840">FIND(CHAR(10),A255)</f>
        <v>#REF!</v>
      </c>
      <c r="J267" s="44" t="e">
        <f t="shared" ref="J267" si="1841">FIND(" ",A255)</f>
        <v>#REF!</v>
      </c>
      <c r="K267" s="71"/>
      <c r="L267" s="95"/>
      <c r="M267" s="45">
        <v>1</v>
      </c>
      <c r="N267" s="45" t="e">
        <f t="shared" ref="N267" si="1842">FIND("%",A260)</f>
        <v>#REF!</v>
      </c>
      <c r="O267" s="66" t="e">
        <f t="shared" ref="O267" si="1843">FIND("%",A261)</f>
        <v>#REF!</v>
      </c>
      <c r="P267" s="106" t="s">
        <v>182</v>
      </c>
      <c r="Q267" s="74">
        <v>1</v>
      </c>
      <c r="R267" s="75" t="e">
        <f t="shared" ref="R267" si="1844">FIND(CHAR(10),A264,FIND(CHAR(10),A264)+1)</f>
        <v>#REF!</v>
      </c>
      <c r="S267" s="101"/>
      <c r="T267" s="45">
        <v>2</v>
      </c>
      <c r="U267" s="45" t="e">
        <f t="shared" ref="U267" si="1845">FIND(" ",AD256,FIND(" ",AD256)+1)</f>
        <v>#REF!</v>
      </c>
      <c r="V267" s="66" t="e">
        <f t="shared" ref="V267" si="1846">FIND(CHAR(10),AD256,FIND(CHAR(10),AD256)+1)</f>
        <v>#REF!</v>
      </c>
      <c r="W267" s="78"/>
      <c r="X267" s="46"/>
      <c r="Y267" s="46"/>
      <c r="Z267" s="46"/>
      <c r="AA267" s="46"/>
      <c r="AB267" s="54">
        <v>1</v>
      </c>
      <c r="AC267" s="64"/>
      <c r="AD267" s="64" t="s">
        <v>210</v>
      </c>
      <c r="AE267" s="64" t="s">
        <v>211</v>
      </c>
      <c r="AG267" s="98"/>
    </row>
    <row r="268" spans="1:33" ht="18.75" customHeight="1" thickBot="1" x14ac:dyDescent="0.3">
      <c r="A268" s="2" t="e">
        <f>[1]Sheet1!A268</f>
        <v>#REF!</v>
      </c>
      <c r="B268" s="100" t="s">
        <v>156</v>
      </c>
      <c r="C268" s="64" t="s">
        <v>0</v>
      </c>
      <c r="D268" s="64" t="s">
        <v>1</v>
      </c>
      <c r="E268" s="64"/>
      <c r="F268" s="65" t="s">
        <v>2</v>
      </c>
      <c r="G268" s="104"/>
      <c r="H268" s="44">
        <v>2</v>
      </c>
      <c r="I268" s="44" t="e">
        <f t="shared" ref="I268" si="1847">FIND(CHAR(10),A255,FIND(CHAR(10),A255)+1)</f>
        <v>#REF!</v>
      </c>
      <c r="J268" s="44" t="e">
        <f t="shared" ref="J268" si="1848">FIND(" ",A255,FIND(" ",A255)+1)</f>
        <v>#REF!</v>
      </c>
      <c r="K268" s="71" t="e">
        <f t="shared" ref="K268" si="1849">MID(A255,I268,I269-I268)</f>
        <v>#REF!</v>
      </c>
      <c r="L268" s="95"/>
      <c r="M268" s="45">
        <v>2</v>
      </c>
      <c r="N268" s="45" t="e">
        <f t="shared" ref="N268" si="1850">FIND("%",A260,FIND("%",A260)+1)</f>
        <v>#REF!</v>
      </c>
      <c r="O268" s="66" t="e">
        <f t="shared" ref="O268" si="1851">FIND("%",A261,FIND("%",A261)+1)</f>
        <v>#REF!</v>
      </c>
      <c r="P268" s="107"/>
      <c r="Q268" s="46">
        <v>2</v>
      </c>
      <c r="R268" s="54" t="e">
        <f t="shared" ref="R268" si="1852">FIND(CHAR(10),A264,FIND(CHAR(10),A264,FIND(CHAR(10),A264,FIND(CHAR(10),A264)+1)+1)+1)</f>
        <v>#REF!</v>
      </c>
      <c r="S268" s="101"/>
      <c r="T268" s="45">
        <v>3</v>
      </c>
      <c r="U268" s="45" t="e">
        <f t="shared" ref="U268" si="1853">FIND(" ",AD256,FIND(" ",AD256,FIND(" ",AD256)+1)+1)</f>
        <v>#REF!</v>
      </c>
      <c r="V268" s="66" t="e">
        <f t="shared" ref="V268" si="1854">FIND(CHAR(10),AD256,FIND(CHAR(10),AD256,FIND(CHAR(10),AD256)+1)+1)</f>
        <v>#REF!</v>
      </c>
      <c r="W268" s="78">
        <v>1</v>
      </c>
      <c r="X268" s="46" t="e">
        <f t="shared" ref="X268" si="1855">FIND(CHAR(10),A262)</f>
        <v>#REF!</v>
      </c>
      <c r="Y268" s="46" t="e">
        <f t="shared" ref="Y268" si="1856">X268</f>
        <v>#REF!</v>
      </c>
      <c r="Z268" s="46" t="e">
        <f t="shared" ref="Z268" si="1857">IF(Y268=Z267,"Não","Sim")</f>
        <v>#REF!</v>
      </c>
      <c r="AA268" s="46">
        <f t="shared" ref="AA268" si="1858">Z272-3</f>
        <v>-3</v>
      </c>
      <c r="AB268" s="54">
        <f t="shared" ref="AB268:AB269" si="1859">IFERROR(_xlfn.XLOOKUP(AA268,$W$16:$W$20,$Y$16:$Y$20),1)</f>
        <v>1</v>
      </c>
      <c r="AC268" s="64" t="s">
        <v>202</v>
      </c>
      <c r="AD268" s="64" t="e">
        <f>[1]Sheet1!$A$55</f>
        <v>#REF!</v>
      </c>
      <c r="AE268" s="64" t="e">
        <f>[1]Sheet1!$A$59</f>
        <v>#REF!</v>
      </c>
      <c r="AG268" s="98"/>
    </row>
    <row r="269" spans="1:33" ht="18.75" customHeight="1" thickBot="1" x14ac:dyDescent="0.3">
      <c r="A269" s="2" t="e">
        <f>[1]Sheet1!A269</f>
        <v>#REF!</v>
      </c>
      <c r="B269" s="101"/>
      <c r="C269" s="45" t="e">
        <f t="shared" ref="C269" si="1860">LEFT(A253,SEARCH(" ",A253))</f>
        <v>#REF!</v>
      </c>
      <c r="D269" s="45" t="e">
        <f t="shared" ref="D269:D332" si="1861">SUBSTITUTE(SUBSTITUTE(SUBSTITUTE(LEFT(C270,SEARCH(" ",C270)),".",",")," ",""),CHAR(10),"")*1</f>
        <v>#REF!</v>
      </c>
      <c r="E269" s="45"/>
      <c r="F269" s="66" t="e">
        <f t="shared" ref="F269:F332" si="1862">FIND(CHAR(10),C270)</f>
        <v>#REF!</v>
      </c>
      <c r="G269" s="104"/>
      <c r="H269" s="44">
        <v>3</v>
      </c>
      <c r="I269" s="44" t="e">
        <f t="shared" ref="I269" si="1863">FIND(CHAR(10),A255,FIND(CHAR(10),A255,FIND(CHAR(10),A255)+1)+1)</f>
        <v>#REF!</v>
      </c>
      <c r="J269" s="44" t="e">
        <f t="shared" ref="J269" si="1864">FIND(" ",A255,FIND(" ",A255,FIND(" ",A255)+1)+1)</f>
        <v>#REF!</v>
      </c>
      <c r="K269" s="71" t="e">
        <f t="shared" ref="K269:K332" si="1865">FIND(" ",K268)</f>
        <v>#REF!</v>
      </c>
      <c r="L269" s="95"/>
      <c r="M269" s="45">
        <v>3</v>
      </c>
      <c r="N269" s="45" t="e">
        <f t="shared" ref="N269" si="1866">FIND("%",A260,FIND("%",A260,FIND("%",A260)+1)+1)</f>
        <v>#REF!</v>
      </c>
      <c r="O269" s="66" t="e">
        <f t="shared" ref="O269" si="1867">FIND("%",A261,FIND("%",A261,FIND("%",A261)+1)+1)</f>
        <v>#REF!</v>
      </c>
      <c r="P269" s="107"/>
      <c r="Q269" s="46">
        <v>3</v>
      </c>
      <c r="R269" s="54" t="e">
        <f t="shared" ref="R269" si="1868">FIND(CHAR(10),A264,FIND(CHAR(10),A264,FIND(CHAR(10),A264,FIND(CHAR(10),A264,FIND(CHAR(10),A264,FIND(CHAR(10),A264)+1)+1)+1)+1)+1)</f>
        <v>#REF!</v>
      </c>
      <c r="S269" s="101"/>
      <c r="T269" s="45">
        <v>4</v>
      </c>
      <c r="U269" s="45" t="e">
        <f t="shared" ref="U269" si="1869">FIND(" ",AD256,FIND(" ",AD256,FIND(" ",AD256,FIND(" ",AD256)+1)+1)+1)</f>
        <v>#REF!</v>
      </c>
      <c r="V269" s="66" t="e">
        <f t="shared" ref="V269" si="1870">FIND(CHAR(10),AD256,FIND(CHAR(10),AD256,FIND(CHAR(10),AD256,FIND(CHAR(10),AD256)+1)+1)+1)</f>
        <v>#REF!</v>
      </c>
      <c r="W269" s="78">
        <v>2</v>
      </c>
      <c r="X269" s="46" t="e">
        <f t="shared" ref="X269" si="1871">FIND(CHAR(10),A262,X268+1)</f>
        <v>#REF!</v>
      </c>
      <c r="Y269" s="46" t="e">
        <f t="shared" ref="Y269" si="1872">IFERROR(X269,X268)</f>
        <v>#REF!</v>
      </c>
      <c r="Z269" s="46" t="e">
        <f t="shared" ref="Z269:Z271" si="1873">IF(Y269=Y268,"Não","Sim")</f>
        <v>#REF!</v>
      </c>
      <c r="AA269" s="46">
        <f t="shared" ref="AA269" si="1874">Z272-2</f>
        <v>-2</v>
      </c>
      <c r="AB269" s="54">
        <f t="shared" si="1859"/>
        <v>1</v>
      </c>
      <c r="AC269" s="64" t="s">
        <v>207</v>
      </c>
      <c r="AD269" s="64" t="e">
        <f>[1]Sheet1!$A$56</f>
        <v>#REF!</v>
      </c>
      <c r="AE269" s="64" t="e">
        <f>[1]Sheet1!$A$60</f>
        <v>#REF!</v>
      </c>
      <c r="AG269" s="98"/>
    </row>
    <row r="270" spans="1:33" ht="18.75" customHeight="1" thickBot="1" x14ac:dyDescent="0.3">
      <c r="A270" s="2" t="e">
        <f>[1]Sheet1!A270</f>
        <v>#REF!</v>
      </c>
      <c r="B270" s="101"/>
      <c r="C270" s="45" t="e">
        <f t="shared" ref="C270" si="1875">TRIM(MID(A253,LEN(C269),50))</f>
        <v>#REF!</v>
      </c>
      <c r="D270" s="45" t="e">
        <f t="shared" ref="D270:D333" si="1876">D269+1-1</f>
        <v>#REF!</v>
      </c>
      <c r="E270" s="45"/>
      <c r="F270" s="66" t="e">
        <f t="shared" ref="F270" si="1877">TRIM(MID(C270,LEN(F272),F269-LEN(D270)))</f>
        <v>#REF!</v>
      </c>
      <c r="G270" s="104"/>
      <c r="H270" s="44">
        <v>4</v>
      </c>
      <c r="I270" s="44" t="e">
        <f t="shared" ref="I270" si="1878">FIND(CHAR(10),A255,FIND(CHAR(10),A255,FIND(CHAR(10),A255,FIND(CHAR(10),A255)+1)+1)+1)</f>
        <v>#REF!</v>
      </c>
      <c r="J270" s="44" t="e">
        <f t="shared" ref="J270" si="1879">FIND(" ",A255,FIND(" ",A255,FIND(" ",A255,FIND(" ",A255)+1)+1)+1)</f>
        <v>#REF!</v>
      </c>
      <c r="K270" s="71"/>
      <c r="L270" s="95"/>
      <c r="M270" s="45">
        <v>4</v>
      </c>
      <c r="N270" s="45" t="e">
        <f t="shared" ref="N270" si="1880">FIND("%",A260,FIND("%",A260,FIND("%",A260,FIND("%",A260)+1)+1)+1)</f>
        <v>#REF!</v>
      </c>
      <c r="O270" s="66" t="e">
        <f t="shared" ref="O270" si="1881">FIND("%",A261,FIND("%",A261,FIND("%",A261,FIND("%",A261)+1)+1)+1)</f>
        <v>#REF!</v>
      </c>
      <c r="P270" s="107"/>
      <c r="Q270" s="46">
        <v>4</v>
      </c>
      <c r="R270" s="54" t="e">
        <f t="shared" ref="R270" si="1882">FIND(CHAR(10),A264,FIND(CHAR(10),A264,FIND(CHAR(10),A264,FIND(CHAR(10),A264,FIND(CHAR(10),A264,FIND(CHAR(10),A264,FIND(CHAR(10),A264,FIND(CHAR(10),A264)+1)+1)+1)+1)+1)+1)+1)</f>
        <v>#REF!</v>
      </c>
      <c r="S270" s="101"/>
      <c r="T270" s="45">
        <v>5</v>
      </c>
      <c r="U270" s="45" t="e">
        <f t="shared" ref="U270" si="1883">FIND(" ",AD256,FIND(" ",AD256,FIND(" ",AD256,FIND(" ",AD256,FIND(" ",AD256)+1)+1)+1)+1)</f>
        <v>#REF!</v>
      </c>
      <c r="V270" s="66" t="e">
        <f t="shared" ref="V270" si="1884">FIND(CHAR(10),AD256,FIND(CHAR(10),AD256,FIND(CHAR(10),AD256,FIND(CHAR(10),AD256,FIND(CHAR(10),AD256)+1)+1)+1)+1)</f>
        <v>#REF!</v>
      </c>
      <c r="W270" s="78">
        <v>3</v>
      </c>
      <c r="X270" s="46" t="e">
        <f t="shared" ref="X270" si="1885">FIND(CHAR(10),A262,X269+1)</f>
        <v>#REF!</v>
      </c>
      <c r="Y270" s="46" t="e">
        <f t="shared" ref="Y270" si="1886">IFERROR(X270,IFERROR(X269,X268))</f>
        <v>#REF!</v>
      </c>
      <c r="Z270" s="46" t="e">
        <f t="shared" si="1873"/>
        <v>#REF!</v>
      </c>
      <c r="AA270" s="46">
        <f t="shared" ref="AA270" si="1887">Z272-1</f>
        <v>-1</v>
      </c>
      <c r="AB270" s="54" t="e">
        <f t="shared" ref="AB270:AB271" si="1888">_xlfn.XLOOKUP(AA270,$W$16:$W$20,$Y$16:$Y$20)</f>
        <v>#N/A</v>
      </c>
      <c r="AC270" s="64" t="s">
        <v>208</v>
      </c>
      <c r="AD270" s="64" t="e">
        <f>[1]Sheet1!$A$57</f>
        <v>#REF!</v>
      </c>
      <c r="AE270" s="64" t="e">
        <f>[1]Sheet1!$A$61</f>
        <v>#REF!</v>
      </c>
      <c r="AG270" s="98"/>
    </row>
    <row r="271" spans="1:33" ht="18.75" customHeight="1" x14ac:dyDescent="0.25">
      <c r="A271" s="2" t="e">
        <f>[1]Sheet1!A271</f>
        <v>#REF!</v>
      </c>
      <c r="B271" s="101"/>
      <c r="C271" s="45" t="e">
        <f t="shared" ref="C271" si="1889">SUBSTITUTE(SUBSTITUTE(SUBSTITUTE(C269,CHAR(10),"")," ",""),".",",")*1</f>
        <v>#REF!</v>
      </c>
      <c r="D271" s="45"/>
      <c r="E271" s="45"/>
      <c r="F271" s="66" t="e">
        <f t="shared" ref="F271:F334" si="1890">SUBSTITUTE(SUBSTITUTE(SUBSTITUTE(F270,CHAR(10),"")," ",""),".",",")*1</f>
        <v>#REF!</v>
      </c>
      <c r="G271" s="104"/>
      <c r="H271" s="44">
        <v>5</v>
      </c>
      <c r="I271" s="44" t="e">
        <f t="shared" ref="I271" si="1891">FIND(CHAR(10),A255,FIND(CHAR(10),A255,FIND(CHAR(10),A255,FIND(CHAR(10),A255,FIND(CHAR(10),A255)+1)+1)+1)+1)</f>
        <v>#REF!</v>
      </c>
      <c r="J271" s="44" t="e">
        <f t="shared" ref="J271" si="1892">FIND(" ",A255,FIND(" ",A255,FIND(" ",A255,FIND(" ",A255,FIND(" ",A255)+1)+1)+1)+1)</f>
        <v>#REF!</v>
      </c>
      <c r="K271" s="71"/>
      <c r="L271" s="96"/>
      <c r="M271" s="45">
        <v>5</v>
      </c>
      <c r="N271" s="45" t="e">
        <f t="shared" ref="N271" si="1893">FIND("%",A260,FIND("%",A260,FIND("%",A260,FIND("%",A260,FIND("%",A260)+1)+1)+1)+1)</f>
        <v>#REF!</v>
      </c>
      <c r="O271" s="66" t="e">
        <f t="shared" ref="O271" si="1894">FIND("%",A261,FIND("%",A261,FIND("%",A261,FIND("%",A261,FIND("%",A261)+1)+1)+1)+1)</f>
        <v>#REF!</v>
      </c>
      <c r="P271" s="107"/>
      <c r="Q271" s="46">
        <v>5</v>
      </c>
      <c r="R271" s="54" t="e">
        <f t="shared" ref="R271" si="1895">FIND(CHAR(10),A264,FIND(CHAR(10),A264,FIND(CHAR(10),A264,FIND(CHAR(10),A264,FIND(CHAR(10),A264,FIND(CHAR(10),A264,FIND(CHAR(10),A264,FIND(CHAR(10),A264,FIND(CHAR(10),A264,FIND(CHAR(10),A264)+1)+1)+1)+1)+1)+1)+1)+1)+1)</f>
        <v>#REF!</v>
      </c>
      <c r="S271" s="101"/>
      <c r="T271" s="45">
        <v>6</v>
      </c>
      <c r="U271" s="45" t="e">
        <f t="shared" ref="U271" si="1896">FIND(" ",AD256,FIND(" ",AD256,FIND(" ",AD256,FIND(" ",AD256,FIND(" ",AD256,FIND(" ",AD256)+1)+1)+1)+1)+1)</f>
        <v>#REF!</v>
      </c>
      <c r="V271" s="66" t="e">
        <f t="shared" ref="V271" si="1897">FIND(CHAR(10),AD256,FIND(CHAR(10),AD256,FIND(CHAR(10),AD256,FIND(CHAR(10),AD256,FIND(CHAR(10),AD256,FIND(CHAR(10),AD256)+1)+1)+1)+1)+1)</f>
        <v>#REF!</v>
      </c>
      <c r="W271" s="78">
        <v>4</v>
      </c>
      <c r="X271" s="46" t="e">
        <f t="shared" ref="X271" si="1898">FIND(CHAR(10),A262,X270+1)</f>
        <v>#REF!</v>
      </c>
      <c r="Y271" s="46" t="e">
        <f t="shared" ref="Y271" si="1899">IFERROR(X272,IFERROR(X271,IFERROR(X270,IFERROR(X269,X268))))</f>
        <v>#REF!</v>
      </c>
      <c r="Z271" s="46" t="e">
        <f t="shared" si="1873"/>
        <v>#REF!</v>
      </c>
      <c r="AA271" s="46">
        <f t="shared" ref="AA271:AA334" si="1900">Z272</f>
        <v>0</v>
      </c>
      <c r="AB271" s="54" t="e">
        <f t="shared" si="1888"/>
        <v>#N/A</v>
      </c>
      <c r="AC271" s="64" t="s">
        <v>209</v>
      </c>
      <c r="AD271" s="64" t="e">
        <f>[1]Sheet1!$A$58</f>
        <v>#REF!</v>
      </c>
      <c r="AE271" s="64" t="e">
        <f>[1]Sheet1!$A$62</f>
        <v>#REF!</v>
      </c>
      <c r="AG271" s="98"/>
    </row>
    <row r="272" spans="1:33" ht="18.75" customHeight="1" thickBot="1" x14ac:dyDescent="0.3">
      <c r="A272" s="2" t="e">
        <f>[1]Sheet1!A272</f>
        <v>#REF!</v>
      </c>
      <c r="B272" s="102"/>
      <c r="C272" s="67"/>
      <c r="D272" s="67"/>
      <c r="E272" s="67"/>
      <c r="F272" s="68" t="e">
        <f t="shared" ref="F272" si="1901">LEFT(C270,SEARCH(" ",C270))</f>
        <v>#REF!</v>
      </c>
      <c r="G272" s="105"/>
      <c r="H272" s="72">
        <v>6</v>
      </c>
      <c r="I272" s="72" t="e">
        <f t="shared" ref="I272" si="1902">LEN(A255)</f>
        <v>#REF!</v>
      </c>
      <c r="J272" s="72"/>
      <c r="K272" s="73"/>
      <c r="L272" s="91" t="s">
        <v>2</v>
      </c>
      <c r="M272" s="92" t="s">
        <v>230</v>
      </c>
      <c r="N272" s="92" t="e">
        <f t="shared" ref="N272" si="1903">FIND("%",A264)</f>
        <v>#REF!</v>
      </c>
      <c r="O272" s="93"/>
      <c r="P272" s="108"/>
      <c r="Q272" s="76">
        <v>6</v>
      </c>
      <c r="R272" s="77" t="e">
        <f t="shared" ref="R272" si="1904">FIND(CHAR(10),A264,FIND(CHAR(10),A264,FIND(CHAR(10),A264,FIND(CHAR(10),A264,FIND(CHAR(10),A264,FIND(CHAR(10),A264,FIND(CHAR(10),A264,FIND(CHAR(10),A264,FIND(CHAR(10),A264,FIND(CHAR(10),A264,FIND(CHAR(10),A264)+1)+1)+1)+1)+1)+1)+1)+1)+1)+1)</f>
        <v>#REF!</v>
      </c>
      <c r="S272" s="102"/>
      <c r="T272" s="67">
        <v>7</v>
      </c>
      <c r="U272" s="67" t="e">
        <f t="shared" ref="U272" si="1905">FIND(" ",AD256,FIND(" ",AD256,FIND(" ",AD256,FIND(" ",AD256,FIND(" ",AD256,FIND(" ",AD256,FIND(" ",AD256)+1)+1)+1)+1)+1)+1)</f>
        <v>#REF!</v>
      </c>
      <c r="V272" s="68" t="e">
        <f t="shared" ref="V272" si="1906">FIND(CHAR(10),AD256,FIND(CHAR(10),AD256,FIND(CHAR(10),AD256,FIND(CHAR(10),AD256,FIND(CHAR(10),AD256,FIND(CHAR(10),AD256,FIND(CHAR(10),AD256)+1)+1)+1)+1)+1)+1)</f>
        <v>#REF!</v>
      </c>
      <c r="W272" s="79">
        <v>5</v>
      </c>
      <c r="X272" s="76" t="e">
        <f t="shared" ref="X272" si="1907">FIND(CHAR(10),A262,X271+1)</f>
        <v>#REF!</v>
      </c>
      <c r="Y272" s="76"/>
      <c r="Z272" s="76">
        <f t="shared" ref="Z272" si="1908">COUNTIF(Z268:Z271,"SIM")</f>
        <v>0</v>
      </c>
      <c r="AA272" s="76"/>
      <c r="AB272" s="77"/>
      <c r="AG272" s="98"/>
    </row>
    <row r="273" spans="1:33" ht="15.75" thickBot="1" x14ac:dyDescent="0.3">
      <c r="A273" s="2" t="e">
        <f>[1]Sheet1!A273</f>
        <v>#REF!</v>
      </c>
      <c r="B273" s="4"/>
      <c r="C273" s="4"/>
      <c r="D273" s="4"/>
      <c r="E273" s="21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21"/>
      <c r="Q273" s="4"/>
      <c r="R273" s="4"/>
      <c r="S273" s="4"/>
      <c r="T273" s="4"/>
      <c r="U273" s="4"/>
      <c r="V273" s="5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99"/>
    </row>
    <row r="274" spans="1:33" ht="24.75" thickTop="1" thickBot="1" x14ac:dyDescent="0.3">
      <c r="A274" s="2" t="e">
        <f>[1]Sheet1!A274</f>
        <v>#REF!</v>
      </c>
      <c r="B274" s="18" t="s">
        <v>0</v>
      </c>
      <c r="C274" s="16" t="e">
        <f t="shared" ref="C274" si="1909">IF(C292&gt;100,C292/10,C292)</f>
        <v>#REF!</v>
      </c>
      <c r="D274" s="15" t="s">
        <v>1</v>
      </c>
      <c r="E274" s="16" t="e">
        <f t="shared" ref="E274" si="1910">IF(D291&gt;100,D291/10,D291)</f>
        <v>#REF!</v>
      </c>
      <c r="F274" s="13" t="s">
        <v>2</v>
      </c>
      <c r="G274" s="14" t="e">
        <f t="shared" ref="G274" si="1911">IF(F292&gt;10,F292/10,F292)</f>
        <v>#REF!</v>
      </c>
      <c r="H274" s="3"/>
      <c r="I274" s="3"/>
      <c r="J274" s="3"/>
      <c r="K274" s="3"/>
      <c r="L274" s="3"/>
      <c r="M274" s="3"/>
      <c r="N274" s="3"/>
      <c r="O274" s="3"/>
      <c r="R274" s="3"/>
      <c r="S274" s="3"/>
      <c r="T274" s="3"/>
      <c r="U274" s="3"/>
      <c r="AG274" s="97">
        <v>14</v>
      </c>
    </row>
    <row r="275" spans="1:33" ht="30" thickTop="1" thickBot="1" x14ac:dyDescent="0.3">
      <c r="A275" s="2" t="e">
        <f>[1]Sheet1!A275</f>
        <v>#REF!</v>
      </c>
      <c r="B275" s="19" t="s">
        <v>5</v>
      </c>
      <c r="C275" s="63" t="e">
        <f t="shared" ref="C275:C338" si="1912">SUBSTITUTE(SUBSTITUTE(A275,CHAR(10),"")," ","")</f>
        <v>#REF!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R275" s="1"/>
      <c r="S275" s="1"/>
      <c r="T275" s="1"/>
      <c r="U275" s="1"/>
      <c r="AG275" s="98"/>
    </row>
    <row r="276" spans="1:33" ht="16.5" thickTop="1" thickBot="1" x14ac:dyDescent="0.3">
      <c r="A276" s="2" t="e">
        <f>[1]Sheet1!A276</f>
        <v>#REF!</v>
      </c>
      <c r="B276" s="22" t="s">
        <v>158</v>
      </c>
      <c r="C276" s="56" t="e">
        <f t="shared" ref="C276" si="1913">SUBSTITUTE(SUBSTITUTE(MID(A276,1,J288-1),CHAR(10),"")," ","")</f>
        <v>#REF!</v>
      </c>
      <c r="D276" s="23" t="s">
        <v>159</v>
      </c>
      <c r="E276" s="55" t="e">
        <f t="shared" ref="E276" si="1914">SUBSTITUTE(SUBSTITUTE(MID(A276,J288,I288-J288),CHAR(10),"")," ","")</f>
        <v>#REF!</v>
      </c>
      <c r="F276" s="6" t="s">
        <v>160</v>
      </c>
      <c r="G276" s="7" t="e">
        <f t="shared" ref="G276" si="1915">SUBSTITUTE(SUBSTITUTE(MID(A276,I288,J289-I288),CHAR(10),"")," ","")</f>
        <v>#REF!</v>
      </c>
      <c r="H276" s="9" t="s">
        <v>161</v>
      </c>
      <c r="I276" s="10" t="e">
        <f t="shared" ref="I276" si="1916">SUBSTITUTE(SUBSTITUTE(MID(A276,J289,I289-J289),CHAR(10),"")," ","")</f>
        <v>#REF!</v>
      </c>
      <c r="J276" s="6" t="s">
        <v>162</v>
      </c>
      <c r="K276" s="11" t="e">
        <f t="shared" ref="K276" si="1917">SUBSTITUTE(SUBSTITUTE(MID(A276,I289,J290-I289),CHAR(10),"")," ","")</f>
        <v>#REF!</v>
      </c>
      <c r="L276" s="8" t="s">
        <v>164</v>
      </c>
      <c r="M276" s="10" t="e">
        <f t="shared" ref="M276" si="1918">SUBSTITUTE(SUBSTITUTE(MID(K289,K290,6),CHAR(10),"")," ","")</f>
        <v>#REF!</v>
      </c>
      <c r="N276" s="6" t="s">
        <v>165</v>
      </c>
      <c r="O276" s="11" t="e">
        <f t="shared" ref="O276" si="1919">SUBSTITUTE(SUBSTITUTE(MID(A276,I290,J291-I290),CHAR(10),"")," ","")</f>
        <v>#REF!</v>
      </c>
      <c r="P276" s="8" t="s">
        <v>166</v>
      </c>
      <c r="Q276" s="12" t="e">
        <f t="shared" ref="Q276" si="1920">SUBSTITUTE(SUBSTITUTE(MID(A276,J291,I291-J291),CHAR(10),"")," ","")</f>
        <v>#REF!</v>
      </c>
      <c r="R276" s="6" t="s">
        <v>167</v>
      </c>
      <c r="S276" s="11" t="e">
        <f t="shared" ref="S276" si="1921">SUBSTITUTE(SUBSTITUTE(MID(A276,I291,J292-I291),CHAR(10),"")," ","")</f>
        <v>#REF!</v>
      </c>
      <c r="T276" s="8" t="s">
        <v>168</v>
      </c>
      <c r="U276" s="12" t="e">
        <f t="shared" ref="U276" si="1922">SUBSTITUTE(SUBSTITUTE(MID(A276,J292,I292-J292),CHAR(10),"")," ","")</f>
        <v>#REF!</v>
      </c>
      <c r="AG276" s="98"/>
    </row>
    <row r="277" spans="1:33" ht="16.5" thickTop="1" thickBot="1" x14ac:dyDescent="0.3">
      <c r="A277" s="2" t="e">
        <f>[1]Sheet1!A277</f>
        <v>#REF!</v>
      </c>
      <c r="B277" s="61" t="s">
        <v>157</v>
      </c>
      <c r="C277" s="62">
        <f t="shared" ref="C277" si="1923">IFERROR(SUBSTITUTE(SUBSTITUTE(MID(AD277,1,U287-1),CHAR(10),"")," ","")*1,0)</f>
        <v>0</v>
      </c>
      <c r="D277" s="59" t="s">
        <v>169</v>
      </c>
      <c r="E277" s="60">
        <f t="shared" ref="E277" si="1924">IFERROR(SUBSTITUTE(SUBSTITUTE(MID(AD277,U287,V287-U287),CHAR(10),"")," ","")*1,0)</f>
        <v>0</v>
      </c>
      <c r="F277" s="57" t="s">
        <v>170</v>
      </c>
      <c r="G277" s="35">
        <f t="shared" ref="G277" si="1925">IFERROR(SUBSTITUTE(SUBSTITUTE(MID(AD277,V287,U288-V287),CHAR(10),"")," ","")*1,0)</f>
        <v>0</v>
      </c>
      <c r="H277" s="26" t="s">
        <v>171</v>
      </c>
      <c r="I277" s="27">
        <f t="shared" ref="I277" si="1926">IFERROR(SUBSTITUTE(SUBSTITUTE(MID(AD277,U288,V288-U288),CHAR(10),"")," ","")*1,0)</f>
        <v>0</v>
      </c>
      <c r="J277" s="28" t="s">
        <v>172</v>
      </c>
      <c r="K277" s="36">
        <f t="shared" ref="K277" si="1927">IFERROR(SUBSTITUTE(SUBSTITUTE(MID(AD277,V288,U289-V288),CHAR(10),"")," ","")*1,0)</f>
        <v>0</v>
      </c>
      <c r="L277" s="37" t="s">
        <v>173</v>
      </c>
      <c r="M277" s="38">
        <f t="shared" ref="M277" si="1928">IFERROR(SUBSTITUTE(SUBSTITUTE(MID(AD277,U289,V289-U289),CHAR(10),"")," ","")*1,0)</f>
        <v>0</v>
      </c>
      <c r="N277" s="28" t="s">
        <v>163</v>
      </c>
      <c r="O277" s="25">
        <f t="shared" ref="O277" si="1929">IFERROR(SUBSTITUTE(SUBSTITUTE(MID(AD277,V289,U290-V289),CHAR(10),"")," ","")*1,0)</f>
        <v>0</v>
      </c>
      <c r="P277" s="39" t="s">
        <v>174</v>
      </c>
      <c r="Q277" s="40">
        <f t="shared" ref="Q277" si="1930">IFERROR(SUBSTITUTE(SUBSTITUTE(MID(AD277,U290,V290-U290),CHAR(10),"")," ","")*1,0)</f>
        <v>0</v>
      </c>
      <c r="R277" s="41" t="s">
        <v>175</v>
      </c>
      <c r="S277" s="25">
        <f t="shared" ref="S277" si="1931">IFERROR(SUBSTITUTE(SUBSTITUTE(MID(AD277,V290,U291-V290),CHAR(10),"")," ","")*1,0)</f>
        <v>0</v>
      </c>
      <c r="T277" s="26" t="s">
        <v>176</v>
      </c>
      <c r="U277" s="42">
        <f t="shared" ref="U277" si="1932">IFERROR(SUBSTITUTE(SUBSTITUTE(MID(AD277,U291,V291-U291),CHAR(10),"")," ","")*1,0)</f>
        <v>0</v>
      </c>
      <c r="V277" s="29" t="s">
        <v>177</v>
      </c>
      <c r="W277" s="30">
        <f t="shared" ref="W277" si="1933">IFERROR(SUBSTITUTE(SUBSTITUTE(MID(AD277,V291,U292-V291),CHAR(10),"")," ","")*1,0)</f>
        <v>0</v>
      </c>
      <c r="X277" s="31" t="s">
        <v>178</v>
      </c>
      <c r="Y277" s="32">
        <f t="shared" ref="Y277" si="1934">IFERROR(SUBSTITUTE(SUBSTITUTE(MID(AD277,U292,V292-U292),CHAR(10),"")," ","")*1,0)</f>
        <v>0</v>
      </c>
      <c r="Z277" s="33" t="s">
        <v>179</v>
      </c>
      <c r="AA277" s="30">
        <f t="shared" ref="AA277" si="1935">IFERROR(SUBSTITUTE(SUBSTITUTE(MID(AD277,V292,U293-V292),CHAR(10),"")," ","")*1,0)</f>
        <v>0</v>
      </c>
      <c r="AB277" s="31" t="s">
        <v>180</v>
      </c>
      <c r="AC277" s="34">
        <f t="shared" ref="AC277" si="1936">IFERROR(SUBSTITUTE(SUBSTITUTE(MID(AD277,U293,V293-U293),CHAR(10),"")," ","")*1,0)</f>
        <v>0</v>
      </c>
      <c r="AD277" s="85" t="e">
        <f t="shared" ref="AD277:AD340" si="1937">SUBSTITUTE(SUBSTITUTE(TRIM(SUBSTITUTE(A277,CHAR(32)," ")),")",5),"§",5)</f>
        <v>#REF!</v>
      </c>
      <c r="AG277" s="98"/>
    </row>
    <row r="278" spans="1:33" ht="29.25" thickBot="1" x14ac:dyDescent="0.3">
      <c r="A278" s="2" t="e">
        <f>[1]Sheet1!A278</f>
        <v>#REF!</v>
      </c>
      <c r="B278" s="24" t="s">
        <v>8</v>
      </c>
      <c r="C278" s="58" t="e">
        <f t="shared" ref="C278:C341" si="1938">SUBSTITUTE(SUBSTITUTE(IF(OR(LEN(A278)&gt;LEN(SUBSTITUTE(A278,"S","")),LEN(A278)&gt;LEN(SUBSTITUTE(A278,"e","")),LEN(A278)&gt;LEN(SUBSTITUTE(A278,"m","")),LEN(A278)&gt;LEN(SUBSTITUTE(A278,"i","")),LEN(A278)&gt;LEN(SUBSTITUTE(A278,"m","")),LEN(A278)&gt;LEN(SUBSTITUTE(A278,"p","")),LEN(A278)&gt;LEN(SUBSTITUTE(A278,"r","")),LEN(A278)&gt;LEN(SUBSTITUTE(A278,"e","")),LEN(A278)&gt;LEN(SUBSTITUTE(A278,"s","")),LEN(A278)&gt;LEN(SUBSTITUTE(A278,"ã","")),LEN(A278)&gt;LEN(SUBSTITUTE(A278,"o",""))),"Sem Impressão",A278),CHAR(10),"")," ","")</f>
        <v>#REF!</v>
      </c>
      <c r="AG278" s="98"/>
    </row>
    <row r="279" spans="1:33" ht="106.5" customHeight="1" thickTop="1" thickBot="1" x14ac:dyDescent="0.3">
      <c r="A279" s="2" t="e">
        <f>[1]Sheet1!A279</f>
        <v>#REF!</v>
      </c>
      <c r="B279" s="20" t="s">
        <v>9</v>
      </c>
      <c r="C279" s="14" t="e">
        <f t="shared" ref="C279:C342" si="1939">SUBSTITUTE(SUBSTITUTE(A279,CHAR(10),"")," ","")</f>
        <v>#REF!</v>
      </c>
      <c r="D279" s="1"/>
      <c r="Z279" s="2"/>
      <c r="AG279" s="98"/>
    </row>
    <row r="280" spans="1:33" ht="30" thickTop="1" thickBot="1" x14ac:dyDescent="0.3">
      <c r="A280" s="2" t="e">
        <f>[1]Sheet1!A280</f>
        <v>#REF!</v>
      </c>
      <c r="B280" s="19" t="s">
        <v>10</v>
      </c>
      <c r="C280" s="17" t="e">
        <f t="shared" ref="C280:C343" si="1940">IF(IF(OR((LEN(A280)&gt;LEN(SUBSTITUTE(A280,"R",""))),(LEN(A280)&gt;LEN(SUBSTITUTE(A280,"v",""))),(LEN(A280)&gt;LEN(SUBSTITUTE(A280,"d","")))),"Revenda","Cliente")=IF(OR((LEN(A280)&gt;LEN(SUBSTITUTE(A280,"C",""))),(LEN(A280)&gt;LEN(SUBSTITUTE(A280,"l",""))),(LEN(A280)&gt;LEN(SUBSTITUTE(A280,"i",""))),(LEN(A280)&gt;LEN(SUBSTITUTE(A280,"t","")))),"Cliente","Revenda"),IF(OR((LEN(A280)&gt;LEN(SUBSTITUTE(A280,"R",""))),(LEN(A280)&gt;LEN(SUBSTITUTE(A280,"v",""))),(LEN(A280)&gt;LEN(SUBSTITUTE(A280,"d","")))),"Revenda","Cliente"),"ERRO!")</f>
        <v>#REF!</v>
      </c>
      <c r="D280" s="1"/>
      <c r="E280" s="1"/>
      <c r="J280" s="1"/>
      <c r="K280" s="1"/>
      <c r="L280" s="1"/>
      <c r="Q280" s="1"/>
      <c r="AG280" s="98"/>
    </row>
    <row r="281" spans="1:33" x14ac:dyDescent="0.25">
      <c r="A281" s="2" t="e">
        <f>[1]Sheet1!A281</f>
        <v>#REF!</v>
      </c>
      <c r="B281" s="113" t="s">
        <v>142</v>
      </c>
      <c r="C281" s="114"/>
      <c r="D281" s="111" t="s">
        <v>143</v>
      </c>
      <c r="E281" s="112"/>
      <c r="F281" s="113" t="s">
        <v>144</v>
      </c>
      <c r="G281" s="114"/>
      <c r="H281" s="111" t="s">
        <v>145</v>
      </c>
      <c r="I281" s="112"/>
      <c r="J281" s="113" t="s">
        <v>146</v>
      </c>
      <c r="K281" s="114"/>
      <c r="L281" s="111" t="s">
        <v>147</v>
      </c>
      <c r="M281" s="112"/>
      <c r="N281" s="113" t="s">
        <v>148</v>
      </c>
      <c r="O281" s="114"/>
      <c r="P281" s="111" t="s">
        <v>149</v>
      </c>
      <c r="Q281" s="112"/>
      <c r="R281" s="113" t="s">
        <v>150</v>
      </c>
      <c r="S281" s="114"/>
      <c r="T281" s="111" t="s">
        <v>151</v>
      </c>
      <c r="U281" s="112"/>
      <c r="V281" s="113" t="s">
        <v>2</v>
      </c>
      <c r="W281" s="114"/>
      <c r="Y281" s="2"/>
      <c r="AG281" s="98"/>
    </row>
    <row r="282" spans="1:33" ht="15.75" thickBot="1" x14ac:dyDescent="0.3">
      <c r="A282" s="2" t="e">
        <f>[1]Sheet1!A282</f>
        <v>#REF!</v>
      </c>
      <c r="B282" s="50" t="e">
        <f t="shared" ref="B282" si="1941">MID(A281,N288-3,4)</f>
        <v>#REF!</v>
      </c>
      <c r="C282" s="51" t="e">
        <f t="shared" ref="C282" si="1942">MID(A281,N288+3,5)</f>
        <v>#REF!</v>
      </c>
      <c r="D282" s="53" t="e">
        <f t="shared" ref="D282" si="1943">MID(A282,O288-3,4)</f>
        <v>#REF!</v>
      </c>
      <c r="E282" s="54" t="e">
        <f t="shared" ref="E282" si="1944">MID(A282,O288+3,5)</f>
        <v>#REF!</v>
      </c>
      <c r="F282" s="50" t="e">
        <f t="shared" ref="F282" si="1945">MID(A281,N289-3,4)</f>
        <v>#REF!</v>
      </c>
      <c r="G282" s="51" t="e">
        <f t="shared" ref="G282" si="1946">MID(A281,N289+3,5)</f>
        <v>#REF!</v>
      </c>
      <c r="H282" s="53" t="e">
        <f t="shared" ref="H282" si="1947">MID(A282,O289-3,4)</f>
        <v>#REF!</v>
      </c>
      <c r="I282" s="54" t="e">
        <f t="shared" ref="I282" si="1948">MID(A282,O289+3,5)</f>
        <v>#REF!</v>
      </c>
      <c r="J282" s="50" t="e">
        <f t="shared" ref="J282" si="1949">MID(A281,N290-3,4)</f>
        <v>#REF!</v>
      </c>
      <c r="K282" s="51" t="e">
        <f t="shared" ref="K282" si="1950">MID(A281,N290+3,5)</f>
        <v>#REF!</v>
      </c>
      <c r="L282" s="53" t="e">
        <f t="shared" ref="L282" si="1951">MID(A282,O290-3,4)</f>
        <v>#REF!</v>
      </c>
      <c r="M282" s="54" t="e">
        <f t="shared" ref="M282" si="1952">MID(A282,O290+3,5)</f>
        <v>#REF!</v>
      </c>
      <c r="N282" s="50" t="e">
        <f t="shared" ref="N282" si="1953">MID(A281,N291-3,4)</f>
        <v>#REF!</v>
      </c>
      <c r="O282" s="51" t="e">
        <f t="shared" ref="O282" si="1954">MID(A281,N291+3,5)</f>
        <v>#REF!</v>
      </c>
      <c r="P282" s="53" t="e">
        <f t="shared" ref="P282" si="1955">MID(A282,O291-3,4)</f>
        <v>#REF!</v>
      </c>
      <c r="Q282" s="54" t="e">
        <f t="shared" ref="Q282" si="1956">MID(A282,O291+3,5)</f>
        <v>#REF!</v>
      </c>
      <c r="R282" s="50" t="e">
        <f t="shared" ref="R282" si="1957">MID(A281,N292-3,4)</f>
        <v>#REF!</v>
      </c>
      <c r="S282" s="51" t="e">
        <f t="shared" ref="S282" si="1958">MID(A281,N292+3,5)</f>
        <v>#REF!</v>
      </c>
      <c r="T282" s="53" t="e">
        <f t="shared" ref="T282" si="1959">MID(A282,O292-3,4)</f>
        <v>#REF!</v>
      </c>
      <c r="U282" s="54" t="e">
        <f t="shared" ref="U282" si="1960">MID(A282,O292+3,5)</f>
        <v>#REF!</v>
      </c>
      <c r="V282" s="50" t="e">
        <f t="shared" ref="V282" si="1961">MID(A285,N293-2,3)</f>
        <v>#REF!</v>
      </c>
      <c r="W282" s="51" t="e">
        <f t="shared" ref="W282" si="1962">MID(A285,N293+3,5)</f>
        <v>#REF!</v>
      </c>
      <c r="AG282" s="98"/>
    </row>
    <row r="283" spans="1:33" ht="29.25" thickBot="1" x14ac:dyDescent="0.3">
      <c r="A283" s="2" t="e">
        <f>[1]Sheet1!A283</f>
        <v>#REF!</v>
      </c>
      <c r="B283" s="50" t="e">
        <f t="shared" ref="B283:B346" si="1963">SUBSTITUTE(B282,CHAR(10),"")</f>
        <v>#REF!</v>
      </c>
      <c r="C283" s="52" t="e">
        <f t="shared" ref="C283:C346" si="1964">SUBSTITUTE(SUBSTITUTE(C282,CHAR(10),""),"/"," / ")</f>
        <v>#REF!</v>
      </c>
      <c r="D283" s="50" t="e">
        <f t="shared" ref="D283:V283" si="1965">SUBSTITUTE(D282,CHAR(10),"")</f>
        <v>#REF!</v>
      </c>
      <c r="E283" s="52" t="e">
        <f t="shared" ref="E283:E346" si="1966">SUBSTITUTE(SUBSTITUTE(E282,CHAR(10),""),"/"," / ")</f>
        <v>#REF!</v>
      </c>
      <c r="F283" s="50" t="e">
        <f t="shared" ref="F283:X283" si="1967">SUBSTITUTE(F282,CHAR(10),"")</f>
        <v>#REF!</v>
      </c>
      <c r="G283" s="52" t="e">
        <f t="shared" ref="G283:G346" si="1968">SUBSTITUTE(SUBSTITUTE(G282,CHAR(10),""),"/"," / ")</f>
        <v>#REF!</v>
      </c>
      <c r="H283" s="50" t="e">
        <f t="shared" ref="H283:Z283" si="1969">SUBSTITUTE(H282,CHAR(10),"")</f>
        <v>#REF!</v>
      </c>
      <c r="I283" s="52" t="e">
        <f t="shared" ref="I283:I346" si="1970">SUBSTITUTE(SUBSTITUTE(I282,CHAR(10),""),"/"," / ")</f>
        <v>#REF!</v>
      </c>
      <c r="J283" s="50" t="e">
        <f t="shared" ref="J283:AB283" si="1971">SUBSTITUTE(J282,CHAR(10),"")</f>
        <v>#REF!</v>
      </c>
      <c r="K283" s="52" t="e">
        <f t="shared" ref="K283:K346" si="1972">SUBSTITUTE(SUBSTITUTE(K282,CHAR(10),""),"/"," / ")</f>
        <v>#REF!</v>
      </c>
      <c r="L283" s="50" t="e">
        <f t="shared" ref="L283:AD283" si="1973">SUBSTITUTE(L282,CHAR(10),"")</f>
        <v>#REF!</v>
      </c>
      <c r="M283" s="52" t="e">
        <f t="shared" ref="M283:M346" si="1974">SUBSTITUTE(SUBSTITUTE(M282,CHAR(10),""),"/"," / ")</f>
        <v>#REF!</v>
      </c>
      <c r="N283" s="50" t="e">
        <f t="shared" ref="N283:AF283" si="1975">SUBSTITUTE(N282,CHAR(10),"")</f>
        <v>#REF!</v>
      </c>
      <c r="O283" s="52" t="e">
        <f t="shared" ref="O283:O346" si="1976">SUBSTITUTE(SUBSTITUTE(O282,CHAR(10),""),"/"," / ")</f>
        <v>#REF!</v>
      </c>
      <c r="P283" s="50" t="e">
        <f t="shared" ref="P283:AF283" si="1977">SUBSTITUTE(P282,CHAR(10),"")</f>
        <v>#REF!</v>
      </c>
      <c r="Q283" s="52" t="e">
        <f t="shared" ref="Q283:Q346" si="1978">SUBSTITUTE(SUBSTITUTE(Q282,CHAR(10),""),"/"," / ")</f>
        <v>#REF!</v>
      </c>
      <c r="R283" s="50" t="e">
        <f t="shared" ref="R283:AF283" si="1979">SUBSTITUTE(R282,CHAR(10),"")</f>
        <v>#REF!</v>
      </c>
      <c r="S283" s="52" t="e">
        <f t="shared" ref="S283:S346" si="1980">SUBSTITUTE(SUBSTITUTE(S282,CHAR(10),""),"/"," / ")</f>
        <v>#REF!</v>
      </c>
      <c r="T283" s="50" t="e">
        <f t="shared" ref="T283:AF283" si="1981">SUBSTITUTE(T282,CHAR(10),"")</f>
        <v>#REF!</v>
      </c>
      <c r="U283" s="52" t="e">
        <f t="shared" ref="U283:U346" si="1982">SUBSTITUTE(SUBSTITUTE(U282,CHAR(10),""),"/"," / ")</f>
        <v>#REF!</v>
      </c>
      <c r="V283" s="50" t="e">
        <f t="shared" ref="V283:AF283" si="1983">SUBSTITUTE(V282,CHAR(10),"")</f>
        <v>#REF!</v>
      </c>
      <c r="W283" s="52" t="e">
        <f t="shared" ref="W283:W346" si="1984">SUBSTITUTE(SUBSTITUTE(W282,CHAR(10),""),"/"," / ")</f>
        <v>#REF!</v>
      </c>
      <c r="Y283" s="86" t="s">
        <v>206</v>
      </c>
      <c r="Z283" s="122" t="e">
        <f t="shared" ref="Z283:Z346" si="1985">FIND(",",A284)</f>
        <v>#REF!</v>
      </c>
      <c r="AG283" s="98"/>
    </row>
    <row r="284" spans="1:33" ht="15.75" customHeight="1" thickBot="1" x14ac:dyDescent="0.3">
      <c r="A284" s="2" t="e">
        <f>SUBSTITUTE([1]Sheet1!A284,"/","7")</f>
        <v>#REF!</v>
      </c>
      <c r="B284" s="109" t="str">
        <f>IFERROR(VLOOKUP("*"&amp;Sheet1!B283&amp;" -"&amp;Sheet1!C283&amp;"*",Tabela3[[x]:[c]],1,FALSE),"0% -Sem Serviço")</f>
        <v>0% -Sem Serviço</v>
      </c>
      <c r="C284" s="110"/>
      <c r="D284" s="109" t="str">
        <f>IFERROR(VLOOKUP("*"&amp;Sheet1!D283&amp;" -"&amp;Sheet1!E283&amp;"*",Tabela3[[x]:[c]],1,FALSE),"0% -Sem Serviço")</f>
        <v>0% -Sem Serviço</v>
      </c>
      <c r="E284" s="110"/>
      <c r="F284" s="109" t="str">
        <f>IFERROR(VLOOKUP("*"&amp;Sheet1!F283&amp;" -"&amp;Sheet1!G283&amp;"*",Tabela3[[x]:[c]],1,FALSE),"0% -Sem Serviço")</f>
        <v>0% -Sem Serviço</v>
      </c>
      <c r="G284" s="110"/>
      <c r="H284" s="109" t="str">
        <f>IFERROR(VLOOKUP("*"&amp;Sheet1!H283&amp;" -"&amp;Sheet1!I283&amp;"*",Tabela3[[x]:[c]],1,FALSE),"0% -Sem Serviço")</f>
        <v>0% -Sem Serviço</v>
      </c>
      <c r="I284" s="110"/>
      <c r="J284" s="109" t="str">
        <f>IFERROR(VLOOKUP("*"&amp;Sheet1!J283&amp;" -"&amp;Sheet1!K283&amp;"*",Tabela3[[x]:[c]],1,FALSE),"0% -Sem Serviço")</f>
        <v>0% -Sem Serviço</v>
      </c>
      <c r="K284" s="110"/>
      <c r="L284" s="109" t="str">
        <f>IFERROR(VLOOKUP("*"&amp;Sheet1!L283&amp;" -"&amp;Sheet1!M283&amp;"*",Tabela3[[x]:[c]],1,FALSE),"0% -Sem Serviço")</f>
        <v>0% -Sem Serviço</v>
      </c>
      <c r="M284" s="110"/>
      <c r="N284" s="109" t="str">
        <f>IFERROR(VLOOKUP("*"&amp;Sheet1!N283&amp;" -"&amp;Sheet1!O283&amp;"*",Tabela3[[x]:[c]],1,FALSE),"0% -Sem Serviço")</f>
        <v>0% -Sem Serviço</v>
      </c>
      <c r="O284" s="110"/>
      <c r="P284" s="109" t="str">
        <f>IFERROR(VLOOKUP("*"&amp;Sheet1!P283&amp;" -"&amp;Sheet1!Q283&amp;"*",Tabela3[[x]:[c]],1,FALSE),"0% -Sem Serviço")</f>
        <v>0% -Sem Serviço</v>
      </c>
      <c r="Q284" s="110"/>
      <c r="R284" s="109" t="str">
        <f>IFERROR(VLOOKUP("*"&amp;Sheet1!R283&amp;" -"&amp;Sheet1!S283&amp;"*",Tabela3[[x]:[c]],1,FALSE),"0% -Sem Serviço")</f>
        <v>0% -Sem Serviço</v>
      </c>
      <c r="S284" s="110"/>
      <c r="T284" s="109" t="str">
        <f>IFERROR(VLOOKUP("*"&amp;Sheet1!T283&amp;" -"&amp;Sheet1!U283&amp;"*",Tabela3[[x]:[c]],1,FALSE),"0% -Sem Serviço")</f>
        <v>0% -Sem Serviço</v>
      </c>
      <c r="U284" s="110"/>
      <c r="V284" s="109" t="str">
        <f>IFERROR(VLOOKUP("*"&amp;Sheet1!V283&amp;" -"&amp;Sheet1!W283&amp;"*",Tabela2[[x]:[c]],1,FALSE),"0% -Sem Serviço")</f>
        <v>0% -Sem Serviço</v>
      </c>
      <c r="W284" s="110"/>
      <c r="Y284" s="87" t="e">
        <f t="shared" ref="Y284:Y347" si="1986">MID(A284,1,Z283-1)&amp;""&amp;MID(A284,Z283,3)</f>
        <v>#REF!</v>
      </c>
      <c r="Z284" s="123"/>
      <c r="AG284" s="98"/>
    </row>
    <row r="285" spans="1:33" ht="32.25" thickBot="1" x14ac:dyDescent="0.3">
      <c r="A285" s="2" t="e">
        <f>SUBSTITUTE([1]Sheet1!A285,"/","7")</f>
        <v>#REF!</v>
      </c>
      <c r="B285" s="49" t="s">
        <v>183</v>
      </c>
      <c r="C285" s="48" t="e">
        <f t="shared" ref="C285:C348" si="1987">IF($A$15="Manter",IF(B286=0,"Sem Impressão",IF(IFERROR(FIND("P",B286),0)&gt;0,"Preto",IF(IFERROR(FIND("S",B286),0)&gt;0,"Sem Impressão",IF(IFERROR(FIND("C",B286),0)&gt;0,"Cinza",IF(IFERROR(FIND("V",B286),0)&gt;0,"Vermelho",IF(IFERROR(FIND("A",B286),0)&gt;0,"Azul",IF(IFERROR(FIND("D",B286),0)&gt;0,"Dourado",IF(IFERROR(FIND("B",B286),0)&gt;0,"Branco","Sem Impressão")))))))),$A$15)</f>
        <v>#REF!</v>
      </c>
      <c r="D285" s="47" t="s">
        <v>184</v>
      </c>
      <c r="E285" s="48" t="e">
        <f t="shared" ref="E285:E348" si="1988">IF($A$16="Manter",IF(C286=0,"Sem Impressão",IF(IFERROR(FIND("P",C286),0)&gt;0,"Preto",IF(IFERROR(FIND("S",C286),0)&gt;0,"Sem Impressão",IF(IFERROR(FIND("C",C286),0)&gt;0,"Cinza",IF(IFERROR(FIND("V",C286),0)&gt;0,"Vermelho",IF(IFERROR(FIND("A",C286),0)&gt;0,"Azul",IF(IFERROR(FIND("D",C286),0)&gt;0,"Dourado",IF(IFERROR(FIND("B",C286),0)&gt;0,"Branco","Sem Impressão")))))))),$A$16)</f>
        <v>#REF!</v>
      </c>
      <c r="F285" s="47" t="s">
        <v>185</v>
      </c>
      <c r="G285" s="48" t="e">
        <f t="shared" ref="G285:G348" si="1989">IF($A$17="Manter",IF(D286=0,"Sem Impressão",IF(IFERROR(FIND("P",D286),0)&gt;0,"Preto",IF(IFERROR(FIND("S",D286),0)&gt;0,"Sem Impressão",IF(IFERROR(FIND("C",D286),0)&gt;0,"Cinza",IF(IFERROR(FIND("V",D286),0)&gt;0,"Vermelho",IF(IFERROR(FIND("A",D286),0)&gt;0,"Azul",IF(IFERROR(FIND("D",D286),0)&gt;0,"Dourado",IF(IFERROR(FIND("B",D286),0)&gt;0,"Branco","Sem Impressão")))))))),$A$17)</f>
        <v>#REF!</v>
      </c>
      <c r="H285" s="47" t="s">
        <v>186</v>
      </c>
      <c r="I285" s="48" t="e">
        <f t="shared" ref="I285:I348" si="1990">IF($A$18="Manter",IF(E286=0,"Sem Impressão",IF(IFERROR(FIND("P",E286),0)&gt;0,"Preto",IF(IFERROR(FIND("S",E286),0)&gt;0,"Sem Impressão",IF(IFERROR(FIND("C",E286),0)&gt;0,"Cinza",IF(IFERROR(FIND("V",E286),0)&gt;0,"Vermelho",IF(IFERROR(FIND("A",E286),0)&gt;0,"Azul",IF(IFERROR(FIND("D",E286),0)&gt;0,"Dourado",IF(IFERROR(FIND("B",E286),0)&gt;0,"Branco","Sem Impressão")))))))),$A$18)</f>
        <v>#REF!</v>
      </c>
      <c r="J285" s="47" t="s">
        <v>187</v>
      </c>
      <c r="K285" s="48" t="e">
        <f t="shared" ref="K285:K348" si="1991">IF($A$19="Manter",IF(F286=0,"Sem Impressão",IF(IFERROR(FIND("P",F286),0)&gt;0,"Preto",IF(IFERROR(FIND("S",F286),0)&gt;0,"Sem Impressão",IF(IFERROR(FIND("C",F286),0)&gt;0,"Cinza",IF(IFERROR(FIND("V",F286),0)&gt;0,"Vermelho",IF(IFERROR(FIND("A",F286),0)&gt;0,"Azul",IF(IFERROR(FIND("D",F286),0)&gt;0,"Dourado",IF(IFERROR(FIND("B",F286),0)&gt;0,"Branco","Sem Impressão")))))))),$A$19)</f>
        <v>#REF!</v>
      </c>
      <c r="L285" s="47" t="s">
        <v>188</v>
      </c>
      <c r="M285" s="48" t="e">
        <f t="shared" ref="M285:M348" si="1992">IF($A$20="Manter",IF(G286=0,"Sem Impressão",IF(IFERROR(FIND("P",G286),0)&gt;0,"Preto",IF(IFERROR(FIND("S",G286),0)&gt;0,"Sem Impressão",IF(IFERROR(FIND("C",G286),0)&gt;0,"Cinza",IF(IFERROR(FIND("V",G286),0)&gt;0,"Vermelho",IF(IFERROR(FIND("A",G286),0)&gt;0,"Azul",IF(IFERROR(FIND("D",G286),0)&gt;0,"Dourado",IF(IFERROR(FIND("B",G286),0)&gt;0,"Branco","Sem Impressão")))))))),$A$20)</f>
        <v>#REF!</v>
      </c>
      <c r="N285" s="47" t="s">
        <v>189</v>
      </c>
      <c r="O285" s="48" t="e">
        <f t="shared" ref="O285:O348" si="1993">IF($A$21="Manter",IF(H286=0,"Sem Impressão",IF(IFERROR(FIND("P",H286),0)&gt;0,"Preto",IF(IFERROR(FIND("S",H286),0)&gt;0,"Sem Impressão",IF(IFERROR(FIND("C",H286),0)&gt;0,"Cinza",IF(IFERROR(FIND("V",H286),0)&gt;0,"Vermelho",IF(IFERROR(FIND("A",H286),0)&gt;0,"Azul",IF(IFERROR(FIND("D",H286),0)&gt;0,"Dourado",IF(IFERROR(FIND("B",H286),0)&gt;0,"Branco","Sem Impressão")))))))),$A$21)</f>
        <v>#REF!</v>
      </c>
      <c r="AG285" s="98"/>
    </row>
    <row r="286" spans="1:33" ht="18.75" customHeight="1" thickBot="1" x14ac:dyDescent="0.3">
      <c r="A286" s="2" t="e">
        <f>[1]Sheet1!A286</f>
        <v>#REF!</v>
      </c>
      <c r="B286" s="49" t="e">
        <f>[1]Sheet1!B286</f>
        <v>#REF!</v>
      </c>
      <c r="C286" s="49" t="e">
        <f>[1]Sheet1!C286</f>
        <v>#REF!</v>
      </c>
      <c r="D286" s="49" t="e">
        <f>[1]Sheet1!D286</f>
        <v>#REF!</v>
      </c>
      <c r="E286" s="49" t="e">
        <f>[1]Sheet1!E286</f>
        <v>#REF!</v>
      </c>
      <c r="F286" s="49" t="e">
        <f>[1]Sheet1!F286</f>
        <v>#REF!</v>
      </c>
      <c r="G286" s="49" t="e">
        <f>[1]Sheet1!G286</f>
        <v>#REF!</v>
      </c>
      <c r="H286" s="49" t="e">
        <f>[1]Sheet1!H286</f>
        <v>#REF!</v>
      </c>
      <c r="L286" s="1"/>
      <c r="N286" s="1"/>
      <c r="P286" s="43"/>
      <c r="Q286" s="1"/>
      <c r="R286" s="1" t="s">
        <v>181</v>
      </c>
      <c r="S286" s="100" t="s">
        <v>153</v>
      </c>
      <c r="T286" s="64" t="s">
        <v>7</v>
      </c>
      <c r="U286" s="64" t="s">
        <v>4</v>
      </c>
      <c r="V286" s="65" t="s">
        <v>152</v>
      </c>
      <c r="AG286" s="98"/>
    </row>
    <row r="287" spans="1:33" ht="18.75" customHeight="1" thickBot="1" x14ac:dyDescent="0.3">
      <c r="A287" s="2" t="e">
        <f>[1]Sheet1!A287</f>
        <v>#REF!</v>
      </c>
      <c r="B287" s="43"/>
      <c r="C287" s="83" t="s">
        <v>202</v>
      </c>
      <c r="D287" s="83" t="s">
        <v>203</v>
      </c>
      <c r="E287" s="83" t="s">
        <v>204</v>
      </c>
      <c r="F287" s="84" t="s">
        <v>205</v>
      </c>
      <c r="G287" s="103" t="s">
        <v>155</v>
      </c>
      <c r="H287" s="69" t="s">
        <v>7</v>
      </c>
      <c r="I287" s="69" t="s">
        <v>3</v>
      </c>
      <c r="J287" s="69" t="s">
        <v>4</v>
      </c>
      <c r="K287" s="70" t="s">
        <v>6</v>
      </c>
      <c r="L287" s="94" t="s">
        <v>154</v>
      </c>
      <c r="M287" s="64" t="s">
        <v>139</v>
      </c>
      <c r="N287" s="64" t="s">
        <v>140</v>
      </c>
      <c r="O287" s="65" t="s">
        <v>141</v>
      </c>
      <c r="P287" s="1"/>
      <c r="Q287" s="1"/>
      <c r="R287" s="1"/>
      <c r="S287" s="101"/>
      <c r="T287" s="45">
        <v>1</v>
      </c>
      <c r="U287" s="45" t="e">
        <f t="shared" ref="U287" si="1994">FIND(" ",AD277)</f>
        <v>#REF!</v>
      </c>
      <c r="V287" s="66" t="e">
        <f t="shared" ref="V287" si="1995">FIND(CHAR(10),AD277)</f>
        <v>#REF!</v>
      </c>
      <c r="W287" s="119" t="s">
        <v>200</v>
      </c>
      <c r="X287" s="120"/>
      <c r="Y287" s="120"/>
      <c r="Z287" s="120"/>
      <c r="AA287" s="120"/>
      <c r="AB287" s="121"/>
      <c r="AG287" s="98"/>
    </row>
    <row r="288" spans="1:33" ht="18.75" customHeight="1" thickBot="1" x14ac:dyDescent="0.3">
      <c r="A288" s="2" t="e">
        <f>[1]Sheet1!A288</f>
        <v>#REF!</v>
      </c>
      <c r="B288" s="80" t="s">
        <v>201</v>
      </c>
      <c r="C288" s="81" t="e" cm="1">
        <f t="array" ref="C288">IF(AE289="Manter",IFERROR(IF(SUBSTITUTE(MID($A$10,AB288,AB289-AB288),CHAR(10),"")*1&gt;100,SUBSTITUTE(MID($A$10,AB288,AB289-AB288),CHAR(10),"")*1/100,SUBSTITUTE(MID($A$10,AB288,AB289-AB288),CHAR(10),"")*1),0),IF(AE289="Não",0,IF(AE289="Sim",_xlfn.IFS(AND(C274&gt;0,C274&lt;=22),0.5,AND(C274&gt;22,C274&lt;=32),0.7,AND(C274&gt;32,C274&lt;=40),0.7,AND(C274&gt;40,C274&lt;=50),0.9,C274&gt;50,1.5))))</f>
        <v>#REF!</v>
      </c>
      <c r="D288" s="81">
        <f t="shared" ref="D288" si="1996">IFERROR(IF(SUBSTITUTE(MID($A$10,AB289,AB290-AB289),CHAR(10),"")*1&gt;100,SUBSTITUTE(MID($A$10,AB289,AB290-AB289),CHAR(10),"")*1/100,SUBSTITUTE(MID($A$10,AB289,AB290-AB289),CHAR(10),"")*1),0)</f>
        <v>0</v>
      </c>
      <c r="E288" s="81">
        <f t="shared" ref="E288" si="1997">IFERROR(IF(SUBSTITUTE(MID($A$10,AB290,AB291-AB290),CHAR(10),"")*1&gt;100,SUBSTITUTE(MID($A$10,AB290,AB291-AB290),CHAR(10),"")*1/100,SUBSTITUTE(MID($A$10,AB290,AB291-AB290),CHAR(10),"")*1),0)</f>
        <v>0</v>
      </c>
      <c r="F288" s="82">
        <f t="shared" ref="F288" si="1998">IFERROR(IF(SUBSTITUTE(TRIM(MID($A$10,AB291,AB292-AB291)),CHAR(10),"")*1&gt;100,SUBSTITUTE(TRIM(MID($A$10,AB291,AB292-AB291)),CHAR(10),"")*1/100,SUBSTITUTE(TRIM(MID($A$10,AB291,AB292-AB291)),CHAR(10),"")*1),0)</f>
        <v>0</v>
      </c>
      <c r="G288" s="104"/>
      <c r="H288" s="44">
        <v>1</v>
      </c>
      <c r="I288" s="44" t="e">
        <f t="shared" ref="I288" si="1999">FIND(CHAR(10),A276)</f>
        <v>#REF!</v>
      </c>
      <c r="J288" s="44" t="e">
        <f t="shared" ref="J288" si="2000">FIND(" ",A276)</f>
        <v>#REF!</v>
      </c>
      <c r="K288" s="71"/>
      <c r="L288" s="95"/>
      <c r="M288" s="45">
        <v>1</v>
      </c>
      <c r="N288" s="45" t="e">
        <f t="shared" ref="N288" si="2001">FIND("%",A281)</f>
        <v>#REF!</v>
      </c>
      <c r="O288" s="66" t="e">
        <f t="shared" ref="O288" si="2002">FIND("%",A282)</f>
        <v>#REF!</v>
      </c>
      <c r="P288" s="106" t="s">
        <v>182</v>
      </c>
      <c r="Q288" s="74">
        <v>1</v>
      </c>
      <c r="R288" s="75" t="e">
        <f t="shared" ref="R288" si="2003">FIND(CHAR(10),A285,FIND(CHAR(10),A285)+1)</f>
        <v>#REF!</v>
      </c>
      <c r="S288" s="101"/>
      <c r="T288" s="45">
        <v>2</v>
      </c>
      <c r="U288" s="45" t="e">
        <f t="shared" ref="U288" si="2004">FIND(" ",AD277,FIND(" ",AD277)+1)</f>
        <v>#REF!</v>
      </c>
      <c r="V288" s="66" t="e">
        <f t="shared" ref="V288" si="2005">FIND(CHAR(10),AD277,FIND(CHAR(10),AD277)+1)</f>
        <v>#REF!</v>
      </c>
      <c r="W288" s="78"/>
      <c r="X288" s="46"/>
      <c r="Y288" s="46"/>
      <c r="Z288" s="46"/>
      <c r="AA288" s="46"/>
      <c r="AB288" s="54">
        <v>1</v>
      </c>
      <c r="AC288" s="64"/>
      <c r="AD288" s="64" t="s">
        <v>210</v>
      </c>
      <c r="AE288" s="64" t="s">
        <v>211</v>
      </c>
      <c r="AG288" s="98"/>
    </row>
    <row r="289" spans="1:33" ht="18.75" customHeight="1" thickBot="1" x14ac:dyDescent="0.3">
      <c r="A289" s="2" t="e">
        <f>[1]Sheet1!A289</f>
        <v>#REF!</v>
      </c>
      <c r="B289" s="100" t="s">
        <v>156</v>
      </c>
      <c r="C289" s="64" t="s">
        <v>0</v>
      </c>
      <c r="D289" s="64" t="s">
        <v>1</v>
      </c>
      <c r="E289" s="64"/>
      <c r="F289" s="65" t="s">
        <v>2</v>
      </c>
      <c r="G289" s="104"/>
      <c r="H289" s="44">
        <v>2</v>
      </c>
      <c r="I289" s="44" t="e">
        <f t="shared" ref="I289" si="2006">FIND(CHAR(10),A276,FIND(CHAR(10),A276)+1)</f>
        <v>#REF!</v>
      </c>
      <c r="J289" s="44" t="e">
        <f t="shared" ref="J289" si="2007">FIND(" ",A276,FIND(" ",A276)+1)</f>
        <v>#REF!</v>
      </c>
      <c r="K289" s="71" t="e">
        <f t="shared" ref="K289" si="2008">MID(A276,I289,I290-I289)</f>
        <v>#REF!</v>
      </c>
      <c r="L289" s="95"/>
      <c r="M289" s="45">
        <v>2</v>
      </c>
      <c r="N289" s="45" t="e">
        <f t="shared" ref="N289" si="2009">FIND("%",A281,FIND("%",A281)+1)</f>
        <v>#REF!</v>
      </c>
      <c r="O289" s="66" t="e">
        <f t="shared" ref="O289" si="2010">FIND("%",A282,FIND("%",A282)+1)</f>
        <v>#REF!</v>
      </c>
      <c r="P289" s="107"/>
      <c r="Q289" s="46">
        <v>2</v>
      </c>
      <c r="R289" s="54" t="e">
        <f t="shared" ref="R289" si="2011">FIND(CHAR(10),A285,FIND(CHAR(10),A285,FIND(CHAR(10),A285,FIND(CHAR(10),A285)+1)+1)+1)</f>
        <v>#REF!</v>
      </c>
      <c r="S289" s="101"/>
      <c r="T289" s="45">
        <v>3</v>
      </c>
      <c r="U289" s="45" t="e">
        <f t="shared" ref="U289" si="2012">FIND(" ",AD277,FIND(" ",AD277,FIND(" ",AD277)+1)+1)</f>
        <v>#REF!</v>
      </c>
      <c r="V289" s="66" t="e">
        <f t="shared" ref="V289" si="2013">FIND(CHAR(10),AD277,FIND(CHAR(10),AD277,FIND(CHAR(10),AD277)+1)+1)</f>
        <v>#REF!</v>
      </c>
      <c r="W289" s="78">
        <v>1</v>
      </c>
      <c r="X289" s="46" t="e">
        <f t="shared" ref="X289" si="2014">FIND(CHAR(10),A283)</f>
        <v>#REF!</v>
      </c>
      <c r="Y289" s="46" t="e">
        <f t="shared" ref="Y289" si="2015">X289</f>
        <v>#REF!</v>
      </c>
      <c r="Z289" s="46" t="e">
        <f t="shared" ref="Z289" si="2016">IF(Y289=Z288,"Não","Sim")</f>
        <v>#REF!</v>
      </c>
      <c r="AA289" s="46">
        <f t="shared" ref="AA289" si="2017">Z293-3</f>
        <v>-3</v>
      </c>
      <c r="AB289" s="54">
        <f t="shared" ref="AB289:AB290" si="2018">IFERROR(_xlfn.XLOOKUP(AA289,$W$16:$W$20,$Y$16:$Y$20),1)</f>
        <v>1</v>
      </c>
      <c r="AC289" s="64" t="s">
        <v>202</v>
      </c>
      <c r="AD289" s="64" t="e">
        <f>[1]Sheet1!$A$55</f>
        <v>#REF!</v>
      </c>
      <c r="AE289" s="64" t="e">
        <f>[1]Sheet1!$A$59</f>
        <v>#REF!</v>
      </c>
      <c r="AG289" s="98"/>
    </row>
    <row r="290" spans="1:33" ht="18.75" customHeight="1" thickBot="1" x14ac:dyDescent="0.3">
      <c r="A290" s="2" t="e">
        <f>[1]Sheet1!A290</f>
        <v>#REF!</v>
      </c>
      <c r="B290" s="101"/>
      <c r="C290" s="45" t="e">
        <f t="shared" ref="C290" si="2019">LEFT(A274,SEARCH(" ",A274))</f>
        <v>#REF!</v>
      </c>
      <c r="D290" s="45" t="e">
        <f t="shared" ref="D290:D353" si="2020">SUBSTITUTE(SUBSTITUTE(SUBSTITUTE(LEFT(C291,SEARCH(" ",C291)),".",",")," ",""),CHAR(10),"")*1</f>
        <v>#REF!</v>
      </c>
      <c r="E290" s="45"/>
      <c r="F290" s="66" t="e">
        <f t="shared" ref="F290:F353" si="2021">FIND(CHAR(10),C291)</f>
        <v>#REF!</v>
      </c>
      <c r="G290" s="104"/>
      <c r="H290" s="44">
        <v>3</v>
      </c>
      <c r="I290" s="44" t="e">
        <f t="shared" ref="I290" si="2022">FIND(CHAR(10),A276,FIND(CHAR(10),A276,FIND(CHAR(10),A276)+1)+1)</f>
        <v>#REF!</v>
      </c>
      <c r="J290" s="44" t="e">
        <f t="shared" ref="J290" si="2023">FIND(" ",A276,FIND(" ",A276,FIND(" ",A276)+1)+1)</f>
        <v>#REF!</v>
      </c>
      <c r="K290" s="71" t="e">
        <f t="shared" ref="K290:K353" si="2024">FIND(" ",K289)</f>
        <v>#REF!</v>
      </c>
      <c r="L290" s="95"/>
      <c r="M290" s="45">
        <v>3</v>
      </c>
      <c r="N290" s="45" t="e">
        <f t="shared" ref="N290" si="2025">FIND("%",A281,FIND("%",A281,FIND("%",A281)+1)+1)</f>
        <v>#REF!</v>
      </c>
      <c r="O290" s="66" t="e">
        <f t="shared" ref="O290" si="2026">FIND("%",A282,FIND("%",A282,FIND("%",A282)+1)+1)</f>
        <v>#REF!</v>
      </c>
      <c r="P290" s="107"/>
      <c r="Q290" s="46">
        <v>3</v>
      </c>
      <c r="R290" s="54" t="e">
        <f t="shared" ref="R290" si="2027">FIND(CHAR(10),A285,FIND(CHAR(10),A285,FIND(CHAR(10),A285,FIND(CHAR(10),A285,FIND(CHAR(10),A285,FIND(CHAR(10),A285)+1)+1)+1)+1)+1)</f>
        <v>#REF!</v>
      </c>
      <c r="S290" s="101"/>
      <c r="T290" s="45">
        <v>4</v>
      </c>
      <c r="U290" s="45" t="e">
        <f t="shared" ref="U290" si="2028">FIND(" ",AD277,FIND(" ",AD277,FIND(" ",AD277,FIND(" ",AD277)+1)+1)+1)</f>
        <v>#REF!</v>
      </c>
      <c r="V290" s="66" t="e">
        <f t="shared" ref="V290" si="2029">FIND(CHAR(10),AD277,FIND(CHAR(10),AD277,FIND(CHAR(10),AD277,FIND(CHAR(10),AD277)+1)+1)+1)</f>
        <v>#REF!</v>
      </c>
      <c r="W290" s="78">
        <v>2</v>
      </c>
      <c r="X290" s="46" t="e">
        <f t="shared" ref="X290" si="2030">FIND(CHAR(10),A283,X289+1)</f>
        <v>#REF!</v>
      </c>
      <c r="Y290" s="46" t="e">
        <f t="shared" ref="Y290" si="2031">IFERROR(X290,X289)</f>
        <v>#REF!</v>
      </c>
      <c r="Z290" s="46" t="e">
        <f t="shared" ref="Z290:Z292" si="2032">IF(Y290=Y289,"Não","Sim")</f>
        <v>#REF!</v>
      </c>
      <c r="AA290" s="46">
        <f t="shared" ref="AA290" si="2033">Z293-2</f>
        <v>-2</v>
      </c>
      <c r="AB290" s="54">
        <f t="shared" si="2018"/>
        <v>1</v>
      </c>
      <c r="AC290" s="64" t="s">
        <v>207</v>
      </c>
      <c r="AD290" s="64" t="e">
        <f>[1]Sheet1!$A$56</f>
        <v>#REF!</v>
      </c>
      <c r="AE290" s="64" t="e">
        <f>[1]Sheet1!$A$60</f>
        <v>#REF!</v>
      </c>
      <c r="AG290" s="98"/>
    </row>
    <row r="291" spans="1:33" ht="18.75" customHeight="1" thickBot="1" x14ac:dyDescent="0.3">
      <c r="A291" s="2" t="e">
        <f>[1]Sheet1!A291</f>
        <v>#REF!</v>
      </c>
      <c r="B291" s="101"/>
      <c r="C291" s="45" t="e">
        <f t="shared" ref="C291" si="2034">TRIM(MID(A274,LEN(C290),50))</f>
        <v>#REF!</v>
      </c>
      <c r="D291" s="45" t="e">
        <f t="shared" ref="D291:D354" si="2035">D290+1-1</f>
        <v>#REF!</v>
      </c>
      <c r="E291" s="45"/>
      <c r="F291" s="66" t="e">
        <f t="shared" ref="F291" si="2036">TRIM(MID(C291,LEN(F293),F290-LEN(D291)))</f>
        <v>#REF!</v>
      </c>
      <c r="G291" s="104"/>
      <c r="H291" s="44">
        <v>4</v>
      </c>
      <c r="I291" s="44" t="e">
        <f t="shared" ref="I291" si="2037">FIND(CHAR(10),A276,FIND(CHAR(10),A276,FIND(CHAR(10),A276,FIND(CHAR(10),A276)+1)+1)+1)</f>
        <v>#REF!</v>
      </c>
      <c r="J291" s="44" t="e">
        <f t="shared" ref="J291" si="2038">FIND(" ",A276,FIND(" ",A276,FIND(" ",A276,FIND(" ",A276)+1)+1)+1)</f>
        <v>#REF!</v>
      </c>
      <c r="K291" s="71"/>
      <c r="L291" s="95"/>
      <c r="M291" s="45">
        <v>4</v>
      </c>
      <c r="N291" s="45" t="e">
        <f t="shared" ref="N291" si="2039">FIND("%",A281,FIND("%",A281,FIND("%",A281,FIND("%",A281)+1)+1)+1)</f>
        <v>#REF!</v>
      </c>
      <c r="O291" s="66" t="e">
        <f t="shared" ref="O291" si="2040">FIND("%",A282,FIND("%",A282,FIND("%",A282,FIND("%",A282)+1)+1)+1)</f>
        <v>#REF!</v>
      </c>
      <c r="P291" s="107"/>
      <c r="Q291" s="46">
        <v>4</v>
      </c>
      <c r="R291" s="54" t="e">
        <f t="shared" ref="R291" si="2041">FIND(CHAR(10),A285,FIND(CHAR(10),A285,FIND(CHAR(10),A285,FIND(CHAR(10),A285,FIND(CHAR(10),A285,FIND(CHAR(10),A285,FIND(CHAR(10),A285,FIND(CHAR(10),A285)+1)+1)+1)+1)+1)+1)+1)</f>
        <v>#REF!</v>
      </c>
      <c r="S291" s="101"/>
      <c r="T291" s="45">
        <v>5</v>
      </c>
      <c r="U291" s="45" t="e">
        <f t="shared" ref="U291" si="2042">FIND(" ",AD277,FIND(" ",AD277,FIND(" ",AD277,FIND(" ",AD277,FIND(" ",AD277)+1)+1)+1)+1)</f>
        <v>#REF!</v>
      </c>
      <c r="V291" s="66" t="e">
        <f t="shared" ref="V291" si="2043">FIND(CHAR(10),AD277,FIND(CHAR(10),AD277,FIND(CHAR(10),AD277,FIND(CHAR(10),AD277,FIND(CHAR(10),AD277)+1)+1)+1)+1)</f>
        <v>#REF!</v>
      </c>
      <c r="W291" s="78">
        <v>3</v>
      </c>
      <c r="X291" s="46" t="e">
        <f t="shared" ref="X291" si="2044">FIND(CHAR(10),A283,X290+1)</f>
        <v>#REF!</v>
      </c>
      <c r="Y291" s="46" t="e">
        <f t="shared" ref="Y291" si="2045">IFERROR(X291,IFERROR(X290,X289))</f>
        <v>#REF!</v>
      </c>
      <c r="Z291" s="46" t="e">
        <f t="shared" si="2032"/>
        <v>#REF!</v>
      </c>
      <c r="AA291" s="46">
        <f t="shared" ref="AA291" si="2046">Z293-1</f>
        <v>-1</v>
      </c>
      <c r="AB291" s="54" t="e">
        <f t="shared" ref="AB291:AB292" si="2047">_xlfn.XLOOKUP(AA291,$W$16:$W$20,$Y$16:$Y$20)</f>
        <v>#N/A</v>
      </c>
      <c r="AC291" s="64" t="s">
        <v>208</v>
      </c>
      <c r="AD291" s="64" t="e">
        <f>[1]Sheet1!$A$57</f>
        <v>#REF!</v>
      </c>
      <c r="AE291" s="64" t="e">
        <f>[1]Sheet1!$A$61</f>
        <v>#REF!</v>
      </c>
      <c r="AG291" s="98"/>
    </row>
    <row r="292" spans="1:33" ht="18.75" customHeight="1" x14ac:dyDescent="0.25">
      <c r="A292" s="2" t="e">
        <f>[1]Sheet1!A292</f>
        <v>#REF!</v>
      </c>
      <c r="B292" s="101"/>
      <c r="C292" s="45" t="e">
        <f t="shared" ref="C292" si="2048">SUBSTITUTE(SUBSTITUTE(SUBSTITUTE(C290,CHAR(10),"")," ",""),".",",")*1</f>
        <v>#REF!</v>
      </c>
      <c r="D292" s="45"/>
      <c r="E292" s="45"/>
      <c r="F292" s="66" t="e">
        <f t="shared" ref="F292:F355" si="2049">SUBSTITUTE(SUBSTITUTE(SUBSTITUTE(F291,CHAR(10),"")," ",""),".",",")*1</f>
        <v>#REF!</v>
      </c>
      <c r="G292" s="104"/>
      <c r="H292" s="44">
        <v>5</v>
      </c>
      <c r="I292" s="44" t="e">
        <f t="shared" ref="I292" si="2050">FIND(CHAR(10),A276,FIND(CHAR(10),A276,FIND(CHAR(10),A276,FIND(CHAR(10),A276,FIND(CHAR(10),A276)+1)+1)+1)+1)</f>
        <v>#REF!</v>
      </c>
      <c r="J292" s="44" t="e">
        <f t="shared" ref="J292" si="2051">FIND(" ",A276,FIND(" ",A276,FIND(" ",A276,FIND(" ",A276,FIND(" ",A276)+1)+1)+1)+1)</f>
        <v>#REF!</v>
      </c>
      <c r="K292" s="71"/>
      <c r="L292" s="96"/>
      <c r="M292" s="45">
        <v>5</v>
      </c>
      <c r="N292" s="45" t="e">
        <f t="shared" ref="N292" si="2052">FIND("%",A281,FIND("%",A281,FIND("%",A281,FIND("%",A281,FIND("%",A281)+1)+1)+1)+1)</f>
        <v>#REF!</v>
      </c>
      <c r="O292" s="66" t="e">
        <f t="shared" ref="O292" si="2053">FIND("%",A282,FIND("%",A282,FIND("%",A282,FIND("%",A282,FIND("%",A282)+1)+1)+1)+1)</f>
        <v>#REF!</v>
      </c>
      <c r="P292" s="107"/>
      <c r="Q292" s="46">
        <v>5</v>
      </c>
      <c r="R292" s="54" t="e">
        <f t="shared" ref="R292" si="2054">FIND(CHAR(10),A285,FIND(CHAR(10),A285,FIND(CHAR(10),A285,FIND(CHAR(10),A285,FIND(CHAR(10),A285,FIND(CHAR(10),A285,FIND(CHAR(10),A285,FIND(CHAR(10),A285,FIND(CHAR(10),A285,FIND(CHAR(10),A285)+1)+1)+1)+1)+1)+1)+1)+1)+1)</f>
        <v>#REF!</v>
      </c>
      <c r="S292" s="101"/>
      <c r="T292" s="45">
        <v>6</v>
      </c>
      <c r="U292" s="45" t="e">
        <f t="shared" ref="U292" si="2055">FIND(" ",AD277,FIND(" ",AD277,FIND(" ",AD277,FIND(" ",AD277,FIND(" ",AD277,FIND(" ",AD277)+1)+1)+1)+1)+1)</f>
        <v>#REF!</v>
      </c>
      <c r="V292" s="66" t="e">
        <f t="shared" ref="V292" si="2056">FIND(CHAR(10),AD277,FIND(CHAR(10),AD277,FIND(CHAR(10),AD277,FIND(CHAR(10),AD277,FIND(CHAR(10),AD277,FIND(CHAR(10),AD277)+1)+1)+1)+1)+1)</f>
        <v>#REF!</v>
      </c>
      <c r="W292" s="78">
        <v>4</v>
      </c>
      <c r="X292" s="46" t="e">
        <f t="shared" ref="X292" si="2057">FIND(CHAR(10),A283,X291+1)</f>
        <v>#REF!</v>
      </c>
      <c r="Y292" s="46" t="e">
        <f t="shared" ref="Y292" si="2058">IFERROR(X293,IFERROR(X292,IFERROR(X291,IFERROR(X290,X289))))</f>
        <v>#REF!</v>
      </c>
      <c r="Z292" s="46" t="e">
        <f t="shared" si="2032"/>
        <v>#REF!</v>
      </c>
      <c r="AA292" s="46">
        <f t="shared" ref="AA292:AA355" si="2059">Z293</f>
        <v>0</v>
      </c>
      <c r="AB292" s="54" t="e">
        <f t="shared" si="2047"/>
        <v>#N/A</v>
      </c>
      <c r="AC292" s="64" t="s">
        <v>209</v>
      </c>
      <c r="AD292" s="64" t="e">
        <f>[1]Sheet1!$A$58</f>
        <v>#REF!</v>
      </c>
      <c r="AE292" s="64" t="e">
        <f>[1]Sheet1!$A$62</f>
        <v>#REF!</v>
      </c>
      <c r="AG292" s="98"/>
    </row>
    <row r="293" spans="1:33" ht="18.75" customHeight="1" thickBot="1" x14ac:dyDescent="0.3">
      <c r="A293" s="2" t="e">
        <f>[1]Sheet1!A293</f>
        <v>#REF!</v>
      </c>
      <c r="B293" s="102"/>
      <c r="C293" s="67"/>
      <c r="D293" s="67"/>
      <c r="E293" s="67"/>
      <c r="F293" s="68" t="e">
        <f t="shared" ref="F293" si="2060">LEFT(C291,SEARCH(" ",C291))</f>
        <v>#REF!</v>
      </c>
      <c r="G293" s="105"/>
      <c r="H293" s="72">
        <v>6</v>
      </c>
      <c r="I293" s="72" t="e">
        <f t="shared" ref="I293" si="2061">LEN(A276)</f>
        <v>#REF!</v>
      </c>
      <c r="J293" s="72"/>
      <c r="K293" s="73"/>
      <c r="L293" s="91" t="s">
        <v>2</v>
      </c>
      <c r="M293" s="92" t="s">
        <v>230</v>
      </c>
      <c r="N293" s="92" t="e">
        <f t="shared" ref="N293" si="2062">FIND("%",A285)</f>
        <v>#REF!</v>
      </c>
      <c r="O293" s="93"/>
      <c r="P293" s="108"/>
      <c r="Q293" s="76">
        <v>6</v>
      </c>
      <c r="R293" s="77" t="e">
        <f t="shared" ref="R293" si="2063">FIND(CHAR(10),A285,FIND(CHAR(10),A285,FIND(CHAR(10),A285,FIND(CHAR(10),A285,FIND(CHAR(10),A285,FIND(CHAR(10),A285,FIND(CHAR(10),A285,FIND(CHAR(10),A285,FIND(CHAR(10),A285,FIND(CHAR(10),A285,FIND(CHAR(10),A285)+1)+1)+1)+1)+1)+1)+1)+1)+1)+1)</f>
        <v>#REF!</v>
      </c>
      <c r="S293" s="102"/>
      <c r="T293" s="67">
        <v>7</v>
      </c>
      <c r="U293" s="67" t="e">
        <f t="shared" ref="U293" si="2064">FIND(" ",AD277,FIND(" ",AD277,FIND(" ",AD277,FIND(" ",AD277,FIND(" ",AD277,FIND(" ",AD277,FIND(" ",AD277)+1)+1)+1)+1)+1)+1)</f>
        <v>#REF!</v>
      </c>
      <c r="V293" s="68" t="e">
        <f t="shared" ref="V293" si="2065">FIND(CHAR(10),AD277,FIND(CHAR(10),AD277,FIND(CHAR(10),AD277,FIND(CHAR(10),AD277,FIND(CHAR(10),AD277,FIND(CHAR(10),AD277,FIND(CHAR(10),AD277)+1)+1)+1)+1)+1)+1)</f>
        <v>#REF!</v>
      </c>
      <c r="W293" s="79">
        <v>5</v>
      </c>
      <c r="X293" s="76" t="e">
        <f t="shared" ref="X293" si="2066">FIND(CHAR(10),A283,X292+1)</f>
        <v>#REF!</v>
      </c>
      <c r="Y293" s="76"/>
      <c r="Z293" s="76">
        <f t="shared" ref="Z293" si="2067">COUNTIF(Z289:Z292,"SIM")</f>
        <v>0</v>
      </c>
      <c r="AA293" s="76"/>
      <c r="AB293" s="77"/>
      <c r="AG293" s="98"/>
    </row>
    <row r="294" spans="1:33" ht="15.75" thickBot="1" x14ac:dyDescent="0.3">
      <c r="A294" s="2" t="e">
        <f>[1]Sheet1!A294</f>
        <v>#REF!</v>
      </c>
      <c r="B294" s="4"/>
      <c r="C294" s="4"/>
      <c r="D294" s="4"/>
      <c r="E294" s="21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21"/>
      <c r="Q294" s="4"/>
      <c r="R294" s="4"/>
      <c r="S294" s="4"/>
      <c r="T294" s="4"/>
      <c r="U294" s="4"/>
      <c r="V294" s="5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99"/>
    </row>
    <row r="295" spans="1:33" ht="24.75" thickTop="1" thickBot="1" x14ac:dyDescent="0.3">
      <c r="A295" s="2" t="e">
        <f>[1]Sheet1!A295</f>
        <v>#REF!</v>
      </c>
      <c r="B295" s="18" t="s">
        <v>0</v>
      </c>
      <c r="C295" s="16" t="e">
        <f t="shared" ref="C295" si="2068">IF(C313&gt;100,C313/10,C313)</f>
        <v>#REF!</v>
      </c>
      <c r="D295" s="15" t="s">
        <v>1</v>
      </c>
      <c r="E295" s="16" t="e">
        <f t="shared" ref="E295" si="2069">IF(D312&gt;100,D312/10,D312)</f>
        <v>#REF!</v>
      </c>
      <c r="F295" s="13" t="s">
        <v>2</v>
      </c>
      <c r="G295" s="14" t="e">
        <f t="shared" ref="G295" si="2070">IF(F313&gt;10,F313/10,F313)</f>
        <v>#REF!</v>
      </c>
      <c r="H295" s="3"/>
      <c r="I295" s="3"/>
      <c r="J295" s="3"/>
      <c r="K295" s="3"/>
      <c r="L295" s="3"/>
      <c r="M295" s="3"/>
      <c r="N295" s="3"/>
      <c r="O295" s="3"/>
      <c r="R295" s="3"/>
      <c r="S295" s="3"/>
      <c r="T295" s="3"/>
      <c r="U295" s="3"/>
      <c r="AG295" s="97">
        <v>15</v>
      </c>
    </row>
    <row r="296" spans="1:33" ht="30" thickTop="1" thickBot="1" x14ac:dyDescent="0.3">
      <c r="A296" s="2" t="e">
        <f>[1]Sheet1!A296</f>
        <v>#REF!</v>
      </c>
      <c r="B296" s="19" t="s">
        <v>5</v>
      </c>
      <c r="C296" s="63" t="e">
        <f t="shared" ref="C296:C359" si="2071">SUBSTITUTE(SUBSTITUTE(A296,CHAR(10),"")," ","")</f>
        <v>#REF!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R296" s="1"/>
      <c r="S296" s="1"/>
      <c r="T296" s="1"/>
      <c r="U296" s="1"/>
      <c r="AG296" s="98"/>
    </row>
    <row r="297" spans="1:33" ht="16.5" thickTop="1" thickBot="1" x14ac:dyDescent="0.3">
      <c r="A297" s="2" t="e">
        <f>[1]Sheet1!A297</f>
        <v>#REF!</v>
      </c>
      <c r="B297" s="22" t="s">
        <v>158</v>
      </c>
      <c r="C297" s="56" t="e">
        <f t="shared" ref="C297" si="2072">SUBSTITUTE(SUBSTITUTE(MID(A297,1,J309-1),CHAR(10),"")," ","")</f>
        <v>#REF!</v>
      </c>
      <c r="D297" s="23" t="s">
        <v>159</v>
      </c>
      <c r="E297" s="55" t="e">
        <f t="shared" ref="E297" si="2073">SUBSTITUTE(SUBSTITUTE(MID(A297,J309,I309-J309),CHAR(10),"")," ","")</f>
        <v>#REF!</v>
      </c>
      <c r="F297" s="6" t="s">
        <v>160</v>
      </c>
      <c r="G297" s="7" t="e">
        <f t="shared" ref="G297" si="2074">SUBSTITUTE(SUBSTITUTE(MID(A297,I309,J310-I309),CHAR(10),"")," ","")</f>
        <v>#REF!</v>
      </c>
      <c r="H297" s="9" t="s">
        <v>161</v>
      </c>
      <c r="I297" s="10" t="e">
        <f t="shared" ref="I297" si="2075">SUBSTITUTE(SUBSTITUTE(MID(A297,J310,I310-J310),CHAR(10),"")," ","")</f>
        <v>#REF!</v>
      </c>
      <c r="J297" s="6" t="s">
        <v>162</v>
      </c>
      <c r="K297" s="11" t="e">
        <f t="shared" ref="K297" si="2076">SUBSTITUTE(SUBSTITUTE(MID(A297,I310,J311-I310),CHAR(10),"")," ","")</f>
        <v>#REF!</v>
      </c>
      <c r="L297" s="8" t="s">
        <v>164</v>
      </c>
      <c r="M297" s="10" t="e">
        <f t="shared" ref="M297" si="2077">SUBSTITUTE(SUBSTITUTE(MID(K310,K311,6),CHAR(10),"")," ","")</f>
        <v>#REF!</v>
      </c>
      <c r="N297" s="6" t="s">
        <v>165</v>
      </c>
      <c r="O297" s="11" t="e">
        <f t="shared" ref="O297" si="2078">SUBSTITUTE(SUBSTITUTE(MID(A297,I311,J312-I311),CHAR(10),"")," ","")</f>
        <v>#REF!</v>
      </c>
      <c r="P297" s="8" t="s">
        <v>166</v>
      </c>
      <c r="Q297" s="12" t="e">
        <f t="shared" ref="Q297" si="2079">SUBSTITUTE(SUBSTITUTE(MID(A297,J312,I312-J312),CHAR(10),"")," ","")</f>
        <v>#REF!</v>
      </c>
      <c r="R297" s="6" t="s">
        <v>167</v>
      </c>
      <c r="S297" s="11" t="e">
        <f t="shared" ref="S297" si="2080">SUBSTITUTE(SUBSTITUTE(MID(A297,I312,J313-I312),CHAR(10),"")," ","")</f>
        <v>#REF!</v>
      </c>
      <c r="T297" s="8" t="s">
        <v>168</v>
      </c>
      <c r="U297" s="12" t="e">
        <f t="shared" ref="U297" si="2081">SUBSTITUTE(SUBSTITUTE(MID(A297,J313,I313-J313),CHAR(10),"")," ","")</f>
        <v>#REF!</v>
      </c>
      <c r="AG297" s="98"/>
    </row>
    <row r="298" spans="1:33" ht="16.5" thickTop="1" thickBot="1" x14ac:dyDescent="0.3">
      <c r="A298" s="2" t="e">
        <f>[1]Sheet1!A298</f>
        <v>#REF!</v>
      </c>
      <c r="B298" s="61" t="s">
        <v>157</v>
      </c>
      <c r="C298" s="62">
        <f t="shared" ref="C298" si="2082">IFERROR(SUBSTITUTE(SUBSTITUTE(MID(AD298,1,U308-1),CHAR(10),"")," ","")*1,0)</f>
        <v>0</v>
      </c>
      <c r="D298" s="59" t="s">
        <v>169</v>
      </c>
      <c r="E298" s="60">
        <f t="shared" ref="E298" si="2083">IFERROR(SUBSTITUTE(SUBSTITUTE(MID(AD298,U308,V308-U308),CHAR(10),"")," ","")*1,0)</f>
        <v>0</v>
      </c>
      <c r="F298" s="57" t="s">
        <v>170</v>
      </c>
      <c r="G298" s="35">
        <f t="shared" ref="G298" si="2084">IFERROR(SUBSTITUTE(SUBSTITUTE(MID(AD298,V308,U309-V308),CHAR(10),"")," ","")*1,0)</f>
        <v>0</v>
      </c>
      <c r="H298" s="26" t="s">
        <v>171</v>
      </c>
      <c r="I298" s="27">
        <f t="shared" ref="I298" si="2085">IFERROR(SUBSTITUTE(SUBSTITUTE(MID(AD298,U309,V309-U309),CHAR(10),"")," ","")*1,0)</f>
        <v>0</v>
      </c>
      <c r="J298" s="28" t="s">
        <v>172</v>
      </c>
      <c r="K298" s="36">
        <f t="shared" ref="K298" si="2086">IFERROR(SUBSTITUTE(SUBSTITUTE(MID(AD298,V309,U310-V309),CHAR(10),"")," ","")*1,0)</f>
        <v>0</v>
      </c>
      <c r="L298" s="37" t="s">
        <v>173</v>
      </c>
      <c r="M298" s="38">
        <f t="shared" ref="M298" si="2087">IFERROR(SUBSTITUTE(SUBSTITUTE(MID(AD298,U310,V310-U310),CHAR(10),"")," ","")*1,0)</f>
        <v>0</v>
      </c>
      <c r="N298" s="28" t="s">
        <v>163</v>
      </c>
      <c r="O298" s="25">
        <f t="shared" ref="O298" si="2088">IFERROR(SUBSTITUTE(SUBSTITUTE(MID(AD298,V310,U311-V310),CHAR(10),"")," ","")*1,0)</f>
        <v>0</v>
      </c>
      <c r="P298" s="39" t="s">
        <v>174</v>
      </c>
      <c r="Q298" s="40">
        <f t="shared" ref="Q298" si="2089">IFERROR(SUBSTITUTE(SUBSTITUTE(MID(AD298,U311,V311-U311),CHAR(10),"")," ","")*1,0)</f>
        <v>0</v>
      </c>
      <c r="R298" s="41" t="s">
        <v>175</v>
      </c>
      <c r="S298" s="25">
        <f t="shared" ref="S298" si="2090">IFERROR(SUBSTITUTE(SUBSTITUTE(MID(AD298,V311,U312-V311),CHAR(10),"")," ","")*1,0)</f>
        <v>0</v>
      </c>
      <c r="T298" s="26" t="s">
        <v>176</v>
      </c>
      <c r="U298" s="42">
        <f t="shared" ref="U298" si="2091">IFERROR(SUBSTITUTE(SUBSTITUTE(MID(AD298,U312,V312-U312),CHAR(10),"")," ","")*1,0)</f>
        <v>0</v>
      </c>
      <c r="V298" s="29" t="s">
        <v>177</v>
      </c>
      <c r="W298" s="30">
        <f t="shared" ref="W298" si="2092">IFERROR(SUBSTITUTE(SUBSTITUTE(MID(AD298,V312,U313-V312),CHAR(10),"")," ","")*1,0)</f>
        <v>0</v>
      </c>
      <c r="X298" s="31" t="s">
        <v>178</v>
      </c>
      <c r="Y298" s="32">
        <f t="shared" ref="Y298" si="2093">IFERROR(SUBSTITUTE(SUBSTITUTE(MID(AD298,U313,V313-U313),CHAR(10),"")," ","")*1,0)</f>
        <v>0</v>
      </c>
      <c r="Z298" s="33" t="s">
        <v>179</v>
      </c>
      <c r="AA298" s="30">
        <f t="shared" ref="AA298" si="2094">IFERROR(SUBSTITUTE(SUBSTITUTE(MID(AD298,V313,U314-V313),CHAR(10),"")," ","")*1,0)</f>
        <v>0</v>
      </c>
      <c r="AB298" s="31" t="s">
        <v>180</v>
      </c>
      <c r="AC298" s="34">
        <f t="shared" ref="AC298" si="2095">IFERROR(SUBSTITUTE(SUBSTITUTE(MID(AD298,U314,V314-U314),CHAR(10),"")," ","")*1,0)</f>
        <v>0</v>
      </c>
      <c r="AD298" s="85" t="e">
        <f t="shared" ref="AD298:AD361" si="2096">SUBSTITUTE(SUBSTITUTE(TRIM(SUBSTITUTE(A298,CHAR(32)," ")),")",5),"§",5)</f>
        <v>#REF!</v>
      </c>
      <c r="AG298" s="98"/>
    </row>
    <row r="299" spans="1:33" ht="29.25" thickBot="1" x14ac:dyDescent="0.3">
      <c r="A299" s="2" t="e">
        <f>[1]Sheet1!A299</f>
        <v>#REF!</v>
      </c>
      <c r="B299" s="24" t="s">
        <v>8</v>
      </c>
      <c r="C299" s="58" t="e">
        <f t="shared" ref="C299:C362" si="2097">SUBSTITUTE(SUBSTITUTE(IF(OR(LEN(A299)&gt;LEN(SUBSTITUTE(A299,"S","")),LEN(A299)&gt;LEN(SUBSTITUTE(A299,"e","")),LEN(A299)&gt;LEN(SUBSTITUTE(A299,"m","")),LEN(A299)&gt;LEN(SUBSTITUTE(A299,"i","")),LEN(A299)&gt;LEN(SUBSTITUTE(A299,"m","")),LEN(A299)&gt;LEN(SUBSTITUTE(A299,"p","")),LEN(A299)&gt;LEN(SUBSTITUTE(A299,"r","")),LEN(A299)&gt;LEN(SUBSTITUTE(A299,"e","")),LEN(A299)&gt;LEN(SUBSTITUTE(A299,"s","")),LEN(A299)&gt;LEN(SUBSTITUTE(A299,"ã","")),LEN(A299)&gt;LEN(SUBSTITUTE(A299,"o",""))),"Sem Impressão",A299),CHAR(10),"")," ","")</f>
        <v>#REF!</v>
      </c>
      <c r="AG299" s="98"/>
    </row>
    <row r="300" spans="1:33" ht="106.5" customHeight="1" thickTop="1" thickBot="1" x14ac:dyDescent="0.3">
      <c r="A300" s="2" t="e">
        <f>[1]Sheet1!A300</f>
        <v>#REF!</v>
      </c>
      <c r="B300" s="20" t="s">
        <v>9</v>
      </c>
      <c r="C300" s="14" t="e">
        <f t="shared" ref="C300:C363" si="2098">SUBSTITUTE(SUBSTITUTE(A300,CHAR(10),"")," ","")</f>
        <v>#REF!</v>
      </c>
      <c r="D300" s="1"/>
      <c r="Z300" s="2"/>
      <c r="AG300" s="98"/>
    </row>
    <row r="301" spans="1:33" ht="30" thickTop="1" thickBot="1" x14ac:dyDescent="0.3">
      <c r="A301" s="2" t="e">
        <f>[1]Sheet1!A301</f>
        <v>#REF!</v>
      </c>
      <c r="B301" s="19" t="s">
        <v>10</v>
      </c>
      <c r="C301" s="17" t="e">
        <f t="shared" ref="C301:C364" si="2099">IF(IF(OR((LEN(A301)&gt;LEN(SUBSTITUTE(A301,"R",""))),(LEN(A301)&gt;LEN(SUBSTITUTE(A301,"v",""))),(LEN(A301)&gt;LEN(SUBSTITUTE(A301,"d","")))),"Revenda","Cliente")=IF(OR((LEN(A301)&gt;LEN(SUBSTITUTE(A301,"C",""))),(LEN(A301)&gt;LEN(SUBSTITUTE(A301,"l",""))),(LEN(A301)&gt;LEN(SUBSTITUTE(A301,"i",""))),(LEN(A301)&gt;LEN(SUBSTITUTE(A301,"t","")))),"Cliente","Revenda"),IF(OR((LEN(A301)&gt;LEN(SUBSTITUTE(A301,"R",""))),(LEN(A301)&gt;LEN(SUBSTITUTE(A301,"v",""))),(LEN(A301)&gt;LEN(SUBSTITUTE(A301,"d","")))),"Revenda","Cliente"),"ERRO!")</f>
        <v>#REF!</v>
      </c>
      <c r="D301" s="1"/>
      <c r="E301" s="1"/>
      <c r="J301" s="1"/>
      <c r="K301" s="1"/>
      <c r="L301" s="1"/>
      <c r="Q301" s="1"/>
      <c r="AG301" s="98"/>
    </row>
    <row r="302" spans="1:33" x14ac:dyDescent="0.25">
      <c r="A302" s="2" t="e">
        <f>[1]Sheet1!A302</f>
        <v>#REF!</v>
      </c>
      <c r="B302" s="113" t="s">
        <v>142</v>
      </c>
      <c r="C302" s="114"/>
      <c r="D302" s="111" t="s">
        <v>143</v>
      </c>
      <c r="E302" s="112"/>
      <c r="F302" s="113" t="s">
        <v>144</v>
      </c>
      <c r="G302" s="114"/>
      <c r="H302" s="111" t="s">
        <v>145</v>
      </c>
      <c r="I302" s="112"/>
      <c r="J302" s="113" t="s">
        <v>146</v>
      </c>
      <c r="K302" s="114"/>
      <c r="L302" s="111" t="s">
        <v>147</v>
      </c>
      <c r="M302" s="112"/>
      <c r="N302" s="113" t="s">
        <v>148</v>
      </c>
      <c r="O302" s="114"/>
      <c r="P302" s="111" t="s">
        <v>149</v>
      </c>
      <c r="Q302" s="112"/>
      <c r="R302" s="113" t="s">
        <v>150</v>
      </c>
      <c r="S302" s="114"/>
      <c r="T302" s="111" t="s">
        <v>151</v>
      </c>
      <c r="U302" s="112"/>
      <c r="V302" s="113" t="s">
        <v>2</v>
      </c>
      <c r="W302" s="114"/>
      <c r="Y302" s="2"/>
      <c r="AG302" s="98"/>
    </row>
    <row r="303" spans="1:33" ht="15.75" thickBot="1" x14ac:dyDescent="0.3">
      <c r="A303" s="2" t="e">
        <f>[1]Sheet1!A303</f>
        <v>#REF!</v>
      </c>
      <c r="B303" s="50" t="e">
        <f t="shared" ref="B303" si="2100">MID(A302,N309-3,4)</f>
        <v>#REF!</v>
      </c>
      <c r="C303" s="51" t="e">
        <f t="shared" ref="C303" si="2101">MID(A302,N309+3,5)</f>
        <v>#REF!</v>
      </c>
      <c r="D303" s="53" t="e">
        <f t="shared" ref="D303" si="2102">MID(A303,O309-3,4)</f>
        <v>#REF!</v>
      </c>
      <c r="E303" s="54" t="e">
        <f t="shared" ref="E303" si="2103">MID(A303,O309+3,5)</f>
        <v>#REF!</v>
      </c>
      <c r="F303" s="50" t="e">
        <f t="shared" ref="F303" si="2104">MID(A302,N310-3,4)</f>
        <v>#REF!</v>
      </c>
      <c r="G303" s="51" t="e">
        <f t="shared" ref="G303" si="2105">MID(A302,N310+3,5)</f>
        <v>#REF!</v>
      </c>
      <c r="H303" s="53" t="e">
        <f t="shared" ref="H303" si="2106">MID(A303,O310-3,4)</f>
        <v>#REF!</v>
      </c>
      <c r="I303" s="54" t="e">
        <f t="shared" ref="I303" si="2107">MID(A303,O310+3,5)</f>
        <v>#REF!</v>
      </c>
      <c r="J303" s="50" t="e">
        <f t="shared" ref="J303" si="2108">MID(A302,N311-3,4)</f>
        <v>#REF!</v>
      </c>
      <c r="K303" s="51" t="e">
        <f t="shared" ref="K303" si="2109">MID(A302,N311+3,5)</f>
        <v>#REF!</v>
      </c>
      <c r="L303" s="53" t="e">
        <f t="shared" ref="L303" si="2110">MID(A303,O311-3,4)</f>
        <v>#REF!</v>
      </c>
      <c r="M303" s="54" t="e">
        <f t="shared" ref="M303" si="2111">MID(A303,O311+3,5)</f>
        <v>#REF!</v>
      </c>
      <c r="N303" s="50" t="e">
        <f t="shared" ref="N303" si="2112">MID(A302,N312-3,4)</f>
        <v>#REF!</v>
      </c>
      <c r="O303" s="51" t="e">
        <f t="shared" ref="O303" si="2113">MID(A302,N312+3,5)</f>
        <v>#REF!</v>
      </c>
      <c r="P303" s="53" t="e">
        <f t="shared" ref="P303" si="2114">MID(A303,O312-3,4)</f>
        <v>#REF!</v>
      </c>
      <c r="Q303" s="54" t="e">
        <f t="shared" ref="Q303" si="2115">MID(A303,O312+3,5)</f>
        <v>#REF!</v>
      </c>
      <c r="R303" s="50" t="e">
        <f t="shared" ref="R303" si="2116">MID(A302,N313-3,4)</f>
        <v>#REF!</v>
      </c>
      <c r="S303" s="51" t="e">
        <f t="shared" ref="S303" si="2117">MID(A302,N313+3,5)</f>
        <v>#REF!</v>
      </c>
      <c r="T303" s="53" t="e">
        <f t="shared" ref="T303" si="2118">MID(A303,O313-3,4)</f>
        <v>#REF!</v>
      </c>
      <c r="U303" s="54" t="e">
        <f t="shared" ref="U303" si="2119">MID(A303,O313+3,5)</f>
        <v>#REF!</v>
      </c>
      <c r="V303" s="50" t="e">
        <f t="shared" ref="V303" si="2120">MID(A306,N314-2,3)</f>
        <v>#REF!</v>
      </c>
      <c r="W303" s="51" t="e">
        <f t="shared" ref="W303" si="2121">MID(A306,N314+3,5)</f>
        <v>#REF!</v>
      </c>
      <c r="AG303" s="98"/>
    </row>
    <row r="304" spans="1:33" ht="29.25" thickBot="1" x14ac:dyDescent="0.3">
      <c r="A304" s="2" t="e">
        <f>[1]Sheet1!A304</f>
        <v>#REF!</v>
      </c>
      <c r="B304" s="50" t="e">
        <f t="shared" ref="B304:B367" si="2122">SUBSTITUTE(B303,CHAR(10),"")</f>
        <v>#REF!</v>
      </c>
      <c r="C304" s="52" t="e">
        <f t="shared" ref="C304:C367" si="2123">SUBSTITUTE(SUBSTITUTE(C303,CHAR(10),""),"/"," / ")</f>
        <v>#REF!</v>
      </c>
      <c r="D304" s="50" t="e">
        <f t="shared" ref="D304:V304" si="2124">SUBSTITUTE(D303,CHAR(10),"")</f>
        <v>#REF!</v>
      </c>
      <c r="E304" s="52" t="e">
        <f t="shared" ref="E304:E367" si="2125">SUBSTITUTE(SUBSTITUTE(E303,CHAR(10),""),"/"," / ")</f>
        <v>#REF!</v>
      </c>
      <c r="F304" s="50" t="e">
        <f t="shared" ref="F304:X304" si="2126">SUBSTITUTE(F303,CHAR(10),"")</f>
        <v>#REF!</v>
      </c>
      <c r="G304" s="52" t="e">
        <f t="shared" ref="G304:G367" si="2127">SUBSTITUTE(SUBSTITUTE(G303,CHAR(10),""),"/"," / ")</f>
        <v>#REF!</v>
      </c>
      <c r="H304" s="50" t="e">
        <f t="shared" ref="H304:Z304" si="2128">SUBSTITUTE(H303,CHAR(10),"")</f>
        <v>#REF!</v>
      </c>
      <c r="I304" s="52" t="e">
        <f t="shared" ref="I304:I367" si="2129">SUBSTITUTE(SUBSTITUTE(I303,CHAR(10),""),"/"," / ")</f>
        <v>#REF!</v>
      </c>
      <c r="J304" s="50" t="e">
        <f t="shared" ref="J304:AB304" si="2130">SUBSTITUTE(J303,CHAR(10),"")</f>
        <v>#REF!</v>
      </c>
      <c r="K304" s="52" t="e">
        <f t="shared" ref="K304:K367" si="2131">SUBSTITUTE(SUBSTITUTE(K303,CHAR(10),""),"/"," / ")</f>
        <v>#REF!</v>
      </c>
      <c r="L304" s="50" t="e">
        <f t="shared" ref="L304:AD304" si="2132">SUBSTITUTE(L303,CHAR(10),"")</f>
        <v>#REF!</v>
      </c>
      <c r="M304" s="52" t="e">
        <f t="shared" ref="M304:M367" si="2133">SUBSTITUTE(SUBSTITUTE(M303,CHAR(10),""),"/"," / ")</f>
        <v>#REF!</v>
      </c>
      <c r="N304" s="50" t="e">
        <f t="shared" ref="N304:AF304" si="2134">SUBSTITUTE(N303,CHAR(10),"")</f>
        <v>#REF!</v>
      </c>
      <c r="O304" s="52" t="e">
        <f t="shared" ref="O304:O367" si="2135">SUBSTITUTE(SUBSTITUTE(O303,CHAR(10),""),"/"," / ")</f>
        <v>#REF!</v>
      </c>
      <c r="P304" s="50" t="e">
        <f t="shared" ref="P304:AF304" si="2136">SUBSTITUTE(P303,CHAR(10),"")</f>
        <v>#REF!</v>
      </c>
      <c r="Q304" s="52" t="e">
        <f t="shared" ref="Q304:Q367" si="2137">SUBSTITUTE(SUBSTITUTE(Q303,CHAR(10),""),"/"," / ")</f>
        <v>#REF!</v>
      </c>
      <c r="R304" s="50" t="e">
        <f t="shared" ref="R304:AF304" si="2138">SUBSTITUTE(R303,CHAR(10),"")</f>
        <v>#REF!</v>
      </c>
      <c r="S304" s="52" t="e">
        <f t="shared" ref="S304:S367" si="2139">SUBSTITUTE(SUBSTITUTE(S303,CHAR(10),""),"/"," / ")</f>
        <v>#REF!</v>
      </c>
      <c r="T304" s="50" t="e">
        <f t="shared" ref="T304:AF304" si="2140">SUBSTITUTE(T303,CHAR(10),"")</f>
        <v>#REF!</v>
      </c>
      <c r="U304" s="52" t="e">
        <f t="shared" ref="U304:U367" si="2141">SUBSTITUTE(SUBSTITUTE(U303,CHAR(10),""),"/"," / ")</f>
        <v>#REF!</v>
      </c>
      <c r="V304" s="50" t="e">
        <f t="shared" ref="V304:AF304" si="2142">SUBSTITUTE(V303,CHAR(10),"")</f>
        <v>#REF!</v>
      </c>
      <c r="W304" s="52" t="e">
        <f t="shared" ref="W304:W367" si="2143">SUBSTITUTE(SUBSTITUTE(W303,CHAR(10),""),"/"," / ")</f>
        <v>#REF!</v>
      </c>
      <c r="Y304" s="86" t="s">
        <v>206</v>
      </c>
      <c r="Z304" s="122" t="e">
        <f t="shared" ref="Z304:Z367" si="2144">FIND(",",A305)</f>
        <v>#REF!</v>
      </c>
      <c r="AG304" s="98"/>
    </row>
    <row r="305" spans="1:33" ht="15.75" customHeight="1" thickBot="1" x14ac:dyDescent="0.3">
      <c r="A305" s="2" t="e">
        <f>SUBSTITUTE([1]Sheet1!A305,"/","7")</f>
        <v>#REF!</v>
      </c>
      <c r="B305" s="109" t="str">
        <f>IFERROR(VLOOKUP("*"&amp;Sheet1!B304&amp;" -"&amp;Sheet1!C304&amp;"*",Tabela3[[x]:[c]],1,FALSE),"0% -Sem Serviço")</f>
        <v>0% -Sem Serviço</v>
      </c>
      <c r="C305" s="110"/>
      <c r="D305" s="109" t="str">
        <f>IFERROR(VLOOKUP("*"&amp;Sheet1!D304&amp;" -"&amp;Sheet1!E304&amp;"*",Tabela3[[x]:[c]],1,FALSE),"0% -Sem Serviço")</f>
        <v>0% -Sem Serviço</v>
      </c>
      <c r="E305" s="110"/>
      <c r="F305" s="109" t="str">
        <f>IFERROR(VLOOKUP("*"&amp;Sheet1!F304&amp;" -"&amp;Sheet1!G304&amp;"*",Tabela3[[x]:[c]],1,FALSE),"0% -Sem Serviço")</f>
        <v>0% -Sem Serviço</v>
      </c>
      <c r="G305" s="110"/>
      <c r="H305" s="109" t="str">
        <f>IFERROR(VLOOKUP("*"&amp;Sheet1!H304&amp;" -"&amp;Sheet1!I304&amp;"*",Tabela3[[x]:[c]],1,FALSE),"0% -Sem Serviço")</f>
        <v>0% -Sem Serviço</v>
      </c>
      <c r="I305" s="110"/>
      <c r="J305" s="109" t="str">
        <f>IFERROR(VLOOKUP("*"&amp;Sheet1!J304&amp;" -"&amp;Sheet1!K304&amp;"*",Tabela3[[x]:[c]],1,FALSE),"0% -Sem Serviço")</f>
        <v>0% -Sem Serviço</v>
      </c>
      <c r="K305" s="110"/>
      <c r="L305" s="109" t="str">
        <f>IFERROR(VLOOKUP("*"&amp;Sheet1!L304&amp;" -"&amp;Sheet1!M304&amp;"*",Tabela3[[x]:[c]],1,FALSE),"0% -Sem Serviço")</f>
        <v>0% -Sem Serviço</v>
      </c>
      <c r="M305" s="110"/>
      <c r="N305" s="109" t="str">
        <f>IFERROR(VLOOKUP("*"&amp;Sheet1!N304&amp;" -"&amp;Sheet1!O304&amp;"*",Tabela3[[x]:[c]],1,FALSE),"0% -Sem Serviço")</f>
        <v>0% -Sem Serviço</v>
      </c>
      <c r="O305" s="110"/>
      <c r="P305" s="109" t="str">
        <f>IFERROR(VLOOKUP("*"&amp;Sheet1!P304&amp;" -"&amp;Sheet1!Q304&amp;"*",Tabela3[[x]:[c]],1,FALSE),"0% -Sem Serviço")</f>
        <v>0% -Sem Serviço</v>
      </c>
      <c r="Q305" s="110"/>
      <c r="R305" s="109" t="str">
        <f>IFERROR(VLOOKUP("*"&amp;Sheet1!R304&amp;" -"&amp;Sheet1!S304&amp;"*",Tabela3[[x]:[c]],1,FALSE),"0% -Sem Serviço")</f>
        <v>0% -Sem Serviço</v>
      </c>
      <c r="S305" s="110"/>
      <c r="T305" s="109" t="str">
        <f>IFERROR(VLOOKUP("*"&amp;Sheet1!T304&amp;" -"&amp;Sheet1!U304&amp;"*",Tabela3[[x]:[c]],1,FALSE),"0% -Sem Serviço")</f>
        <v>0% -Sem Serviço</v>
      </c>
      <c r="U305" s="110"/>
      <c r="V305" s="109" t="str">
        <f>IFERROR(VLOOKUP("*"&amp;Sheet1!V304&amp;" -"&amp;Sheet1!W304&amp;"*",Tabela2[[x]:[c]],1,FALSE),"0% -Sem Serviço")</f>
        <v>0% -Sem Serviço</v>
      </c>
      <c r="W305" s="110"/>
      <c r="Y305" s="87" t="e">
        <f t="shared" ref="Y305:Y368" si="2145">MID(A305,1,Z304-1)&amp;""&amp;MID(A305,Z304,3)</f>
        <v>#REF!</v>
      </c>
      <c r="Z305" s="123"/>
      <c r="AG305" s="98"/>
    </row>
    <row r="306" spans="1:33" ht="32.25" thickBot="1" x14ac:dyDescent="0.3">
      <c r="A306" s="2" t="e">
        <f>SUBSTITUTE([1]Sheet1!A306,"/","7")</f>
        <v>#REF!</v>
      </c>
      <c r="B306" s="49" t="s">
        <v>183</v>
      </c>
      <c r="C306" s="48" t="e">
        <f t="shared" ref="C306:C369" si="2146">IF($A$15="Manter",IF(B307=0,"Sem Impressão",IF(IFERROR(FIND("P",B307),0)&gt;0,"Preto",IF(IFERROR(FIND("S",B307),0)&gt;0,"Sem Impressão",IF(IFERROR(FIND("C",B307),0)&gt;0,"Cinza",IF(IFERROR(FIND("V",B307),0)&gt;0,"Vermelho",IF(IFERROR(FIND("A",B307),0)&gt;0,"Azul",IF(IFERROR(FIND("D",B307),0)&gt;0,"Dourado",IF(IFERROR(FIND("B",B307),0)&gt;0,"Branco","Sem Impressão")))))))),$A$15)</f>
        <v>#REF!</v>
      </c>
      <c r="D306" s="47" t="s">
        <v>184</v>
      </c>
      <c r="E306" s="48" t="e">
        <f t="shared" ref="E306:E369" si="2147">IF($A$16="Manter",IF(C307=0,"Sem Impressão",IF(IFERROR(FIND("P",C307),0)&gt;0,"Preto",IF(IFERROR(FIND("S",C307),0)&gt;0,"Sem Impressão",IF(IFERROR(FIND("C",C307),0)&gt;0,"Cinza",IF(IFERROR(FIND("V",C307),0)&gt;0,"Vermelho",IF(IFERROR(FIND("A",C307),0)&gt;0,"Azul",IF(IFERROR(FIND("D",C307),0)&gt;0,"Dourado",IF(IFERROR(FIND("B",C307),0)&gt;0,"Branco","Sem Impressão")))))))),$A$16)</f>
        <v>#REF!</v>
      </c>
      <c r="F306" s="47" t="s">
        <v>185</v>
      </c>
      <c r="G306" s="48" t="e">
        <f t="shared" ref="G306:G369" si="2148">IF($A$17="Manter",IF(D307=0,"Sem Impressão",IF(IFERROR(FIND("P",D307),0)&gt;0,"Preto",IF(IFERROR(FIND("S",D307),0)&gt;0,"Sem Impressão",IF(IFERROR(FIND("C",D307),0)&gt;0,"Cinza",IF(IFERROR(FIND("V",D307),0)&gt;0,"Vermelho",IF(IFERROR(FIND("A",D307),0)&gt;0,"Azul",IF(IFERROR(FIND("D",D307),0)&gt;0,"Dourado",IF(IFERROR(FIND("B",D307),0)&gt;0,"Branco","Sem Impressão")))))))),$A$17)</f>
        <v>#REF!</v>
      </c>
      <c r="H306" s="47" t="s">
        <v>186</v>
      </c>
      <c r="I306" s="48" t="e">
        <f t="shared" ref="I306:I369" si="2149">IF($A$18="Manter",IF(E307=0,"Sem Impressão",IF(IFERROR(FIND("P",E307),0)&gt;0,"Preto",IF(IFERROR(FIND("S",E307),0)&gt;0,"Sem Impressão",IF(IFERROR(FIND("C",E307),0)&gt;0,"Cinza",IF(IFERROR(FIND("V",E307),0)&gt;0,"Vermelho",IF(IFERROR(FIND("A",E307),0)&gt;0,"Azul",IF(IFERROR(FIND("D",E307),0)&gt;0,"Dourado",IF(IFERROR(FIND("B",E307),0)&gt;0,"Branco","Sem Impressão")))))))),$A$18)</f>
        <v>#REF!</v>
      </c>
      <c r="J306" s="47" t="s">
        <v>187</v>
      </c>
      <c r="K306" s="48" t="e">
        <f t="shared" ref="K306:K369" si="2150">IF($A$19="Manter",IF(F307=0,"Sem Impressão",IF(IFERROR(FIND("P",F307),0)&gt;0,"Preto",IF(IFERROR(FIND("S",F307),0)&gt;0,"Sem Impressão",IF(IFERROR(FIND("C",F307),0)&gt;0,"Cinza",IF(IFERROR(FIND("V",F307),0)&gt;0,"Vermelho",IF(IFERROR(FIND("A",F307),0)&gt;0,"Azul",IF(IFERROR(FIND("D",F307),0)&gt;0,"Dourado",IF(IFERROR(FIND("B",F307),0)&gt;0,"Branco","Sem Impressão")))))))),$A$19)</f>
        <v>#REF!</v>
      </c>
      <c r="L306" s="47" t="s">
        <v>188</v>
      </c>
      <c r="M306" s="48" t="e">
        <f t="shared" ref="M306:M369" si="2151">IF($A$20="Manter",IF(G307=0,"Sem Impressão",IF(IFERROR(FIND("P",G307),0)&gt;0,"Preto",IF(IFERROR(FIND("S",G307),0)&gt;0,"Sem Impressão",IF(IFERROR(FIND("C",G307),0)&gt;0,"Cinza",IF(IFERROR(FIND("V",G307),0)&gt;0,"Vermelho",IF(IFERROR(FIND("A",G307),0)&gt;0,"Azul",IF(IFERROR(FIND("D",G307),0)&gt;0,"Dourado",IF(IFERROR(FIND("B",G307),0)&gt;0,"Branco","Sem Impressão")))))))),$A$20)</f>
        <v>#REF!</v>
      </c>
      <c r="N306" s="47" t="s">
        <v>189</v>
      </c>
      <c r="O306" s="48" t="e">
        <f t="shared" ref="O306:O369" si="2152">IF($A$21="Manter",IF(H307=0,"Sem Impressão",IF(IFERROR(FIND("P",H307),0)&gt;0,"Preto",IF(IFERROR(FIND("S",H307),0)&gt;0,"Sem Impressão",IF(IFERROR(FIND("C",H307),0)&gt;0,"Cinza",IF(IFERROR(FIND("V",H307),0)&gt;0,"Vermelho",IF(IFERROR(FIND("A",H307),0)&gt;0,"Azul",IF(IFERROR(FIND("D",H307),0)&gt;0,"Dourado",IF(IFERROR(FIND("B",H307),0)&gt;0,"Branco","Sem Impressão")))))))),$A$21)</f>
        <v>#REF!</v>
      </c>
      <c r="AG306" s="98"/>
    </row>
    <row r="307" spans="1:33" ht="18.75" customHeight="1" thickBot="1" x14ac:dyDescent="0.3">
      <c r="A307" s="2" t="e">
        <f>[1]Sheet1!A307</f>
        <v>#REF!</v>
      </c>
      <c r="B307" s="49" t="e">
        <f>[1]Sheet1!B307</f>
        <v>#REF!</v>
      </c>
      <c r="C307" s="49" t="e">
        <f>[1]Sheet1!C307</f>
        <v>#REF!</v>
      </c>
      <c r="D307" s="49" t="e">
        <f>[1]Sheet1!D307</f>
        <v>#REF!</v>
      </c>
      <c r="E307" s="49" t="e">
        <f>[1]Sheet1!E307</f>
        <v>#REF!</v>
      </c>
      <c r="F307" s="49" t="e">
        <f>[1]Sheet1!F307</f>
        <v>#REF!</v>
      </c>
      <c r="G307" s="49" t="e">
        <f>[1]Sheet1!G307</f>
        <v>#REF!</v>
      </c>
      <c r="H307" s="49" t="e">
        <f>[1]Sheet1!H307</f>
        <v>#REF!</v>
      </c>
      <c r="L307" s="1"/>
      <c r="N307" s="1"/>
      <c r="P307" s="43"/>
      <c r="Q307" s="1"/>
      <c r="R307" s="1" t="s">
        <v>181</v>
      </c>
      <c r="S307" s="100" t="s">
        <v>153</v>
      </c>
      <c r="T307" s="64" t="s">
        <v>7</v>
      </c>
      <c r="U307" s="64" t="s">
        <v>4</v>
      </c>
      <c r="V307" s="65" t="s">
        <v>152</v>
      </c>
      <c r="AG307" s="98"/>
    </row>
    <row r="308" spans="1:33" ht="18.75" customHeight="1" thickBot="1" x14ac:dyDescent="0.3">
      <c r="A308" s="2" t="e">
        <f>[1]Sheet1!A308</f>
        <v>#REF!</v>
      </c>
      <c r="B308" s="43"/>
      <c r="C308" s="83" t="s">
        <v>202</v>
      </c>
      <c r="D308" s="83" t="s">
        <v>203</v>
      </c>
      <c r="E308" s="83" t="s">
        <v>204</v>
      </c>
      <c r="F308" s="84" t="s">
        <v>205</v>
      </c>
      <c r="G308" s="103" t="s">
        <v>155</v>
      </c>
      <c r="H308" s="69" t="s">
        <v>7</v>
      </c>
      <c r="I308" s="69" t="s">
        <v>3</v>
      </c>
      <c r="J308" s="69" t="s">
        <v>4</v>
      </c>
      <c r="K308" s="70" t="s">
        <v>6</v>
      </c>
      <c r="L308" s="94" t="s">
        <v>154</v>
      </c>
      <c r="M308" s="64" t="s">
        <v>139</v>
      </c>
      <c r="N308" s="64" t="s">
        <v>140</v>
      </c>
      <c r="O308" s="65" t="s">
        <v>141</v>
      </c>
      <c r="P308" s="1"/>
      <c r="Q308" s="1"/>
      <c r="R308" s="1"/>
      <c r="S308" s="101"/>
      <c r="T308" s="45">
        <v>1</v>
      </c>
      <c r="U308" s="45" t="e">
        <f t="shared" ref="U308" si="2153">FIND(" ",AD298)</f>
        <v>#REF!</v>
      </c>
      <c r="V308" s="66" t="e">
        <f t="shared" ref="V308" si="2154">FIND(CHAR(10),AD298)</f>
        <v>#REF!</v>
      </c>
      <c r="W308" s="119" t="s">
        <v>200</v>
      </c>
      <c r="X308" s="120"/>
      <c r="Y308" s="120"/>
      <c r="Z308" s="120"/>
      <c r="AA308" s="120"/>
      <c r="AB308" s="121"/>
      <c r="AG308" s="98"/>
    </row>
    <row r="309" spans="1:33" ht="18.75" customHeight="1" thickBot="1" x14ac:dyDescent="0.3">
      <c r="A309" s="2" t="e">
        <f>[1]Sheet1!A309</f>
        <v>#REF!</v>
      </c>
      <c r="B309" s="80" t="s">
        <v>201</v>
      </c>
      <c r="C309" s="81" t="e" cm="1">
        <f t="array" ref="C309">IF(AE310="Manter",IFERROR(IF(SUBSTITUTE(MID($A$10,AB309,AB310-AB309),CHAR(10),"")*1&gt;100,SUBSTITUTE(MID($A$10,AB309,AB310-AB309),CHAR(10),"")*1/100,SUBSTITUTE(MID($A$10,AB309,AB310-AB309),CHAR(10),"")*1),0),IF(AE310="Não",0,IF(AE310="Sim",_xlfn.IFS(AND(C295&gt;0,C295&lt;=22),0.5,AND(C295&gt;22,C295&lt;=32),0.7,AND(C295&gt;32,C295&lt;=40),0.7,AND(C295&gt;40,C295&lt;=50),0.9,C295&gt;50,1.5))))</f>
        <v>#REF!</v>
      </c>
      <c r="D309" s="81">
        <f t="shared" ref="D309" si="2155">IFERROR(IF(SUBSTITUTE(MID($A$10,AB310,AB311-AB310),CHAR(10),"")*1&gt;100,SUBSTITUTE(MID($A$10,AB310,AB311-AB310),CHAR(10),"")*1/100,SUBSTITUTE(MID($A$10,AB310,AB311-AB310),CHAR(10),"")*1),0)</f>
        <v>0</v>
      </c>
      <c r="E309" s="81">
        <f t="shared" ref="E309" si="2156">IFERROR(IF(SUBSTITUTE(MID($A$10,AB311,AB312-AB311),CHAR(10),"")*1&gt;100,SUBSTITUTE(MID($A$10,AB311,AB312-AB311),CHAR(10),"")*1/100,SUBSTITUTE(MID($A$10,AB311,AB312-AB311),CHAR(10),"")*1),0)</f>
        <v>0</v>
      </c>
      <c r="F309" s="82">
        <f t="shared" ref="F309" si="2157">IFERROR(IF(SUBSTITUTE(TRIM(MID($A$10,AB312,AB313-AB312)),CHAR(10),"")*1&gt;100,SUBSTITUTE(TRIM(MID($A$10,AB312,AB313-AB312)),CHAR(10),"")*1/100,SUBSTITUTE(TRIM(MID($A$10,AB312,AB313-AB312)),CHAR(10),"")*1),0)</f>
        <v>0</v>
      </c>
      <c r="G309" s="104"/>
      <c r="H309" s="44">
        <v>1</v>
      </c>
      <c r="I309" s="44" t="e">
        <f t="shared" ref="I309" si="2158">FIND(CHAR(10),A297)</f>
        <v>#REF!</v>
      </c>
      <c r="J309" s="44" t="e">
        <f t="shared" ref="J309" si="2159">FIND(" ",A297)</f>
        <v>#REF!</v>
      </c>
      <c r="K309" s="71"/>
      <c r="L309" s="95"/>
      <c r="M309" s="45">
        <v>1</v>
      </c>
      <c r="N309" s="45" t="e">
        <f t="shared" ref="N309" si="2160">FIND("%",A302)</f>
        <v>#REF!</v>
      </c>
      <c r="O309" s="66" t="e">
        <f t="shared" ref="O309" si="2161">FIND("%",A303)</f>
        <v>#REF!</v>
      </c>
      <c r="P309" s="106" t="s">
        <v>182</v>
      </c>
      <c r="Q309" s="74">
        <v>1</v>
      </c>
      <c r="R309" s="75" t="e">
        <f t="shared" ref="R309" si="2162">FIND(CHAR(10),A306,FIND(CHAR(10),A306)+1)</f>
        <v>#REF!</v>
      </c>
      <c r="S309" s="101"/>
      <c r="T309" s="45">
        <v>2</v>
      </c>
      <c r="U309" s="45" t="e">
        <f t="shared" ref="U309" si="2163">FIND(" ",AD298,FIND(" ",AD298)+1)</f>
        <v>#REF!</v>
      </c>
      <c r="V309" s="66" t="e">
        <f t="shared" ref="V309" si="2164">FIND(CHAR(10),AD298,FIND(CHAR(10),AD298)+1)</f>
        <v>#REF!</v>
      </c>
      <c r="W309" s="78"/>
      <c r="X309" s="46"/>
      <c r="Y309" s="46"/>
      <c r="Z309" s="46"/>
      <c r="AA309" s="46"/>
      <c r="AB309" s="54">
        <v>1</v>
      </c>
      <c r="AC309" s="64"/>
      <c r="AD309" s="64" t="s">
        <v>210</v>
      </c>
      <c r="AE309" s="64" t="s">
        <v>211</v>
      </c>
      <c r="AG309" s="98"/>
    </row>
    <row r="310" spans="1:33" ht="18.75" customHeight="1" thickBot="1" x14ac:dyDescent="0.3">
      <c r="A310" s="2" t="e">
        <f>[1]Sheet1!A310</f>
        <v>#REF!</v>
      </c>
      <c r="B310" s="100" t="s">
        <v>156</v>
      </c>
      <c r="C310" s="64" t="s">
        <v>0</v>
      </c>
      <c r="D310" s="64" t="s">
        <v>1</v>
      </c>
      <c r="E310" s="64"/>
      <c r="F310" s="65" t="s">
        <v>2</v>
      </c>
      <c r="G310" s="104"/>
      <c r="H310" s="44">
        <v>2</v>
      </c>
      <c r="I310" s="44" t="e">
        <f t="shared" ref="I310" si="2165">FIND(CHAR(10),A297,FIND(CHAR(10),A297)+1)</f>
        <v>#REF!</v>
      </c>
      <c r="J310" s="44" t="e">
        <f t="shared" ref="J310" si="2166">FIND(" ",A297,FIND(" ",A297)+1)</f>
        <v>#REF!</v>
      </c>
      <c r="K310" s="71" t="e">
        <f t="shared" ref="K310" si="2167">MID(A297,I310,I311-I310)</f>
        <v>#REF!</v>
      </c>
      <c r="L310" s="95"/>
      <c r="M310" s="45">
        <v>2</v>
      </c>
      <c r="N310" s="45" t="e">
        <f t="shared" ref="N310" si="2168">FIND("%",A302,FIND("%",A302)+1)</f>
        <v>#REF!</v>
      </c>
      <c r="O310" s="66" t="e">
        <f t="shared" ref="O310" si="2169">FIND("%",A303,FIND("%",A303)+1)</f>
        <v>#REF!</v>
      </c>
      <c r="P310" s="107"/>
      <c r="Q310" s="46">
        <v>2</v>
      </c>
      <c r="R310" s="54" t="e">
        <f t="shared" ref="R310" si="2170">FIND(CHAR(10),A306,FIND(CHAR(10),A306,FIND(CHAR(10),A306,FIND(CHAR(10),A306)+1)+1)+1)</f>
        <v>#REF!</v>
      </c>
      <c r="S310" s="101"/>
      <c r="T310" s="45">
        <v>3</v>
      </c>
      <c r="U310" s="45" t="e">
        <f t="shared" ref="U310" si="2171">FIND(" ",AD298,FIND(" ",AD298,FIND(" ",AD298)+1)+1)</f>
        <v>#REF!</v>
      </c>
      <c r="V310" s="66" t="e">
        <f t="shared" ref="V310" si="2172">FIND(CHAR(10),AD298,FIND(CHAR(10),AD298,FIND(CHAR(10),AD298)+1)+1)</f>
        <v>#REF!</v>
      </c>
      <c r="W310" s="78">
        <v>1</v>
      </c>
      <c r="X310" s="46" t="e">
        <f t="shared" ref="X310" si="2173">FIND(CHAR(10),A304)</f>
        <v>#REF!</v>
      </c>
      <c r="Y310" s="46" t="e">
        <f t="shared" ref="Y310" si="2174">X310</f>
        <v>#REF!</v>
      </c>
      <c r="Z310" s="46" t="e">
        <f t="shared" ref="Z310" si="2175">IF(Y310=Z309,"Não","Sim")</f>
        <v>#REF!</v>
      </c>
      <c r="AA310" s="46">
        <f t="shared" ref="AA310" si="2176">Z314-3</f>
        <v>-3</v>
      </c>
      <c r="AB310" s="54">
        <f t="shared" ref="AB310:AB311" si="2177">IFERROR(_xlfn.XLOOKUP(AA310,$W$16:$W$20,$Y$16:$Y$20),1)</f>
        <v>1</v>
      </c>
      <c r="AC310" s="64" t="s">
        <v>202</v>
      </c>
      <c r="AD310" s="64" t="e">
        <f>[1]Sheet1!$A$55</f>
        <v>#REF!</v>
      </c>
      <c r="AE310" s="64" t="e">
        <f>[1]Sheet1!$A$59</f>
        <v>#REF!</v>
      </c>
      <c r="AG310" s="98"/>
    </row>
    <row r="311" spans="1:33" ht="18.75" customHeight="1" thickBot="1" x14ac:dyDescent="0.3">
      <c r="A311" s="2" t="e">
        <f>[1]Sheet1!A311</f>
        <v>#REF!</v>
      </c>
      <c r="B311" s="101"/>
      <c r="C311" s="45" t="e">
        <f t="shared" ref="C311" si="2178">LEFT(A295,SEARCH(" ",A295))</f>
        <v>#REF!</v>
      </c>
      <c r="D311" s="45" t="e">
        <f t="shared" ref="D311:D374" si="2179">SUBSTITUTE(SUBSTITUTE(SUBSTITUTE(LEFT(C312,SEARCH(" ",C312)),".",",")," ",""),CHAR(10),"")*1</f>
        <v>#REF!</v>
      </c>
      <c r="E311" s="45"/>
      <c r="F311" s="66" t="e">
        <f t="shared" ref="F311:F374" si="2180">FIND(CHAR(10),C312)</f>
        <v>#REF!</v>
      </c>
      <c r="G311" s="104"/>
      <c r="H311" s="44">
        <v>3</v>
      </c>
      <c r="I311" s="44" t="e">
        <f t="shared" ref="I311" si="2181">FIND(CHAR(10),A297,FIND(CHAR(10),A297,FIND(CHAR(10),A297)+1)+1)</f>
        <v>#REF!</v>
      </c>
      <c r="J311" s="44" t="e">
        <f t="shared" ref="J311" si="2182">FIND(" ",A297,FIND(" ",A297,FIND(" ",A297)+1)+1)</f>
        <v>#REF!</v>
      </c>
      <c r="K311" s="71" t="e">
        <f t="shared" ref="K311:K374" si="2183">FIND(" ",K310)</f>
        <v>#REF!</v>
      </c>
      <c r="L311" s="95"/>
      <c r="M311" s="45">
        <v>3</v>
      </c>
      <c r="N311" s="45" t="e">
        <f t="shared" ref="N311" si="2184">FIND("%",A302,FIND("%",A302,FIND("%",A302)+1)+1)</f>
        <v>#REF!</v>
      </c>
      <c r="O311" s="66" t="e">
        <f t="shared" ref="O311" si="2185">FIND("%",A303,FIND("%",A303,FIND("%",A303)+1)+1)</f>
        <v>#REF!</v>
      </c>
      <c r="P311" s="107"/>
      <c r="Q311" s="46">
        <v>3</v>
      </c>
      <c r="R311" s="54" t="e">
        <f t="shared" ref="R311" si="2186">FIND(CHAR(10),A306,FIND(CHAR(10),A306,FIND(CHAR(10),A306,FIND(CHAR(10),A306,FIND(CHAR(10),A306,FIND(CHAR(10),A306)+1)+1)+1)+1)+1)</f>
        <v>#REF!</v>
      </c>
      <c r="S311" s="101"/>
      <c r="T311" s="45">
        <v>4</v>
      </c>
      <c r="U311" s="45" t="e">
        <f t="shared" ref="U311" si="2187">FIND(" ",AD298,FIND(" ",AD298,FIND(" ",AD298,FIND(" ",AD298)+1)+1)+1)</f>
        <v>#REF!</v>
      </c>
      <c r="V311" s="66" t="e">
        <f t="shared" ref="V311" si="2188">FIND(CHAR(10),AD298,FIND(CHAR(10),AD298,FIND(CHAR(10),AD298,FIND(CHAR(10),AD298)+1)+1)+1)</f>
        <v>#REF!</v>
      </c>
      <c r="W311" s="78">
        <v>2</v>
      </c>
      <c r="X311" s="46" t="e">
        <f t="shared" ref="X311" si="2189">FIND(CHAR(10),A304,X310+1)</f>
        <v>#REF!</v>
      </c>
      <c r="Y311" s="46" t="e">
        <f t="shared" ref="Y311" si="2190">IFERROR(X311,X310)</f>
        <v>#REF!</v>
      </c>
      <c r="Z311" s="46" t="e">
        <f t="shared" ref="Z311:Z313" si="2191">IF(Y311=Y310,"Não","Sim")</f>
        <v>#REF!</v>
      </c>
      <c r="AA311" s="46">
        <f t="shared" ref="AA311" si="2192">Z314-2</f>
        <v>-2</v>
      </c>
      <c r="AB311" s="54">
        <f t="shared" si="2177"/>
        <v>1</v>
      </c>
      <c r="AC311" s="64" t="s">
        <v>207</v>
      </c>
      <c r="AD311" s="64" t="e">
        <f>[1]Sheet1!$A$56</f>
        <v>#REF!</v>
      </c>
      <c r="AE311" s="64" t="e">
        <f>[1]Sheet1!$A$60</f>
        <v>#REF!</v>
      </c>
      <c r="AG311" s="98"/>
    </row>
    <row r="312" spans="1:33" ht="18.75" customHeight="1" thickBot="1" x14ac:dyDescent="0.3">
      <c r="A312" s="2" t="e">
        <f>[1]Sheet1!A312</f>
        <v>#REF!</v>
      </c>
      <c r="B312" s="101"/>
      <c r="C312" s="45" t="e">
        <f t="shared" ref="C312" si="2193">TRIM(MID(A295,LEN(C311),50))</f>
        <v>#REF!</v>
      </c>
      <c r="D312" s="45" t="e">
        <f t="shared" ref="D312:D375" si="2194">D311+1-1</f>
        <v>#REF!</v>
      </c>
      <c r="E312" s="45"/>
      <c r="F312" s="66" t="e">
        <f t="shared" ref="F312" si="2195">TRIM(MID(C312,LEN(F314),F311-LEN(D312)))</f>
        <v>#REF!</v>
      </c>
      <c r="G312" s="104"/>
      <c r="H312" s="44">
        <v>4</v>
      </c>
      <c r="I312" s="44" t="e">
        <f t="shared" ref="I312" si="2196">FIND(CHAR(10),A297,FIND(CHAR(10),A297,FIND(CHAR(10),A297,FIND(CHAR(10),A297)+1)+1)+1)</f>
        <v>#REF!</v>
      </c>
      <c r="J312" s="44" t="e">
        <f t="shared" ref="J312" si="2197">FIND(" ",A297,FIND(" ",A297,FIND(" ",A297,FIND(" ",A297)+1)+1)+1)</f>
        <v>#REF!</v>
      </c>
      <c r="K312" s="71"/>
      <c r="L312" s="95"/>
      <c r="M312" s="45">
        <v>4</v>
      </c>
      <c r="N312" s="45" t="e">
        <f t="shared" ref="N312" si="2198">FIND("%",A302,FIND("%",A302,FIND("%",A302,FIND("%",A302)+1)+1)+1)</f>
        <v>#REF!</v>
      </c>
      <c r="O312" s="66" t="e">
        <f t="shared" ref="O312" si="2199">FIND("%",A303,FIND("%",A303,FIND("%",A303,FIND("%",A303)+1)+1)+1)</f>
        <v>#REF!</v>
      </c>
      <c r="P312" s="107"/>
      <c r="Q312" s="46">
        <v>4</v>
      </c>
      <c r="R312" s="54" t="e">
        <f t="shared" ref="R312" si="2200">FIND(CHAR(10),A306,FIND(CHAR(10),A306,FIND(CHAR(10),A306,FIND(CHAR(10),A306,FIND(CHAR(10),A306,FIND(CHAR(10),A306,FIND(CHAR(10),A306,FIND(CHAR(10),A306)+1)+1)+1)+1)+1)+1)+1)</f>
        <v>#REF!</v>
      </c>
      <c r="S312" s="101"/>
      <c r="T312" s="45">
        <v>5</v>
      </c>
      <c r="U312" s="45" t="e">
        <f t="shared" ref="U312" si="2201">FIND(" ",AD298,FIND(" ",AD298,FIND(" ",AD298,FIND(" ",AD298,FIND(" ",AD298)+1)+1)+1)+1)</f>
        <v>#REF!</v>
      </c>
      <c r="V312" s="66" t="e">
        <f t="shared" ref="V312" si="2202">FIND(CHAR(10),AD298,FIND(CHAR(10),AD298,FIND(CHAR(10),AD298,FIND(CHAR(10),AD298,FIND(CHAR(10),AD298)+1)+1)+1)+1)</f>
        <v>#REF!</v>
      </c>
      <c r="W312" s="78">
        <v>3</v>
      </c>
      <c r="X312" s="46" t="e">
        <f t="shared" ref="X312" si="2203">FIND(CHAR(10),A304,X311+1)</f>
        <v>#REF!</v>
      </c>
      <c r="Y312" s="46" t="e">
        <f t="shared" ref="Y312" si="2204">IFERROR(X312,IFERROR(X311,X310))</f>
        <v>#REF!</v>
      </c>
      <c r="Z312" s="46" t="e">
        <f t="shared" si="2191"/>
        <v>#REF!</v>
      </c>
      <c r="AA312" s="46">
        <f t="shared" ref="AA312" si="2205">Z314-1</f>
        <v>-1</v>
      </c>
      <c r="AB312" s="54" t="e">
        <f t="shared" ref="AB312:AB313" si="2206">_xlfn.XLOOKUP(AA312,$W$16:$W$20,$Y$16:$Y$20)</f>
        <v>#N/A</v>
      </c>
      <c r="AC312" s="64" t="s">
        <v>208</v>
      </c>
      <c r="AD312" s="64" t="e">
        <f>[1]Sheet1!$A$57</f>
        <v>#REF!</v>
      </c>
      <c r="AE312" s="64" t="e">
        <f>[1]Sheet1!$A$61</f>
        <v>#REF!</v>
      </c>
      <c r="AG312" s="98"/>
    </row>
    <row r="313" spans="1:33" ht="18.75" customHeight="1" x14ac:dyDescent="0.25">
      <c r="A313" s="2" t="e">
        <f>[1]Sheet1!A313</f>
        <v>#REF!</v>
      </c>
      <c r="B313" s="101"/>
      <c r="C313" s="45" t="e">
        <f t="shared" ref="C313" si="2207">SUBSTITUTE(SUBSTITUTE(SUBSTITUTE(C311,CHAR(10),"")," ",""),".",",")*1</f>
        <v>#REF!</v>
      </c>
      <c r="D313" s="45"/>
      <c r="E313" s="45"/>
      <c r="F313" s="66" t="e">
        <f t="shared" ref="F313:F376" si="2208">SUBSTITUTE(SUBSTITUTE(SUBSTITUTE(F312,CHAR(10),"")," ",""),".",",")*1</f>
        <v>#REF!</v>
      </c>
      <c r="G313" s="104"/>
      <c r="H313" s="44">
        <v>5</v>
      </c>
      <c r="I313" s="44" t="e">
        <f t="shared" ref="I313" si="2209">FIND(CHAR(10),A297,FIND(CHAR(10),A297,FIND(CHAR(10),A297,FIND(CHAR(10),A297,FIND(CHAR(10),A297)+1)+1)+1)+1)</f>
        <v>#REF!</v>
      </c>
      <c r="J313" s="44" t="e">
        <f t="shared" ref="J313" si="2210">FIND(" ",A297,FIND(" ",A297,FIND(" ",A297,FIND(" ",A297,FIND(" ",A297)+1)+1)+1)+1)</f>
        <v>#REF!</v>
      </c>
      <c r="K313" s="71"/>
      <c r="L313" s="96"/>
      <c r="M313" s="45">
        <v>5</v>
      </c>
      <c r="N313" s="45" t="e">
        <f t="shared" ref="N313" si="2211">FIND("%",A302,FIND("%",A302,FIND("%",A302,FIND("%",A302,FIND("%",A302)+1)+1)+1)+1)</f>
        <v>#REF!</v>
      </c>
      <c r="O313" s="66" t="e">
        <f t="shared" ref="O313" si="2212">FIND("%",A303,FIND("%",A303,FIND("%",A303,FIND("%",A303,FIND("%",A303)+1)+1)+1)+1)</f>
        <v>#REF!</v>
      </c>
      <c r="P313" s="107"/>
      <c r="Q313" s="46">
        <v>5</v>
      </c>
      <c r="R313" s="54" t="e">
        <f t="shared" ref="R313" si="2213">FIND(CHAR(10),A306,FIND(CHAR(10),A306,FIND(CHAR(10),A306,FIND(CHAR(10),A306,FIND(CHAR(10),A306,FIND(CHAR(10),A306,FIND(CHAR(10),A306,FIND(CHAR(10),A306,FIND(CHAR(10),A306,FIND(CHAR(10),A306)+1)+1)+1)+1)+1)+1)+1)+1)+1)</f>
        <v>#REF!</v>
      </c>
      <c r="S313" s="101"/>
      <c r="T313" s="45">
        <v>6</v>
      </c>
      <c r="U313" s="45" t="e">
        <f t="shared" ref="U313" si="2214">FIND(" ",AD298,FIND(" ",AD298,FIND(" ",AD298,FIND(" ",AD298,FIND(" ",AD298,FIND(" ",AD298)+1)+1)+1)+1)+1)</f>
        <v>#REF!</v>
      </c>
      <c r="V313" s="66" t="e">
        <f t="shared" ref="V313" si="2215">FIND(CHAR(10),AD298,FIND(CHAR(10),AD298,FIND(CHAR(10),AD298,FIND(CHAR(10),AD298,FIND(CHAR(10),AD298,FIND(CHAR(10),AD298)+1)+1)+1)+1)+1)</f>
        <v>#REF!</v>
      </c>
      <c r="W313" s="78">
        <v>4</v>
      </c>
      <c r="X313" s="46" t="e">
        <f t="shared" ref="X313" si="2216">FIND(CHAR(10),A304,X312+1)</f>
        <v>#REF!</v>
      </c>
      <c r="Y313" s="46" t="e">
        <f t="shared" ref="Y313" si="2217">IFERROR(X314,IFERROR(X313,IFERROR(X312,IFERROR(X311,X310))))</f>
        <v>#REF!</v>
      </c>
      <c r="Z313" s="46" t="e">
        <f t="shared" si="2191"/>
        <v>#REF!</v>
      </c>
      <c r="AA313" s="46">
        <f t="shared" ref="AA313:AA376" si="2218">Z314</f>
        <v>0</v>
      </c>
      <c r="AB313" s="54" t="e">
        <f t="shared" si="2206"/>
        <v>#N/A</v>
      </c>
      <c r="AC313" s="64" t="s">
        <v>209</v>
      </c>
      <c r="AD313" s="64" t="e">
        <f>[1]Sheet1!$A$58</f>
        <v>#REF!</v>
      </c>
      <c r="AE313" s="64" t="e">
        <f>[1]Sheet1!$A$62</f>
        <v>#REF!</v>
      </c>
      <c r="AG313" s="98"/>
    </row>
    <row r="314" spans="1:33" ht="18.75" customHeight="1" thickBot="1" x14ac:dyDescent="0.3">
      <c r="A314" s="2" t="e">
        <f>[1]Sheet1!A314</f>
        <v>#REF!</v>
      </c>
      <c r="B314" s="102"/>
      <c r="C314" s="67"/>
      <c r="D314" s="67"/>
      <c r="E314" s="67"/>
      <c r="F314" s="68" t="e">
        <f t="shared" ref="F314" si="2219">LEFT(C312,SEARCH(" ",C312))</f>
        <v>#REF!</v>
      </c>
      <c r="G314" s="105"/>
      <c r="H314" s="72">
        <v>6</v>
      </c>
      <c r="I314" s="72" t="e">
        <f t="shared" ref="I314" si="2220">LEN(A297)</f>
        <v>#REF!</v>
      </c>
      <c r="J314" s="72"/>
      <c r="K314" s="73"/>
      <c r="L314" s="91" t="s">
        <v>2</v>
      </c>
      <c r="M314" s="92" t="s">
        <v>230</v>
      </c>
      <c r="N314" s="92" t="e">
        <f t="shared" ref="N314" si="2221">FIND("%",A306)</f>
        <v>#REF!</v>
      </c>
      <c r="O314" s="93"/>
      <c r="P314" s="108"/>
      <c r="Q314" s="76">
        <v>6</v>
      </c>
      <c r="R314" s="77" t="e">
        <f t="shared" ref="R314" si="2222">FIND(CHAR(10),A306,FIND(CHAR(10),A306,FIND(CHAR(10),A306,FIND(CHAR(10),A306,FIND(CHAR(10),A306,FIND(CHAR(10),A306,FIND(CHAR(10),A306,FIND(CHAR(10),A306,FIND(CHAR(10),A306,FIND(CHAR(10),A306,FIND(CHAR(10),A306)+1)+1)+1)+1)+1)+1)+1)+1)+1)+1)</f>
        <v>#REF!</v>
      </c>
      <c r="S314" s="102"/>
      <c r="T314" s="67">
        <v>7</v>
      </c>
      <c r="U314" s="67" t="e">
        <f t="shared" ref="U314" si="2223">FIND(" ",AD298,FIND(" ",AD298,FIND(" ",AD298,FIND(" ",AD298,FIND(" ",AD298,FIND(" ",AD298,FIND(" ",AD298)+1)+1)+1)+1)+1)+1)</f>
        <v>#REF!</v>
      </c>
      <c r="V314" s="68" t="e">
        <f t="shared" ref="V314" si="2224">FIND(CHAR(10),AD298,FIND(CHAR(10),AD298,FIND(CHAR(10),AD298,FIND(CHAR(10),AD298,FIND(CHAR(10),AD298,FIND(CHAR(10),AD298,FIND(CHAR(10),AD298)+1)+1)+1)+1)+1)+1)</f>
        <v>#REF!</v>
      </c>
      <c r="W314" s="79">
        <v>5</v>
      </c>
      <c r="X314" s="76" t="e">
        <f t="shared" ref="X314" si="2225">FIND(CHAR(10),A304,X313+1)</f>
        <v>#REF!</v>
      </c>
      <c r="Y314" s="76"/>
      <c r="Z314" s="76">
        <f t="shared" ref="Z314" si="2226">COUNTIF(Z310:Z313,"SIM")</f>
        <v>0</v>
      </c>
      <c r="AA314" s="76"/>
      <c r="AB314" s="77"/>
      <c r="AG314" s="98"/>
    </row>
    <row r="315" spans="1:33" ht="15.75" thickBot="1" x14ac:dyDescent="0.3">
      <c r="A315" s="2" t="e">
        <f>[1]Sheet1!A315</f>
        <v>#REF!</v>
      </c>
      <c r="B315" s="4"/>
      <c r="C315" s="4"/>
      <c r="D315" s="4"/>
      <c r="E315" s="21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21"/>
      <c r="Q315" s="4"/>
      <c r="R315" s="4"/>
      <c r="S315" s="4"/>
      <c r="T315" s="4"/>
      <c r="U315" s="4"/>
      <c r="V315" s="5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99"/>
    </row>
    <row r="316" spans="1:33" ht="24.75" thickTop="1" thickBot="1" x14ac:dyDescent="0.3">
      <c r="A316" s="2" t="e">
        <f>[1]Sheet1!A316</f>
        <v>#REF!</v>
      </c>
      <c r="B316" s="18" t="s">
        <v>0</v>
      </c>
      <c r="C316" s="16" t="e">
        <f t="shared" ref="C316" si="2227">IF(C334&gt;100,C334/10,C334)</f>
        <v>#REF!</v>
      </c>
      <c r="D316" s="15" t="s">
        <v>1</v>
      </c>
      <c r="E316" s="16" t="e">
        <f t="shared" ref="E316" si="2228">IF(D333&gt;100,D333/10,D333)</f>
        <v>#REF!</v>
      </c>
      <c r="F316" s="13" t="s">
        <v>2</v>
      </c>
      <c r="G316" s="14" t="e">
        <f t="shared" ref="G316" si="2229">IF(F334&gt;10,F334/10,F334)</f>
        <v>#REF!</v>
      </c>
      <c r="H316" s="3"/>
      <c r="I316" s="3"/>
      <c r="J316" s="3"/>
      <c r="K316" s="3"/>
      <c r="L316" s="3"/>
      <c r="M316" s="3"/>
      <c r="N316" s="3"/>
      <c r="O316" s="3"/>
      <c r="R316" s="3"/>
      <c r="S316" s="3"/>
      <c r="T316" s="3"/>
      <c r="U316" s="3"/>
      <c r="AG316" s="97">
        <v>16</v>
      </c>
    </row>
    <row r="317" spans="1:33" ht="30" thickTop="1" thickBot="1" x14ac:dyDescent="0.3">
      <c r="A317" s="2" t="e">
        <f>[1]Sheet1!A317</f>
        <v>#REF!</v>
      </c>
      <c r="B317" s="19" t="s">
        <v>5</v>
      </c>
      <c r="C317" s="63" t="e">
        <f t="shared" ref="C317:C380" si="2230">SUBSTITUTE(SUBSTITUTE(A317,CHAR(10),"")," ","")</f>
        <v>#REF!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R317" s="1"/>
      <c r="S317" s="1"/>
      <c r="T317" s="1"/>
      <c r="U317" s="1"/>
      <c r="AG317" s="98"/>
    </row>
    <row r="318" spans="1:33" ht="16.5" thickTop="1" thickBot="1" x14ac:dyDescent="0.3">
      <c r="A318" s="2" t="e">
        <f>[1]Sheet1!A318</f>
        <v>#REF!</v>
      </c>
      <c r="B318" s="22" t="s">
        <v>158</v>
      </c>
      <c r="C318" s="56" t="e">
        <f t="shared" ref="C318" si="2231">SUBSTITUTE(SUBSTITUTE(MID(A318,1,J330-1),CHAR(10),"")," ","")</f>
        <v>#REF!</v>
      </c>
      <c r="D318" s="23" t="s">
        <v>159</v>
      </c>
      <c r="E318" s="55" t="e">
        <f t="shared" ref="E318" si="2232">SUBSTITUTE(SUBSTITUTE(MID(A318,J330,I330-J330),CHAR(10),"")," ","")</f>
        <v>#REF!</v>
      </c>
      <c r="F318" s="6" t="s">
        <v>160</v>
      </c>
      <c r="G318" s="7" t="e">
        <f t="shared" ref="G318" si="2233">SUBSTITUTE(SUBSTITUTE(MID(A318,I330,J331-I330),CHAR(10),"")," ","")</f>
        <v>#REF!</v>
      </c>
      <c r="H318" s="9" t="s">
        <v>161</v>
      </c>
      <c r="I318" s="10" t="e">
        <f t="shared" ref="I318" si="2234">SUBSTITUTE(SUBSTITUTE(MID(A318,J331,I331-J331),CHAR(10),"")," ","")</f>
        <v>#REF!</v>
      </c>
      <c r="J318" s="6" t="s">
        <v>162</v>
      </c>
      <c r="K318" s="11" t="e">
        <f t="shared" ref="K318" si="2235">SUBSTITUTE(SUBSTITUTE(MID(A318,I331,J332-I331),CHAR(10),"")," ","")</f>
        <v>#REF!</v>
      </c>
      <c r="L318" s="8" t="s">
        <v>164</v>
      </c>
      <c r="M318" s="10" t="e">
        <f t="shared" ref="M318" si="2236">SUBSTITUTE(SUBSTITUTE(MID(K331,K332,6),CHAR(10),"")," ","")</f>
        <v>#REF!</v>
      </c>
      <c r="N318" s="6" t="s">
        <v>165</v>
      </c>
      <c r="O318" s="11" t="e">
        <f t="shared" ref="O318" si="2237">SUBSTITUTE(SUBSTITUTE(MID(A318,I332,J333-I332),CHAR(10),"")," ","")</f>
        <v>#REF!</v>
      </c>
      <c r="P318" s="8" t="s">
        <v>166</v>
      </c>
      <c r="Q318" s="12" t="e">
        <f t="shared" ref="Q318" si="2238">SUBSTITUTE(SUBSTITUTE(MID(A318,J333,I333-J333),CHAR(10),"")," ","")</f>
        <v>#REF!</v>
      </c>
      <c r="R318" s="6" t="s">
        <v>167</v>
      </c>
      <c r="S318" s="11" t="e">
        <f t="shared" ref="S318" si="2239">SUBSTITUTE(SUBSTITUTE(MID(A318,I333,J334-I333),CHAR(10),"")," ","")</f>
        <v>#REF!</v>
      </c>
      <c r="T318" s="8" t="s">
        <v>168</v>
      </c>
      <c r="U318" s="12" t="e">
        <f t="shared" ref="U318" si="2240">SUBSTITUTE(SUBSTITUTE(MID(A318,J334,I334-J334),CHAR(10),"")," ","")</f>
        <v>#REF!</v>
      </c>
      <c r="AG318" s="98"/>
    </row>
    <row r="319" spans="1:33" ht="16.5" thickTop="1" thickBot="1" x14ac:dyDescent="0.3">
      <c r="A319" s="2" t="e">
        <f>[1]Sheet1!A319</f>
        <v>#REF!</v>
      </c>
      <c r="B319" s="61" t="s">
        <v>157</v>
      </c>
      <c r="C319" s="62">
        <f t="shared" ref="C319" si="2241">IFERROR(SUBSTITUTE(SUBSTITUTE(MID(AD319,1,U329-1),CHAR(10),"")," ","")*1,0)</f>
        <v>0</v>
      </c>
      <c r="D319" s="59" t="s">
        <v>169</v>
      </c>
      <c r="E319" s="60">
        <f t="shared" ref="E319" si="2242">IFERROR(SUBSTITUTE(SUBSTITUTE(MID(AD319,U329,V329-U329),CHAR(10),"")," ","")*1,0)</f>
        <v>0</v>
      </c>
      <c r="F319" s="57" t="s">
        <v>170</v>
      </c>
      <c r="G319" s="35">
        <f t="shared" ref="G319" si="2243">IFERROR(SUBSTITUTE(SUBSTITUTE(MID(AD319,V329,U330-V329),CHAR(10),"")," ","")*1,0)</f>
        <v>0</v>
      </c>
      <c r="H319" s="26" t="s">
        <v>171</v>
      </c>
      <c r="I319" s="27">
        <f t="shared" ref="I319" si="2244">IFERROR(SUBSTITUTE(SUBSTITUTE(MID(AD319,U330,V330-U330),CHAR(10),"")," ","")*1,0)</f>
        <v>0</v>
      </c>
      <c r="J319" s="28" t="s">
        <v>172</v>
      </c>
      <c r="K319" s="36">
        <f t="shared" ref="K319" si="2245">IFERROR(SUBSTITUTE(SUBSTITUTE(MID(AD319,V330,U331-V330),CHAR(10),"")," ","")*1,0)</f>
        <v>0</v>
      </c>
      <c r="L319" s="37" t="s">
        <v>173</v>
      </c>
      <c r="M319" s="38">
        <f t="shared" ref="M319" si="2246">IFERROR(SUBSTITUTE(SUBSTITUTE(MID(AD319,U331,V331-U331),CHAR(10),"")," ","")*1,0)</f>
        <v>0</v>
      </c>
      <c r="N319" s="28" t="s">
        <v>163</v>
      </c>
      <c r="O319" s="25">
        <f t="shared" ref="O319" si="2247">IFERROR(SUBSTITUTE(SUBSTITUTE(MID(AD319,V331,U332-V331),CHAR(10),"")," ","")*1,0)</f>
        <v>0</v>
      </c>
      <c r="P319" s="39" t="s">
        <v>174</v>
      </c>
      <c r="Q319" s="40">
        <f t="shared" ref="Q319" si="2248">IFERROR(SUBSTITUTE(SUBSTITUTE(MID(AD319,U332,V332-U332),CHAR(10),"")," ","")*1,0)</f>
        <v>0</v>
      </c>
      <c r="R319" s="41" t="s">
        <v>175</v>
      </c>
      <c r="S319" s="25">
        <f t="shared" ref="S319" si="2249">IFERROR(SUBSTITUTE(SUBSTITUTE(MID(AD319,V332,U333-V332),CHAR(10),"")," ","")*1,0)</f>
        <v>0</v>
      </c>
      <c r="T319" s="26" t="s">
        <v>176</v>
      </c>
      <c r="U319" s="42">
        <f t="shared" ref="U319" si="2250">IFERROR(SUBSTITUTE(SUBSTITUTE(MID(AD319,U333,V333-U333),CHAR(10),"")," ","")*1,0)</f>
        <v>0</v>
      </c>
      <c r="V319" s="29" t="s">
        <v>177</v>
      </c>
      <c r="W319" s="30">
        <f t="shared" ref="W319" si="2251">IFERROR(SUBSTITUTE(SUBSTITUTE(MID(AD319,V333,U334-V333),CHAR(10),"")," ","")*1,0)</f>
        <v>0</v>
      </c>
      <c r="X319" s="31" t="s">
        <v>178</v>
      </c>
      <c r="Y319" s="32">
        <f t="shared" ref="Y319" si="2252">IFERROR(SUBSTITUTE(SUBSTITUTE(MID(AD319,U334,V334-U334),CHAR(10),"")," ","")*1,0)</f>
        <v>0</v>
      </c>
      <c r="Z319" s="33" t="s">
        <v>179</v>
      </c>
      <c r="AA319" s="30">
        <f t="shared" ref="AA319" si="2253">IFERROR(SUBSTITUTE(SUBSTITUTE(MID(AD319,V334,U335-V334),CHAR(10),"")," ","")*1,0)</f>
        <v>0</v>
      </c>
      <c r="AB319" s="31" t="s">
        <v>180</v>
      </c>
      <c r="AC319" s="34">
        <f t="shared" ref="AC319" si="2254">IFERROR(SUBSTITUTE(SUBSTITUTE(MID(AD319,U335,V335-U335),CHAR(10),"")," ","")*1,0)</f>
        <v>0</v>
      </c>
      <c r="AD319" s="85" t="e">
        <f t="shared" ref="AD319:AD382" si="2255">SUBSTITUTE(SUBSTITUTE(TRIM(SUBSTITUTE(A319,CHAR(32)," ")),")",5),"§",5)</f>
        <v>#REF!</v>
      </c>
      <c r="AG319" s="98"/>
    </row>
    <row r="320" spans="1:33" ht="29.25" thickBot="1" x14ac:dyDescent="0.3">
      <c r="A320" s="2" t="e">
        <f>[1]Sheet1!A320</f>
        <v>#REF!</v>
      </c>
      <c r="B320" s="24" t="s">
        <v>8</v>
      </c>
      <c r="C320" s="58" t="e">
        <f t="shared" ref="C320:C383" si="2256">SUBSTITUTE(SUBSTITUTE(IF(OR(LEN(A320)&gt;LEN(SUBSTITUTE(A320,"S","")),LEN(A320)&gt;LEN(SUBSTITUTE(A320,"e","")),LEN(A320)&gt;LEN(SUBSTITUTE(A320,"m","")),LEN(A320)&gt;LEN(SUBSTITUTE(A320,"i","")),LEN(A320)&gt;LEN(SUBSTITUTE(A320,"m","")),LEN(A320)&gt;LEN(SUBSTITUTE(A320,"p","")),LEN(A320)&gt;LEN(SUBSTITUTE(A320,"r","")),LEN(A320)&gt;LEN(SUBSTITUTE(A320,"e","")),LEN(A320)&gt;LEN(SUBSTITUTE(A320,"s","")),LEN(A320)&gt;LEN(SUBSTITUTE(A320,"ã","")),LEN(A320)&gt;LEN(SUBSTITUTE(A320,"o",""))),"Sem Impressão",A320),CHAR(10),"")," ","")</f>
        <v>#REF!</v>
      </c>
      <c r="AG320" s="98"/>
    </row>
    <row r="321" spans="1:33" ht="106.5" customHeight="1" thickTop="1" thickBot="1" x14ac:dyDescent="0.3">
      <c r="A321" s="2" t="e">
        <f>[1]Sheet1!A321</f>
        <v>#REF!</v>
      </c>
      <c r="B321" s="20" t="s">
        <v>9</v>
      </c>
      <c r="C321" s="14" t="e">
        <f t="shared" ref="C321:C384" si="2257">SUBSTITUTE(SUBSTITUTE(A321,CHAR(10),"")," ","")</f>
        <v>#REF!</v>
      </c>
      <c r="D321" s="1"/>
      <c r="Z321" s="2"/>
      <c r="AG321" s="98"/>
    </row>
    <row r="322" spans="1:33" ht="30" thickTop="1" thickBot="1" x14ac:dyDescent="0.3">
      <c r="A322" s="2" t="e">
        <f>[1]Sheet1!A322</f>
        <v>#REF!</v>
      </c>
      <c r="B322" s="19" t="s">
        <v>10</v>
      </c>
      <c r="C322" s="17" t="e">
        <f t="shared" ref="C322:C385" si="2258">IF(IF(OR((LEN(A322)&gt;LEN(SUBSTITUTE(A322,"R",""))),(LEN(A322)&gt;LEN(SUBSTITUTE(A322,"v",""))),(LEN(A322)&gt;LEN(SUBSTITUTE(A322,"d","")))),"Revenda","Cliente")=IF(OR((LEN(A322)&gt;LEN(SUBSTITUTE(A322,"C",""))),(LEN(A322)&gt;LEN(SUBSTITUTE(A322,"l",""))),(LEN(A322)&gt;LEN(SUBSTITUTE(A322,"i",""))),(LEN(A322)&gt;LEN(SUBSTITUTE(A322,"t","")))),"Cliente","Revenda"),IF(OR((LEN(A322)&gt;LEN(SUBSTITUTE(A322,"R",""))),(LEN(A322)&gt;LEN(SUBSTITUTE(A322,"v",""))),(LEN(A322)&gt;LEN(SUBSTITUTE(A322,"d","")))),"Revenda","Cliente"),"ERRO!")</f>
        <v>#REF!</v>
      </c>
      <c r="D322" s="1"/>
      <c r="E322" s="1"/>
      <c r="J322" s="1"/>
      <c r="K322" s="1"/>
      <c r="L322" s="1"/>
      <c r="Q322" s="1"/>
      <c r="AG322" s="98"/>
    </row>
    <row r="323" spans="1:33" x14ac:dyDescent="0.25">
      <c r="A323" s="2" t="e">
        <f>[1]Sheet1!A323</f>
        <v>#REF!</v>
      </c>
      <c r="B323" s="113" t="s">
        <v>142</v>
      </c>
      <c r="C323" s="114"/>
      <c r="D323" s="111" t="s">
        <v>143</v>
      </c>
      <c r="E323" s="112"/>
      <c r="F323" s="113" t="s">
        <v>144</v>
      </c>
      <c r="G323" s="114"/>
      <c r="H323" s="111" t="s">
        <v>145</v>
      </c>
      <c r="I323" s="112"/>
      <c r="J323" s="113" t="s">
        <v>146</v>
      </c>
      <c r="K323" s="114"/>
      <c r="L323" s="111" t="s">
        <v>147</v>
      </c>
      <c r="M323" s="112"/>
      <c r="N323" s="113" t="s">
        <v>148</v>
      </c>
      <c r="O323" s="114"/>
      <c r="P323" s="111" t="s">
        <v>149</v>
      </c>
      <c r="Q323" s="112"/>
      <c r="R323" s="113" t="s">
        <v>150</v>
      </c>
      <c r="S323" s="114"/>
      <c r="T323" s="111" t="s">
        <v>151</v>
      </c>
      <c r="U323" s="112"/>
      <c r="V323" s="113" t="s">
        <v>2</v>
      </c>
      <c r="W323" s="114"/>
      <c r="Y323" s="2"/>
      <c r="AG323" s="98"/>
    </row>
    <row r="324" spans="1:33" ht="15.75" thickBot="1" x14ac:dyDescent="0.3">
      <c r="A324" s="2" t="e">
        <f>[1]Sheet1!A324</f>
        <v>#REF!</v>
      </c>
      <c r="B324" s="50" t="e">
        <f t="shared" ref="B324" si="2259">MID(A323,N330-3,4)</f>
        <v>#REF!</v>
      </c>
      <c r="C324" s="51" t="e">
        <f t="shared" ref="C324" si="2260">MID(A323,N330+3,5)</f>
        <v>#REF!</v>
      </c>
      <c r="D324" s="53" t="e">
        <f t="shared" ref="D324" si="2261">MID(A324,O330-3,4)</f>
        <v>#REF!</v>
      </c>
      <c r="E324" s="54" t="e">
        <f t="shared" ref="E324" si="2262">MID(A324,O330+3,5)</f>
        <v>#REF!</v>
      </c>
      <c r="F324" s="50" t="e">
        <f t="shared" ref="F324" si="2263">MID(A323,N331-3,4)</f>
        <v>#REF!</v>
      </c>
      <c r="G324" s="51" t="e">
        <f t="shared" ref="G324" si="2264">MID(A323,N331+3,5)</f>
        <v>#REF!</v>
      </c>
      <c r="H324" s="53" t="e">
        <f t="shared" ref="H324" si="2265">MID(A324,O331-3,4)</f>
        <v>#REF!</v>
      </c>
      <c r="I324" s="54" t="e">
        <f t="shared" ref="I324" si="2266">MID(A324,O331+3,5)</f>
        <v>#REF!</v>
      </c>
      <c r="J324" s="50" t="e">
        <f t="shared" ref="J324" si="2267">MID(A323,N332-3,4)</f>
        <v>#REF!</v>
      </c>
      <c r="K324" s="51" t="e">
        <f t="shared" ref="K324" si="2268">MID(A323,N332+3,5)</f>
        <v>#REF!</v>
      </c>
      <c r="L324" s="53" t="e">
        <f t="shared" ref="L324" si="2269">MID(A324,O332-3,4)</f>
        <v>#REF!</v>
      </c>
      <c r="M324" s="54" t="e">
        <f t="shared" ref="M324" si="2270">MID(A324,O332+3,5)</f>
        <v>#REF!</v>
      </c>
      <c r="N324" s="50" t="e">
        <f t="shared" ref="N324" si="2271">MID(A323,N333-3,4)</f>
        <v>#REF!</v>
      </c>
      <c r="O324" s="51" t="e">
        <f t="shared" ref="O324" si="2272">MID(A323,N333+3,5)</f>
        <v>#REF!</v>
      </c>
      <c r="P324" s="53" t="e">
        <f t="shared" ref="P324" si="2273">MID(A324,O333-3,4)</f>
        <v>#REF!</v>
      </c>
      <c r="Q324" s="54" t="e">
        <f t="shared" ref="Q324" si="2274">MID(A324,O333+3,5)</f>
        <v>#REF!</v>
      </c>
      <c r="R324" s="50" t="e">
        <f t="shared" ref="R324" si="2275">MID(A323,N334-3,4)</f>
        <v>#REF!</v>
      </c>
      <c r="S324" s="51" t="e">
        <f t="shared" ref="S324" si="2276">MID(A323,N334+3,5)</f>
        <v>#REF!</v>
      </c>
      <c r="T324" s="53" t="e">
        <f t="shared" ref="T324" si="2277">MID(A324,O334-3,4)</f>
        <v>#REF!</v>
      </c>
      <c r="U324" s="54" t="e">
        <f t="shared" ref="U324" si="2278">MID(A324,O334+3,5)</f>
        <v>#REF!</v>
      </c>
      <c r="V324" s="50" t="e">
        <f t="shared" ref="V324" si="2279">MID(A327,N335-2,3)</f>
        <v>#REF!</v>
      </c>
      <c r="W324" s="51" t="e">
        <f t="shared" ref="W324" si="2280">MID(A327,N335+3,5)</f>
        <v>#REF!</v>
      </c>
      <c r="AG324" s="98"/>
    </row>
    <row r="325" spans="1:33" ht="29.25" thickBot="1" x14ac:dyDescent="0.3">
      <c r="A325" s="2" t="e">
        <f>[1]Sheet1!A325</f>
        <v>#REF!</v>
      </c>
      <c r="B325" s="50" t="e">
        <f t="shared" ref="B325:B388" si="2281">SUBSTITUTE(B324,CHAR(10),"")</f>
        <v>#REF!</v>
      </c>
      <c r="C325" s="52" t="e">
        <f t="shared" ref="C325:C388" si="2282">SUBSTITUTE(SUBSTITUTE(C324,CHAR(10),""),"/"," / ")</f>
        <v>#REF!</v>
      </c>
      <c r="D325" s="50" t="e">
        <f t="shared" ref="D325:V325" si="2283">SUBSTITUTE(D324,CHAR(10),"")</f>
        <v>#REF!</v>
      </c>
      <c r="E325" s="52" t="e">
        <f t="shared" ref="E325:E388" si="2284">SUBSTITUTE(SUBSTITUTE(E324,CHAR(10),""),"/"," / ")</f>
        <v>#REF!</v>
      </c>
      <c r="F325" s="50" t="e">
        <f t="shared" ref="F325:X325" si="2285">SUBSTITUTE(F324,CHAR(10),"")</f>
        <v>#REF!</v>
      </c>
      <c r="G325" s="52" t="e">
        <f t="shared" ref="G325:G388" si="2286">SUBSTITUTE(SUBSTITUTE(G324,CHAR(10),""),"/"," / ")</f>
        <v>#REF!</v>
      </c>
      <c r="H325" s="50" t="e">
        <f t="shared" ref="H325:Z325" si="2287">SUBSTITUTE(H324,CHAR(10),"")</f>
        <v>#REF!</v>
      </c>
      <c r="I325" s="52" t="e">
        <f t="shared" ref="I325:I388" si="2288">SUBSTITUTE(SUBSTITUTE(I324,CHAR(10),""),"/"," / ")</f>
        <v>#REF!</v>
      </c>
      <c r="J325" s="50" t="e">
        <f t="shared" ref="J325:AB325" si="2289">SUBSTITUTE(J324,CHAR(10),"")</f>
        <v>#REF!</v>
      </c>
      <c r="K325" s="52" t="e">
        <f t="shared" ref="K325:K388" si="2290">SUBSTITUTE(SUBSTITUTE(K324,CHAR(10),""),"/"," / ")</f>
        <v>#REF!</v>
      </c>
      <c r="L325" s="50" t="e">
        <f t="shared" ref="L325:AD325" si="2291">SUBSTITUTE(L324,CHAR(10),"")</f>
        <v>#REF!</v>
      </c>
      <c r="M325" s="52" t="e">
        <f t="shared" ref="M325:M388" si="2292">SUBSTITUTE(SUBSTITUTE(M324,CHAR(10),""),"/"," / ")</f>
        <v>#REF!</v>
      </c>
      <c r="N325" s="50" t="e">
        <f t="shared" ref="N325:AF325" si="2293">SUBSTITUTE(N324,CHAR(10),"")</f>
        <v>#REF!</v>
      </c>
      <c r="O325" s="52" t="e">
        <f t="shared" ref="O325:O388" si="2294">SUBSTITUTE(SUBSTITUTE(O324,CHAR(10),""),"/"," / ")</f>
        <v>#REF!</v>
      </c>
      <c r="P325" s="50" t="e">
        <f t="shared" ref="P325:AF325" si="2295">SUBSTITUTE(P324,CHAR(10),"")</f>
        <v>#REF!</v>
      </c>
      <c r="Q325" s="52" t="e">
        <f t="shared" ref="Q325:Q388" si="2296">SUBSTITUTE(SUBSTITUTE(Q324,CHAR(10),""),"/"," / ")</f>
        <v>#REF!</v>
      </c>
      <c r="R325" s="50" t="e">
        <f t="shared" ref="R325:AF325" si="2297">SUBSTITUTE(R324,CHAR(10),"")</f>
        <v>#REF!</v>
      </c>
      <c r="S325" s="52" t="e">
        <f t="shared" ref="S325:S388" si="2298">SUBSTITUTE(SUBSTITUTE(S324,CHAR(10),""),"/"," / ")</f>
        <v>#REF!</v>
      </c>
      <c r="T325" s="50" t="e">
        <f t="shared" ref="T325:AF325" si="2299">SUBSTITUTE(T324,CHAR(10),"")</f>
        <v>#REF!</v>
      </c>
      <c r="U325" s="52" t="e">
        <f t="shared" ref="U325:U388" si="2300">SUBSTITUTE(SUBSTITUTE(U324,CHAR(10),""),"/"," / ")</f>
        <v>#REF!</v>
      </c>
      <c r="V325" s="50" t="e">
        <f t="shared" ref="V325:AF325" si="2301">SUBSTITUTE(V324,CHAR(10),"")</f>
        <v>#REF!</v>
      </c>
      <c r="W325" s="52" t="e">
        <f t="shared" ref="W325:W388" si="2302">SUBSTITUTE(SUBSTITUTE(W324,CHAR(10),""),"/"," / ")</f>
        <v>#REF!</v>
      </c>
      <c r="Y325" s="86" t="s">
        <v>206</v>
      </c>
      <c r="Z325" s="122" t="e">
        <f t="shared" ref="Z325:Z388" si="2303">FIND(",",A326)</f>
        <v>#REF!</v>
      </c>
      <c r="AG325" s="98"/>
    </row>
    <row r="326" spans="1:33" ht="15.75" customHeight="1" thickBot="1" x14ac:dyDescent="0.3">
      <c r="A326" s="2" t="e">
        <f>SUBSTITUTE([1]Sheet1!A326,"/","7")</f>
        <v>#REF!</v>
      </c>
      <c r="B326" s="109" t="str">
        <f>IFERROR(VLOOKUP("*"&amp;Sheet1!B325&amp;" -"&amp;Sheet1!C325&amp;"*",Tabela3[[x]:[c]],1,FALSE),"0% -Sem Serviço")</f>
        <v>0% -Sem Serviço</v>
      </c>
      <c r="C326" s="110"/>
      <c r="D326" s="109" t="str">
        <f>IFERROR(VLOOKUP("*"&amp;Sheet1!D325&amp;" -"&amp;Sheet1!E325&amp;"*",Tabela3[[x]:[c]],1,FALSE),"0% -Sem Serviço")</f>
        <v>0% -Sem Serviço</v>
      </c>
      <c r="E326" s="110"/>
      <c r="F326" s="109" t="str">
        <f>IFERROR(VLOOKUP("*"&amp;Sheet1!F325&amp;" -"&amp;Sheet1!G325&amp;"*",Tabela3[[x]:[c]],1,FALSE),"0% -Sem Serviço")</f>
        <v>0% -Sem Serviço</v>
      </c>
      <c r="G326" s="110"/>
      <c r="H326" s="109" t="str">
        <f>IFERROR(VLOOKUP("*"&amp;Sheet1!H325&amp;" -"&amp;Sheet1!I325&amp;"*",Tabela3[[x]:[c]],1,FALSE),"0% -Sem Serviço")</f>
        <v>0% -Sem Serviço</v>
      </c>
      <c r="I326" s="110"/>
      <c r="J326" s="109" t="str">
        <f>IFERROR(VLOOKUP("*"&amp;Sheet1!J325&amp;" -"&amp;Sheet1!K325&amp;"*",Tabela3[[x]:[c]],1,FALSE),"0% -Sem Serviço")</f>
        <v>0% -Sem Serviço</v>
      </c>
      <c r="K326" s="110"/>
      <c r="L326" s="109" t="str">
        <f>IFERROR(VLOOKUP("*"&amp;Sheet1!L325&amp;" -"&amp;Sheet1!M325&amp;"*",Tabela3[[x]:[c]],1,FALSE),"0% -Sem Serviço")</f>
        <v>0% -Sem Serviço</v>
      </c>
      <c r="M326" s="110"/>
      <c r="N326" s="109" t="str">
        <f>IFERROR(VLOOKUP("*"&amp;Sheet1!N325&amp;" -"&amp;Sheet1!O325&amp;"*",Tabela3[[x]:[c]],1,FALSE),"0% -Sem Serviço")</f>
        <v>0% -Sem Serviço</v>
      </c>
      <c r="O326" s="110"/>
      <c r="P326" s="109" t="str">
        <f>IFERROR(VLOOKUP("*"&amp;Sheet1!P325&amp;" -"&amp;Sheet1!Q325&amp;"*",Tabela3[[x]:[c]],1,FALSE),"0% -Sem Serviço")</f>
        <v>0% -Sem Serviço</v>
      </c>
      <c r="Q326" s="110"/>
      <c r="R326" s="109" t="str">
        <f>IFERROR(VLOOKUP("*"&amp;Sheet1!R325&amp;" -"&amp;Sheet1!S325&amp;"*",Tabela3[[x]:[c]],1,FALSE),"0% -Sem Serviço")</f>
        <v>0% -Sem Serviço</v>
      </c>
      <c r="S326" s="110"/>
      <c r="T326" s="109" t="str">
        <f>IFERROR(VLOOKUP("*"&amp;Sheet1!T325&amp;" -"&amp;Sheet1!U325&amp;"*",Tabela3[[x]:[c]],1,FALSE),"0% -Sem Serviço")</f>
        <v>0% -Sem Serviço</v>
      </c>
      <c r="U326" s="110"/>
      <c r="V326" s="109" t="str">
        <f>IFERROR(VLOOKUP("*"&amp;Sheet1!V325&amp;" -"&amp;Sheet1!W325&amp;"*",Tabela2[[x]:[c]],1,FALSE),"0% -Sem Serviço")</f>
        <v>0% -Sem Serviço</v>
      </c>
      <c r="W326" s="110"/>
      <c r="Y326" s="87" t="e">
        <f t="shared" ref="Y326:Y389" si="2304">MID(A326,1,Z325-1)&amp;""&amp;MID(A326,Z325,3)</f>
        <v>#REF!</v>
      </c>
      <c r="Z326" s="123"/>
      <c r="AG326" s="98"/>
    </row>
    <row r="327" spans="1:33" ht="32.25" thickBot="1" x14ac:dyDescent="0.3">
      <c r="A327" s="2" t="e">
        <f>SUBSTITUTE([1]Sheet1!A327,"/","7")</f>
        <v>#REF!</v>
      </c>
      <c r="B327" s="49" t="s">
        <v>183</v>
      </c>
      <c r="C327" s="48" t="e">
        <f t="shared" ref="C327:C390" si="2305">IF($A$15="Manter",IF(B328=0,"Sem Impressão",IF(IFERROR(FIND("P",B328),0)&gt;0,"Preto",IF(IFERROR(FIND("S",B328),0)&gt;0,"Sem Impressão",IF(IFERROR(FIND("C",B328),0)&gt;0,"Cinza",IF(IFERROR(FIND("V",B328),0)&gt;0,"Vermelho",IF(IFERROR(FIND("A",B328),0)&gt;0,"Azul",IF(IFERROR(FIND("D",B328),0)&gt;0,"Dourado",IF(IFERROR(FIND("B",B328),0)&gt;0,"Branco","Sem Impressão")))))))),$A$15)</f>
        <v>#REF!</v>
      </c>
      <c r="D327" s="47" t="s">
        <v>184</v>
      </c>
      <c r="E327" s="48" t="e">
        <f t="shared" ref="E327:E390" si="2306">IF($A$16="Manter",IF(C328=0,"Sem Impressão",IF(IFERROR(FIND("P",C328),0)&gt;0,"Preto",IF(IFERROR(FIND("S",C328),0)&gt;0,"Sem Impressão",IF(IFERROR(FIND("C",C328),0)&gt;0,"Cinza",IF(IFERROR(FIND("V",C328),0)&gt;0,"Vermelho",IF(IFERROR(FIND("A",C328),0)&gt;0,"Azul",IF(IFERROR(FIND("D",C328),0)&gt;0,"Dourado",IF(IFERROR(FIND("B",C328),0)&gt;0,"Branco","Sem Impressão")))))))),$A$16)</f>
        <v>#REF!</v>
      </c>
      <c r="F327" s="47" t="s">
        <v>185</v>
      </c>
      <c r="G327" s="48" t="e">
        <f t="shared" ref="G327:G390" si="2307">IF($A$17="Manter",IF(D328=0,"Sem Impressão",IF(IFERROR(FIND("P",D328),0)&gt;0,"Preto",IF(IFERROR(FIND("S",D328),0)&gt;0,"Sem Impressão",IF(IFERROR(FIND("C",D328),0)&gt;0,"Cinza",IF(IFERROR(FIND("V",D328),0)&gt;0,"Vermelho",IF(IFERROR(FIND("A",D328),0)&gt;0,"Azul",IF(IFERROR(FIND("D",D328),0)&gt;0,"Dourado",IF(IFERROR(FIND("B",D328),0)&gt;0,"Branco","Sem Impressão")))))))),$A$17)</f>
        <v>#REF!</v>
      </c>
      <c r="H327" s="47" t="s">
        <v>186</v>
      </c>
      <c r="I327" s="48" t="e">
        <f t="shared" ref="I327:I390" si="2308">IF($A$18="Manter",IF(E328=0,"Sem Impressão",IF(IFERROR(FIND("P",E328),0)&gt;0,"Preto",IF(IFERROR(FIND("S",E328),0)&gt;0,"Sem Impressão",IF(IFERROR(FIND("C",E328),0)&gt;0,"Cinza",IF(IFERROR(FIND("V",E328),0)&gt;0,"Vermelho",IF(IFERROR(FIND("A",E328),0)&gt;0,"Azul",IF(IFERROR(FIND("D",E328),0)&gt;0,"Dourado",IF(IFERROR(FIND("B",E328),0)&gt;0,"Branco","Sem Impressão")))))))),$A$18)</f>
        <v>#REF!</v>
      </c>
      <c r="J327" s="47" t="s">
        <v>187</v>
      </c>
      <c r="K327" s="48" t="e">
        <f t="shared" ref="K327:K390" si="2309">IF($A$19="Manter",IF(F328=0,"Sem Impressão",IF(IFERROR(FIND("P",F328),0)&gt;0,"Preto",IF(IFERROR(FIND("S",F328),0)&gt;0,"Sem Impressão",IF(IFERROR(FIND("C",F328),0)&gt;0,"Cinza",IF(IFERROR(FIND("V",F328),0)&gt;0,"Vermelho",IF(IFERROR(FIND("A",F328),0)&gt;0,"Azul",IF(IFERROR(FIND("D",F328),0)&gt;0,"Dourado",IF(IFERROR(FIND("B",F328),0)&gt;0,"Branco","Sem Impressão")))))))),$A$19)</f>
        <v>#REF!</v>
      </c>
      <c r="L327" s="47" t="s">
        <v>188</v>
      </c>
      <c r="M327" s="48" t="e">
        <f t="shared" ref="M327:M390" si="2310">IF($A$20="Manter",IF(G328=0,"Sem Impressão",IF(IFERROR(FIND("P",G328),0)&gt;0,"Preto",IF(IFERROR(FIND("S",G328),0)&gt;0,"Sem Impressão",IF(IFERROR(FIND("C",G328),0)&gt;0,"Cinza",IF(IFERROR(FIND("V",G328),0)&gt;0,"Vermelho",IF(IFERROR(FIND("A",G328),0)&gt;0,"Azul",IF(IFERROR(FIND("D",G328),0)&gt;0,"Dourado",IF(IFERROR(FIND("B",G328),0)&gt;0,"Branco","Sem Impressão")))))))),$A$20)</f>
        <v>#REF!</v>
      </c>
      <c r="N327" s="47" t="s">
        <v>189</v>
      </c>
      <c r="O327" s="48" t="e">
        <f t="shared" ref="O327:O390" si="2311">IF($A$21="Manter",IF(H328=0,"Sem Impressão",IF(IFERROR(FIND("P",H328),0)&gt;0,"Preto",IF(IFERROR(FIND("S",H328),0)&gt;0,"Sem Impressão",IF(IFERROR(FIND("C",H328),0)&gt;0,"Cinza",IF(IFERROR(FIND("V",H328),0)&gt;0,"Vermelho",IF(IFERROR(FIND("A",H328),0)&gt;0,"Azul",IF(IFERROR(FIND("D",H328),0)&gt;0,"Dourado",IF(IFERROR(FIND("B",H328),0)&gt;0,"Branco","Sem Impressão")))))))),$A$21)</f>
        <v>#REF!</v>
      </c>
      <c r="AG327" s="98"/>
    </row>
    <row r="328" spans="1:33" ht="18.75" customHeight="1" thickBot="1" x14ac:dyDescent="0.3">
      <c r="A328" s="2" t="e">
        <f>[1]Sheet1!A328</f>
        <v>#REF!</v>
      </c>
      <c r="B328" s="49" t="e">
        <f>[1]Sheet1!B328</f>
        <v>#REF!</v>
      </c>
      <c r="C328" s="49" t="e">
        <f>[1]Sheet1!C328</f>
        <v>#REF!</v>
      </c>
      <c r="D328" s="49" t="e">
        <f>[1]Sheet1!D328</f>
        <v>#REF!</v>
      </c>
      <c r="E328" s="49" t="e">
        <f>[1]Sheet1!E328</f>
        <v>#REF!</v>
      </c>
      <c r="F328" s="49" t="e">
        <f>[1]Sheet1!F328</f>
        <v>#REF!</v>
      </c>
      <c r="G328" s="49" t="e">
        <f>[1]Sheet1!G328</f>
        <v>#REF!</v>
      </c>
      <c r="H328" s="49" t="e">
        <f>[1]Sheet1!H328</f>
        <v>#REF!</v>
      </c>
      <c r="L328" s="1"/>
      <c r="N328" s="1"/>
      <c r="P328" s="43"/>
      <c r="Q328" s="1"/>
      <c r="R328" s="1" t="s">
        <v>181</v>
      </c>
      <c r="S328" s="100" t="s">
        <v>153</v>
      </c>
      <c r="T328" s="64" t="s">
        <v>7</v>
      </c>
      <c r="U328" s="64" t="s">
        <v>4</v>
      </c>
      <c r="V328" s="65" t="s">
        <v>152</v>
      </c>
      <c r="AG328" s="98"/>
    </row>
    <row r="329" spans="1:33" ht="18.75" customHeight="1" thickBot="1" x14ac:dyDescent="0.3">
      <c r="A329" s="2" t="e">
        <f>[1]Sheet1!A329</f>
        <v>#REF!</v>
      </c>
      <c r="B329" s="43"/>
      <c r="C329" s="83" t="s">
        <v>202</v>
      </c>
      <c r="D329" s="83" t="s">
        <v>203</v>
      </c>
      <c r="E329" s="83" t="s">
        <v>204</v>
      </c>
      <c r="F329" s="84" t="s">
        <v>205</v>
      </c>
      <c r="G329" s="103" t="s">
        <v>155</v>
      </c>
      <c r="H329" s="69" t="s">
        <v>7</v>
      </c>
      <c r="I329" s="69" t="s">
        <v>3</v>
      </c>
      <c r="J329" s="69" t="s">
        <v>4</v>
      </c>
      <c r="K329" s="70" t="s">
        <v>6</v>
      </c>
      <c r="L329" s="94" t="s">
        <v>154</v>
      </c>
      <c r="M329" s="64" t="s">
        <v>139</v>
      </c>
      <c r="N329" s="64" t="s">
        <v>140</v>
      </c>
      <c r="O329" s="65" t="s">
        <v>141</v>
      </c>
      <c r="P329" s="1"/>
      <c r="Q329" s="1"/>
      <c r="R329" s="1"/>
      <c r="S329" s="101"/>
      <c r="T329" s="45">
        <v>1</v>
      </c>
      <c r="U329" s="45" t="e">
        <f t="shared" ref="U329" si="2312">FIND(" ",AD319)</f>
        <v>#REF!</v>
      </c>
      <c r="V329" s="66" t="e">
        <f t="shared" ref="V329" si="2313">FIND(CHAR(10),AD319)</f>
        <v>#REF!</v>
      </c>
      <c r="W329" s="119" t="s">
        <v>200</v>
      </c>
      <c r="X329" s="120"/>
      <c r="Y329" s="120"/>
      <c r="Z329" s="120"/>
      <c r="AA329" s="120"/>
      <c r="AB329" s="121"/>
      <c r="AG329" s="98"/>
    </row>
    <row r="330" spans="1:33" ht="18.75" customHeight="1" thickBot="1" x14ac:dyDescent="0.3">
      <c r="A330" s="2" t="e">
        <f>[1]Sheet1!A330</f>
        <v>#REF!</v>
      </c>
      <c r="B330" s="80" t="s">
        <v>201</v>
      </c>
      <c r="C330" s="81" t="e" cm="1">
        <f t="array" ref="C330">IF(AE331="Manter",IFERROR(IF(SUBSTITUTE(MID($A$10,AB330,AB331-AB330),CHAR(10),"")*1&gt;100,SUBSTITUTE(MID($A$10,AB330,AB331-AB330),CHAR(10),"")*1/100,SUBSTITUTE(MID($A$10,AB330,AB331-AB330),CHAR(10),"")*1),0),IF(AE331="Não",0,IF(AE331="Sim",_xlfn.IFS(AND(C316&gt;0,C316&lt;=22),0.5,AND(C316&gt;22,C316&lt;=32),0.7,AND(C316&gt;32,C316&lt;=40),0.7,AND(C316&gt;40,C316&lt;=50),0.9,C316&gt;50,1.5))))</f>
        <v>#REF!</v>
      </c>
      <c r="D330" s="81">
        <f t="shared" ref="D330" si="2314">IFERROR(IF(SUBSTITUTE(MID($A$10,AB331,AB332-AB331),CHAR(10),"")*1&gt;100,SUBSTITUTE(MID($A$10,AB331,AB332-AB331),CHAR(10),"")*1/100,SUBSTITUTE(MID($A$10,AB331,AB332-AB331),CHAR(10),"")*1),0)</f>
        <v>0</v>
      </c>
      <c r="E330" s="81">
        <f t="shared" ref="E330" si="2315">IFERROR(IF(SUBSTITUTE(MID($A$10,AB332,AB333-AB332),CHAR(10),"")*1&gt;100,SUBSTITUTE(MID($A$10,AB332,AB333-AB332),CHAR(10),"")*1/100,SUBSTITUTE(MID($A$10,AB332,AB333-AB332),CHAR(10),"")*1),0)</f>
        <v>0</v>
      </c>
      <c r="F330" s="82">
        <f t="shared" ref="F330" si="2316">IFERROR(IF(SUBSTITUTE(TRIM(MID($A$10,AB333,AB334-AB333)),CHAR(10),"")*1&gt;100,SUBSTITUTE(TRIM(MID($A$10,AB333,AB334-AB333)),CHAR(10),"")*1/100,SUBSTITUTE(TRIM(MID($A$10,AB333,AB334-AB333)),CHAR(10),"")*1),0)</f>
        <v>0</v>
      </c>
      <c r="G330" s="104"/>
      <c r="H330" s="44">
        <v>1</v>
      </c>
      <c r="I330" s="44" t="e">
        <f t="shared" ref="I330" si="2317">FIND(CHAR(10),A318)</f>
        <v>#REF!</v>
      </c>
      <c r="J330" s="44" t="e">
        <f t="shared" ref="J330" si="2318">FIND(" ",A318)</f>
        <v>#REF!</v>
      </c>
      <c r="K330" s="71"/>
      <c r="L330" s="95"/>
      <c r="M330" s="45">
        <v>1</v>
      </c>
      <c r="N330" s="45" t="e">
        <f t="shared" ref="N330" si="2319">FIND("%",A323)</f>
        <v>#REF!</v>
      </c>
      <c r="O330" s="66" t="e">
        <f t="shared" ref="O330" si="2320">FIND("%",A324)</f>
        <v>#REF!</v>
      </c>
      <c r="P330" s="106" t="s">
        <v>182</v>
      </c>
      <c r="Q330" s="74">
        <v>1</v>
      </c>
      <c r="R330" s="75" t="e">
        <f t="shared" ref="R330" si="2321">FIND(CHAR(10),A327,FIND(CHAR(10),A327)+1)</f>
        <v>#REF!</v>
      </c>
      <c r="S330" s="101"/>
      <c r="T330" s="45">
        <v>2</v>
      </c>
      <c r="U330" s="45" t="e">
        <f t="shared" ref="U330" si="2322">FIND(" ",AD319,FIND(" ",AD319)+1)</f>
        <v>#REF!</v>
      </c>
      <c r="V330" s="66" t="e">
        <f t="shared" ref="V330" si="2323">FIND(CHAR(10),AD319,FIND(CHAR(10),AD319)+1)</f>
        <v>#REF!</v>
      </c>
      <c r="W330" s="78"/>
      <c r="X330" s="46"/>
      <c r="Y330" s="46"/>
      <c r="Z330" s="46"/>
      <c r="AA330" s="46"/>
      <c r="AB330" s="54">
        <v>1</v>
      </c>
      <c r="AC330" s="64"/>
      <c r="AD330" s="64" t="s">
        <v>210</v>
      </c>
      <c r="AE330" s="64" t="s">
        <v>211</v>
      </c>
      <c r="AG330" s="98"/>
    </row>
    <row r="331" spans="1:33" ht="18.75" customHeight="1" thickBot="1" x14ac:dyDescent="0.3">
      <c r="A331" s="2" t="e">
        <f>[1]Sheet1!A331</f>
        <v>#REF!</v>
      </c>
      <c r="B331" s="100" t="s">
        <v>156</v>
      </c>
      <c r="C331" s="64" t="s">
        <v>0</v>
      </c>
      <c r="D331" s="64" t="s">
        <v>1</v>
      </c>
      <c r="E331" s="64"/>
      <c r="F331" s="65" t="s">
        <v>2</v>
      </c>
      <c r="G331" s="104"/>
      <c r="H331" s="44">
        <v>2</v>
      </c>
      <c r="I331" s="44" t="e">
        <f t="shared" ref="I331" si="2324">FIND(CHAR(10),A318,FIND(CHAR(10),A318)+1)</f>
        <v>#REF!</v>
      </c>
      <c r="J331" s="44" t="e">
        <f t="shared" ref="J331" si="2325">FIND(" ",A318,FIND(" ",A318)+1)</f>
        <v>#REF!</v>
      </c>
      <c r="K331" s="71" t="e">
        <f t="shared" ref="K331" si="2326">MID(A318,I331,I332-I331)</f>
        <v>#REF!</v>
      </c>
      <c r="L331" s="95"/>
      <c r="M331" s="45">
        <v>2</v>
      </c>
      <c r="N331" s="45" t="e">
        <f t="shared" ref="N331" si="2327">FIND("%",A323,FIND("%",A323)+1)</f>
        <v>#REF!</v>
      </c>
      <c r="O331" s="66" t="e">
        <f t="shared" ref="O331" si="2328">FIND("%",A324,FIND("%",A324)+1)</f>
        <v>#REF!</v>
      </c>
      <c r="P331" s="107"/>
      <c r="Q331" s="46">
        <v>2</v>
      </c>
      <c r="R331" s="54" t="e">
        <f t="shared" ref="R331" si="2329">FIND(CHAR(10),A327,FIND(CHAR(10),A327,FIND(CHAR(10),A327,FIND(CHAR(10),A327)+1)+1)+1)</f>
        <v>#REF!</v>
      </c>
      <c r="S331" s="101"/>
      <c r="T331" s="45">
        <v>3</v>
      </c>
      <c r="U331" s="45" t="e">
        <f t="shared" ref="U331" si="2330">FIND(" ",AD319,FIND(" ",AD319,FIND(" ",AD319)+1)+1)</f>
        <v>#REF!</v>
      </c>
      <c r="V331" s="66" t="e">
        <f t="shared" ref="V331" si="2331">FIND(CHAR(10),AD319,FIND(CHAR(10),AD319,FIND(CHAR(10),AD319)+1)+1)</f>
        <v>#REF!</v>
      </c>
      <c r="W331" s="78">
        <v>1</v>
      </c>
      <c r="X331" s="46" t="e">
        <f t="shared" ref="X331" si="2332">FIND(CHAR(10),A325)</f>
        <v>#REF!</v>
      </c>
      <c r="Y331" s="46" t="e">
        <f t="shared" ref="Y331" si="2333">X331</f>
        <v>#REF!</v>
      </c>
      <c r="Z331" s="46" t="e">
        <f t="shared" ref="Z331" si="2334">IF(Y331=Z330,"Não","Sim")</f>
        <v>#REF!</v>
      </c>
      <c r="AA331" s="46">
        <f t="shared" ref="AA331" si="2335">Z335-3</f>
        <v>-3</v>
      </c>
      <c r="AB331" s="54">
        <f t="shared" ref="AB331:AB332" si="2336">IFERROR(_xlfn.XLOOKUP(AA331,$W$16:$W$20,$Y$16:$Y$20),1)</f>
        <v>1</v>
      </c>
      <c r="AC331" s="64" t="s">
        <v>202</v>
      </c>
      <c r="AD331" s="64" t="e">
        <f>[1]Sheet1!$A$55</f>
        <v>#REF!</v>
      </c>
      <c r="AE331" s="64" t="e">
        <f>[1]Sheet1!$A$59</f>
        <v>#REF!</v>
      </c>
      <c r="AG331" s="98"/>
    </row>
    <row r="332" spans="1:33" ht="18.75" customHeight="1" thickBot="1" x14ac:dyDescent="0.3">
      <c r="A332" s="2" t="e">
        <f>[1]Sheet1!A332</f>
        <v>#REF!</v>
      </c>
      <c r="B332" s="101"/>
      <c r="C332" s="45" t="e">
        <f t="shared" ref="C332" si="2337">LEFT(A316,SEARCH(" ",A316))</f>
        <v>#REF!</v>
      </c>
      <c r="D332" s="45" t="e">
        <f t="shared" ref="D332:D395" si="2338">SUBSTITUTE(SUBSTITUTE(SUBSTITUTE(LEFT(C333,SEARCH(" ",C333)),".",",")," ",""),CHAR(10),"")*1</f>
        <v>#REF!</v>
      </c>
      <c r="E332" s="45"/>
      <c r="F332" s="66" t="e">
        <f t="shared" ref="F332:F395" si="2339">FIND(CHAR(10),C333)</f>
        <v>#REF!</v>
      </c>
      <c r="G332" s="104"/>
      <c r="H332" s="44">
        <v>3</v>
      </c>
      <c r="I332" s="44" t="e">
        <f t="shared" ref="I332" si="2340">FIND(CHAR(10),A318,FIND(CHAR(10),A318,FIND(CHAR(10),A318)+1)+1)</f>
        <v>#REF!</v>
      </c>
      <c r="J332" s="44" t="e">
        <f t="shared" ref="J332" si="2341">FIND(" ",A318,FIND(" ",A318,FIND(" ",A318)+1)+1)</f>
        <v>#REF!</v>
      </c>
      <c r="K332" s="71" t="e">
        <f t="shared" ref="K332:K395" si="2342">FIND(" ",K331)</f>
        <v>#REF!</v>
      </c>
      <c r="L332" s="95"/>
      <c r="M332" s="45">
        <v>3</v>
      </c>
      <c r="N332" s="45" t="e">
        <f t="shared" ref="N332" si="2343">FIND("%",A323,FIND("%",A323,FIND("%",A323)+1)+1)</f>
        <v>#REF!</v>
      </c>
      <c r="O332" s="66" t="e">
        <f t="shared" ref="O332" si="2344">FIND("%",A324,FIND("%",A324,FIND("%",A324)+1)+1)</f>
        <v>#REF!</v>
      </c>
      <c r="P332" s="107"/>
      <c r="Q332" s="46">
        <v>3</v>
      </c>
      <c r="R332" s="54" t="e">
        <f t="shared" ref="R332" si="2345">FIND(CHAR(10),A327,FIND(CHAR(10),A327,FIND(CHAR(10),A327,FIND(CHAR(10),A327,FIND(CHAR(10),A327,FIND(CHAR(10),A327)+1)+1)+1)+1)+1)</f>
        <v>#REF!</v>
      </c>
      <c r="S332" s="101"/>
      <c r="T332" s="45">
        <v>4</v>
      </c>
      <c r="U332" s="45" t="e">
        <f t="shared" ref="U332" si="2346">FIND(" ",AD319,FIND(" ",AD319,FIND(" ",AD319,FIND(" ",AD319)+1)+1)+1)</f>
        <v>#REF!</v>
      </c>
      <c r="V332" s="66" t="e">
        <f t="shared" ref="V332" si="2347">FIND(CHAR(10),AD319,FIND(CHAR(10),AD319,FIND(CHAR(10),AD319,FIND(CHAR(10),AD319)+1)+1)+1)</f>
        <v>#REF!</v>
      </c>
      <c r="W332" s="78">
        <v>2</v>
      </c>
      <c r="X332" s="46" t="e">
        <f t="shared" ref="X332" si="2348">FIND(CHAR(10),A325,X331+1)</f>
        <v>#REF!</v>
      </c>
      <c r="Y332" s="46" t="e">
        <f t="shared" ref="Y332" si="2349">IFERROR(X332,X331)</f>
        <v>#REF!</v>
      </c>
      <c r="Z332" s="46" t="e">
        <f t="shared" ref="Z332:Z334" si="2350">IF(Y332=Y331,"Não","Sim")</f>
        <v>#REF!</v>
      </c>
      <c r="AA332" s="46">
        <f t="shared" ref="AA332" si="2351">Z335-2</f>
        <v>-2</v>
      </c>
      <c r="AB332" s="54">
        <f t="shared" si="2336"/>
        <v>1</v>
      </c>
      <c r="AC332" s="64" t="s">
        <v>207</v>
      </c>
      <c r="AD332" s="64" t="e">
        <f>[1]Sheet1!$A$56</f>
        <v>#REF!</v>
      </c>
      <c r="AE332" s="64" t="e">
        <f>[1]Sheet1!$A$60</f>
        <v>#REF!</v>
      </c>
      <c r="AG332" s="98"/>
    </row>
    <row r="333" spans="1:33" ht="18.75" customHeight="1" thickBot="1" x14ac:dyDescent="0.3">
      <c r="A333" s="2" t="e">
        <f>[1]Sheet1!A333</f>
        <v>#REF!</v>
      </c>
      <c r="B333" s="101"/>
      <c r="C333" s="45" t="e">
        <f t="shared" ref="C333" si="2352">TRIM(MID(A316,LEN(C332),50))</f>
        <v>#REF!</v>
      </c>
      <c r="D333" s="45" t="e">
        <f t="shared" ref="D333:D396" si="2353">D332+1-1</f>
        <v>#REF!</v>
      </c>
      <c r="E333" s="45"/>
      <c r="F333" s="66" t="e">
        <f t="shared" ref="F333" si="2354">TRIM(MID(C333,LEN(F335),F332-LEN(D333)))</f>
        <v>#REF!</v>
      </c>
      <c r="G333" s="104"/>
      <c r="H333" s="44">
        <v>4</v>
      </c>
      <c r="I333" s="44" t="e">
        <f t="shared" ref="I333" si="2355">FIND(CHAR(10),A318,FIND(CHAR(10),A318,FIND(CHAR(10),A318,FIND(CHAR(10),A318)+1)+1)+1)</f>
        <v>#REF!</v>
      </c>
      <c r="J333" s="44" t="e">
        <f t="shared" ref="J333" si="2356">FIND(" ",A318,FIND(" ",A318,FIND(" ",A318,FIND(" ",A318)+1)+1)+1)</f>
        <v>#REF!</v>
      </c>
      <c r="K333" s="71"/>
      <c r="L333" s="95"/>
      <c r="M333" s="45">
        <v>4</v>
      </c>
      <c r="N333" s="45" t="e">
        <f t="shared" ref="N333" si="2357">FIND("%",A323,FIND("%",A323,FIND("%",A323,FIND("%",A323)+1)+1)+1)</f>
        <v>#REF!</v>
      </c>
      <c r="O333" s="66" t="e">
        <f t="shared" ref="O333" si="2358">FIND("%",A324,FIND("%",A324,FIND("%",A324,FIND("%",A324)+1)+1)+1)</f>
        <v>#REF!</v>
      </c>
      <c r="P333" s="107"/>
      <c r="Q333" s="46">
        <v>4</v>
      </c>
      <c r="R333" s="54" t="e">
        <f t="shared" ref="R333" si="2359">FIND(CHAR(10),A327,FIND(CHAR(10),A327,FIND(CHAR(10),A327,FIND(CHAR(10),A327,FIND(CHAR(10),A327,FIND(CHAR(10),A327,FIND(CHAR(10),A327,FIND(CHAR(10),A327)+1)+1)+1)+1)+1)+1)+1)</f>
        <v>#REF!</v>
      </c>
      <c r="S333" s="101"/>
      <c r="T333" s="45">
        <v>5</v>
      </c>
      <c r="U333" s="45" t="e">
        <f t="shared" ref="U333" si="2360">FIND(" ",AD319,FIND(" ",AD319,FIND(" ",AD319,FIND(" ",AD319,FIND(" ",AD319)+1)+1)+1)+1)</f>
        <v>#REF!</v>
      </c>
      <c r="V333" s="66" t="e">
        <f t="shared" ref="V333" si="2361">FIND(CHAR(10),AD319,FIND(CHAR(10),AD319,FIND(CHAR(10),AD319,FIND(CHAR(10),AD319,FIND(CHAR(10),AD319)+1)+1)+1)+1)</f>
        <v>#REF!</v>
      </c>
      <c r="W333" s="78">
        <v>3</v>
      </c>
      <c r="X333" s="46" t="e">
        <f t="shared" ref="X333" si="2362">FIND(CHAR(10),A325,X332+1)</f>
        <v>#REF!</v>
      </c>
      <c r="Y333" s="46" t="e">
        <f t="shared" ref="Y333" si="2363">IFERROR(X333,IFERROR(X332,X331))</f>
        <v>#REF!</v>
      </c>
      <c r="Z333" s="46" t="e">
        <f t="shared" si="2350"/>
        <v>#REF!</v>
      </c>
      <c r="AA333" s="46">
        <f t="shared" ref="AA333" si="2364">Z335-1</f>
        <v>-1</v>
      </c>
      <c r="AB333" s="54" t="e">
        <f t="shared" ref="AB333:AB334" si="2365">_xlfn.XLOOKUP(AA333,$W$16:$W$20,$Y$16:$Y$20)</f>
        <v>#N/A</v>
      </c>
      <c r="AC333" s="64" t="s">
        <v>208</v>
      </c>
      <c r="AD333" s="64" t="e">
        <f>[1]Sheet1!$A$57</f>
        <v>#REF!</v>
      </c>
      <c r="AE333" s="64" t="e">
        <f>[1]Sheet1!$A$61</f>
        <v>#REF!</v>
      </c>
      <c r="AG333" s="98"/>
    </row>
    <row r="334" spans="1:33" ht="18.75" customHeight="1" x14ac:dyDescent="0.25">
      <c r="A334" s="2" t="e">
        <f>[1]Sheet1!A334</f>
        <v>#REF!</v>
      </c>
      <c r="B334" s="101"/>
      <c r="C334" s="45" t="e">
        <f t="shared" ref="C334" si="2366">SUBSTITUTE(SUBSTITUTE(SUBSTITUTE(C332,CHAR(10),"")," ",""),".",",")*1</f>
        <v>#REF!</v>
      </c>
      <c r="D334" s="45"/>
      <c r="E334" s="45"/>
      <c r="F334" s="66" t="e">
        <f t="shared" ref="F334:F397" si="2367">SUBSTITUTE(SUBSTITUTE(SUBSTITUTE(F333,CHAR(10),"")," ",""),".",",")*1</f>
        <v>#REF!</v>
      </c>
      <c r="G334" s="104"/>
      <c r="H334" s="44">
        <v>5</v>
      </c>
      <c r="I334" s="44" t="e">
        <f t="shared" ref="I334" si="2368">FIND(CHAR(10),A318,FIND(CHAR(10),A318,FIND(CHAR(10),A318,FIND(CHAR(10),A318,FIND(CHAR(10),A318)+1)+1)+1)+1)</f>
        <v>#REF!</v>
      </c>
      <c r="J334" s="44" t="e">
        <f t="shared" ref="J334" si="2369">FIND(" ",A318,FIND(" ",A318,FIND(" ",A318,FIND(" ",A318,FIND(" ",A318)+1)+1)+1)+1)</f>
        <v>#REF!</v>
      </c>
      <c r="K334" s="71"/>
      <c r="L334" s="96"/>
      <c r="M334" s="45">
        <v>5</v>
      </c>
      <c r="N334" s="45" t="e">
        <f t="shared" ref="N334" si="2370">FIND("%",A323,FIND("%",A323,FIND("%",A323,FIND("%",A323,FIND("%",A323)+1)+1)+1)+1)</f>
        <v>#REF!</v>
      </c>
      <c r="O334" s="66" t="e">
        <f t="shared" ref="O334" si="2371">FIND("%",A324,FIND("%",A324,FIND("%",A324,FIND("%",A324,FIND("%",A324)+1)+1)+1)+1)</f>
        <v>#REF!</v>
      </c>
      <c r="P334" s="107"/>
      <c r="Q334" s="46">
        <v>5</v>
      </c>
      <c r="R334" s="54" t="e">
        <f t="shared" ref="R334" si="2372">FIND(CHAR(10),A327,FIND(CHAR(10),A327,FIND(CHAR(10),A327,FIND(CHAR(10),A327,FIND(CHAR(10),A327,FIND(CHAR(10),A327,FIND(CHAR(10),A327,FIND(CHAR(10),A327,FIND(CHAR(10),A327,FIND(CHAR(10),A327)+1)+1)+1)+1)+1)+1)+1)+1)+1)</f>
        <v>#REF!</v>
      </c>
      <c r="S334" s="101"/>
      <c r="T334" s="45">
        <v>6</v>
      </c>
      <c r="U334" s="45" t="e">
        <f t="shared" ref="U334" si="2373">FIND(" ",AD319,FIND(" ",AD319,FIND(" ",AD319,FIND(" ",AD319,FIND(" ",AD319,FIND(" ",AD319)+1)+1)+1)+1)+1)</f>
        <v>#REF!</v>
      </c>
      <c r="V334" s="66" t="e">
        <f t="shared" ref="V334" si="2374">FIND(CHAR(10),AD319,FIND(CHAR(10),AD319,FIND(CHAR(10),AD319,FIND(CHAR(10),AD319,FIND(CHAR(10),AD319,FIND(CHAR(10),AD319)+1)+1)+1)+1)+1)</f>
        <v>#REF!</v>
      </c>
      <c r="W334" s="78">
        <v>4</v>
      </c>
      <c r="X334" s="46" t="e">
        <f t="shared" ref="X334" si="2375">FIND(CHAR(10),A325,X333+1)</f>
        <v>#REF!</v>
      </c>
      <c r="Y334" s="46" t="e">
        <f t="shared" ref="Y334" si="2376">IFERROR(X335,IFERROR(X334,IFERROR(X333,IFERROR(X332,X331))))</f>
        <v>#REF!</v>
      </c>
      <c r="Z334" s="46" t="e">
        <f t="shared" si="2350"/>
        <v>#REF!</v>
      </c>
      <c r="AA334" s="46">
        <f t="shared" ref="AA334:AA397" si="2377">Z335</f>
        <v>0</v>
      </c>
      <c r="AB334" s="54" t="e">
        <f t="shared" si="2365"/>
        <v>#N/A</v>
      </c>
      <c r="AC334" s="64" t="s">
        <v>209</v>
      </c>
      <c r="AD334" s="64" t="e">
        <f>[1]Sheet1!$A$58</f>
        <v>#REF!</v>
      </c>
      <c r="AE334" s="64" t="e">
        <f>[1]Sheet1!$A$62</f>
        <v>#REF!</v>
      </c>
      <c r="AG334" s="98"/>
    </row>
    <row r="335" spans="1:33" ht="18.75" customHeight="1" thickBot="1" x14ac:dyDescent="0.3">
      <c r="A335" s="2" t="e">
        <f>[1]Sheet1!A335</f>
        <v>#REF!</v>
      </c>
      <c r="B335" s="102"/>
      <c r="C335" s="67"/>
      <c r="D335" s="67"/>
      <c r="E335" s="67"/>
      <c r="F335" s="68" t="e">
        <f t="shared" ref="F335" si="2378">LEFT(C333,SEARCH(" ",C333))</f>
        <v>#REF!</v>
      </c>
      <c r="G335" s="105"/>
      <c r="H335" s="72">
        <v>6</v>
      </c>
      <c r="I335" s="72" t="e">
        <f t="shared" ref="I335" si="2379">LEN(A318)</f>
        <v>#REF!</v>
      </c>
      <c r="J335" s="72"/>
      <c r="K335" s="73"/>
      <c r="L335" s="91" t="s">
        <v>2</v>
      </c>
      <c r="M335" s="92" t="s">
        <v>230</v>
      </c>
      <c r="N335" s="92" t="e">
        <f t="shared" ref="N335" si="2380">FIND("%",A327)</f>
        <v>#REF!</v>
      </c>
      <c r="O335" s="93"/>
      <c r="P335" s="108"/>
      <c r="Q335" s="76">
        <v>6</v>
      </c>
      <c r="R335" s="77" t="e">
        <f t="shared" ref="R335" si="2381">FIND(CHAR(10),A327,FIND(CHAR(10),A327,FIND(CHAR(10),A327,FIND(CHAR(10),A327,FIND(CHAR(10),A327,FIND(CHAR(10),A327,FIND(CHAR(10),A327,FIND(CHAR(10),A327,FIND(CHAR(10),A327,FIND(CHAR(10),A327,FIND(CHAR(10),A327)+1)+1)+1)+1)+1)+1)+1)+1)+1)+1)</f>
        <v>#REF!</v>
      </c>
      <c r="S335" s="102"/>
      <c r="T335" s="67">
        <v>7</v>
      </c>
      <c r="U335" s="67" t="e">
        <f t="shared" ref="U335" si="2382">FIND(" ",AD319,FIND(" ",AD319,FIND(" ",AD319,FIND(" ",AD319,FIND(" ",AD319,FIND(" ",AD319,FIND(" ",AD319)+1)+1)+1)+1)+1)+1)</f>
        <v>#REF!</v>
      </c>
      <c r="V335" s="68" t="e">
        <f t="shared" ref="V335" si="2383">FIND(CHAR(10),AD319,FIND(CHAR(10),AD319,FIND(CHAR(10),AD319,FIND(CHAR(10),AD319,FIND(CHAR(10),AD319,FIND(CHAR(10),AD319,FIND(CHAR(10),AD319)+1)+1)+1)+1)+1)+1)</f>
        <v>#REF!</v>
      </c>
      <c r="W335" s="79">
        <v>5</v>
      </c>
      <c r="X335" s="76" t="e">
        <f t="shared" ref="X335" si="2384">FIND(CHAR(10),A325,X334+1)</f>
        <v>#REF!</v>
      </c>
      <c r="Y335" s="76"/>
      <c r="Z335" s="76">
        <f t="shared" ref="Z335" si="2385">COUNTIF(Z331:Z334,"SIM")</f>
        <v>0</v>
      </c>
      <c r="AA335" s="76"/>
      <c r="AB335" s="77"/>
      <c r="AG335" s="98"/>
    </row>
    <row r="336" spans="1:33" ht="15.75" thickBot="1" x14ac:dyDescent="0.3">
      <c r="A336" s="2" t="e">
        <f>[1]Sheet1!A336</f>
        <v>#REF!</v>
      </c>
      <c r="B336" s="4"/>
      <c r="C336" s="4"/>
      <c r="D336" s="4"/>
      <c r="E336" s="21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21"/>
      <c r="Q336" s="4"/>
      <c r="R336" s="4"/>
      <c r="S336" s="4"/>
      <c r="T336" s="4"/>
      <c r="U336" s="4"/>
      <c r="V336" s="5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99"/>
    </row>
    <row r="337" spans="1:33" ht="24.75" thickTop="1" thickBot="1" x14ac:dyDescent="0.3">
      <c r="A337" s="2" t="e">
        <f>[1]Sheet1!A337</f>
        <v>#REF!</v>
      </c>
      <c r="B337" s="18" t="s">
        <v>0</v>
      </c>
      <c r="C337" s="16" t="e">
        <f t="shared" ref="C337" si="2386">IF(C355&gt;100,C355/10,C355)</f>
        <v>#REF!</v>
      </c>
      <c r="D337" s="15" t="s">
        <v>1</v>
      </c>
      <c r="E337" s="16" t="e">
        <f t="shared" ref="E337" si="2387">IF(D354&gt;100,D354/10,D354)</f>
        <v>#REF!</v>
      </c>
      <c r="F337" s="13" t="s">
        <v>2</v>
      </c>
      <c r="G337" s="14" t="e">
        <f t="shared" ref="G337" si="2388">IF(F355&gt;10,F355/10,F355)</f>
        <v>#REF!</v>
      </c>
      <c r="H337" s="3"/>
      <c r="I337" s="3"/>
      <c r="J337" s="3"/>
      <c r="K337" s="3"/>
      <c r="L337" s="3"/>
      <c r="M337" s="3"/>
      <c r="N337" s="3"/>
      <c r="O337" s="3"/>
      <c r="R337" s="3"/>
      <c r="S337" s="3"/>
      <c r="T337" s="3"/>
      <c r="U337" s="3"/>
      <c r="AG337" s="97">
        <v>17</v>
      </c>
    </row>
    <row r="338" spans="1:33" ht="30" thickTop="1" thickBot="1" x14ac:dyDescent="0.3">
      <c r="A338" s="2" t="e">
        <f>[1]Sheet1!A338</f>
        <v>#REF!</v>
      </c>
      <c r="B338" s="19" t="s">
        <v>5</v>
      </c>
      <c r="C338" s="63" t="e">
        <f t="shared" ref="C338:C401" si="2389">SUBSTITUTE(SUBSTITUTE(A338,CHAR(10),"")," ","")</f>
        <v>#REF!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R338" s="1"/>
      <c r="S338" s="1"/>
      <c r="T338" s="1"/>
      <c r="U338" s="1"/>
      <c r="AG338" s="98"/>
    </row>
    <row r="339" spans="1:33" ht="16.5" thickTop="1" thickBot="1" x14ac:dyDescent="0.3">
      <c r="A339" s="2" t="e">
        <f>[1]Sheet1!A339</f>
        <v>#REF!</v>
      </c>
      <c r="B339" s="22" t="s">
        <v>158</v>
      </c>
      <c r="C339" s="56" t="e">
        <f t="shared" ref="C339" si="2390">SUBSTITUTE(SUBSTITUTE(MID(A339,1,J351-1),CHAR(10),"")," ","")</f>
        <v>#REF!</v>
      </c>
      <c r="D339" s="23" t="s">
        <v>159</v>
      </c>
      <c r="E339" s="55" t="e">
        <f t="shared" ref="E339" si="2391">SUBSTITUTE(SUBSTITUTE(MID(A339,J351,I351-J351),CHAR(10),"")," ","")</f>
        <v>#REF!</v>
      </c>
      <c r="F339" s="6" t="s">
        <v>160</v>
      </c>
      <c r="G339" s="7" t="e">
        <f t="shared" ref="G339" si="2392">SUBSTITUTE(SUBSTITUTE(MID(A339,I351,J352-I351),CHAR(10),"")," ","")</f>
        <v>#REF!</v>
      </c>
      <c r="H339" s="9" t="s">
        <v>161</v>
      </c>
      <c r="I339" s="10" t="e">
        <f t="shared" ref="I339" si="2393">SUBSTITUTE(SUBSTITUTE(MID(A339,J352,I352-J352),CHAR(10),"")," ","")</f>
        <v>#REF!</v>
      </c>
      <c r="J339" s="6" t="s">
        <v>162</v>
      </c>
      <c r="K339" s="11" t="e">
        <f t="shared" ref="K339" si="2394">SUBSTITUTE(SUBSTITUTE(MID(A339,I352,J353-I352),CHAR(10),"")," ","")</f>
        <v>#REF!</v>
      </c>
      <c r="L339" s="8" t="s">
        <v>164</v>
      </c>
      <c r="M339" s="10" t="e">
        <f t="shared" ref="M339" si="2395">SUBSTITUTE(SUBSTITUTE(MID(K352,K353,6),CHAR(10),"")," ","")</f>
        <v>#REF!</v>
      </c>
      <c r="N339" s="6" t="s">
        <v>165</v>
      </c>
      <c r="O339" s="11" t="e">
        <f t="shared" ref="O339" si="2396">SUBSTITUTE(SUBSTITUTE(MID(A339,I353,J354-I353),CHAR(10),"")," ","")</f>
        <v>#REF!</v>
      </c>
      <c r="P339" s="8" t="s">
        <v>166</v>
      </c>
      <c r="Q339" s="12" t="e">
        <f t="shared" ref="Q339" si="2397">SUBSTITUTE(SUBSTITUTE(MID(A339,J354,I354-J354),CHAR(10),"")," ","")</f>
        <v>#REF!</v>
      </c>
      <c r="R339" s="6" t="s">
        <v>167</v>
      </c>
      <c r="S339" s="11" t="e">
        <f t="shared" ref="S339" si="2398">SUBSTITUTE(SUBSTITUTE(MID(A339,I354,J355-I354),CHAR(10),"")," ","")</f>
        <v>#REF!</v>
      </c>
      <c r="T339" s="8" t="s">
        <v>168</v>
      </c>
      <c r="U339" s="12" t="e">
        <f t="shared" ref="U339" si="2399">SUBSTITUTE(SUBSTITUTE(MID(A339,J355,I355-J355),CHAR(10),"")," ","")</f>
        <v>#REF!</v>
      </c>
      <c r="AG339" s="98"/>
    </row>
    <row r="340" spans="1:33" ht="16.5" thickTop="1" thickBot="1" x14ac:dyDescent="0.3">
      <c r="A340" s="2" t="e">
        <f>[1]Sheet1!A340</f>
        <v>#REF!</v>
      </c>
      <c r="B340" s="61" t="s">
        <v>157</v>
      </c>
      <c r="C340" s="62">
        <f t="shared" ref="C340" si="2400">IFERROR(SUBSTITUTE(SUBSTITUTE(MID(AD340,1,U350-1),CHAR(10),"")," ","")*1,0)</f>
        <v>0</v>
      </c>
      <c r="D340" s="59" t="s">
        <v>169</v>
      </c>
      <c r="E340" s="60">
        <f t="shared" ref="E340" si="2401">IFERROR(SUBSTITUTE(SUBSTITUTE(MID(AD340,U350,V350-U350),CHAR(10),"")," ","")*1,0)</f>
        <v>0</v>
      </c>
      <c r="F340" s="57" t="s">
        <v>170</v>
      </c>
      <c r="G340" s="35">
        <f t="shared" ref="G340" si="2402">IFERROR(SUBSTITUTE(SUBSTITUTE(MID(AD340,V350,U351-V350),CHAR(10),"")," ","")*1,0)</f>
        <v>0</v>
      </c>
      <c r="H340" s="26" t="s">
        <v>171</v>
      </c>
      <c r="I340" s="27">
        <f t="shared" ref="I340" si="2403">IFERROR(SUBSTITUTE(SUBSTITUTE(MID(AD340,U351,V351-U351),CHAR(10),"")," ","")*1,0)</f>
        <v>0</v>
      </c>
      <c r="J340" s="28" t="s">
        <v>172</v>
      </c>
      <c r="K340" s="36">
        <f t="shared" ref="K340" si="2404">IFERROR(SUBSTITUTE(SUBSTITUTE(MID(AD340,V351,U352-V351),CHAR(10),"")," ","")*1,0)</f>
        <v>0</v>
      </c>
      <c r="L340" s="37" t="s">
        <v>173</v>
      </c>
      <c r="M340" s="38">
        <f t="shared" ref="M340" si="2405">IFERROR(SUBSTITUTE(SUBSTITUTE(MID(AD340,U352,V352-U352),CHAR(10),"")," ","")*1,0)</f>
        <v>0</v>
      </c>
      <c r="N340" s="28" t="s">
        <v>163</v>
      </c>
      <c r="O340" s="25">
        <f t="shared" ref="O340" si="2406">IFERROR(SUBSTITUTE(SUBSTITUTE(MID(AD340,V352,U353-V352),CHAR(10),"")," ","")*1,0)</f>
        <v>0</v>
      </c>
      <c r="P340" s="39" t="s">
        <v>174</v>
      </c>
      <c r="Q340" s="40">
        <f t="shared" ref="Q340" si="2407">IFERROR(SUBSTITUTE(SUBSTITUTE(MID(AD340,U353,V353-U353),CHAR(10),"")," ","")*1,0)</f>
        <v>0</v>
      </c>
      <c r="R340" s="41" t="s">
        <v>175</v>
      </c>
      <c r="S340" s="25">
        <f t="shared" ref="S340" si="2408">IFERROR(SUBSTITUTE(SUBSTITUTE(MID(AD340,V353,U354-V353),CHAR(10),"")," ","")*1,0)</f>
        <v>0</v>
      </c>
      <c r="T340" s="26" t="s">
        <v>176</v>
      </c>
      <c r="U340" s="42">
        <f t="shared" ref="U340" si="2409">IFERROR(SUBSTITUTE(SUBSTITUTE(MID(AD340,U354,V354-U354),CHAR(10),"")," ","")*1,0)</f>
        <v>0</v>
      </c>
      <c r="V340" s="29" t="s">
        <v>177</v>
      </c>
      <c r="W340" s="30">
        <f t="shared" ref="W340" si="2410">IFERROR(SUBSTITUTE(SUBSTITUTE(MID(AD340,V354,U355-V354),CHAR(10),"")," ","")*1,0)</f>
        <v>0</v>
      </c>
      <c r="X340" s="31" t="s">
        <v>178</v>
      </c>
      <c r="Y340" s="32">
        <f t="shared" ref="Y340" si="2411">IFERROR(SUBSTITUTE(SUBSTITUTE(MID(AD340,U355,V355-U355),CHAR(10),"")," ","")*1,0)</f>
        <v>0</v>
      </c>
      <c r="Z340" s="33" t="s">
        <v>179</v>
      </c>
      <c r="AA340" s="30">
        <f t="shared" ref="AA340" si="2412">IFERROR(SUBSTITUTE(SUBSTITUTE(MID(AD340,V355,U356-V355),CHAR(10),"")," ","")*1,0)</f>
        <v>0</v>
      </c>
      <c r="AB340" s="31" t="s">
        <v>180</v>
      </c>
      <c r="AC340" s="34">
        <f t="shared" ref="AC340" si="2413">IFERROR(SUBSTITUTE(SUBSTITUTE(MID(AD340,U356,V356-U356),CHAR(10),"")," ","")*1,0)</f>
        <v>0</v>
      </c>
      <c r="AD340" s="85" t="e">
        <f t="shared" ref="AD340:AD403" si="2414">SUBSTITUTE(SUBSTITUTE(TRIM(SUBSTITUTE(A340,CHAR(32)," ")),")",5),"§",5)</f>
        <v>#REF!</v>
      </c>
      <c r="AG340" s="98"/>
    </row>
    <row r="341" spans="1:33" ht="29.25" thickBot="1" x14ac:dyDescent="0.3">
      <c r="A341" s="2" t="e">
        <f>[1]Sheet1!A341</f>
        <v>#REF!</v>
      </c>
      <c r="B341" s="24" t="s">
        <v>8</v>
      </c>
      <c r="C341" s="58" t="e">
        <f t="shared" ref="C341:C404" si="2415">SUBSTITUTE(SUBSTITUTE(IF(OR(LEN(A341)&gt;LEN(SUBSTITUTE(A341,"S","")),LEN(A341)&gt;LEN(SUBSTITUTE(A341,"e","")),LEN(A341)&gt;LEN(SUBSTITUTE(A341,"m","")),LEN(A341)&gt;LEN(SUBSTITUTE(A341,"i","")),LEN(A341)&gt;LEN(SUBSTITUTE(A341,"m","")),LEN(A341)&gt;LEN(SUBSTITUTE(A341,"p","")),LEN(A341)&gt;LEN(SUBSTITUTE(A341,"r","")),LEN(A341)&gt;LEN(SUBSTITUTE(A341,"e","")),LEN(A341)&gt;LEN(SUBSTITUTE(A341,"s","")),LEN(A341)&gt;LEN(SUBSTITUTE(A341,"ã","")),LEN(A341)&gt;LEN(SUBSTITUTE(A341,"o",""))),"Sem Impressão",A341),CHAR(10),"")," ","")</f>
        <v>#REF!</v>
      </c>
      <c r="AG341" s="98"/>
    </row>
    <row r="342" spans="1:33" ht="106.5" customHeight="1" thickTop="1" thickBot="1" x14ac:dyDescent="0.3">
      <c r="A342" s="2" t="e">
        <f>[1]Sheet1!A342</f>
        <v>#REF!</v>
      </c>
      <c r="B342" s="20" t="s">
        <v>9</v>
      </c>
      <c r="C342" s="14" t="e">
        <f t="shared" ref="C342:C405" si="2416">SUBSTITUTE(SUBSTITUTE(A342,CHAR(10),"")," ","")</f>
        <v>#REF!</v>
      </c>
      <c r="D342" s="1"/>
      <c r="Z342" s="2"/>
      <c r="AG342" s="98"/>
    </row>
    <row r="343" spans="1:33" ht="30" thickTop="1" thickBot="1" x14ac:dyDescent="0.3">
      <c r="A343" s="2" t="e">
        <f>[1]Sheet1!A343</f>
        <v>#REF!</v>
      </c>
      <c r="B343" s="19" t="s">
        <v>10</v>
      </c>
      <c r="C343" s="17" t="e">
        <f t="shared" ref="C343:C406" si="2417">IF(IF(OR((LEN(A343)&gt;LEN(SUBSTITUTE(A343,"R",""))),(LEN(A343)&gt;LEN(SUBSTITUTE(A343,"v",""))),(LEN(A343)&gt;LEN(SUBSTITUTE(A343,"d","")))),"Revenda","Cliente")=IF(OR((LEN(A343)&gt;LEN(SUBSTITUTE(A343,"C",""))),(LEN(A343)&gt;LEN(SUBSTITUTE(A343,"l",""))),(LEN(A343)&gt;LEN(SUBSTITUTE(A343,"i",""))),(LEN(A343)&gt;LEN(SUBSTITUTE(A343,"t","")))),"Cliente","Revenda"),IF(OR((LEN(A343)&gt;LEN(SUBSTITUTE(A343,"R",""))),(LEN(A343)&gt;LEN(SUBSTITUTE(A343,"v",""))),(LEN(A343)&gt;LEN(SUBSTITUTE(A343,"d","")))),"Revenda","Cliente"),"ERRO!")</f>
        <v>#REF!</v>
      </c>
      <c r="D343" s="1"/>
      <c r="E343" s="1"/>
      <c r="J343" s="1"/>
      <c r="K343" s="1"/>
      <c r="L343" s="1"/>
      <c r="Q343" s="1"/>
      <c r="AG343" s="98"/>
    </row>
    <row r="344" spans="1:33" x14ac:dyDescent="0.25">
      <c r="A344" s="2" t="e">
        <f>[1]Sheet1!A344</f>
        <v>#REF!</v>
      </c>
      <c r="B344" s="113" t="s">
        <v>142</v>
      </c>
      <c r="C344" s="114"/>
      <c r="D344" s="111" t="s">
        <v>143</v>
      </c>
      <c r="E344" s="112"/>
      <c r="F344" s="113" t="s">
        <v>144</v>
      </c>
      <c r="G344" s="114"/>
      <c r="H344" s="111" t="s">
        <v>145</v>
      </c>
      <c r="I344" s="112"/>
      <c r="J344" s="113" t="s">
        <v>146</v>
      </c>
      <c r="K344" s="114"/>
      <c r="L344" s="111" t="s">
        <v>147</v>
      </c>
      <c r="M344" s="112"/>
      <c r="N344" s="113" t="s">
        <v>148</v>
      </c>
      <c r="O344" s="114"/>
      <c r="P344" s="111" t="s">
        <v>149</v>
      </c>
      <c r="Q344" s="112"/>
      <c r="R344" s="113" t="s">
        <v>150</v>
      </c>
      <c r="S344" s="114"/>
      <c r="T344" s="111" t="s">
        <v>151</v>
      </c>
      <c r="U344" s="112"/>
      <c r="V344" s="113" t="s">
        <v>2</v>
      </c>
      <c r="W344" s="114"/>
      <c r="Y344" s="2"/>
      <c r="AG344" s="98"/>
    </row>
    <row r="345" spans="1:33" ht="15.75" thickBot="1" x14ac:dyDescent="0.3">
      <c r="A345" s="2" t="e">
        <f>[1]Sheet1!A345</f>
        <v>#REF!</v>
      </c>
      <c r="B345" s="50" t="e">
        <f t="shared" ref="B345" si="2418">MID(A344,N351-3,4)</f>
        <v>#REF!</v>
      </c>
      <c r="C345" s="51" t="e">
        <f t="shared" ref="C345" si="2419">MID(A344,N351+3,5)</f>
        <v>#REF!</v>
      </c>
      <c r="D345" s="53" t="e">
        <f t="shared" ref="D345" si="2420">MID(A345,O351-3,4)</f>
        <v>#REF!</v>
      </c>
      <c r="E345" s="54" t="e">
        <f t="shared" ref="E345" si="2421">MID(A345,O351+3,5)</f>
        <v>#REF!</v>
      </c>
      <c r="F345" s="50" t="e">
        <f t="shared" ref="F345" si="2422">MID(A344,N352-3,4)</f>
        <v>#REF!</v>
      </c>
      <c r="G345" s="51" t="e">
        <f t="shared" ref="G345" si="2423">MID(A344,N352+3,5)</f>
        <v>#REF!</v>
      </c>
      <c r="H345" s="53" t="e">
        <f t="shared" ref="H345" si="2424">MID(A345,O352-3,4)</f>
        <v>#REF!</v>
      </c>
      <c r="I345" s="54" t="e">
        <f t="shared" ref="I345" si="2425">MID(A345,O352+3,5)</f>
        <v>#REF!</v>
      </c>
      <c r="J345" s="50" t="e">
        <f t="shared" ref="J345" si="2426">MID(A344,N353-3,4)</f>
        <v>#REF!</v>
      </c>
      <c r="K345" s="51" t="e">
        <f t="shared" ref="K345" si="2427">MID(A344,N353+3,5)</f>
        <v>#REF!</v>
      </c>
      <c r="L345" s="53" t="e">
        <f t="shared" ref="L345" si="2428">MID(A345,O353-3,4)</f>
        <v>#REF!</v>
      </c>
      <c r="M345" s="54" t="e">
        <f t="shared" ref="M345" si="2429">MID(A345,O353+3,5)</f>
        <v>#REF!</v>
      </c>
      <c r="N345" s="50" t="e">
        <f t="shared" ref="N345" si="2430">MID(A344,N354-3,4)</f>
        <v>#REF!</v>
      </c>
      <c r="O345" s="51" t="e">
        <f t="shared" ref="O345" si="2431">MID(A344,N354+3,5)</f>
        <v>#REF!</v>
      </c>
      <c r="P345" s="53" t="e">
        <f t="shared" ref="P345" si="2432">MID(A345,O354-3,4)</f>
        <v>#REF!</v>
      </c>
      <c r="Q345" s="54" t="e">
        <f t="shared" ref="Q345" si="2433">MID(A345,O354+3,5)</f>
        <v>#REF!</v>
      </c>
      <c r="R345" s="50" t="e">
        <f t="shared" ref="R345" si="2434">MID(A344,N355-3,4)</f>
        <v>#REF!</v>
      </c>
      <c r="S345" s="51" t="e">
        <f t="shared" ref="S345" si="2435">MID(A344,N355+3,5)</f>
        <v>#REF!</v>
      </c>
      <c r="T345" s="53" t="e">
        <f t="shared" ref="T345" si="2436">MID(A345,O355-3,4)</f>
        <v>#REF!</v>
      </c>
      <c r="U345" s="54" t="e">
        <f t="shared" ref="U345" si="2437">MID(A345,O355+3,5)</f>
        <v>#REF!</v>
      </c>
      <c r="V345" s="50" t="e">
        <f t="shared" ref="V345" si="2438">MID(A348,N356-2,3)</f>
        <v>#REF!</v>
      </c>
      <c r="W345" s="51" t="e">
        <f t="shared" ref="W345" si="2439">MID(A348,N356+3,5)</f>
        <v>#REF!</v>
      </c>
      <c r="AG345" s="98"/>
    </row>
    <row r="346" spans="1:33" ht="29.25" thickBot="1" x14ac:dyDescent="0.3">
      <c r="A346" s="2" t="e">
        <f>[1]Sheet1!A346</f>
        <v>#REF!</v>
      </c>
      <c r="B346" s="50" t="e">
        <f t="shared" ref="B346:B409" si="2440">SUBSTITUTE(B345,CHAR(10),"")</f>
        <v>#REF!</v>
      </c>
      <c r="C346" s="52" t="e">
        <f t="shared" ref="C346:C409" si="2441">SUBSTITUTE(SUBSTITUTE(C345,CHAR(10),""),"/"," / ")</f>
        <v>#REF!</v>
      </c>
      <c r="D346" s="50" t="e">
        <f t="shared" ref="D346:V346" si="2442">SUBSTITUTE(D345,CHAR(10),"")</f>
        <v>#REF!</v>
      </c>
      <c r="E346" s="52" t="e">
        <f t="shared" ref="E346:E409" si="2443">SUBSTITUTE(SUBSTITUTE(E345,CHAR(10),""),"/"," / ")</f>
        <v>#REF!</v>
      </c>
      <c r="F346" s="50" t="e">
        <f t="shared" ref="F346:X346" si="2444">SUBSTITUTE(F345,CHAR(10),"")</f>
        <v>#REF!</v>
      </c>
      <c r="G346" s="52" t="e">
        <f t="shared" ref="G346:G409" si="2445">SUBSTITUTE(SUBSTITUTE(G345,CHAR(10),""),"/"," / ")</f>
        <v>#REF!</v>
      </c>
      <c r="H346" s="50" t="e">
        <f t="shared" ref="H346:Z346" si="2446">SUBSTITUTE(H345,CHAR(10),"")</f>
        <v>#REF!</v>
      </c>
      <c r="I346" s="52" t="e">
        <f t="shared" ref="I346:I409" si="2447">SUBSTITUTE(SUBSTITUTE(I345,CHAR(10),""),"/"," / ")</f>
        <v>#REF!</v>
      </c>
      <c r="J346" s="50" t="e">
        <f t="shared" ref="J346:AB346" si="2448">SUBSTITUTE(J345,CHAR(10),"")</f>
        <v>#REF!</v>
      </c>
      <c r="K346" s="52" t="e">
        <f t="shared" ref="K346:K409" si="2449">SUBSTITUTE(SUBSTITUTE(K345,CHAR(10),""),"/"," / ")</f>
        <v>#REF!</v>
      </c>
      <c r="L346" s="50" t="e">
        <f t="shared" ref="L346:AD346" si="2450">SUBSTITUTE(L345,CHAR(10),"")</f>
        <v>#REF!</v>
      </c>
      <c r="M346" s="52" t="e">
        <f t="shared" ref="M346:M409" si="2451">SUBSTITUTE(SUBSTITUTE(M345,CHAR(10),""),"/"," / ")</f>
        <v>#REF!</v>
      </c>
      <c r="N346" s="50" t="e">
        <f t="shared" ref="N346:AF346" si="2452">SUBSTITUTE(N345,CHAR(10),"")</f>
        <v>#REF!</v>
      </c>
      <c r="O346" s="52" t="e">
        <f t="shared" ref="O346:O409" si="2453">SUBSTITUTE(SUBSTITUTE(O345,CHAR(10),""),"/"," / ")</f>
        <v>#REF!</v>
      </c>
      <c r="P346" s="50" t="e">
        <f t="shared" ref="P346:AF346" si="2454">SUBSTITUTE(P345,CHAR(10),"")</f>
        <v>#REF!</v>
      </c>
      <c r="Q346" s="52" t="e">
        <f t="shared" ref="Q346:Q409" si="2455">SUBSTITUTE(SUBSTITUTE(Q345,CHAR(10),""),"/"," / ")</f>
        <v>#REF!</v>
      </c>
      <c r="R346" s="50" t="e">
        <f t="shared" ref="R346:AF346" si="2456">SUBSTITUTE(R345,CHAR(10),"")</f>
        <v>#REF!</v>
      </c>
      <c r="S346" s="52" t="e">
        <f t="shared" ref="S346:S409" si="2457">SUBSTITUTE(SUBSTITUTE(S345,CHAR(10),""),"/"," / ")</f>
        <v>#REF!</v>
      </c>
      <c r="T346" s="50" t="e">
        <f t="shared" ref="T346:AF346" si="2458">SUBSTITUTE(T345,CHAR(10),"")</f>
        <v>#REF!</v>
      </c>
      <c r="U346" s="52" t="e">
        <f t="shared" ref="U346:U409" si="2459">SUBSTITUTE(SUBSTITUTE(U345,CHAR(10),""),"/"," / ")</f>
        <v>#REF!</v>
      </c>
      <c r="V346" s="50" t="e">
        <f t="shared" ref="V346:AF346" si="2460">SUBSTITUTE(V345,CHAR(10),"")</f>
        <v>#REF!</v>
      </c>
      <c r="W346" s="52" t="e">
        <f t="shared" ref="W346:W409" si="2461">SUBSTITUTE(SUBSTITUTE(W345,CHAR(10),""),"/"," / ")</f>
        <v>#REF!</v>
      </c>
      <c r="Y346" s="86" t="s">
        <v>206</v>
      </c>
      <c r="Z346" s="122" t="e">
        <f t="shared" ref="Z346:Z409" si="2462">FIND(",",A347)</f>
        <v>#REF!</v>
      </c>
      <c r="AG346" s="98"/>
    </row>
    <row r="347" spans="1:33" ht="15.75" customHeight="1" thickBot="1" x14ac:dyDescent="0.3">
      <c r="A347" s="2" t="e">
        <f>SUBSTITUTE([1]Sheet1!A347,"/","7")</f>
        <v>#REF!</v>
      </c>
      <c r="B347" s="109" t="str">
        <f>IFERROR(VLOOKUP("*"&amp;Sheet1!B346&amp;" -"&amp;Sheet1!C346&amp;"*",Tabela3[[x]:[c]],1,FALSE),"0% -Sem Serviço")</f>
        <v>0% -Sem Serviço</v>
      </c>
      <c r="C347" s="110"/>
      <c r="D347" s="109" t="str">
        <f>IFERROR(VLOOKUP("*"&amp;Sheet1!D346&amp;" -"&amp;Sheet1!E346&amp;"*",Tabela3[[x]:[c]],1,FALSE),"0% -Sem Serviço")</f>
        <v>0% -Sem Serviço</v>
      </c>
      <c r="E347" s="110"/>
      <c r="F347" s="109" t="str">
        <f>IFERROR(VLOOKUP("*"&amp;Sheet1!F346&amp;" -"&amp;Sheet1!G346&amp;"*",Tabela3[[x]:[c]],1,FALSE),"0% -Sem Serviço")</f>
        <v>0% -Sem Serviço</v>
      </c>
      <c r="G347" s="110"/>
      <c r="H347" s="109" t="str">
        <f>IFERROR(VLOOKUP("*"&amp;Sheet1!H346&amp;" -"&amp;Sheet1!I346&amp;"*",Tabela3[[x]:[c]],1,FALSE),"0% -Sem Serviço")</f>
        <v>0% -Sem Serviço</v>
      </c>
      <c r="I347" s="110"/>
      <c r="J347" s="109" t="str">
        <f>IFERROR(VLOOKUP("*"&amp;Sheet1!J346&amp;" -"&amp;Sheet1!K346&amp;"*",Tabela3[[x]:[c]],1,FALSE),"0% -Sem Serviço")</f>
        <v>0% -Sem Serviço</v>
      </c>
      <c r="K347" s="110"/>
      <c r="L347" s="109" t="str">
        <f>IFERROR(VLOOKUP("*"&amp;Sheet1!L346&amp;" -"&amp;Sheet1!M346&amp;"*",Tabela3[[x]:[c]],1,FALSE),"0% -Sem Serviço")</f>
        <v>0% -Sem Serviço</v>
      </c>
      <c r="M347" s="110"/>
      <c r="N347" s="109" t="str">
        <f>IFERROR(VLOOKUP("*"&amp;Sheet1!N346&amp;" -"&amp;Sheet1!O346&amp;"*",Tabela3[[x]:[c]],1,FALSE),"0% -Sem Serviço")</f>
        <v>0% -Sem Serviço</v>
      </c>
      <c r="O347" s="110"/>
      <c r="P347" s="109" t="str">
        <f>IFERROR(VLOOKUP("*"&amp;Sheet1!P346&amp;" -"&amp;Sheet1!Q346&amp;"*",Tabela3[[x]:[c]],1,FALSE),"0% -Sem Serviço")</f>
        <v>0% -Sem Serviço</v>
      </c>
      <c r="Q347" s="110"/>
      <c r="R347" s="109" t="str">
        <f>IFERROR(VLOOKUP("*"&amp;Sheet1!R346&amp;" -"&amp;Sheet1!S346&amp;"*",Tabela3[[x]:[c]],1,FALSE),"0% -Sem Serviço")</f>
        <v>0% -Sem Serviço</v>
      </c>
      <c r="S347" s="110"/>
      <c r="T347" s="109" t="str">
        <f>IFERROR(VLOOKUP("*"&amp;Sheet1!T346&amp;" -"&amp;Sheet1!U346&amp;"*",Tabela3[[x]:[c]],1,FALSE),"0% -Sem Serviço")</f>
        <v>0% -Sem Serviço</v>
      </c>
      <c r="U347" s="110"/>
      <c r="V347" s="109" t="str">
        <f>IFERROR(VLOOKUP("*"&amp;Sheet1!V346&amp;" -"&amp;Sheet1!W346&amp;"*",Tabela2[[x]:[c]],1,FALSE),"0% -Sem Serviço")</f>
        <v>0% -Sem Serviço</v>
      </c>
      <c r="W347" s="110"/>
      <c r="Y347" s="87" t="e">
        <f t="shared" ref="Y347:Y410" si="2463">MID(A347,1,Z346-1)&amp;""&amp;MID(A347,Z346,3)</f>
        <v>#REF!</v>
      </c>
      <c r="Z347" s="123"/>
      <c r="AG347" s="98"/>
    </row>
    <row r="348" spans="1:33" ht="32.25" thickBot="1" x14ac:dyDescent="0.3">
      <c r="A348" s="2" t="e">
        <f>SUBSTITUTE([1]Sheet1!A348,"/","7")</f>
        <v>#REF!</v>
      </c>
      <c r="B348" s="49" t="s">
        <v>183</v>
      </c>
      <c r="C348" s="48" t="e">
        <f t="shared" ref="C348:C411" si="2464">IF($A$15="Manter",IF(B349=0,"Sem Impressão",IF(IFERROR(FIND("P",B349),0)&gt;0,"Preto",IF(IFERROR(FIND("S",B349),0)&gt;0,"Sem Impressão",IF(IFERROR(FIND("C",B349),0)&gt;0,"Cinza",IF(IFERROR(FIND("V",B349),0)&gt;0,"Vermelho",IF(IFERROR(FIND("A",B349),0)&gt;0,"Azul",IF(IFERROR(FIND("D",B349),0)&gt;0,"Dourado",IF(IFERROR(FIND("B",B349),0)&gt;0,"Branco","Sem Impressão")))))))),$A$15)</f>
        <v>#REF!</v>
      </c>
      <c r="D348" s="47" t="s">
        <v>184</v>
      </c>
      <c r="E348" s="48" t="e">
        <f t="shared" ref="E348:E411" si="2465">IF($A$16="Manter",IF(C349=0,"Sem Impressão",IF(IFERROR(FIND("P",C349),0)&gt;0,"Preto",IF(IFERROR(FIND("S",C349),0)&gt;0,"Sem Impressão",IF(IFERROR(FIND("C",C349),0)&gt;0,"Cinza",IF(IFERROR(FIND("V",C349),0)&gt;0,"Vermelho",IF(IFERROR(FIND("A",C349),0)&gt;0,"Azul",IF(IFERROR(FIND("D",C349),0)&gt;0,"Dourado",IF(IFERROR(FIND("B",C349),0)&gt;0,"Branco","Sem Impressão")))))))),$A$16)</f>
        <v>#REF!</v>
      </c>
      <c r="F348" s="47" t="s">
        <v>185</v>
      </c>
      <c r="G348" s="48" t="e">
        <f t="shared" ref="G348:G411" si="2466">IF($A$17="Manter",IF(D349=0,"Sem Impressão",IF(IFERROR(FIND("P",D349),0)&gt;0,"Preto",IF(IFERROR(FIND("S",D349),0)&gt;0,"Sem Impressão",IF(IFERROR(FIND("C",D349),0)&gt;0,"Cinza",IF(IFERROR(FIND("V",D349),0)&gt;0,"Vermelho",IF(IFERROR(FIND("A",D349),0)&gt;0,"Azul",IF(IFERROR(FIND("D",D349),0)&gt;0,"Dourado",IF(IFERROR(FIND("B",D349),0)&gt;0,"Branco","Sem Impressão")))))))),$A$17)</f>
        <v>#REF!</v>
      </c>
      <c r="H348" s="47" t="s">
        <v>186</v>
      </c>
      <c r="I348" s="48" t="e">
        <f t="shared" ref="I348:I411" si="2467">IF($A$18="Manter",IF(E349=0,"Sem Impressão",IF(IFERROR(FIND("P",E349),0)&gt;0,"Preto",IF(IFERROR(FIND("S",E349),0)&gt;0,"Sem Impressão",IF(IFERROR(FIND("C",E349),0)&gt;0,"Cinza",IF(IFERROR(FIND("V",E349),0)&gt;0,"Vermelho",IF(IFERROR(FIND("A",E349),0)&gt;0,"Azul",IF(IFERROR(FIND("D",E349),0)&gt;0,"Dourado",IF(IFERROR(FIND("B",E349),0)&gt;0,"Branco","Sem Impressão")))))))),$A$18)</f>
        <v>#REF!</v>
      </c>
      <c r="J348" s="47" t="s">
        <v>187</v>
      </c>
      <c r="K348" s="48" t="e">
        <f t="shared" ref="K348:K411" si="2468">IF($A$19="Manter",IF(F349=0,"Sem Impressão",IF(IFERROR(FIND("P",F349),0)&gt;0,"Preto",IF(IFERROR(FIND("S",F349),0)&gt;0,"Sem Impressão",IF(IFERROR(FIND("C",F349),0)&gt;0,"Cinza",IF(IFERROR(FIND("V",F349),0)&gt;0,"Vermelho",IF(IFERROR(FIND("A",F349),0)&gt;0,"Azul",IF(IFERROR(FIND("D",F349),0)&gt;0,"Dourado",IF(IFERROR(FIND("B",F349),0)&gt;0,"Branco","Sem Impressão")))))))),$A$19)</f>
        <v>#REF!</v>
      </c>
      <c r="L348" s="47" t="s">
        <v>188</v>
      </c>
      <c r="M348" s="48" t="e">
        <f t="shared" ref="M348:M411" si="2469">IF($A$20="Manter",IF(G349=0,"Sem Impressão",IF(IFERROR(FIND("P",G349),0)&gt;0,"Preto",IF(IFERROR(FIND("S",G349),0)&gt;0,"Sem Impressão",IF(IFERROR(FIND("C",G349),0)&gt;0,"Cinza",IF(IFERROR(FIND("V",G349),0)&gt;0,"Vermelho",IF(IFERROR(FIND("A",G349),0)&gt;0,"Azul",IF(IFERROR(FIND("D",G349),0)&gt;0,"Dourado",IF(IFERROR(FIND("B",G349),0)&gt;0,"Branco","Sem Impressão")))))))),$A$20)</f>
        <v>#REF!</v>
      </c>
      <c r="N348" s="47" t="s">
        <v>189</v>
      </c>
      <c r="O348" s="48" t="e">
        <f t="shared" ref="O348:O411" si="2470">IF($A$21="Manter",IF(H349=0,"Sem Impressão",IF(IFERROR(FIND("P",H349),0)&gt;0,"Preto",IF(IFERROR(FIND("S",H349),0)&gt;0,"Sem Impressão",IF(IFERROR(FIND("C",H349),0)&gt;0,"Cinza",IF(IFERROR(FIND("V",H349),0)&gt;0,"Vermelho",IF(IFERROR(FIND("A",H349),0)&gt;0,"Azul",IF(IFERROR(FIND("D",H349),0)&gt;0,"Dourado",IF(IFERROR(FIND("B",H349),0)&gt;0,"Branco","Sem Impressão")))))))),$A$21)</f>
        <v>#REF!</v>
      </c>
      <c r="AG348" s="98"/>
    </row>
    <row r="349" spans="1:33" ht="18.75" customHeight="1" thickBot="1" x14ac:dyDescent="0.3">
      <c r="A349" s="2" t="e">
        <f>[1]Sheet1!A349</f>
        <v>#REF!</v>
      </c>
      <c r="B349" s="49" t="e">
        <f>[1]Sheet1!B349</f>
        <v>#REF!</v>
      </c>
      <c r="C349" s="49" t="e">
        <f>[1]Sheet1!C349</f>
        <v>#REF!</v>
      </c>
      <c r="D349" s="49" t="e">
        <f>[1]Sheet1!D349</f>
        <v>#REF!</v>
      </c>
      <c r="E349" s="49" t="e">
        <f>[1]Sheet1!E349</f>
        <v>#REF!</v>
      </c>
      <c r="F349" s="49" t="e">
        <f>[1]Sheet1!F349</f>
        <v>#REF!</v>
      </c>
      <c r="G349" s="49" t="e">
        <f>[1]Sheet1!G349</f>
        <v>#REF!</v>
      </c>
      <c r="H349" s="49" t="e">
        <f>[1]Sheet1!H349</f>
        <v>#REF!</v>
      </c>
      <c r="L349" s="1"/>
      <c r="N349" s="1"/>
      <c r="P349" s="43"/>
      <c r="Q349" s="1"/>
      <c r="R349" s="1" t="s">
        <v>181</v>
      </c>
      <c r="S349" s="100" t="s">
        <v>153</v>
      </c>
      <c r="T349" s="64" t="s">
        <v>7</v>
      </c>
      <c r="U349" s="64" t="s">
        <v>4</v>
      </c>
      <c r="V349" s="65" t="s">
        <v>152</v>
      </c>
      <c r="AG349" s="98"/>
    </row>
    <row r="350" spans="1:33" ht="18.75" customHeight="1" thickBot="1" x14ac:dyDescent="0.3">
      <c r="A350" s="2" t="e">
        <f>[1]Sheet1!A350</f>
        <v>#REF!</v>
      </c>
      <c r="B350" s="43"/>
      <c r="C350" s="83" t="s">
        <v>202</v>
      </c>
      <c r="D350" s="83" t="s">
        <v>203</v>
      </c>
      <c r="E350" s="83" t="s">
        <v>204</v>
      </c>
      <c r="F350" s="84" t="s">
        <v>205</v>
      </c>
      <c r="G350" s="103" t="s">
        <v>155</v>
      </c>
      <c r="H350" s="69" t="s">
        <v>7</v>
      </c>
      <c r="I350" s="69" t="s">
        <v>3</v>
      </c>
      <c r="J350" s="69" t="s">
        <v>4</v>
      </c>
      <c r="K350" s="70" t="s">
        <v>6</v>
      </c>
      <c r="L350" s="94" t="s">
        <v>154</v>
      </c>
      <c r="M350" s="64" t="s">
        <v>139</v>
      </c>
      <c r="N350" s="64" t="s">
        <v>140</v>
      </c>
      <c r="O350" s="65" t="s">
        <v>141</v>
      </c>
      <c r="P350" s="1"/>
      <c r="Q350" s="1"/>
      <c r="R350" s="1"/>
      <c r="S350" s="101"/>
      <c r="T350" s="45">
        <v>1</v>
      </c>
      <c r="U350" s="45" t="e">
        <f t="shared" ref="U350" si="2471">FIND(" ",AD340)</f>
        <v>#REF!</v>
      </c>
      <c r="V350" s="66" t="e">
        <f t="shared" ref="V350" si="2472">FIND(CHAR(10),AD340)</f>
        <v>#REF!</v>
      </c>
      <c r="W350" s="119" t="s">
        <v>200</v>
      </c>
      <c r="X350" s="120"/>
      <c r="Y350" s="120"/>
      <c r="Z350" s="120"/>
      <c r="AA350" s="120"/>
      <c r="AB350" s="121"/>
      <c r="AG350" s="98"/>
    </row>
    <row r="351" spans="1:33" ht="18.75" customHeight="1" thickBot="1" x14ac:dyDescent="0.3">
      <c r="A351" s="2" t="e">
        <f>[1]Sheet1!A351</f>
        <v>#REF!</v>
      </c>
      <c r="B351" s="80" t="s">
        <v>201</v>
      </c>
      <c r="C351" s="81" t="e" cm="1">
        <f t="array" ref="C351">IF(AE352="Manter",IFERROR(IF(SUBSTITUTE(MID($A$10,AB351,AB352-AB351),CHAR(10),"")*1&gt;100,SUBSTITUTE(MID($A$10,AB351,AB352-AB351),CHAR(10),"")*1/100,SUBSTITUTE(MID($A$10,AB351,AB352-AB351),CHAR(10),"")*1),0),IF(AE352="Não",0,IF(AE352="Sim",_xlfn.IFS(AND(C337&gt;0,C337&lt;=22),0.5,AND(C337&gt;22,C337&lt;=32),0.7,AND(C337&gt;32,C337&lt;=40),0.7,AND(C337&gt;40,C337&lt;=50),0.9,C337&gt;50,1.5))))</f>
        <v>#REF!</v>
      </c>
      <c r="D351" s="81">
        <f t="shared" ref="D351" si="2473">IFERROR(IF(SUBSTITUTE(MID($A$10,AB352,AB353-AB352),CHAR(10),"")*1&gt;100,SUBSTITUTE(MID($A$10,AB352,AB353-AB352),CHAR(10),"")*1/100,SUBSTITUTE(MID($A$10,AB352,AB353-AB352),CHAR(10),"")*1),0)</f>
        <v>0</v>
      </c>
      <c r="E351" s="81">
        <f t="shared" ref="E351" si="2474">IFERROR(IF(SUBSTITUTE(MID($A$10,AB353,AB354-AB353),CHAR(10),"")*1&gt;100,SUBSTITUTE(MID($A$10,AB353,AB354-AB353),CHAR(10),"")*1/100,SUBSTITUTE(MID($A$10,AB353,AB354-AB353),CHAR(10),"")*1),0)</f>
        <v>0</v>
      </c>
      <c r="F351" s="82">
        <f t="shared" ref="F351" si="2475">IFERROR(IF(SUBSTITUTE(TRIM(MID($A$10,AB354,AB355-AB354)),CHAR(10),"")*1&gt;100,SUBSTITUTE(TRIM(MID($A$10,AB354,AB355-AB354)),CHAR(10),"")*1/100,SUBSTITUTE(TRIM(MID($A$10,AB354,AB355-AB354)),CHAR(10),"")*1),0)</f>
        <v>0</v>
      </c>
      <c r="G351" s="104"/>
      <c r="H351" s="44">
        <v>1</v>
      </c>
      <c r="I351" s="44" t="e">
        <f t="shared" ref="I351" si="2476">FIND(CHAR(10),A339)</f>
        <v>#REF!</v>
      </c>
      <c r="J351" s="44" t="e">
        <f t="shared" ref="J351" si="2477">FIND(" ",A339)</f>
        <v>#REF!</v>
      </c>
      <c r="K351" s="71"/>
      <c r="L351" s="95"/>
      <c r="M351" s="45">
        <v>1</v>
      </c>
      <c r="N351" s="45" t="e">
        <f t="shared" ref="N351" si="2478">FIND("%",A344)</f>
        <v>#REF!</v>
      </c>
      <c r="O351" s="66" t="e">
        <f t="shared" ref="O351" si="2479">FIND("%",A345)</f>
        <v>#REF!</v>
      </c>
      <c r="P351" s="106" t="s">
        <v>182</v>
      </c>
      <c r="Q351" s="74">
        <v>1</v>
      </c>
      <c r="R351" s="75" t="e">
        <f t="shared" ref="R351" si="2480">FIND(CHAR(10),A348,FIND(CHAR(10),A348)+1)</f>
        <v>#REF!</v>
      </c>
      <c r="S351" s="101"/>
      <c r="T351" s="45">
        <v>2</v>
      </c>
      <c r="U351" s="45" t="e">
        <f t="shared" ref="U351" si="2481">FIND(" ",AD340,FIND(" ",AD340)+1)</f>
        <v>#REF!</v>
      </c>
      <c r="V351" s="66" t="e">
        <f t="shared" ref="V351" si="2482">FIND(CHAR(10),AD340,FIND(CHAR(10),AD340)+1)</f>
        <v>#REF!</v>
      </c>
      <c r="W351" s="78"/>
      <c r="X351" s="46"/>
      <c r="Y351" s="46"/>
      <c r="Z351" s="46"/>
      <c r="AA351" s="46"/>
      <c r="AB351" s="54">
        <v>1</v>
      </c>
      <c r="AC351" s="64"/>
      <c r="AD351" s="64" t="s">
        <v>210</v>
      </c>
      <c r="AE351" s="64" t="s">
        <v>211</v>
      </c>
      <c r="AG351" s="98"/>
    </row>
    <row r="352" spans="1:33" ht="18.75" customHeight="1" thickBot="1" x14ac:dyDescent="0.3">
      <c r="A352" s="2" t="e">
        <f>[1]Sheet1!A352</f>
        <v>#REF!</v>
      </c>
      <c r="B352" s="100" t="s">
        <v>156</v>
      </c>
      <c r="C352" s="64" t="s">
        <v>0</v>
      </c>
      <c r="D352" s="64" t="s">
        <v>1</v>
      </c>
      <c r="E352" s="64"/>
      <c r="F352" s="65" t="s">
        <v>2</v>
      </c>
      <c r="G352" s="104"/>
      <c r="H352" s="44">
        <v>2</v>
      </c>
      <c r="I352" s="44" t="e">
        <f t="shared" ref="I352" si="2483">FIND(CHAR(10),A339,FIND(CHAR(10),A339)+1)</f>
        <v>#REF!</v>
      </c>
      <c r="J352" s="44" t="e">
        <f t="shared" ref="J352" si="2484">FIND(" ",A339,FIND(" ",A339)+1)</f>
        <v>#REF!</v>
      </c>
      <c r="K352" s="71" t="e">
        <f t="shared" ref="K352" si="2485">MID(A339,I352,I353-I352)</f>
        <v>#REF!</v>
      </c>
      <c r="L352" s="95"/>
      <c r="M352" s="45">
        <v>2</v>
      </c>
      <c r="N352" s="45" t="e">
        <f t="shared" ref="N352" si="2486">FIND("%",A344,FIND("%",A344)+1)</f>
        <v>#REF!</v>
      </c>
      <c r="O352" s="66" t="e">
        <f t="shared" ref="O352" si="2487">FIND("%",A345,FIND("%",A345)+1)</f>
        <v>#REF!</v>
      </c>
      <c r="P352" s="107"/>
      <c r="Q352" s="46">
        <v>2</v>
      </c>
      <c r="R352" s="54" t="e">
        <f t="shared" ref="R352" si="2488">FIND(CHAR(10),A348,FIND(CHAR(10),A348,FIND(CHAR(10),A348,FIND(CHAR(10),A348)+1)+1)+1)</f>
        <v>#REF!</v>
      </c>
      <c r="S352" s="101"/>
      <c r="T352" s="45">
        <v>3</v>
      </c>
      <c r="U352" s="45" t="e">
        <f t="shared" ref="U352" si="2489">FIND(" ",AD340,FIND(" ",AD340,FIND(" ",AD340)+1)+1)</f>
        <v>#REF!</v>
      </c>
      <c r="V352" s="66" t="e">
        <f t="shared" ref="V352" si="2490">FIND(CHAR(10),AD340,FIND(CHAR(10),AD340,FIND(CHAR(10),AD340)+1)+1)</f>
        <v>#REF!</v>
      </c>
      <c r="W352" s="78">
        <v>1</v>
      </c>
      <c r="X352" s="46" t="e">
        <f t="shared" ref="X352" si="2491">FIND(CHAR(10),A346)</f>
        <v>#REF!</v>
      </c>
      <c r="Y352" s="46" t="e">
        <f t="shared" ref="Y352" si="2492">X352</f>
        <v>#REF!</v>
      </c>
      <c r="Z352" s="46" t="e">
        <f t="shared" ref="Z352" si="2493">IF(Y352=Z351,"Não","Sim")</f>
        <v>#REF!</v>
      </c>
      <c r="AA352" s="46">
        <f t="shared" ref="AA352" si="2494">Z356-3</f>
        <v>-3</v>
      </c>
      <c r="AB352" s="54">
        <f t="shared" ref="AB352:AB353" si="2495">IFERROR(_xlfn.XLOOKUP(AA352,$W$16:$W$20,$Y$16:$Y$20),1)</f>
        <v>1</v>
      </c>
      <c r="AC352" s="64" t="s">
        <v>202</v>
      </c>
      <c r="AD352" s="64" t="e">
        <f>[1]Sheet1!$A$55</f>
        <v>#REF!</v>
      </c>
      <c r="AE352" s="64" t="e">
        <f>[1]Sheet1!$A$59</f>
        <v>#REF!</v>
      </c>
      <c r="AG352" s="98"/>
    </row>
    <row r="353" spans="1:33" ht="18.75" customHeight="1" thickBot="1" x14ac:dyDescent="0.3">
      <c r="A353" s="2" t="e">
        <f>[1]Sheet1!A353</f>
        <v>#REF!</v>
      </c>
      <c r="B353" s="101"/>
      <c r="C353" s="45" t="e">
        <f t="shared" ref="C353" si="2496">LEFT(A337,SEARCH(" ",A337))</f>
        <v>#REF!</v>
      </c>
      <c r="D353" s="45" t="e">
        <f t="shared" ref="D353:D416" si="2497">SUBSTITUTE(SUBSTITUTE(SUBSTITUTE(LEFT(C354,SEARCH(" ",C354)),".",",")," ",""),CHAR(10),"")*1</f>
        <v>#REF!</v>
      </c>
      <c r="E353" s="45"/>
      <c r="F353" s="66" t="e">
        <f t="shared" ref="F353:F416" si="2498">FIND(CHAR(10),C354)</f>
        <v>#REF!</v>
      </c>
      <c r="G353" s="104"/>
      <c r="H353" s="44">
        <v>3</v>
      </c>
      <c r="I353" s="44" t="e">
        <f t="shared" ref="I353" si="2499">FIND(CHAR(10),A339,FIND(CHAR(10),A339,FIND(CHAR(10),A339)+1)+1)</f>
        <v>#REF!</v>
      </c>
      <c r="J353" s="44" t="e">
        <f t="shared" ref="J353" si="2500">FIND(" ",A339,FIND(" ",A339,FIND(" ",A339)+1)+1)</f>
        <v>#REF!</v>
      </c>
      <c r="K353" s="71" t="e">
        <f t="shared" ref="K353:K416" si="2501">FIND(" ",K352)</f>
        <v>#REF!</v>
      </c>
      <c r="L353" s="95"/>
      <c r="M353" s="45">
        <v>3</v>
      </c>
      <c r="N353" s="45" t="e">
        <f t="shared" ref="N353" si="2502">FIND("%",A344,FIND("%",A344,FIND("%",A344)+1)+1)</f>
        <v>#REF!</v>
      </c>
      <c r="O353" s="66" t="e">
        <f t="shared" ref="O353" si="2503">FIND("%",A345,FIND("%",A345,FIND("%",A345)+1)+1)</f>
        <v>#REF!</v>
      </c>
      <c r="P353" s="107"/>
      <c r="Q353" s="46">
        <v>3</v>
      </c>
      <c r="R353" s="54" t="e">
        <f t="shared" ref="R353" si="2504">FIND(CHAR(10),A348,FIND(CHAR(10),A348,FIND(CHAR(10),A348,FIND(CHAR(10),A348,FIND(CHAR(10),A348,FIND(CHAR(10),A348)+1)+1)+1)+1)+1)</f>
        <v>#REF!</v>
      </c>
      <c r="S353" s="101"/>
      <c r="T353" s="45">
        <v>4</v>
      </c>
      <c r="U353" s="45" t="e">
        <f t="shared" ref="U353" si="2505">FIND(" ",AD340,FIND(" ",AD340,FIND(" ",AD340,FIND(" ",AD340)+1)+1)+1)</f>
        <v>#REF!</v>
      </c>
      <c r="V353" s="66" t="e">
        <f t="shared" ref="V353" si="2506">FIND(CHAR(10),AD340,FIND(CHAR(10),AD340,FIND(CHAR(10),AD340,FIND(CHAR(10),AD340)+1)+1)+1)</f>
        <v>#REF!</v>
      </c>
      <c r="W353" s="78">
        <v>2</v>
      </c>
      <c r="X353" s="46" t="e">
        <f t="shared" ref="X353" si="2507">FIND(CHAR(10),A346,X352+1)</f>
        <v>#REF!</v>
      </c>
      <c r="Y353" s="46" t="e">
        <f t="shared" ref="Y353" si="2508">IFERROR(X353,X352)</f>
        <v>#REF!</v>
      </c>
      <c r="Z353" s="46" t="e">
        <f t="shared" ref="Z353:Z355" si="2509">IF(Y353=Y352,"Não","Sim")</f>
        <v>#REF!</v>
      </c>
      <c r="AA353" s="46">
        <f t="shared" ref="AA353" si="2510">Z356-2</f>
        <v>-2</v>
      </c>
      <c r="AB353" s="54">
        <f t="shared" si="2495"/>
        <v>1</v>
      </c>
      <c r="AC353" s="64" t="s">
        <v>207</v>
      </c>
      <c r="AD353" s="64" t="e">
        <f>[1]Sheet1!$A$56</f>
        <v>#REF!</v>
      </c>
      <c r="AE353" s="64" t="e">
        <f>[1]Sheet1!$A$60</f>
        <v>#REF!</v>
      </c>
      <c r="AG353" s="98"/>
    </row>
    <row r="354" spans="1:33" ht="18.75" customHeight="1" thickBot="1" x14ac:dyDescent="0.3">
      <c r="A354" s="2" t="e">
        <f>[1]Sheet1!A354</f>
        <v>#REF!</v>
      </c>
      <c r="B354" s="101"/>
      <c r="C354" s="45" t="e">
        <f t="shared" ref="C354" si="2511">TRIM(MID(A337,LEN(C353),50))</f>
        <v>#REF!</v>
      </c>
      <c r="D354" s="45" t="e">
        <f t="shared" ref="D354:D417" si="2512">D353+1-1</f>
        <v>#REF!</v>
      </c>
      <c r="E354" s="45"/>
      <c r="F354" s="66" t="e">
        <f t="shared" ref="F354" si="2513">TRIM(MID(C354,LEN(F356),F353-LEN(D354)))</f>
        <v>#REF!</v>
      </c>
      <c r="G354" s="104"/>
      <c r="H354" s="44">
        <v>4</v>
      </c>
      <c r="I354" s="44" t="e">
        <f t="shared" ref="I354" si="2514">FIND(CHAR(10),A339,FIND(CHAR(10),A339,FIND(CHAR(10),A339,FIND(CHAR(10),A339)+1)+1)+1)</f>
        <v>#REF!</v>
      </c>
      <c r="J354" s="44" t="e">
        <f t="shared" ref="J354" si="2515">FIND(" ",A339,FIND(" ",A339,FIND(" ",A339,FIND(" ",A339)+1)+1)+1)</f>
        <v>#REF!</v>
      </c>
      <c r="K354" s="71"/>
      <c r="L354" s="95"/>
      <c r="M354" s="45">
        <v>4</v>
      </c>
      <c r="N354" s="45" t="e">
        <f t="shared" ref="N354" si="2516">FIND("%",A344,FIND("%",A344,FIND("%",A344,FIND("%",A344)+1)+1)+1)</f>
        <v>#REF!</v>
      </c>
      <c r="O354" s="66" t="e">
        <f t="shared" ref="O354" si="2517">FIND("%",A345,FIND("%",A345,FIND("%",A345,FIND("%",A345)+1)+1)+1)</f>
        <v>#REF!</v>
      </c>
      <c r="P354" s="107"/>
      <c r="Q354" s="46">
        <v>4</v>
      </c>
      <c r="R354" s="54" t="e">
        <f t="shared" ref="R354" si="2518">FIND(CHAR(10),A348,FIND(CHAR(10),A348,FIND(CHAR(10),A348,FIND(CHAR(10),A348,FIND(CHAR(10),A348,FIND(CHAR(10),A348,FIND(CHAR(10),A348,FIND(CHAR(10),A348)+1)+1)+1)+1)+1)+1)+1)</f>
        <v>#REF!</v>
      </c>
      <c r="S354" s="101"/>
      <c r="T354" s="45">
        <v>5</v>
      </c>
      <c r="U354" s="45" t="e">
        <f t="shared" ref="U354" si="2519">FIND(" ",AD340,FIND(" ",AD340,FIND(" ",AD340,FIND(" ",AD340,FIND(" ",AD340)+1)+1)+1)+1)</f>
        <v>#REF!</v>
      </c>
      <c r="V354" s="66" t="e">
        <f t="shared" ref="V354" si="2520">FIND(CHAR(10),AD340,FIND(CHAR(10),AD340,FIND(CHAR(10),AD340,FIND(CHAR(10),AD340,FIND(CHAR(10),AD340)+1)+1)+1)+1)</f>
        <v>#REF!</v>
      </c>
      <c r="W354" s="78">
        <v>3</v>
      </c>
      <c r="X354" s="46" t="e">
        <f t="shared" ref="X354" si="2521">FIND(CHAR(10),A346,X353+1)</f>
        <v>#REF!</v>
      </c>
      <c r="Y354" s="46" t="e">
        <f t="shared" ref="Y354" si="2522">IFERROR(X354,IFERROR(X353,X352))</f>
        <v>#REF!</v>
      </c>
      <c r="Z354" s="46" t="e">
        <f t="shared" si="2509"/>
        <v>#REF!</v>
      </c>
      <c r="AA354" s="46">
        <f t="shared" ref="AA354" si="2523">Z356-1</f>
        <v>-1</v>
      </c>
      <c r="AB354" s="54" t="e">
        <f t="shared" ref="AB354:AB355" si="2524">_xlfn.XLOOKUP(AA354,$W$16:$W$20,$Y$16:$Y$20)</f>
        <v>#N/A</v>
      </c>
      <c r="AC354" s="64" t="s">
        <v>208</v>
      </c>
      <c r="AD354" s="64" t="e">
        <f>[1]Sheet1!$A$57</f>
        <v>#REF!</v>
      </c>
      <c r="AE354" s="64" t="e">
        <f>[1]Sheet1!$A$61</f>
        <v>#REF!</v>
      </c>
      <c r="AG354" s="98"/>
    </row>
    <row r="355" spans="1:33" ht="18.75" customHeight="1" x14ac:dyDescent="0.25">
      <c r="A355" s="2" t="e">
        <f>[1]Sheet1!A355</f>
        <v>#REF!</v>
      </c>
      <c r="B355" s="101"/>
      <c r="C355" s="45" t="e">
        <f t="shared" ref="C355" si="2525">SUBSTITUTE(SUBSTITUTE(SUBSTITUTE(C353,CHAR(10),"")," ",""),".",",")*1</f>
        <v>#REF!</v>
      </c>
      <c r="D355" s="45"/>
      <c r="E355" s="45"/>
      <c r="F355" s="66" t="e">
        <f t="shared" ref="F355:F418" si="2526">SUBSTITUTE(SUBSTITUTE(SUBSTITUTE(F354,CHAR(10),"")," ",""),".",",")*1</f>
        <v>#REF!</v>
      </c>
      <c r="G355" s="104"/>
      <c r="H355" s="44">
        <v>5</v>
      </c>
      <c r="I355" s="44" t="e">
        <f t="shared" ref="I355" si="2527">FIND(CHAR(10),A339,FIND(CHAR(10),A339,FIND(CHAR(10),A339,FIND(CHAR(10),A339,FIND(CHAR(10),A339)+1)+1)+1)+1)</f>
        <v>#REF!</v>
      </c>
      <c r="J355" s="44" t="e">
        <f t="shared" ref="J355" si="2528">FIND(" ",A339,FIND(" ",A339,FIND(" ",A339,FIND(" ",A339,FIND(" ",A339)+1)+1)+1)+1)</f>
        <v>#REF!</v>
      </c>
      <c r="K355" s="71"/>
      <c r="L355" s="96"/>
      <c r="M355" s="45">
        <v>5</v>
      </c>
      <c r="N355" s="45" t="e">
        <f t="shared" ref="N355" si="2529">FIND("%",A344,FIND("%",A344,FIND("%",A344,FIND("%",A344,FIND("%",A344)+1)+1)+1)+1)</f>
        <v>#REF!</v>
      </c>
      <c r="O355" s="66" t="e">
        <f t="shared" ref="O355" si="2530">FIND("%",A345,FIND("%",A345,FIND("%",A345,FIND("%",A345,FIND("%",A345)+1)+1)+1)+1)</f>
        <v>#REF!</v>
      </c>
      <c r="P355" s="107"/>
      <c r="Q355" s="46">
        <v>5</v>
      </c>
      <c r="R355" s="54" t="e">
        <f t="shared" ref="R355" si="2531">FIND(CHAR(10),A348,FIND(CHAR(10),A348,FIND(CHAR(10),A348,FIND(CHAR(10),A348,FIND(CHAR(10),A348,FIND(CHAR(10),A348,FIND(CHAR(10),A348,FIND(CHAR(10),A348,FIND(CHAR(10),A348,FIND(CHAR(10),A348)+1)+1)+1)+1)+1)+1)+1)+1)+1)</f>
        <v>#REF!</v>
      </c>
      <c r="S355" s="101"/>
      <c r="T355" s="45">
        <v>6</v>
      </c>
      <c r="U355" s="45" t="e">
        <f t="shared" ref="U355" si="2532">FIND(" ",AD340,FIND(" ",AD340,FIND(" ",AD340,FIND(" ",AD340,FIND(" ",AD340,FIND(" ",AD340)+1)+1)+1)+1)+1)</f>
        <v>#REF!</v>
      </c>
      <c r="V355" s="66" t="e">
        <f t="shared" ref="V355" si="2533">FIND(CHAR(10),AD340,FIND(CHAR(10),AD340,FIND(CHAR(10),AD340,FIND(CHAR(10),AD340,FIND(CHAR(10),AD340,FIND(CHAR(10),AD340)+1)+1)+1)+1)+1)</f>
        <v>#REF!</v>
      </c>
      <c r="W355" s="78">
        <v>4</v>
      </c>
      <c r="X355" s="46" t="e">
        <f t="shared" ref="X355" si="2534">FIND(CHAR(10),A346,X354+1)</f>
        <v>#REF!</v>
      </c>
      <c r="Y355" s="46" t="e">
        <f t="shared" ref="Y355" si="2535">IFERROR(X356,IFERROR(X355,IFERROR(X354,IFERROR(X353,X352))))</f>
        <v>#REF!</v>
      </c>
      <c r="Z355" s="46" t="e">
        <f t="shared" si="2509"/>
        <v>#REF!</v>
      </c>
      <c r="AA355" s="46">
        <f t="shared" ref="AA355:AA418" si="2536">Z356</f>
        <v>0</v>
      </c>
      <c r="AB355" s="54" t="e">
        <f t="shared" si="2524"/>
        <v>#N/A</v>
      </c>
      <c r="AC355" s="64" t="s">
        <v>209</v>
      </c>
      <c r="AD355" s="64" t="e">
        <f>[1]Sheet1!$A$58</f>
        <v>#REF!</v>
      </c>
      <c r="AE355" s="64" t="e">
        <f>[1]Sheet1!$A$62</f>
        <v>#REF!</v>
      </c>
      <c r="AG355" s="98"/>
    </row>
    <row r="356" spans="1:33" ht="18.75" customHeight="1" thickBot="1" x14ac:dyDescent="0.3">
      <c r="A356" s="2" t="e">
        <f>[1]Sheet1!A356</f>
        <v>#REF!</v>
      </c>
      <c r="B356" s="102"/>
      <c r="C356" s="67"/>
      <c r="D356" s="67"/>
      <c r="E356" s="67"/>
      <c r="F356" s="68" t="e">
        <f t="shared" ref="F356" si="2537">LEFT(C354,SEARCH(" ",C354))</f>
        <v>#REF!</v>
      </c>
      <c r="G356" s="105"/>
      <c r="H356" s="72">
        <v>6</v>
      </c>
      <c r="I356" s="72" t="e">
        <f t="shared" ref="I356" si="2538">LEN(A339)</f>
        <v>#REF!</v>
      </c>
      <c r="J356" s="72"/>
      <c r="K356" s="73"/>
      <c r="L356" s="91" t="s">
        <v>2</v>
      </c>
      <c r="M356" s="92" t="s">
        <v>230</v>
      </c>
      <c r="N356" s="92" t="e">
        <f t="shared" ref="N356" si="2539">FIND("%",A348)</f>
        <v>#REF!</v>
      </c>
      <c r="O356" s="93"/>
      <c r="P356" s="108"/>
      <c r="Q356" s="76">
        <v>6</v>
      </c>
      <c r="R356" s="77" t="e">
        <f t="shared" ref="R356" si="2540">FIND(CHAR(10),A348,FIND(CHAR(10),A348,FIND(CHAR(10),A348,FIND(CHAR(10),A348,FIND(CHAR(10),A348,FIND(CHAR(10),A348,FIND(CHAR(10),A348,FIND(CHAR(10),A348,FIND(CHAR(10),A348,FIND(CHAR(10),A348,FIND(CHAR(10),A348)+1)+1)+1)+1)+1)+1)+1)+1)+1)+1)</f>
        <v>#REF!</v>
      </c>
      <c r="S356" s="102"/>
      <c r="T356" s="67">
        <v>7</v>
      </c>
      <c r="U356" s="67" t="e">
        <f t="shared" ref="U356" si="2541">FIND(" ",AD340,FIND(" ",AD340,FIND(" ",AD340,FIND(" ",AD340,FIND(" ",AD340,FIND(" ",AD340,FIND(" ",AD340)+1)+1)+1)+1)+1)+1)</f>
        <v>#REF!</v>
      </c>
      <c r="V356" s="68" t="e">
        <f t="shared" ref="V356" si="2542">FIND(CHAR(10),AD340,FIND(CHAR(10),AD340,FIND(CHAR(10),AD340,FIND(CHAR(10),AD340,FIND(CHAR(10),AD340,FIND(CHAR(10),AD340,FIND(CHAR(10),AD340)+1)+1)+1)+1)+1)+1)</f>
        <v>#REF!</v>
      </c>
      <c r="W356" s="79">
        <v>5</v>
      </c>
      <c r="X356" s="76" t="e">
        <f t="shared" ref="X356" si="2543">FIND(CHAR(10),A346,X355+1)</f>
        <v>#REF!</v>
      </c>
      <c r="Y356" s="76"/>
      <c r="Z356" s="76">
        <f t="shared" ref="Z356" si="2544">COUNTIF(Z352:Z355,"SIM")</f>
        <v>0</v>
      </c>
      <c r="AA356" s="76"/>
      <c r="AB356" s="77"/>
      <c r="AG356" s="98"/>
    </row>
    <row r="357" spans="1:33" ht="15.75" thickBot="1" x14ac:dyDescent="0.3">
      <c r="A357" s="2" t="e">
        <f>[1]Sheet1!A357</f>
        <v>#REF!</v>
      </c>
      <c r="B357" s="4"/>
      <c r="C357" s="4"/>
      <c r="D357" s="4"/>
      <c r="E357" s="21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21"/>
      <c r="Q357" s="4"/>
      <c r="R357" s="4"/>
      <c r="S357" s="4"/>
      <c r="T357" s="4"/>
      <c r="U357" s="4"/>
      <c r="V357" s="5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99"/>
    </row>
    <row r="358" spans="1:33" ht="24.75" thickTop="1" thickBot="1" x14ac:dyDescent="0.3">
      <c r="A358" s="2" t="e">
        <f>[1]Sheet1!A358</f>
        <v>#REF!</v>
      </c>
      <c r="B358" s="18" t="s">
        <v>0</v>
      </c>
      <c r="C358" s="16" t="e">
        <f t="shared" ref="C358" si="2545">IF(C376&gt;100,C376/10,C376)</f>
        <v>#REF!</v>
      </c>
      <c r="D358" s="15" t="s">
        <v>1</v>
      </c>
      <c r="E358" s="16" t="e">
        <f t="shared" ref="E358" si="2546">IF(D375&gt;100,D375/10,D375)</f>
        <v>#REF!</v>
      </c>
      <c r="F358" s="13" t="s">
        <v>2</v>
      </c>
      <c r="G358" s="14" t="e">
        <f t="shared" ref="G358" si="2547">IF(F376&gt;10,F376/10,F376)</f>
        <v>#REF!</v>
      </c>
      <c r="H358" s="3"/>
      <c r="I358" s="3"/>
      <c r="J358" s="3"/>
      <c r="K358" s="3"/>
      <c r="L358" s="3"/>
      <c r="M358" s="3"/>
      <c r="N358" s="3"/>
      <c r="O358" s="3"/>
      <c r="R358" s="3"/>
      <c r="S358" s="3"/>
      <c r="T358" s="3"/>
      <c r="U358" s="3"/>
      <c r="AG358" s="97">
        <v>18</v>
      </c>
    </row>
    <row r="359" spans="1:33" ht="30" thickTop="1" thickBot="1" x14ac:dyDescent="0.3">
      <c r="A359" s="2" t="e">
        <f>[1]Sheet1!A359</f>
        <v>#REF!</v>
      </c>
      <c r="B359" s="19" t="s">
        <v>5</v>
      </c>
      <c r="C359" s="63" t="e">
        <f t="shared" ref="C359:C422" si="2548">SUBSTITUTE(SUBSTITUTE(A359,CHAR(10),"")," ","")</f>
        <v>#REF!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R359" s="1"/>
      <c r="S359" s="1"/>
      <c r="T359" s="1"/>
      <c r="U359" s="1"/>
      <c r="AG359" s="98"/>
    </row>
    <row r="360" spans="1:33" ht="16.5" thickTop="1" thickBot="1" x14ac:dyDescent="0.3">
      <c r="A360" s="2" t="e">
        <f>[1]Sheet1!A360</f>
        <v>#REF!</v>
      </c>
      <c r="B360" s="22" t="s">
        <v>158</v>
      </c>
      <c r="C360" s="56" t="e">
        <f t="shared" ref="C360" si="2549">SUBSTITUTE(SUBSTITUTE(MID(A360,1,J372-1),CHAR(10),"")," ","")</f>
        <v>#REF!</v>
      </c>
      <c r="D360" s="23" t="s">
        <v>159</v>
      </c>
      <c r="E360" s="55" t="e">
        <f t="shared" ref="E360" si="2550">SUBSTITUTE(SUBSTITUTE(MID(A360,J372,I372-J372),CHAR(10),"")," ","")</f>
        <v>#REF!</v>
      </c>
      <c r="F360" s="6" t="s">
        <v>160</v>
      </c>
      <c r="G360" s="7" t="e">
        <f t="shared" ref="G360" si="2551">SUBSTITUTE(SUBSTITUTE(MID(A360,I372,J373-I372),CHAR(10),"")," ","")</f>
        <v>#REF!</v>
      </c>
      <c r="H360" s="9" t="s">
        <v>161</v>
      </c>
      <c r="I360" s="10" t="e">
        <f t="shared" ref="I360" si="2552">SUBSTITUTE(SUBSTITUTE(MID(A360,J373,I373-J373),CHAR(10),"")," ","")</f>
        <v>#REF!</v>
      </c>
      <c r="J360" s="6" t="s">
        <v>162</v>
      </c>
      <c r="K360" s="11" t="e">
        <f t="shared" ref="K360" si="2553">SUBSTITUTE(SUBSTITUTE(MID(A360,I373,J374-I373),CHAR(10),"")," ","")</f>
        <v>#REF!</v>
      </c>
      <c r="L360" s="8" t="s">
        <v>164</v>
      </c>
      <c r="M360" s="10" t="e">
        <f t="shared" ref="M360" si="2554">SUBSTITUTE(SUBSTITUTE(MID(K373,K374,6),CHAR(10),"")," ","")</f>
        <v>#REF!</v>
      </c>
      <c r="N360" s="6" t="s">
        <v>165</v>
      </c>
      <c r="O360" s="11" t="e">
        <f t="shared" ref="O360" si="2555">SUBSTITUTE(SUBSTITUTE(MID(A360,I374,J375-I374),CHAR(10),"")," ","")</f>
        <v>#REF!</v>
      </c>
      <c r="P360" s="8" t="s">
        <v>166</v>
      </c>
      <c r="Q360" s="12" t="e">
        <f t="shared" ref="Q360" si="2556">SUBSTITUTE(SUBSTITUTE(MID(A360,J375,I375-J375),CHAR(10),"")," ","")</f>
        <v>#REF!</v>
      </c>
      <c r="R360" s="6" t="s">
        <v>167</v>
      </c>
      <c r="S360" s="11" t="e">
        <f t="shared" ref="S360" si="2557">SUBSTITUTE(SUBSTITUTE(MID(A360,I375,J376-I375),CHAR(10),"")," ","")</f>
        <v>#REF!</v>
      </c>
      <c r="T360" s="8" t="s">
        <v>168</v>
      </c>
      <c r="U360" s="12" t="e">
        <f t="shared" ref="U360" si="2558">SUBSTITUTE(SUBSTITUTE(MID(A360,J376,I376-J376),CHAR(10),"")," ","")</f>
        <v>#REF!</v>
      </c>
      <c r="AG360" s="98"/>
    </row>
    <row r="361" spans="1:33" ht="16.5" thickTop="1" thickBot="1" x14ac:dyDescent="0.3">
      <c r="A361" s="2" t="e">
        <f>[1]Sheet1!A361</f>
        <v>#REF!</v>
      </c>
      <c r="B361" s="61" t="s">
        <v>157</v>
      </c>
      <c r="C361" s="62">
        <f t="shared" ref="C361" si="2559">IFERROR(SUBSTITUTE(SUBSTITUTE(MID(AD361,1,U371-1),CHAR(10),"")," ","")*1,0)</f>
        <v>0</v>
      </c>
      <c r="D361" s="59" t="s">
        <v>169</v>
      </c>
      <c r="E361" s="60">
        <f t="shared" ref="E361" si="2560">IFERROR(SUBSTITUTE(SUBSTITUTE(MID(AD361,U371,V371-U371),CHAR(10),"")," ","")*1,0)</f>
        <v>0</v>
      </c>
      <c r="F361" s="57" t="s">
        <v>170</v>
      </c>
      <c r="G361" s="35">
        <f t="shared" ref="G361" si="2561">IFERROR(SUBSTITUTE(SUBSTITUTE(MID(AD361,V371,U372-V371),CHAR(10),"")," ","")*1,0)</f>
        <v>0</v>
      </c>
      <c r="H361" s="26" t="s">
        <v>171</v>
      </c>
      <c r="I361" s="27">
        <f t="shared" ref="I361" si="2562">IFERROR(SUBSTITUTE(SUBSTITUTE(MID(AD361,U372,V372-U372),CHAR(10),"")," ","")*1,0)</f>
        <v>0</v>
      </c>
      <c r="J361" s="28" t="s">
        <v>172</v>
      </c>
      <c r="K361" s="36">
        <f t="shared" ref="K361" si="2563">IFERROR(SUBSTITUTE(SUBSTITUTE(MID(AD361,V372,U373-V372),CHAR(10),"")," ","")*1,0)</f>
        <v>0</v>
      </c>
      <c r="L361" s="37" t="s">
        <v>173</v>
      </c>
      <c r="M361" s="38">
        <f t="shared" ref="M361" si="2564">IFERROR(SUBSTITUTE(SUBSTITUTE(MID(AD361,U373,V373-U373),CHAR(10),"")," ","")*1,0)</f>
        <v>0</v>
      </c>
      <c r="N361" s="28" t="s">
        <v>163</v>
      </c>
      <c r="O361" s="25">
        <f t="shared" ref="O361" si="2565">IFERROR(SUBSTITUTE(SUBSTITUTE(MID(AD361,V373,U374-V373),CHAR(10),"")," ","")*1,0)</f>
        <v>0</v>
      </c>
      <c r="P361" s="39" t="s">
        <v>174</v>
      </c>
      <c r="Q361" s="40">
        <f t="shared" ref="Q361" si="2566">IFERROR(SUBSTITUTE(SUBSTITUTE(MID(AD361,U374,V374-U374),CHAR(10),"")," ","")*1,0)</f>
        <v>0</v>
      </c>
      <c r="R361" s="41" t="s">
        <v>175</v>
      </c>
      <c r="S361" s="25">
        <f t="shared" ref="S361" si="2567">IFERROR(SUBSTITUTE(SUBSTITUTE(MID(AD361,V374,U375-V374),CHAR(10),"")," ","")*1,0)</f>
        <v>0</v>
      </c>
      <c r="T361" s="26" t="s">
        <v>176</v>
      </c>
      <c r="U361" s="42">
        <f t="shared" ref="U361" si="2568">IFERROR(SUBSTITUTE(SUBSTITUTE(MID(AD361,U375,V375-U375),CHAR(10),"")," ","")*1,0)</f>
        <v>0</v>
      </c>
      <c r="V361" s="29" t="s">
        <v>177</v>
      </c>
      <c r="W361" s="30">
        <f t="shared" ref="W361" si="2569">IFERROR(SUBSTITUTE(SUBSTITUTE(MID(AD361,V375,U376-V375),CHAR(10),"")," ","")*1,0)</f>
        <v>0</v>
      </c>
      <c r="X361" s="31" t="s">
        <v>178</v>
      </c>
      <c r="Y361" s="32">
        <f t="shared" ref="Y361" si="2570">IFERROR(SUBSTITUTE(SUBSTITUTE(MID(AD361,U376,V376-U376),CHAR(10),"")," ","")*1,0)</f>
        <v>0</v>
      </c>
      <c r="Z361" s="33" t="s">
        <v>179</v>
      </c>
      <c r="AA361" s="30">
        <f t="shared" ref="AA361" si="2571">IFERROR(SUBSTITUTE(SUBSTITUTE(MID(AD361,V376,U377-V376),CHAR(10),"")," ","")*1,0)</f>
        <v>0</v>
      </c>
      <c r="AB361" s="31" t="s">
        <v>180</v>
      </c>
      <c r="AC361" s="34">
        <f t="shared" ref="AC361" si="2572">IFERROR(SUBSTITUTE(SUBSTITUTE(MID(AD361,U377,V377-U377),CHAR(10),"")," ","")*1,0)</f>
        <v>0</v>
      </c>
      <c r="AD361" s="85" t="e">
        <f t="shared" ref="AD361:AD424" si="2573">SUBSTITUTE(SUBSTITUTE(TRIM(SUBSTITUTE(A361,CHAR(32)," ")),")",5),"§",5)</f>
        <v>#REF!</v>
      </c>
      <c r="AG361" s="98"/>
    </row>
    <row r="362" spans="1:33" ht="29.25" thickBot="1" x14ac:dyDescent="0.3">
      <c r="A362" s="2" t="e">
        <f>[1]Sheet1!A362</f>
        <v>#REF!</v>
      </c>
      <c r="B362" s="24" t="s">
        <v>8</v>
      </c>
      <c r="C362" s="58" t="e">
        <f t="shared" ref="C362:C425" si="2574">SUBSTITUTE(SUBSTITUTE(IF(OR(LEN(A362)&gt;LEN(SUBSTITUTE(A362,"S","")),LEN(A362)&gt;LEN(SUBSTITUTE(A362,"e","")),LEN(A362)&gt;LEN(SUBSTITUTE(A362,"m","")),LEN(A362)&gt;LEN(SUBSTITUTE(A362,"i","")),LEN(A362)&gt;LEN(SUBSTITUTE(A362,"m","")),LEN(A362)&gt;LEN(SUBSTITUTE(A362,"p","")),LEN(A362)&gt;LEN(SUBSTITUTE(A362,"r","")),LEN(A362)&gt;LEN(SUBSTITUTE(A362,"e","")),LEN(A362)&gt;LEN(SUBSTITUTE(A362,"s","")),LEN(A362)&gt;LEN(SUBSTITUTE(A362,"ã","")),LEN(A362)&gt;LEN(SUBSTITUTE(A362,"o",""))),"Sem Impressão",A362),CHAR(10),"")," ","")</f>
        <v>#REF!</v>
      </c>
      <c r="AG362" s="98"/>
    </row>
    <row r="363" spans="1:33" ht="106.5" customHeight="1" thickTop="1" thickBot="1" x14ac:dyDescent="0.3">
      <c r="A363" s="2" t="e">
        <f>[1]Sheet1!A363</f>
        <v>#REF!</v>
      </c>
      <c r="B363" s="20" t="s">
        <v>9</v>
      </c>
      <c r="C363" s="14" t="e">
        <f t="shared" ref="C363:C426" si="2575">SUBSTITUTE(SUBSTITUTE(A363,CHAR(10),"")," ","")</f>
        <v>#REF!</v>
      </c>
      <c r="D363" s="1"/>
      <c r="Z363" s="2"/>
      <c r="AG363" s="98"/>
    </row>
    <row r="364" spans="1:33" ht="30" thickTop="1" thickBot="1" x14ac:dyDescent="0.3">
      <c r="A364" s="2" t="e">
        <f>[1]Sheet1!A364</f>
        <v>#REF!</v>
      </c>
      <c r="B364" s="19" t="s">
        <v>10</v>
      </c>
      <c r="C364" s="17" t="e">
        <f t="shared" ref="C364:C427" si="2576">IF(IF(OR((LEN(A364)&gt;LEN(SUBSTITUTE(A364,"R",""))),(LEN(A364)&gt;LEN(SUBSTITUTE(A364,"v",""))),(LEN(A364)&gt;LEN(SUBSTITUTE(A364,"d","")))),"Revenda","Cliente")=IF(OR((LEN(A364)&gt;LEN(SUBSTITUTE(A364,"C",""))),(LEN(A364)&gt;LEN(SUBSTITUTE(A364,"l",""))),(LEN(A364)&gt;LEN(SUBSTITUTE(A364,"i",""))),(LEN(A364)&gt;LEN(SUBSTITUTE(A364,"t","")))),"Cliente","Revenda"),IF(OR((LEN(A364)&gt;LEN(SUBSTITUTE(A364,"R",""))),(LEN(A364)&gt;LEN(SUBSTITUTE(A364,"v",""))),(LEN(A364)&gt;LEN(SUBSTITUTE(A364,"d","")))),"Revenda","Cliente"),"ERRO!")</f>
        <v>#REF!</v>
      </c>
      <c r="D364" s="1"/>
      <c r="E364" s="1"/>
      <c r="J364" s="1"/>
      <c r="K364" s="1"/>
      <c r="L364" s="1"/>
      <c r="Q364" s="1"/>
      <c r="AG364" s="98"/>
    </row>
    <row r="365" spans="1:33" x14ac:dyDescent="0.25">
      <c r="A365" s="2" t="e">
        <f>[1]Sheet1!A365</f>
        <v>#REF!</v>
      </c>
      <c r="B365" s="113" t="s">
        <v>142</v>
      </c>
      <c r="C365" s="114"/>
      <c r="D365" s="111" t="s">
        <v>143</v>
      </c>
      <c r="E365" s="112"/>
      <c r="F365" s="113" t="s">
        <v>144</v>
      </c>
      <c r="G365" s="114"/>
      <c r="H365" s="111" t="s">
        <v>145</v>
      </c>
      <c r="I365" s="112"/>
      <c r="J365" s="113" t="s">
        <v>146</v>
      </c>
      <c r="K365" s="114"/>
      <c r="L365" s="111" t="s">
        <v>147</v>
      </c>
      <c r="M365" s="112"/>
      <c r="N365" s="113" t="s">
        <v>148</v>
      </c>
      <c r="O365" s="114"/>
      <c r="P365" s="111" t="s">
        <v>149</v>
      </c>
      <c r="Q365" s="112"/>
      <c r="R365" s="113" t="s">
        <v>150</v>
      </c>
      <c r="S365" s="114"/>
      <c r="T365" s="111" t="s">
        <v>151</v>
      </c>
      <c r="U365" s="112"/>
      <c r="V365" s="113" t="s">
        <v>2</v>
      </c>
      <c r="W365" s="114"/>
      <c r="Y365" s="2"/>
      <c r="AG365" s="98"/>
    </row>
    <row r="366" spans="1:33" ht="15.75" thickBot="1" x14ac:dyDescent="0.3">
      <c r="A366" s="2" t="e">
        <f>[1]Sheet1!A366</f>
        <v>#REF!</v>
      </c>
      <c r="B366" s="50" t="e">
        <f t="shared" ref="B366" si="2577">MID(A365,N372-3,4)</f>
        <v>#REF!</v>
      </c>
      <c r="C366" s="51" t="e">
        <f t="shared" ref="C366" si="2578">MID(A365,N372+3,5)</f>
        <v>#REF!</v>
      </c>
      <c r="D366" s="53" t="e">
        <f t="shared" ref="D366" si="2579">MID(A366,O372-3,4)</f>
        <v>#REF!</v>
      </c>
      <c r="E366" s="54" t="e">
        <f t="shared" ref="E366" si="2580">MID(A366,O372+3,5)</f>
        <v>#REF!</v>
      </c>
      <c r="F366" s="50" t="e">
        <f t="shared" ref="F366" si="2581">MID(A365,N373-3,4)</f>
        <v>#REF!</v>
      </c>
      <c r="G366" s="51" t="e">
        <f t="shared" ref="G366" si="2582">MID(A365,N373+3,5)</f>
        <v>#REF!</v>
      </c>
      <c r="H366" s="53" t="e">
        <f t="shared" ref="H366" si="2583">MID(A366,O373-3,4)</f>
        <v>#REF!</v>
      </c>
      <c r="I366" s="54" t="e">
        <f t="shared" ref="I366" si="2584">MID(A366,O373+3,5)</f>
        <v>#REF!</v>
      </c>
      <c r="J366" s="50" t="e">
        <f t="shared" ref="J366" si="2585">MID(A365,N374-3,4)</f>
        <v>#REF!</v>
      </c>
      <c r="K366" s="51" t="e">
        <f t="shared" ref="K366" si="2586">MID(A365,N374+3,5)</f>
        <v>#REF!</v>
      </c>
      <c r="L366" s="53" t="e">
        <f t="shared" ref="L366" si="2587">MID(A366,O374-3,4)</f>
        <v>#REF!</v>
      </c>
      <c r="M366" s="54" t="e">
        <f t="shared" ref="M366" si="2588">MID(A366,O374+3,5)</f>
        <v>#REF!</v>
      </c>
      <c r="N366" s="50" t="e">
        <f t="shared" ref="N366" si="2589">MID(A365,N375-3,4)</f>
        <v>#REF!</v>
      </c>
      <c r="O366" s="51" t="e">
        <f t="shared" ref="O366" si="2590">MID(A365,N375+3,5)</f>
        <v>#REF!</v>
      </c>
      <c r="P366" s="53" t="e">
        <f t="shared" ref="P366" si="2591">MID(A366,O375-3,4)</f>
        <v>#REF!</v>
      </c>
      <c r="Q366" s="54" t="e">
        <f t="shared" ref="Q366" si="2592">MID(A366,O375+3,5)</f>
        <v>#REF!</v>
      </c>
      <c r="R366" s="50" t="e">
        <f t="shared" ref="R366" si="2593">MID(A365,N376-3,4)</f>
        <v>#REF!</v>
      </c>
      <c r="S366" s="51" t="e">
        <f t="shared" ref="S366" si="2594">MID(A365,N376+3,5)</f>
        <v>#REF!</v>
      </c>
      <c r="T366" s="53" t="e">
        <f t="shared" ref="T366" si="2595">MID(A366,O376-3,4)</f>
        <v>#REF!</v>
      </c>
      <c r="U366" s="54" t="e">
        <f t="shared" ref="U366" si="2596">MID(A366,O376+3,5)</f>
        <v>#REF!</v>
      </c>
      <c r="V366" s="50" t="e">
        <f t="shared" ref="V366" si="2597">MID(A369,N377-2,3)</f>
        <v>#REF!</v>
      </c>
      <c r="W366" s="51" t="e">
        <f t="shared" ref="W366" si="2598">MID(A369,N377+3,5)</f>
        <v>#REF!</v>
      </c>
      <c r="AG366" s="98"/>
    </row>
    <row r="367" spans="1:33" ht="29.25" thickBot="1" x14ac:dyDescent="0.3">
      <c r="A367" s="2" t="e">
        <f>[1]Sheet1!A367</f>
        <v>#REF!</v>
      </c>
      <c r="B367" s="50" t="e">
        <f t="shared" ref="B367:B430" si="2599">SUBSTITUTE(B366,CHAR(10),"")</f>
        <v>#REF!</v>
      </c>
      <c r="C367" s="52" t="e">
        <f t="shared" ref="C367:C430" si="2600">SUBSTITUTE(SUBSTITUTE(C366,CHAR(10),""),"/"," / ")</f>
        <v>#REF!</v>
      </c>
      <c r="D367" s="50" t="e">
        <f t="shared" ref="D367:V367" si="2601">SUBSTITUTE(D366,CHAR(10),"")</f>
        <v>#REF!</v>
      </c>
      <c r="E367" s="52" t="e">
        <f t="shared" ref="E367:E430" si="2602">SUBSTITUTE(SUBSTITUTE(E366,CHAR(10),""),"/"," / ")</f>
        <v>#REF!</v>
      </c>
      <c r="F367" s="50" t="e">
        <f t="shared" ref="F367:X367" si="2603">SUBSTITUTE(F366,CHAR(10),"")</f>
        <v>#REF!</v>
      </c>
      <c r="G367" s="52" t="e">
        <f t="shared" ref="G367:G430" si="2604">SUBSTITUTE(SUBSTITUTE(G366,CHAR(10),""),"/"," / ")</f>
        <v>#REF!</v>
      </c>
      <c r="H367" s="50" t="e">
        <f t="shared" ref="H367:Z367" si="2605">SUBSTITUTE(H366,CHAR(10),"")</f>
        <v>#REF!</v>
      </c>
      <c r="I367" s="52" t="e">
        <f t="shared" ref="I367:I430" si="2606">SUBSTITUTE(SUBSTITUTE(I366,CHAR(10),""),"/"," / ")</f>
        <v>#REF!</v>
      </c>
      <c r="J367" s="50" t="e">
        <f t="shared" ref="J367:AB367" si="2607">SUBSTITUTE(J366,CHAR(10),"")</f>
        <v>#REF!</v>
      </c>
      <c r="K367" s="52" t="e">
        <f t="shared" ref="K367:K430" si="2608">SUBSTITUTE(SUBSTITUTE(K366,CHAR(10),""),"/"," / ")</f>
        <v>#REF!</v>
      </c>
      <c r="L367" s="50" t="e">
        <f t="shared" ref="L367:AD367" si="2609">SUBSTITUTE(L366,CHAR(10),"")</f>
        <v>#REF!</v>
      </c>
      <c r="M367" s="52" t="e">
        <f t="shared" ref="M367:M430" si="2610">SUBSTITUTE(SUBSTITUTE(M366,CHAR(10),""),"/"," / ")</f>
        <v>#REF!</v>
      </c>
      <c r="N367" s="50" t="e">
        <f t="shared" ref="N367:AF367" si="2611">SUBSTITUTE(N366,CHAR(10),"")</f>
        <v>#REF!</v>
      </c>
      <c r="O367" s="52" t="e">
        <f t="shared" ref="O367:O430" si="2612">SUBSTITUTE(SUBSTITUTE(O366,CHAR(10),""),"/"," / ")</f>
        <v>#REF!</v>
      </c>
      <c r="P367" s="50" t="e">
        <f t="shared" ref="P367:AF367" si="2613">SUBSTITUTE(P366,CHAR(10),"")</f>
        <v>#REF!</v>
      </c>
      <c r="Q367" s="52" t="e">
        <f t="shared" ref="Q367:Q430" si="2614">SUBSTITUTE(SUBSTITUTE(Q366,CHAR(10),""),"/"," / ")</f>
        <v>#REF!</v>
      </c>
      <c r="R367" s="50" t="e">
        <f t="shared" ref="R367:AF367" si="2615">SUBSTITUTE(R366,CHAR(10),"")</f>
        <v>#REF!</v>
      </c>
      <c r="S367" s="52" t="e">
        <f t="shared" ref="S367:S430" si="2616">SUBSTITUTE(SUBSTITUTE(S366,CHAR(10),""),"/"," / ")</f>
        <v>#REF!</v>
      </c>
      <c r="T367" s="50" t="e">
        <f t="shared" ref="T367:AF367" si="2617">SUBSTITUTE(T366,CHAR(10),"")</f>
        <v>#REF!</v>
      </c>
      <c r="U367" s="52" t="e">
        <f t="shared" ref="U367:U430" si="2618">SUBSTITUTE(SUBSTITUTE(U366,CHAR(10),""),"/"," / ")</f>
        <v>#REF!</v>
      </c>
      <c r="V367" s="50" t="e">
        <f t="shared" ref="V367:AF367" si="2619">SUBSTITUTE(V366,CHAR(10),"")</f>
        <v>#REF!</v>
      </c>
      <c r="W367" s="52" t="e">
        <f t="shared" ref="W367:W430" si="2620">SUBSTITUTE(SUBSTITUTE(W366,CHAR(10),""),"/"," / ")</f>
        <v>#REF!</v>
      </c>
      <c r="Y367" s="86" t="s">
        <v>206</v>
      </c>
      <c r="Z367" s="122" t="e">
        <f t="shared" ref="Z367:Z430" si="2621">FIND(",",A368)</f>
        <v>#REF!</v>
      </c>
      <c r="AG367" s="98"/>
    </row>
    <row r="368" spans="1:33" ht="15.75" customHeight="1" thickBot="1" x14ac:dyDescent="0.3">
      <c r="A368" s="2" t="e">
        <f>SUBSTITUTE([1]Sheet1!A368,"/","7")</f>
        <v>#REF!</v>
      </c>
      <c r="B368" s="109" t="str">
        <f>IFERROR(VLOOKUP("*"&amp;Sheet1!B367&amp;" -"&amp;Sheet1!C367&amp;"*",Tabela3[[x]:[c]],1,FALSE),"0% -Sem Serviço")</f>
        <v>0% -Sem Serviço</v>
      </c>
      <c r="C368" s="110"/>
      <c r="D368" s="109" t="str">
        <f>IFERROR(VLOOKUP("*"&amp;Sheet1!D367&amp;" -"&amp;Sheet1!E367&amp;"*",Tabela3[[x]:[c]],1,FALSE),"0% -Sem Serviço")</f>
        <v>0% -Sem Serviço</v>
      </c>
      <c r="E368" s="110"/>
      <c r="F368" s="109" t="str">
        <f>IFERROR(VLOOKUP("*"&amp;Sheet1!F367&amp;" -"&amp;Sheet1!G367&amp;"*",Tabela3[[x]:[c]],1,FALSE),"0% -Sem Serviço")</f>
        <v>0% -Sem Serviço</v>
      </c>
      <c r="G368" s="110"/>
      <c r="H368" s="109" t="str">
        <f>IFERROR(VLOOKUP("*"&amp;Sheet1!H367&amp;" -"&amp;Sheet1!I367&amp;"*",Tabela3[[x]:[c]],1,FALSE),"0% -Sem Serviço")</f>
        <v>0% -Sem Serviço</v>
      </c>
      <c r="I368" s="110"/>
      <c r="J368" s="109" t="str">
        <f>IFERROR(VLOOKUP("*"&amp;Sheet1!J367&amp;" -"&amp;Sheet1!K367&amp;"*",Tabela3[[x]:[c]],1,FALSE),"0% -Sem Serviço")</f>
        <v>0% -Sem Serviço</v>
      </c>
      <c r="K368" s="110"/>
      <c r="L368" s="109" t="str">
        <f>IFERROR(VLOOKUP("*"&amp;Sheet1!L367&amp;" -"&amp;Sheet1!M367&amp;"*",Tabela3[[x]:[c]],1,FALSE),"0% -Sem Serviço")</f>
        <v>0% -Sem Serviço</v>
      </c>
      <c r="M368" s="110"/>
      <c r="N368" s="109" t="str">
        <f>IFERROR(VLOOKUP("*"&amp;Sheet1!N367&amp;" -"&amp;Sheet1!O367&amp;"*",Tabela3[[x]:[c]],1,FALSE),"0% -Sem Serviço")</f>
        <v>0% -Sem Serviço</v>
      </c>
      <c r="O368" s="110"/>
      <c r="P368" s="109" t="str">
        <f>IFERROR(VLOOKUP("*"&amp;Sheet1!P367&amp;" -"&amp;Sheet1!Q367&amp;"*",Tabela3[[x]:[c]],1,FALSE),"0% -Sem Serviço")</f>
        <v>0% -Sem Serviço</v>
      </c>
      <c r="Q368" s="110"/>
      <c r="R368" s="109" t="str">
        <f>IFERROR(VLOOKUP("*"&amp;Sheet1!R367&amp;" -"&amp;Sheet1!S367&amp;"*",Tabela3[[x]:[c]],1,FALSE),"0% -Sem Serviço")</f>
        <v>0% -Sem Serviço</v>
      </c>
      <c r="S368" s="110"/>
      <c r="T368" s="109" t="str">
        <f>IFERROR(VLOOKUP("*"&amp;Sheet1!T367&amp;" -"&amp;Sheet1!U367&amp;"*",Tabela3[[x]:[c]],1,FALSE),"0% -Sem Serviço")</f>
        <v>0% -Sem Serviço</v>
      </c>
      <c r="U368" s="110"/>
      <c r="V368" s="109" t="str">
        <f>IFERROR(VLOOKUP("*"&amp;Sheet1!V367&amp;" -"&amp;Sheet1!W367&amp;"*",Tabela2[[x]:[c]],1,FALSE),"0% -Sem Serviço")</f>
        <v>0% -Sem Serviço</v>
      </c>
      <c r="W368" s="110"/>
      <c r="Y368" s="87" t="e">
        <f t="shared" ref="Y368:Y399" si="2622">MID(A368,1,Z367-1)&amp;""&amp;MID(A368,Z367,3)</f>
        <v>#REF!</v>
      </c>
      <c r="Z368" s="123"/>
      <c r="AG368" s="98"/>
    </row>
    <row r="369" spans="1:33" ht="32.25" thickBot="1" x14ac:dyDescent="0.3">
      <c r="A369" s="2" t="e">
        <f>SUBSTITUTE([1]Sheet1!A369,"/","7")</f>
        <v>#REF!</v>
      </c>
      <c r="B369" s="49" t="s">
        <v>183</v>
      </c>
      <c r="C369" s="48" t="e">
        <f t="shared" ref="C369:C400" si="2623">IF($A$15="Manter",IF(B370=0,"Sem Impressão",IF(IFERROR(FIND("P",B370),0)&gt;0,"Preto",IF(IFERROR(FIND("S",B370),0)&gt;0,"Sem Impressão",IF(IFERROR(FIND("C",B370),0)&gt;0,"Cinza",IF(IFERROR(FIND("V",B370),0)&gt;0,"Vermelho",IF(IFERROR(FIND("A",B370),0)&gt;0,"Azul",IF(IFERROR(FIND("D",B370),0)&gt;0,"Dourado",IF(IFERROR(FIND("B",B370),0)&gt;0,"Branco","Sem Impressão")))))))),$A$15)</f>
        <v>#REF!</v>
      </c>
      <c r="D369" s="47" t="s">
        <v>184</v>
      </c>
      <c r="E369" s="48" t="e">
        <f t="shared" ref="E369:E400" si="2624">IF($A$16="Manter",IF(C370=0,"Sem Impressão",IF(IFERROR(FIND("P",C370),0)&gt;0,"Preto",IF(IFERROR(FIND("S",C370),0)&gt;0,"Sem Impressão",IF(IFERROR(FIND("C",C370),0)&gt;0,"Cinza",IF(IFERROR(FIND("V",C370),0)&gt;0,"Vermelho",IF(IFERROR(FIND("A",C370),0)&gt;0,"Azul",IF(IFERROR(FIND("D",C370),0)&gt;0,"Dourado",IF(IFERROR(FIND("B",C370),0)&gt;0,"Branco","Sem Impressão")))))))),$A$16)</f>
        <v>#REF!</v>
      </c>
      <c r="F369" s="47" t="s">
        <v>185</v>
      </c>
      <c r="G369" s="48" t="e">
        <f t="shared" ref="G369:G400" si="2625">IF($A$17="Manter",IF(D370=0,"Sem Impressão",IF(IFERROR(FIND("P",D370),0)&gt;0,"Preto",IF(IFERROR(FIND("S",D370),0)&gt;0,"Sem Impressão",IF(IFERROR(FIND("C",D370),0)&gt;0,"Cinza",IF(IFERROR(FIND("V",D370),0)&gt;0,"Vermelho",IF(IFERROR(FIND("A",D370),0)&gt;0,"Azul",IF(IFERROR(FIND("D",D370),0)&gt;0,"Dourado",IF(IFERROR(FIND("B",D370),0)&gt;0,"Branco","Sem Impressão")))))))),$A$17)</f>
        <v>#REF!</v>
      </c>
      <c r="H369" s="47" t="s">
        <v>186</v>
      </c>
      <c r="I369" s="48" t="e">
        <f t="shared" ref="I369:I400" si="2626">IF($A$18="Manter",IF(E370=0,"Sem Impressão",IF(IFERROR(FIND("P",E370),0)&gt;0,"Preto",IF(IFERROR(FIND("S",E370),0)&gt;0,"Sem Impressão",IF(IFERROR(FIND("C",E370),0)&gt;0,"Cinza",IF(IFERROR(FIND("V",E370),0)&gt;0,"Vermelho",IF(IFERROR(FIND("A",E370),0)&gt;0,"Azul",IF(IFERROR(FIND("D",E370),0)&gt;0,"Dourado",IF(IFERROR(FIND("B",E370),0)&gt;0,"Branco","Sem Impressão")))))))),$A$18)</f>
        <v>#REF!</v>
      </c>
      <c r="J369" s="47" t="s">
        <v>187</v>
      </c>
      <c r="K369" s="48" t="e">
        <f t="shared" ref="K369:K400" si="2627">IF($A$19="Manter",IF(F370=0,"Sem Impressão",IF(IFERROR(FIND("P",F370),0)&gt;0,"Preto",IF(IFERROR(FIND("S",F370),0)&gt;0,"Sem Impressão",IF(IFERROR(FIND("C",F370),0)&gt;0,"Cinza",IF(IFERROR(FIND("V",F370),0)&gt;0,"Vermelho",IF(IFERROR(FIND("A",F370),0)&gt;0,"Azul",IF(IFERROR(FIND("D",F370),0)&gt;0,"Dourado",IF(IFERROR(FIND("B",F370),0)&gt;0,"Branco","Sem Impressão")))))))),$A$19)</f>
        <v>#REF!</v>
      </c>
      <c r="L369" s="47" t="s">
        <v>188</v>
      </c>
      <c r="M369" s="48" t="e">
        <f t="shared" ref="M369:M400" si="2628">IF($A$20="Manter",IF(G370=0,"Sem Impressão",IF(IFERROR(FIND("P",G370),0)&gt;0,"Preto",IF(IFERROR(FIND("S",G370),0)&gt;0,"Sem Impressão",IF(IFERROR(FIND("C",G370),0)&gt;0,"Cinza",IF(IFERROR(FIND("V",G370),0)&gt;0,"Vermelho",IF(IFERROR(FIND("A",G370),0)&gt;0,"Azul",IF(IFERROR(FIND("D",G370),0)&gt;0,"Dourado",IF(IFERROR(FIND("B",G370),0)&gt;0,"Branco","Sem Impressão")))))))),$A$20)</f>
        <v>#REF!</v>
      </c>
      <c r="N369" s="47" t="s">
        <v>189</v>
      </c>
      <c r="O369" s="48" t="e">
        <f t="shared" ref="O369:O400" si="2629">IF($A$21="Manter",IF(H370=0,"Sem Impressão",IF(IFERROR(FIND("P",H370),0)&gt;0,"Preto",IF(IFERROR(FIND("S",H370),0)&gt;0,"Sem Impressão",IF(IFERROR(FIND("C",H370),0)&gt;0,"Cinza",IF(IFERROR(FIND("V",H370),0)&gt;0,"Vermelho",IF(IFERROR(FIND("A",H370),0)&gt;0,"Azul",IF(IFERROR(FIND("D",H370),0)&gt;0,"Dourado",IF(IFERROR(FIND("B",H370),0)&gt;0,"Branco","Sem Impressão")))))))),$A$21)</f>
        <v>#REF!</v>
      </c>
      <c r="AG369" s="98"/>
    </row>
    <row r="370" spans="1:33" ht="18.75" customHeight="1" thickBot="1" x14ac:dyDescent="0.3">
      <c r="A370" s="2" t="e">
        <f>[1]Sheet1!A370</f>
        <v>#REF!</v>
      </c>
      <c r="B370" s="49" t="e">
        <f>[1]Sheet1!B370</f>
        <v>#REF!</v>
      </c>
      <c r="C370" s="49" t="e">
        <f>[1]Sheet1!C370</f>
        <v>#REF!</v>
      </c>
      <c r="D370" s="49" t="e">
        <f>[1]Sheet1!D370</f>
        <v>#REF!</v>
      </c>
      <c r="E370" s="49" t="e">
        <f>[1]Sheet1!E370</f>
        <v>#REF!</v>
      </c>
      <c r="F370" s="49" t="e">
        <f>[1]Sheet1!F370</f>
        <v>#REF!</v>
      </c>
      <c r="G370" s="49" t="e">
        <f>[1]Sheet1!G370</f>
        <v>#REF!</v>
      </c>
      <c r="H370" s="49" t="e">
        <f>[1]Sheet1!H370</f>
        <v>#REF!</v>
      </c>
      <c r="L370" s="1"/>
      <c r="N370" s="1"/>
      <c r="P370" s="43"/>
      <c r="Q370" s="1"/>
      <c r="R370" s="1" t="s">
        <v>181</v>
      </c>
      <c r="S370" s="100" t="s">
        <v>153</v>
      </c>
      <c r="T370" s="64" t="s">
        <v>7</v>
      </c>
      <c r="U370" s="64" t="s">
        <v>4</v>
      </c>
      <c r="V370" s="65" t="s">
        <v>152</v>
      </c>
      <c r="AG370" s="98"/>
    </row>
    <row r="371" spans="1:33" ht="18.75" customHeight="1" thickBot="1" x14ac:dyDescent="0.3">
      <c r="A371" s="2" t="e">
        <f>[1]Sheet1!A371</f>
        <v>#REF!</v>
      </c>
      <c r="B371" s="43"/>
      <c r="C371" s="83" t="s">
        <v>202</v>
      </c>
      <c r="D371" s="83" t="s">
        <v>203</v>
      </c>
      <c r="E371" s="83" t="s">
        <v>204</v>
      </c>
      <c r="F371" s="84" t="s">
        <v>205</v>
      </c>
      <c r="G371" s="103" t="s">
        <v>155</v>
      </c>
      <c r="H371" s="69" t="s">
        <v>7</v>
      </c>
      <c r="I371" s="69" t="s">
        <v>3</v>
      </c>
      <c r="J371" s="69" t="s">
        <v>4</v>
      </c>
      <c r="K371" s="70" t="s">
        <v>6</v>
      </c>
      <c r="L371" s="94" t="s">
        <v>154</v>
      </c>
      <c r="M371" s="64" t="s">
        <v>139</v>
      </c>
      <c r="N371" s="64" t="s">
        <v>140</v>
      </c>
      <c r="O371" s="65" t="s">
        <v>141</v>
      </c>
      <c r="P371" s="1"/>
      <c r="Q371" s="1"/>
      <c r="R371" s="1"/>
      <c r="S371" s="101"/>
      <c r="T371" s="45">
        <v>1</v>
      </c>
      <c r="U371" s="45" t="e">
        <f t="shared" ref="U371" si="2630">FIND(" ",AD361)</f>
        <v>#REF!</v>
      </c>
      <c r="V371" s="66" t="e">
        <f t="shared" ref="V371" si="2631">FIND(CHAR(10),AD361)</f>
        <v>#REF!</v>
      </c>
      <c r="W371" s="119" t="s">
        <v>200</v>
      </c>
      <c r="X371" s="120"/>
      <c r="Y371" s="120"/>
      <c r="Z371" s="120"/>
      <c r="AA371" s="120"/>
      <c r="AB371" s="121"/>
      <c r="AG371" s="98"/>
    </row>
    <row r="372" spans="1:33" ht="18.75" customHeight="1" thickBot="1" x14ac:dyDescent="0.3">
      <c r="A372" s="2" t="e">
        <f>[1]Sheet1!A372</f>
        <v>#REF!</v>
      </c>
      <c r="B372" s="80" t="s">
        <v>201</v>
      </c>
      <c r="C372" s="81" t="e" cm="1">
        <f t="array" ref="C372">IF(AE373="Manter",IFERROR(IF(SUBSTITUTE(MID($A$10,AB372,AB373-AB372),CHAR(10),"")*1&gt;100,SUBSTITUTE(MID($A$10,AB372,AB373-AB372),CHAR(10),"")*1/100,SUBSTITUTE(MID($A$10,AB372,AB373-AB372),CHAR(10),"")*1),0),IF(AE373="Não",0,IF(AE373="Sim",_xlfn.IFS(AND(C358&gt;0,C358&lt;=22),0.5,AND(C358&gt;22,C358&lt;=32),0.7,AND(C358&gt;32,C358&lt;=40),0.7,AND(C358&gt;40,C358&lt;=50),0.9,C358&gt;50,1.5))))</f>
        <v>#REF!</v>
      </c>
      <c r="D372" s="81">
        <f t="shared" ref="D372" si="2632">IFERROR(IF(SUBSTITUTE(MID($A$10,AB373,AB374-AB373),CHAR(10),"")*1&gt;100,SUBSTITUTE(MID($A$10,AB373,AB374-AB373),CHAR(10),"")*1/100,SUBSTITUTE(MID($A$10,AB373,AB374-AB373),CHAR(10),"")*1),0)</f>
        <v>0</v>
      </c>
      <c r="E372" s="81">
        <f t="shared" ref="E372" si="2633">IFERROR(IF(SUBSTITUTE(MID($A$10,AB374,AB375-AB374),CHAR(10),"")*1&gt;100,SUBSTITUTE(MID($A$10,AB374,AB375-AB374),CHAR(10),"")*1/100,SUBSTITUTE(MID($A$10,AB374,AB375-AB374),CHAR(10),"")*1),0)</f>
        <v>0</v>
      </c>
      <c r="F372" s="82">
        <f t="shared" ref="F372" si="2634">IFERROR(IF(SUBSTITUTE(TRIM(MID($A$10,AB375,AB376-AB375)),CHAR(10),"")*1&gt;100,SUBSTITUTE(TRIM(MID($A$10,AB375,AB376-AB375)),CHAR(10),"")*1/100,SUBSTITUTE(TRIM(MID($A$10,AB375,AB376-AB375)),CHAR(10),"")*1),0)</f>
        <v>0</v>
      </c>
      <c r="G372" s="104"/>
      <c r="H372" s="44">
        <v>1</v>
      </c>
      <c r="I372" s="44" t="e">
        <f t="shared" ref="I372" si="2635">FIND(CHAR(10),A360)</f>
        <v>#REF!</v>
      </c>
      <c r="J372" s="44" t="e">
        <f t="shared" ref="J372" si="2636">FIND(" ",A360)</f>
        <v>#REF!</v>
      </c>
      <c r="K372" s="71"/>
      <c r="L372" s="95"/>
      <c r="M372" s="45">
        <v>1</v>
      </c>
      <c r="N372" s="45" t="e">
        <f t="shared" ref="N372" si="2637">FIND("%",A365)</f>
        <v>#REF!</v>
      </c>
      <c r="O372" s="66" t="e">
        <f t="shared" ref="O372" si="2638">FIND("%",A366)</f>
        <v>#REF!</v>
      </c>
      <c r="P372" s="106" t="s">
        <v>182</v>
      </c>
      <c r="Q372" s="74">
        <v>1</v>
      </c>
      <c r="R372" s="75" t="e">
        <f t="shared" ref="R372" si="2639">FIND(CHAR(10),A369,FIND(CHAR(10),A369)+1)</f>
        <v>#REF!</v>
      </c>
      <c r="S372" s="101"/>
      <c r="T372" s="45">
        <v>2</v>
      </c>
      <c r="U372" s="45" t="e">
        <f t="shared" ref="U372" si="2640">FIND(" ",AD361,FIND(" ",AD361)+1)</f>
        <v>#REF!</v>
      </c>
      <c r="V372" s="66" t="e">
        <f t="shared" ref="V372" si="2641">FIND(CHAR(10),AD361,FIND(CHAR(10),AD361)+1)</f>
        <v>#REF!</v>
      </c>
      <c r="W372" s="78"/>
      <c r="X372" s="46"/>
      <c r="Y372" s="46"/>
      <c r="Z372" s="46"/>
      <c r="AA372" s="46"/>
      <c r="AB372" s="54">
        <v>1</v>
      </c>
      <c r="AC372" s="64"/>
      <c r="AD372" s="64" t="s">
        <v>210</v>
      </c>
      <c r="AE372" s="64" t="s">
        <v>211</v>
      </c>
      <c r="AG372" s="98"/>
    </row>
    <row r="373" spans="1:33" ht="18.75" customHeight="1" thickBot="1" x14ac:dyDescent="0.3">
      <c r="A373" s="2" t="e">
        <f>[1]Sheet1!A373</f>
        <v>#REF!</v>
      </c>
      <c r="B373" s="100" t="s">
        <v>156</v>
      </c>
      <c r="C373" s="64" t="s">
        <v>0</v>
      </c>
      <c r="D373" s="64" t="s">
        <v>1</v>
      </c>
      <c r="E373" s="64"/>
      <c r="F373" s="65" t="s">
        <v>2</v>
      </c>
      <c r="G373" s="104"/>
      <c r="H373" s="44">
        <v>2</v>
      </c>
      <c r="I373" s="44" t="e">
        <f t="shared" ref="I373" si="2642">FIND(CHAR(10),A360,FIND(CHAR(10),A360)+1)</f>
        <v>#REF!</v>
      </c>
      <c r="J373" s="44" t="e">
        <f t="shared" ref="J373" si="2643">FIND(" ",A360,FIND(" ",A360)+1)</f>
        <v>#REF!</v>
      </c>
      <c r="K373" s="71" t="e">
        <f t="shared" ref="K373" si="2644">MID(A360,I373,I374-I373)</f>
        <v>#REF!</v>
      </c>
      <c r="L373" s="95"/>
      <c r="M373" s="45">
        <v>2</v>
      </c>
      <c r="N373" s="45" t="e">
        <f t="shared" ref="N373" si="2645">FIND("%",A365,FIND("%",A365)+1)</f>
        <v>#REF!</v>
      </c>
      <c r="O373" s="66" t="e">
        <f t="shared" ref="O373" si="2646">FIND("%",A366,FIND("%",A366)+1)</f>
        <v>#REF!</v>
      </c>
      <c r="P373" s="107"/>
      <c r="Q373" s="46">
        <v>2</v>
      </c>
      <c r="R373" s="54" t="e">
        <f t="shared" ref="R373" si="2647">FIND(CHAR(10),A369,FIND(CHAR(10),A369,FIND(CHAR(10),A369,FIND(CHAR(10),A369)+1)+1)+1)</f>
        <v>#REF!</v>
      </c>
      <c r="S373" s="101"/>
      <c r="T373" s="45">
        <v>3</v>
      </c>
      <c r="U373" s="45" t="e">
        <f t="shared" ref="U373" si="2648">FIND(" ",AD361,FIND(" ",AD361,FIND(" ",AD361)+1)+1)</f>
        <v>#REF!</v>
      </c>
      <c r="V373" s="66" t="e">
        <f t="shared" ref="V373" si="2649">FIND(CHAR(10),AD361,FIND(CHAR(10),AD361,FIND(CHAR(10),AD361)+1)+1)</f>
        <v>#REF!</v>
      </c>
      <c r="W373" s="78">
        <v>1</v>
      </c>
      <c r="X373" s="46" t="e">
        <f t="shared" ref="X373" si="2650">FIND(CHAR(10),A367)</f>
        <v>#REF!</v>
      </c>
      <c r="Y373" s="46" t="e">
        <f t="shared" ref="Y373" si="2651">X373</f>
        <v>#REF!</v>
      </c>
      <c r="Z373" s="46" t="e">
        <f t="shared" ref="Z373" si="2652">IF(Y373=Z372,"Não","Sim")</f>
        <v>#REF!</v>
      </c>
      <c r="AA373" s="46">
        <f t="shared" ref="AA373" si="2653">Z377-3</f>
        <v>-3</v>
      </c>
      <c r="AB373" s="54">
        <f t="shared" ref="AB373:AB374" si="2654">IFERROR(_xlfn.XLOOKUP(AA373,$W$16:$W$20,$Y$16:$Y$20),1)</f>
        <v>1</v>
      </c>
      <c r="AC373" s="64" t="s">
        <v>202</v>
      </c>
      <c r="AD373" s="64" t="e">
        <f>[1]Sheet1!$A$55</f>
        <v>#REF!</v>
      </c>
      <c r="AE373" s="64" t="e">
        <f>[1]Sheet1!$A$59</f>
        <v>#REF!</v>
      </c>
      <c r="AG373" s="98"/>
    </row>
    <row r="374" spans="1:33" ht="18.75" customHeight="1" thickBot="1" x14ac:dyDescent="0.3">
      <c r="A374" s="2" t="e">
        <f>[1]Sheet1!A374</f>
        <v>#REF!</v>
      </c>
      <c r="B374" s="101"/>
      <c r="C374" s="45" t="e">
        <f t="shared" ref="C374" si="2655">LEFT(A358,SEARCH(" ",A358))</f>
        <v>#REF!</v>
      </c>
      <c r="D374" s="45" t="e">
        <f t="shared" ref="D374:D405" si="2656">SUBSTITUTE(SUBSTITUTE(SUBSTITUTE(LEFT(C375,SEARCH(" ",C375)),".",",")," ",""),CHAR(10),"")*1</f>
        <v>#REF!</v>
      </c>
      <c r="E374" s="45"/>
      <c r="F374" s="66" t="e">
        <f t="shared" ref="F374:F405" si="2657">FIND(CHAR(10),C375)</f>
        <v>#REF!</v>
      </c>
      <c r="G374" s="104"/>
      <c r="H374" s="44">
        <v>3</v>
      </c>
      <c r="I374" s="44" t="e">
        <f t="shared" ref="I374" si="2658">FIND(CHAR(10),A360,FIND(CHAR(10),A360,FIND(CHAR(10),A360)+1)+1)</f>
        <v>#REF!</v>
      </c>
      <c r="J374" s="44" t="e">
        <f t="shared" ref="J374" si="2659">FIND(" ",A360,FIND(" ",A360,FIND(" ",A360)+1)+1)</f>
        <v>#REF!</v>
      </c>
      <c r="K374" s="71" t="e">
        <f t="shared" ref="K374:K405" si="2660">FIND(" ",K373)</f>
        <v>#REF!</v>
      </c>
      <c r="L374" s="95"/>
      <c r="M374" s="45">
        <v>3</v>
      </c>
      <c r="N374" s="45" t="e">
        <f t="shared" ref="N374" si="2661">FIND("%",A365,FIND("%",A365,FIND("%",A365)+1)+1)</f>
        <v>#REF!</v>
      </c>
      <c r="O374" s="66" t="e">
        <f t="shared" ref="O374" si="2662">FIND("%",A366,FIND("%",A366,FIND("%",A366)+1)+1)</f>
        <v>#REF!</v>
      </c>
      <c r="P374" s="107"/>
      <c r="Q374" s="46">
        <v>3</v>
      </c>
      <c r="R374" s="54" t="e">
        <f t="shared" ref="R374" si="2663">FIND(CHAR(10),A369,FIND(CHAR(10),A369,FIND(CHAR(10),A369,FIND(CHAR(10),A369,FIND(CHAR(10),A369,FIND(CHAR(10),A369)+1)+1)+1)+1)+1)</f>
        <v>#REF!</v>
      </c>
      <c r="S374" s="101"/>
      <c r="T374" s="45">
        <v>4</v>
      </c>
      <c r="U374" s="45" t="e">
        <f t="shared" ref="U374" si="2664">FIND(" ",AD361,FIND(" ",AD361,FIND(" ",AD361,FIND(" ",AD361)+1)+1)+1)</f>
        <v>#REF!</v>
      </c>
      <c r="V374" s="66" t="e">
        <f t="shared" ref="V374" si="2665">FIND(CHAR(10),AD361,FIND(CHAR(10),AD361,FIND(CHAR(10),AD361,FIND(CHAR(10),AD361)+1)+1)+1)</f>
        <v>#REF!</v>
      </c>
      <c r="W374" s="78">
        <v>2</v>
      </c>
      <c r="X374" s="46" t="e">
        <f t="shared" ref="X374" si="2666">FIND(CHAR(10),A367,X373+1)</f>
        <v>#REF!</v>
      </c>
      <c r="Y374" s="46" t="e">
        <f t="shared" ref="Y374" si="2667">IFERROR(X374,X373)</f>
        <v>#REF!</v>
      </c>
      <c r="Z374" s="46" t="e">
        <f t="shared" ref="Z374:Z376" si="2668">IF(Y374=Y373,"Não","Sim")</f>
        <v>#REF!</v>
      </c>
      <c r="AA374" s="46">
        <f t="shared" ref="AA374" si="2669">Z377-2</f>
        <v>-2</v>
      </c>
      <c r="AB374" s="54">
        <f t="shared" si="2654"/>
        <v>1</v>
      </c>
      <c r="AC374" s="64" t="s">
        <v>207</v>
      </c>
      <c r="AD374" s="64" t="e">
        <f>[1]Sheet1!$A$56</f>
        <v>#REF!</v>
      </c>
      <c r="AE374" s="64" t="e">
        <f>[1]Sheet1!$A$60</f>
        <v>#REF!</v>
      </c>
      <c r="AG374" s="98"/>
    </row>
    <row r="375" spans="1:33" ht="18.75" customHeight="1" thickBot="1" x14ac:dyDescent="0.3">
      <c r="A375" s="2" t="e">
        <f>[1]Sheet1!A375</f>
        <v>#REF!</v>
      </c>
      <c r="B375" s="101"/>
      <c r="C375" s="45" t="e">
        <f t="shared" ref="C375" si="2670">TRIM(MID(A358,LEN(C374),50))</f>
        <v>#REF!</v>
      </c>
      <c r="D375" s="45" t="e">
        <f t="shared" ref="D375:D406" si="2671">D374+1-1</f>
        <v>#REF!</v>
      </c>
      <c r="E375" s="45"/>
      <c r="F375" s="66" t="e">
        <f t="shared" ref="F375" si="2672">TRIM(MID(C375,LEN(F377),F374-LEN(D375)))</f>
        <v>#REF!</v>
      </c>
      <c r="G375" s="104"/>
      <c r="H375" s="44">
        <v>4</v>
      </c>
      <c r="I375" s="44" t="e">
        <f t="shared" ref="I375" si="2673">FIND(CHAR(10),A360,FIND(CHAR(10),A360,FIND(CHAR(10),A360,FIND(CHAR(10),A360)+1)+1)+1)</f>
        <v>#REF!</v>
      </c>
      <c r="J375" s="44" t="e">
        <f t="shared" ref="J375" si="2674">FIND(" ",A360,FIND(" ",A360,FIND(" ",A360,FIND(" ",A360)+1)+1)+1)</f>
        <v>#REF!</v>
      </c>
      <c r="K375" s="71"/>
      <c r="L375" s="95"/>
      <c r="M375" s="45">
        <v>4</v>
      </c>
      <c r="N375" s="45" t="e">
        <f t="shared" ref="N375" si="2675">FIND("%",A365,FIND("%",A365,FIND("%",A365,FIND("%",A365)+1)+1)+1)</f>
        <v>#REF!</v>
      </c>
      <c r="O375" s="66" t="e">
        <f t="shared" ref="O375" si="2676">FIND("%",A366,FIND("%",A366,FIND("%",A366,FIND("%",A366)+1)+1)+1)</f>
        <v>#REF!</v>
      </c>
      <c r="P375" s="107"/>
      <c r="Q375" s="46">
        <v>4</v>
      </c>
      <c r="R375" s="54" t="e">
        <f t="shared" ref="R375" si="2677">FIND(CHAR(10),A369,FIND(CHAR(10),A369,FIND(CHAR(10),A369,FIND(CHAR(10),A369,FIND(CHAR(10),A369,FIND(CHAR(10),A369,FIND(CHAR(10),A369,FIND(CHAR(10),A369)+1)+1)+1)+1)+1)+1)+1)</f>
        <v>#REF!</v>
      </c>
      <c r="S375" s="101"/>
      <c r="T375" s="45">
        <v>5</v>
      </c>
      <c r="U375" s="45" t="e">
        <f t="shared" ref="U375" si="2678">FIND(" ",AD361,FIND(" ",AD361,FIND(" ",AD361,FIND(" ",AD361,FIND(" ",AD361)+1)+1)+1)+1)</f>
        <v>#REF!</v>
      </c>
      <c r="V375" s="66" t="e">
        <f t="shared" ref="V375" si="2679">FIND(CHAR(10),AD361,FIND(CHAR(10),AD361,FIND(CHAR(10),AD361,FIND(CHAR(10),AD361,FIND(CHAR(10),AD361)+1)+1)+1)+1)</f>
        <v>#REF!</v>
      </c>
      <c r="W375" s="78">
        <v>3</v>
      </c>
      <c r="X375" s="46" t="e">
        <f t="shared" ref="X375" si="2680">FIND(CHAR(10),A367,X374+1)</f>
        <v>#REF!</v>
      </c>
      <c r="Y375" s="46" t="e">
        <f t="shared" ref="Y375" si="2681">IFERROR(X375,IFERROR(X374,X373))</f>
        <v>#REF!</v>
      </c>
      <c r="Z375" s="46" t="e">
        <f t="shared" si="2668"/>
        <v>#REF!</v>
      </c>
      <c r="AA375" s="46">
        <f t="shared" ref="AA375" si="2682">Z377-1</f>
        <v>-1</v>
      </c>
      <c r="AB375" s="54" t="e">
        <f t="shared" ref="AB375:AB376" si="2683">_xlfn.XLOOKUP(AA375,$W$16:$W$20,$Y$16:$Y$20)</f>
        <v>#N/A</v>
      </c>
      <c r="AC375" s="64" t="s">
        <v>208</v>
      </c>
      <c r="AD375" s="64" t="e">
        <f>[1]Sheet1!$A$57</f>
        <v>#REF!</v>
      </c>
      <c r="AE375" s="64" t="e">
        <f>[1]Sheet1!$A$61</f>
        <v>#REF!</v>
      </c>
      <c r="AG375" s="98"/>
    </row>
    <row r="376" spans="1:33" ht="18.75" customHeight="1" x14ac:dyDescent="0.25">
      <c r="A376" s="2" t="e">
        <f>[1]Sheet1!A376</f>
        <v>#REF!</v>
      </c>
      <c r="B376" s="101"/>
      <c r="C376" s="45" t="e">
        <f t="shared" ref="C376" si="2684">SUBSTITUTE(SUBSTITUTE(SUBSTITUTE(C374,CHAR(10),"")," ",""),".",",")*1</f>
        <v>#REF!</v>
      </c>
      <c r="D376" s="45"/>
      <c r="E376" s="45"/>
      <c r="F376" s="66" t="e">
        <f t="shared" ref="F376:F407" si="2685">SUBSTITUTE(SUBSTITUTE(SUBSTITUTE(F375,CHAR(10),"")," ",""),".",",")*1</f>
        <v>#REF!</v>
      </c>
      <c r="G376" s="104"/>
      <c r="H376" s="44">
        <v>5</v>
      </c>
      <c r="I376" s="44" t="e">
        <f t="shared" ref="I376" si="2686">FIND(CHAR(10),A360,FIND(CHAR(10),A360,FIND(CHAR(10),A360,FIND(CHAR(10),A360,FIND(CHAR(10),A360)+1)+1)+1)+1)</f>
        <v>#REF!</v>
      </c>
      <c r="J376" s="44" t="e">
        <f t="shared" ref="J376" si="2687">FIND(" ",A360,FIND(" ",A360,FIND(" ",A360,FIND(" ",A360,FIND(" ",A360)+1)+1)+1)+1)</f>
        <v>#REF!</v>
      </c>
      <c r="K376" s="71"/>
      <c r="L376" s="96"/>
      <c r="M376" s="45">
        <v>5</v>
      </c>
      <c r="N376" s="45" t="e">
        <f t="shared" ref="N376" si="2688">FIND("%",A365,FIND("%",A365,FIND("%",A365,FIND("%",A365,FIND("%",A365)+1)+1)+1)+1)</f>
        <v>#REF!</v>
      </c>
      <c r="O376" s="66" t="e">
        <f t="shared" ref="O376" si="2689">FIND("%",A366,FIND("%",A366,FIND("%",A366,FIND("%",A366,FIND("%",A366)+1)+1)+1)+1)</f>
        <v>#REF!</v>
      </c>
      <c r="P376" s="107"/>
      <c r="Q376" s="46">
        <v>5</v>
      </c>
      <c r="R376" s="54" t="e">
        <f t="shared" ref="R376" si="2690">FIND(CHAR(10),A369,FIND(CHAR(10),A369,FIND(CHAR(10),A369,FIND(CHAR(10),A369,FIND(CHAR(10),A369,FIND(CHAR(10),A369,FIND(CHAR(10),A369,FIND(CHAR(10),A369,FIND(CHAR(10),A369,FIND(CHAR(10),A369)+1)+1)+1)+1)+1)+1)+1)+1)+1)</f>
        <v>#REF!</v>
      </c>
      <c r="S376" s="101"/>
      <c r="T376" s="45">
        <v>6</v>
      </c>
      <c r="U376" s="45" t="e">
        <f t="shared" ref="U376" si="2691">FIND(" ",AD361,FIND(" ",AD361,FIND(" ",AD361,FIND(" ",AD361,FIND(" ",AD361,FIND(" ",AD361)+1)+1)+1)+1)+1)</f>
        <v>#REF!</v>
      </c>
      <c r="V376" s="66" t="e">
        <f t="shared" ref="V376" si="2692">FIND(CHAR(10),AD361,FIND(CHAR(10),AD361,FIND(CHAR(10),AD361,FIND(CHAR(10),AD361,FIND(CHAR(10),AD361,FIND(CHAR(10),AD361)+1)+1)+1)+1)+1)</f>
        <v>#REF!</v>
      </c>
      <c r="W376" s="78">
        <v>4</v>
      </c>
      <c r="X376" s="46" t="e">
        <f t="shared" ref="X376" si="2693">FIND(CHAR(10),A367,X375+1)</f>
        <v>#REF!</v>
      </c>
      <c r="Y376" s="46" t="e">
        <f t="shared" ref="Y376" si="2694">IFERROR(X377,IFERROR(X376,IFERROR(X375,IFERROR(X374,X373))))</f>
        <v>#REF!</v>
      </c>
      <c r="Z376" s="46" t="e">
        <f t="shared" si="2668"/>
        <v>#REF!</v>
      </c>
      <c r="AA376" s="46">
        <f t="shared" ref="AA376:AA407" si="2695">Z377</f>
        <v>0</v>
      </c>
      <c r="AB376" s="54" t="e">
        <f t="shared" si="2683"/>
        <v>#N/A</v>
      </c>
      <c r="AC376" s="64" t="s">
        <v>209</v>
      </c>
      <c r="AD376" s="64" t="e">
        <f>[1]Sheet1!$A$58</f>
        <v>#REF!</v>
      </c>
      <c r="AE376" s="64" t="e">
        <f>[1]Sheet1!$A$62</f>
        <v>#REF!</v>
      </c>
      <c r="AG376" s="98"/>
    </row>
    <row r="377" spans="1:33" ht="18.75" customHeight="1" thickBot="1" x14ac:dyDescent="0.3">
      <c r="A377" s="2" t="e">
        <f>[1]Sheet1!A377</f>
        <v>#REF!</v>
      </c>
      <c r="B377" s="102"/>
      <c r="C377" s="67"/>
      <c r="D377" s="67"/>
      <c r="E377" s="67"/>
      <c r="F377" s="68" t="e">
        <f t="shared" ref="F377" si="2696">LEFT(C375,SEARCH(" ",C375))</f>
        <v>#REF!</v>
      </c>
      <c r="G377" s="105"/>
      <c r="H377" s="72">
        <v>6</v>
      </c>
      <c r="I377" s="72" t="e">
        <f t="shared" ref="I377" si="2697">LEN(A360)</f>
        <v>#REF!</v>
      </c>
      <c r="J377" s="72"/>
      <c r="K377" s="73"/>
      <c r="L377" s="91" t="s">
        <v>2</v>
      </c>
      <c r="M377" s="92" t="s">
        <v>230</v>
      </c>
      <c r="N377" s="92" t="e">
        <f t="shared" ref="N377" si="2698">FIND("%",A369)</f>
        <v>#REF!</v>
      </c>
      <c r="O377" s="93"/>
      <c r="P377" s="108"/>
      <c r="Q377" s="76">
        <v>6</v>
      </c>
      <c r="R377" s="77" t="e">
        <f t="shared" ref="R377" si="2699">FIND(CHAR(10),A369,FIND(CHAR(10),A369,FIND(CHAR(10),A369,FIND(CHAR(10),A369,FIND(CHAR(10),A369,FIND(CHAR(10),A369,FIND(CHAR(10),A369,FIND(CHAR(10),A369,FIND(CHAR(10),A369,FIND(CHAR(10),A369,FIND(CHAR(10),A369)+1)+1)+1)+1)+1)+1)+1)+1)+1)+1)</f>
        <v>#REF!</v>
      </c>
      <c r="S377" s="102"/>
      <c r="T377" s="67">
        <v>7</v>
      </c>
      <c r="U377" s="67" t="e">
        <f t="shared" ref="U377" si="2700">FIND(" ",AD361,FIND(" ",AD361,FIND(" ",AD361,FIND(" ",AD361,FIND(" ",AD361,FIND(" ",AD361,FIND(" ",AD361)+1)+1)+1)+1)+1)+1)</f>
        <v>#REF!</v>
      </c>
      <c r="V377" s="68" t="e">
        <f t="shared" ref="V377" si="2701">FIND(CHAR(10),AD361,FIND(CHAR(10),AD361,FIND(CHAR(10),AD361,FIND(CHAR(10),AD361,FIND(CHAR(10),AD361,FIND(CHAR(10),AD361,FIND(CHAR(10),AD361)+1)+1)+1)+1)+1)+1)</f>
        <v>#REF!</v>
      </c>
      <c r="W377" s="79">
        <v>5</v>
      </c>
      <c r="X377" s="76" t="e">
        <f t="shared" ref="X377" si="2702">FIND(CHAR(10),A367,X376+1)</f>
        <v>#REF!</v>
      </c>
      <c r="Y377" s="76"/>
      <c r="Z377" s="76">
        <f t="shared" ref="Z377" si="2703">COUNTIF(Z373:Z376,"SIM")</f>
        <v>0</v>
      </c>
      <c r="AA377" s="76"/>
      <c r="AB377" s="77"/>
      <c r="AG377" s="98"/>
    </row>
    <row r="378" spans="1:33" ht="15.75" thickBot="1" x14ac:dyDescent="0.3">
      <c r="A378" s="2" t="e">
        <f>[1]Sheet1!A378</f>
        <v>#REF!</v>
      </c>
      <c r="B378" s="4"/>
      <c r="C378" s="4"/>
      <c r="D378" s="4"/>
      <c r="E378" s="21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21"/>
      <c r="Q378" s="4"/>
      <c r="R378" s="4"/>
      <c r="S378" s="4"/>
      <c r="T378" s="4"/>
      <c r="U378" s="4"/>
      <c r="V378" s="5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99"/>
    </row>
    <row r="379" spans="1:33" ht="24.75" thickTop="1" thickBot="1" x14ac:dyDescent="0.3">
      <c r="A379" s="2" t="e">
        <f>[1]Sheet1!A379</f>
        <v>#REF!</v>
      </c>
      <c r="B379" s="18" t="s">
        <v>0</v>
      </c>
      <c r="C379" s="16" t="e">
        <f t="shared" ref="C379" si="2704">IF(C397&gt;100,C397/10,C397)</f>
        <v>#REF!</v>
      </c>
      <c r="D379" s="15" t="s">
        <v>1</v>
      </c>
      <c r="E379" s="16" t="e">
        <f t="shared" ref="E379" si="2705">IF(D396&gt;100,D396/10,D396)</f>
        <v>#REF!</v>
      </c>
      <c r="F379" s="13" t="s">
        <v>2</v>
      </c>
      <c r="G379" s="14" t="e">
        <f t="shared" ref="G379" si="2706">IF(F397&gt;10,F397/10,F397)</f>
        <v>#REF!</v>
      </c>
      <c r="H379" s="3"/>
      <c r="I379" s="3"/>
      <c r="J379" s="3"/>
      <c r="K379" s="3"/>
      <c r="L379" s="3"/>
      <c r="M379" s="3"/>
      <c r="N379" s="3"/>
      <c r="O379" s="3"/>
      <c r="R379" s="3"/>
      <c r="S379" s="3"/>
      <c r="T379" s="3"/>
      <c r="U379" s="3"/>
      <c r="AG379" s="97">
        <v>19</v>
      </c>
    </row>
    <row r="380" spans="1:33" ht="30" thickTop="1" thickBot="1" x14ac:dyDescent="0.3">
      <c r="A380" s="2" t="e">
        <f>[1]Sheet1!A380</f>
        <v>#REF!</v>
      </c>
      <c r="B380" s="19" t="s">
        <v>5</v>
      </c>
      <c r="C380" s="63" t="e">
        <f t="shared" ref="C380:C411" si="2707">SUBSTITUTE(SUBSTITUTE(A380,CHAR(10),"")," ","")</f>
        <v>#REF!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R380" s="1"/>
      <c r="S380" s="1"/>
      <c r="T380" s="1"/>
      <c r="U380" s="1"/>
      <c r="AG380" s="98"/>
    </row>
    <row r="381" spans="1:33" ht="16.5" thickTop="1" thickBot="1" x14ac:dyDescent="0.3">
      <c r="A381" s="2" t="e">
        <f>[1]Sheet1!A381</f>
        <v>#REF!</v>
      </c>
      <c r="B381" s="22" t="s">
        <v>158</v>
      </c>
      <c r="C381" s="56" t="e">
        <f t="shared" ref="C381" si="2708">SUBSTITUTE(SUBSTITUTE(MID(A381,1,J393-1),CHAR(10),"")," ","")</f>
        <v>#REF!</v>
      </c>
      <c r="D381" s="23" t="s">
        <v>159</v>
      </c>
      <c r="E381" s="55" t="e">
        <f t="shared" ref="E381" si="2709">SUBSTITUTE(SUBSTITUTE(MID(A381,J393,I393-J393),CHAR(10),"")," ","")</f>
        <v>#REF!</v>
      </c>
      <c r="F381" s="6" t="s">
        <v>160</v>
      </c>
      <c r="G381" s="7" t="e">
        <f t="shared" ref="G381" si="2710">SUBSTITUTE(SUBSTITUTE(MID(A381,I393,J394-I393),CHAR(10),"")," ","")</f>
        <v>#REF!</v>
      </c>
      <c r="H381" s="9" t="s">
        <v>161</v>
      </c>
      <c r="I381" s="10" t="e">
        <f t="shared" ref="I381" si="2711">SUBSTITUTE(SUBSTITUTE(MID(A381,J394,I394-J394),CHAR(10),"")," ","")</f>
        <v>#REF!</v>
      </c>
      <c r="J381" s="6" t="s">
        <v>162</v>
      </c>
      <c r="K381" s="11" t="e">
        <f t="shared" ref="K381" si="2712">SUBSTITUTE(SUBSTITUTE(MID(A381,I394,J395-I394),CHAR(10),"")," ","")</f>
        <v>#REF!</v>
      </c>
      <c r="L381" s="8" t="s">
        <v>164</v>
      </c>
      <c r="M381" s="10" t="e">
        <f t="shared" ref="M381" si="2713">SUBSTITUTE(SUBSTITUTE(MID(K394,K395,6),CHAR(10),"")," ","")</f>
        <v>#REF!</v>
      </c>
      <c r="N381" s="6" t="s">
        <v>165</v>
      </c>
      <c r="O381" s="11" t="e">
        <f t="shared" ref="O381" si="2714">SUBSTITUTE(SUBSTITUTE(MID(A381,I395,J396-I395),CHAR(10),"")," ","")</f>
        <v>#REF!</v>
      </c>
      <c r="P381" s="8" t="s">
        <v>166</v>
      </c>
      <c r="Q381" s="12" t="e">
        <f t="shared" ref="Q381" si="2715">SUBSTITUTE(SUBSTITUTE(MID(A381,J396,I396-J396),CHAR(10),"")," ","")</f>
        <v>#REF!</v>
      </c>
      <c r="R381" s="6" t="s">
        <v>167</v>
      </c>
      <c r="S381" s="11" t="e">
        <f t="shared" ref="S381" si="2716">SUBSTITUTE(SUBSTITUTE(MID(A381,I396,J397-I396),CHAR(10),"")," ","")</f>
        <v>#REF!</v>
      </c>
      <c r="T381" s="8" t="s">
        <v>168</v>
      </c>
      <c r="U381" s="12" t="e">
        <f t="shared" ref="U381" si="2717">SUBSTITUTE(SUBSTITUTE(MID(A381,J397,I397-J397),CHAR(10),"")," ","")</f>
        <v>#REF!</v>
      </c>
      <c r="AG381" s="98"/>
    </row>
    <row r="382" spans="1:33" ht="16.5" thickTop="1" thickBot="1" x14ac:dyDescent="0.3">
      <c r="A382" s="2" t="e">
        <f>[1]Sheet1!A382</f>
        <v>#REF!</v>
      </c>
      <c r="B382" s="61" t="s">
        <v>157</v>
      </c>
      <c r="C382" s="62">
        <f t="shared" ref="C382" si="2718">IFERROR(SUBSTITUTE(SUBSTITUTE(MID(AD382,1,U392-1),CHAR(10),"")," ","")*1,0)</f>
        <v>0</v>
      </c>
      <c r="D382" s="59" t="s">
        <v>169</v>
      </c>
      <c r="E382" s="60">
        <f t="shared" ref="E382" si="2719">IFERROR(SUBSTITUTE(SUBSTITUTE(MID(AD382,U392,V392-U392),CHAR(10),"")," ","")*1,0)</f>
        <v>0</v>
      </c>
      <c r="F382" s="57" t="s">
        <v>170</v>
      </c>
      <c r="G382" s="35">
        <f t="shared" ref="G382" si="2720">IFERROR(SUBSTITUTE(SUBSTITUTE(MID(AD382,V392,U393-V392),CHAR(10),"")," ","")*1,0)</f>
        <v>0</v>
      </c>
      <c r="H382" s="26" t="s">
        <v>171</v>
      </c>
      <c r="I382" s="27">
        <f t="shared" ref="I382" si="2721">IFERROR(SUBSTITUTE(SUBSTITUTE(MID(AD382,U393,V393-U393),CHAR(10),"")," ","")*1,0)</f>
        <v>0</v>
      </c>
      <c r="J382" s="28" t="s">
        <v>172</v>
      </c>
      <c r="K382" s="36">
        <f t="shared" ref="K382" si="2722">IFERROR(SUBSTITUTE(SUBSTITUTE(MID(AD382,V393,U394-V393),CHAR(10),"")," ","")*1,0)</f>
        <v>0</v>
      </c>
      <c r="L382" s="37" t="s">
        <v>173</v>
      </c>
      <c r="M382" s="38">
        <f t="shared" ref="M382" si="2723">IFERROR(SUBSTITUTE(SUBSTITUTE(MID(AD382,U394,V394-U394),CHAR(10),"")," ","")*1,0)</f>
        <v>0</v>
      </c>
      <c r="N382" s="28" t="s">
        <v>163</v>
      </c>
      <c r="O382" s="25">
        <f t="shared" ref="O382" si="2724">IFERROR(SUBSTITUTE(SUBSTITUTE(MID(AD382,V394,U395-V394),CHAR(10),"")," ","")*1,0)</f>
        <v>0</v>
      </c>
      <c r="P382" s="39" t="s">
        <v>174</v>
      </c>
      <c r="Q382" s="40">
        <f t="shared" ref="Q382" si="2725">IFERROR(SUBSTITUTE(SUBSTITUTE(MID(AD382,U395,V395-U395),CHAR(10),"")," ","")*1,0)</f>
        <v>0</v>
      </c>
      <c r="R382" s="41" t="s">
        <v>175</v>
      </c>
      <c r="S382" s="25">
        <f t="shared" ref="S382" si="2726">IFERROR(SUBSTITUTE(SUBSTITUTE(MID(AD382,V395,U396-V395),CHAR(10),"")," ","")*1,0)</f>
        <v>0</v>
      </c>
      <c r="T382" s="26" t="s">
        <v>176</v>
      </c>
      <c r="U382" s="42">
        <f t="shared" ref="U382" si="2727">IFERROR(SUBSTITUTE(SUBSTITUTE(MID(AD382,U396,V396-U396),CHAR(10),"")," ","")*1,0)</f>
        <v>0</v>
      </c>
      <c r="V382" s="29" t="s">
        <v>177</v>
      </c>
      <c r="W382" s="30">
        <f t="shared" ref="W382" si="2728">IFERROR(SUBSTITUTE(SUBSTITUTE(MID(AD382,V396,U397-V396),CHAR(10),"")," ","")*1,0)</f>
        <v>0</v>
      </c>
      <c r="X382" s="31" t="s">
        <v>178</v>
      </c>
      <c r="Y382" s="32">
        <f t="shared" ref="Y382" si="2729">IFERROR(SUBSTITUTE(SUBSTITUTE(MID(AD382,U397,V397-U397),CHAR(10),"")," ","")*1,0)</f>
        <v>0</v>
      </c>
      <c r="Z382" s="33" t="s">
        <v>179</v>
      </c>
      <c r="AA382" s="30">
        <f t="shared" ref="AA382" si="2730">IFERROR(SUBSTITUTE(SUBSTITUTE(MID(AD382,V397,U398-V397),CHAR(10),"")," ","")*1,0)</f>
        <v>0</v>
      </c>
      <c r="AB382" s="31" t="s">
        <v>180</v>
      </c>
      <c r="AC382" s="34">
        <f t="shared" ref="AC382" si="2731">IFERROR(SUBSTITUTE(SUBSTITUTE(MID(AD382,U398,V398-U398),CHAR(10),"")," ","")*1,0)</f>
        <v>0</v>
      </c>
      <c r="AD382" s="85" t="e">
        <f t="shared" ref="AD382:AD413" si="2732">SUBSTITUTE(SUBSTITUTE(TRIM(SUBSTITUTE(A382,CHAR(32)," ")),")",5),"§",5)</f>
        <v>#REF!</v>
      </c>
      <c r="AG382" s="98"/>
    </row>
    <row r="383" spans="1:33" ht="29.25" thickBot="1" x14ac:dyDescent="0.3">
      <c r="A383" s="2" t="e">
        <f>[1]Sheet1!A383</f>
        <v>#REF!</v>
      </c>
      <c r="B383" s="24" t="s">
        <v>8</v>
      </c>
      <c r="C383" s="58" t="e">
        <f t="shared" ref="C383:C414" si="2733">SUBSTITUTE(SUBSTITUTE(IF(OR(LEN(A383)&gt;LEN(SUBSTITUTE(A383,"S","")),LEN(A383)&gt;LEN(SUBSTITUTE(A383,"e","")),LEN(A383)&gt;LEN(SUBSTITUTE(A383,"m","")),LEN(A383)&gt;LEN(SUBSTITUTE(A383,"i","")),LEN(A383)&gt;LEN(SUBSTITUTE(A383,"m","")),LEN(A383)&gt;LEN(SUBSTITUTE(A383,"p","")),LEN(A383)&gt;LEN(SUBSTITUTE(A383,"r","")),LEN(A383)&gt;LEN(SUBSTITUTE(A383,"e","")),LEN(A383)&gt;LEN(SUBSTITUTE(A383,"s","")),LEN(A383)&gt;LEN(SUBSTITUTE(A383,"ã","")),LEN(A383)&gt;LEN(SUBSTITUTE(A383,"o",""))),"Sem Impressão",A383),CHAR(10),"")," ","")</f>
        <v>#REF!</v>
      </c>
      <c r="AG383" s="98"/>
    </row>
    <row r="384" spans="1:33" ht="106.5" customHeight="1" thickTop="1" thickBot="1" x14ac:dyDescent="0.3">
      <c r="A384" s="2" t="e">
        <f>[1]Sheet1!A384</f>
        <v>#REF!</v>
      </c>
      <c r="B384" s="20" t="s">
        <v>9</v>
      </c>
      <c r="C384" s="14" t="e">
        <f t="shared" ref="C384:C415" si="2734">SUBSTITUTE(SUBSTITUTE(A384,CHAR(10),"")," ","")</f>
        <v>#REF!</v>
      </c>
      <c r="D384" s="1"/>
      <c r="Z384" s="2"/>
      <c r="AG384" s="98"/>
    </row>
    <row r="385" spans="1:33" ht="30" thickTop="1" thickBot="1" x14ac:dyDescent="0.3">
      <c r="A385" s="2" t="e">
        <f>[1]Sheet1!A385</f>
        <v>#REF!</v>
      </c>
      <c r="B385" s="19" t="s">
        <v>10</v>
      </c>
      <c r="C385" s="17" t="e">
        <f t="shared" ref="C385:C416" si="2735">IF(IF(OR((LEN(A385)&gt;LEN(SUBSTITUTE(A385,"R",""))),(LEN(A385)&gt;LEN(SUBSTITUTE(A385,"v",""))),(LEN(A385)&gt;LEN(SUBSTITUTE(A385,"d","")))),"Revenda","Cliente")=IF(OR((LEN(A385)&gt;LEN(SUBSTITUTE(A385,"C",""))),(LEN(A385)&gt;LEN(SUBSTITUTE(A385,"l",""))),(LEN(A385)&gt;LEN(SUBSTITUTE(A385,"i",""))),(LEN(A385)&gt;LEN(SUBSTITUTE(A385,"t","")))),"Cliente","Revenda"),IF(OR((LEN(A385)&gt;LEN(SUBSTITUTE(A385,"R",""))),(LEN(A385)&gt;LEN(SUBSTITUTE(A385,"v",""))),(LEN(A385)&gt;LEN(SUBSTITUTE(A385,"d","")))),"Revenda","Cliente"),"ERRO!")</f>
        <v>#REF!</v>
      </c>
      <c r="D385" s="1"/>
      <c r="E385" s="1"/>
      <c r="J385" s="1"/>
      <c r="K385" s="1"/>
      <c r="L385" s="1"/>
      <c r="Q385" s="1"/>
      <c r="AG385" s="98"/>
    </row>
    <row r="386" spans="1:33" x14ac:dyDescent="0.25">
      <c r="A386" s="2" t="e">
        <f>[1]Sheet1!A386</f>
        <v>#REF!</v>
      </c>
      <c r="B386" s="113" t="s">
        <v>142</v>
      </c>
      <c r="C386" s="114"/>
      <c r="D386" s="111" t="s">
        <v>143</v>
      </c>
      <c r="E386" s="112"/>
      <c r="F386" s="113" t="s">
        <v>144</v>
      </c>
      <c r="G386" s="114"/>
      <c r="H386" s="111" t="s">
        <v>145</v>
      </c>
      <c r="I386" s="112"/>
      <c r="J386" s="113" t="s">
        <v>146</v>
      </c>
      <c r="K386" s="114"/>
      <c r="L386" s="111" t="s">
        <v>147</v>
      </c>
      <c r="M386" s="112"/>
      <c r="N386" s="113" t="s">
        <v>148</v>
      </c>
      <c r="O386" s="114"/>
      <c r="P386" s="111" t="s">
        <v>149</v>
      </c>
      <c r="Q386" s="112"/>
      <c r="R386" s="113" t="s">
        <v>150</v>
      </c>
      <c r="S386" s="114"/>
      <c r="T386" s="111" t="s">
        <v>151</v>
      </c>
      <c r="U386" s="112"/>
      <c r="V386" s="113" t="s">
        <v>2</v>
      </c>
      <c r="W386" s="114"/>
      <c r="Y386" s="2"/>
      <c r="AG386" s="98"/>
    </row>
    <row r="387" spans="1:33" ht="15.75" thickBot="1" x14ac:dyDescent="0.3">
      <c r="A387" s="2" t="e">
        <f>[1]Sheet1!A387</f>
        <v>#REF!</v>
      </c>
      <c r="B387" s="50" t="e">
        <f t="shared" ref="B387" si="2736">MID(A386,N393-3,4)</f>
        <v>#REF!</v>
      </c>
      <c r="C387" s="51" t="e">
        <f t="shared" ref="C387" si="2737">MID(A386,N393+3,5)</f>
        <v>#REF!</v>
      </c>
      <c r="D387" s="53" t="e">
        <f t="shared" ref="D387" si="2738">MID(A387,O393-3,4)</f>
        <v>#REF!</v>
      </c>
      <c r="E387" s="54" t="e">
        <f t="shared" ref="E387" si="2739">MID(A387,O393+3,5)</f>
        <v>#REF!</v>
      </c>
      <c r="F387" s="50" t="e">
        <f t="shared" ref="F387" si="2740">MID(A386,N394-3,4)</f>
        <v>#REF!</v>
      </c>
      <c r="G387" s="51" t="e">
        <f t="shared" ref="G387" si="2741">MID(A386,N394+3,5)</f>
        <v>#REF!</v>
      </c>
      <c r="H387" s="53" t="e">
        <f t="shared" ref="H387" si="2742">MID(A387,O394-3,4)</f>
        <v>#REF!</v>
      </c>
      <c r="I387" s="54" t="e">
        <f t="shared" ref="I387" si="2743">MID(A387,O394+3,5)</f>
        <v>#REF!</v>
      </c>
      <c r="J387" s="50" t="e">
        <f t="shared" ref="J387" si="2744">MID(A386,N395-3,4)</f>
        <v>#REF!</v>
      </c>
      <c r="K387" s="51" t="e">
        <f t="shared" ref="K387" si="2745">MID(A386,N395+3,5)</f>
        <v>#REF!</v>
      </c>
      <c r="L387" s="53" t="e">
        <f t="shared" ref="L387" si="2746">MID(A387,O395-3,4)</f>
        <v>#REF!</v>
      </c>
      <c r="M387" s="54" t="e">
        <f t="shared" ref="M387" si="2747">MID(A387,O395+3,5)</f>
        <v>#REF!</v>
      </c>
      <c r="N387" s="50" t="e">
        <f t="shared" ref="N387" si="2748">MID(A386,N396-3,4)</f>
        <v>#REF!</v>
      </c>
      <c r="O387" s="51" t="e">
        <f t="shared" ref="O387" si="2749">MID(A386,N396+3,5)</f>
        <v>#REF!</v>
      </c>
      <c r="P387" s="53" t="e">
        <f t="shared" ref="P387" si="2750">MID(A387,O396-3,4)</f>
        <v>#REF!</v>
      </c>
      <c r="Q387" s="54" t="e">
        <f t="shared" ref="Q387" si="2751">MID(A387,O396+3,5)</f>
        <v>#REF!</v>
      </c>
      <c r="R387" s="50" t="e">
        <f t="shared" ref="R387" si="2752">MID(A386,N397-3,4)</f>
        <v>#REF!</v>
      </c>
      <c r="S387" s="51" t="e">
        <f t="shared" ref="S387" si="2753">MID(A386,N397+3,5)</f>
        <v>#REF!</v>
      </c>
      <c r="T387" s="53" t="e">
        <f t="shared" ref="T387" si="2754">MID(A387,O397-3,4)</f>
        <v>#REF!</v>
      </c>
      <c r="U387" s="54" t="e">
        <f t="shared" ref="U387" si="2755">MID(A387,O397+3,5)</f>
        <v>#REF!</v>
      </c>
      <c r="V387" s="50" t="e">
        <f t="shared" ref="V387" si="2756">MID(A390,N398-2,3)</f>
        <v>#REF!</v>
      </c>
      <c r="W387" s="51" t="e">
        <f t="shared" ref="W387" si="2757">MID(A390,N398+3,5)</f>
        <v>#REF!</v>
      </c>
      <c r="AG387" s="98"/>
    </row>
    <row r="388" spans="1:33" ht="29.25" thickBot="1" x14ac:dyDescent="0.3">
      <c r="A388" s="2" t="e">
        <f>[1]Sheet1!A388</f>
        <v>#REF!</v>
      </c>
      <c r="B388" s="50" t="e">
        <f t="shared" ref="B388:B419" si="2758">SUBSTITUTE(B387,CHAR(10),"")</f>
        <v>#REF!</v>
      </c>
      <c r="C388" s="52" t="e">
        <f t="shared" ref="C388:C419" si="2759">SUBSTITUTE(SUBSTITUTE(C387,CHAR(10),""),"/"," / ")</f>
        <v>#REF!</v>
      </c>
      <c r="D388" s="50" t="e">
        <f t="shared" ref="D388:V388" si="2760">SUBSTITUTE(D387,CHAR(10),"")</f>
        <v>#REF!</v>
      </c>
      <c r="E388" s="52" t="e">
        <f t="shared" ref="E388:E419" si="2761">SUBSTITUTE(SUBSTITUTE(E387,CHAR(10),""),"/"," / ")</f>
        <v>#REF!</v>
      </c>
      <c r="F388" s="50" t="e">
        <f t="shared" ref="F388:X388" si="2762">SUBSTITUTE(F387,CHAR(10),"")</f>
        <v>#REF!</v>
      </c>
      <c r="G388" s="52" t="e">
        <f t="shared" ref="G388:G419" si="2763">SUBSTITUTE(SUBSTITUTE(G387,CHAR(10),""),"/"," / ")</f>
        <v>#REF!</v>
      </c>
      <c r="H388" s="50" t="e">
        <f t="shared" ref="H388:Z388" si="2764">SUBSTITUTE(H387,CHAR(10),"")</f>
        <v>#REF!</v>
      </c>
      <c r="I388" s="52" t="e">
        <f t="shared" ref="I388:I419" si="2765">SUBSTITUTE(SUBSTITUTE(I387,CHAR(10),""),"/"," / ")</f>
        <v>#REF!</v>
      </c>
      <c r="J388" s="50" t="e">
        <f t="shared" ref="J388:AB388" si="2766">SUBSTITUTE(J387,CHAR(10),"")</f>
        <v>#REF!</v>
      </c>
      <c r="K388" s="52" t="e">
        <f t="shared" ref="K388:K419" si="2767">SUBSTITUTE(SUBSTITUTE(K387,CHAR(10),""),"/"," / ")</f>
        <v>#REF!</v>
      </c>
      <c r="L388" s="50" t="e">
        <f t="shared" ref="L388:AD388" si="2768">SUBSTITUTE(L387,CHAR(10),"")</f>
        <v>#REF!</v>
      </c>
      <c r="M388" s="52" t="e">
        <f t="shared" ref="M388:M419" si="2769">SUBSTITUTE(SUBSTITUTE(M387,CHAR(10),""),"/"," / ")</f>
        <v>#REF!</v>
      </c>
      <c r="N388" s="50" t="e">
        <f t="shared" ref="N388:AF388" si="2770">SUBSTITUTE(N387,CHAR(10),"")</f>
        <v>#REF!</v>
      </c>
      <c r="O388" s="52" t="e">
        <f t="shared" ref="O388:O419" si="2771">SUBSTITUTE(SUBSTITUTE(O387,CHAR(10),""),"/"," / ")</f>
        <v>#REF!</v>
      </c>
      <c r="P388" s="50" t="e">
        <f t="shared" ref="P388:AF388" si="2772">SUBSTITUTE(P387,CHAR(10),"")</f>
        <v>#REF!</v>
      </c>
      <c r="Q388" s="52" t="e">
        <f t="shared" ref="Q388:Q419" si="2773">SUBSTITUTE(SUBSTITUTE(Q387,CHAR(10),""),"/"," / ")</f>
        <v>#REF!</v>
      </c>
      <c r="R388" s="50" t="e">
        <f t="shared" ref="R388:AF388" si="2774">SUBSTITUTE(R387,CHAR(10),"")</f>
        <v>#REF!</v>
      </c>
      <c r="S388" s="52" t="e">
        <f t="shared" ref="S388:S419" si="2775">SUBSTITUTE(SUBSTITUTE(S387,CHAR(10),""),"/"," / ")</f>
        <v>#REF!</v>
      </c>
      <c r="T388" s="50" t="e">
        <f t="shared" ref="T388:AF388" si="2776">SUBSTITUTE(T387,CHAR(10),"")</f>
        <v>#REF!</v>
      </c>
      <c r="U388" s="52" t="e">
        <f t="shared" ref="U388:U419" si="2777">SUBSTITUTE(SUBSTITUTE(U387,CHAR(10),""),"/"," / ")</f>
        <v>#REF!</v>
      </c>
      <c r="V388" s="50" t="e">
        <f t="shared" ref="V388:AF388" si="2778">SUBSTITUTE(V387,CHAR(10),"")</f>
        <v>#REF!</v>
      </c>
      <c r="W388" s="52" t="e">
        <f t="shared" ref="W388:W419" si="2779">SUBSTITUTE(SUBSTITUTE(W387,CHAR(10),""),"/"," / ")</f>
        <v>#REF!</v>
      </c>
      <c r="Y388" s="86" t="s">
        <v>206</v>
      </c>
      <c r="Z388" s="122" t="e">
        <f t="shared" ref="Z388:Z419" si="2780">FIND(",",A389)</f>
        <v>#REF!</v>
      </c>
      <c r="AG388" s="98"/>
    </row>
    <row r="389" spans="1:33" ht="15.75" customHeight="1" thickBot="1" x14ac:dyDescent="0.3">
      <c r="A389" s="2" t="e">
        <f>SUBSTITUTE([1]Sheet1!A389,"/","7")</f>
        <v>#REF!</v>
      </c>
      <c r="B389" s="109" t="str">
        <f>IFERROR(VLOOKUP("*"&amp;Sheet1!B388&amp;" -"&amp;Sheet1!C388&amp;"*",Tabela3[[x]:[c]],1,FALSE),"0% -Sem Serviço")</f>
        <v>0% -Sem Serviço</v>
      </c>
      <c r="C389" s="110"/>
      <c r="D389" s="109" t="str">
        <f>IFERROR(VLOOKUP("*"&amp;Sheet1!D388&amp;" -"&amp;Sheet1!E388&amp;"*",Tabela3[[x]:[c]],1,FALSE),"0% -Sem Serviço")</f>
        <v>0% -Sem Serviço</v>
      </c>
      <c r="E389" s="110"/>
      <c r="F389" s="109" t="str">
        <f>IFERROR(VLOOKUP("*"&amp;Sheet1!F388&amp;" -"&amp;Sheet1!G388&amp;"*",Tabela3[[x]:[c]],1,FALSE),"0% -Sem Serviço")</f>
        <v>0% -Sem Serviço</v>
      </c>
      <c r="G389" s="110"/>
      <c r="H389" s="109" t="str">
        <f>IFERROR(VLOOKUP("*"&amp;Sheet1!H388&amp;" -"&amp;Sheet1!I388&amp;"*",Tabela3[[x]:[c]],1,FALSE),"0% -Sem Serviço")</f>
        <v>0% -Sem Serviço</v>
      </c>
      <c r="I389" s="110"/>
      <c r="J389" s="109" t="str">
        <f>IFERROR(VLOOKUP("*"&amp;Sheet1!J388&amp;" -"&amp;Sheet1!K388&amp;"*",Tabela3[[x]:[c]],1,FALSE),"0% -Sem Serviço")</f>
        <v>0% -Sem Serviço</v>
      </c>
      <c r="K389" s="110"/>
      <c r="L389" s="109" t="str">
        <f>IFERROR(VLOOKUP("*"&amp;Sheet1!L388&amp;" -"&amp;Sheet1!M388&amp;"*",Tabela3[[x]:[c]],1,FALSE),"0% -Sem Serviço")</f>
        <v>0% -Sem Serviço</v>
      </c>
      <c r="M389" s="110"/>
      <c r="N389" s="109" t="str">
        <f>IFERROR(VLOOKUP("*"&amp;Sheet1!N388&amp;" -"&amp;Sheet1!O388&amp;"*",Tabela3[[x]:[c]],1,FALSE),"0% -Sem Serviço")</f>
        <v>0% -Sem Serviço</v>
      </c>
      <c r="O389" s="110"/>
      <c r="P389" s="109" t="str">
        <f>IFERROR(VLOOKUP("*"&amp;Sheet1!P388&amp;" -"&amp;Sheet1!Q388&amp;"*",Tabela3[[x]:[c]],1,FALSE),"0% -Sem Serviço")</f>
        <v>0% -Sem Serviço</v>
      </c>
      <c r="Q389" s="110"/>
      <c r="R389" s="109" t="str">
        <f>IFERROR(VLOOKUP("*"&amp;Sheet1!R388&amp;" -"&amp;Sheet1!S388&amp;"*",Tabela3[[x]:[c]],1,FALSE),"0% -Sem Serviço")</f>
        <v>0% -Sem Serviço</v>
      </c>
      <c r="S389" s="110"/>
      <c r="T389" s="109" t="str">
        <f>IFERROR(VLOOKUP("*"&amp;Sheet1!T388&amp;" -"&amp;Sheet1!U388&amp;"*",Tabela3[[x]:[c]],1,FALSE),"0% -Sem Serviço")</f>
        <v>0% -Sem Serviço</v>
      </c>
      <c r="U389" s="110"/>
      <c r="V389" s="109" t="str">
        <f>IFERROR(VLOOKUP("*"&amp;Sheet1!V388&amp;" -"&amp;Sheet1!W388&amp;"*",Tabela2[[x]:[c]],1,FALSE),"0% -Sem Serviço")</f>
        <v>0% -Sem Serviço</v>
      </c>
      <c r="W389" s="110"/>
      <c r="Y389" s="87" t="e">
        <f t="shared" ref="Y389:Y420" si="2781">MID(A389,1,Z388-1)&amp;""&amp;MID(A389,Z388,3)</f>
        <v>#REF!</v>
      </c>
      <c r="Z389" s="123"/>
      <c r="AG389" s="98"/>
    </row>
    <row r="390" spans="1:33" ht="32.25" thickBot="1" x14ac:dyDescent="0.3">
      <c r="A390" s="2" t="e">
        <f>SUBSTITUTE([1]Sheet1!A390,"/","7")</f>
        <v>#REF!</v>
      </c>
      <c r="B390" s="49" t="s">
        <v>183</v>
      </c>
      <c r="C390" s="48" t="e">
        <f t="shared" ref="C390:C421" si="2782">IF($A$15="Manter",IF(B391=0,"Sem Impressão",IF(IFERROR(FIND("P",B391),0)&gt;0,"Preto",IF(IFERROR(FIND("S",B391),0)&gt;0,"Sem Impressão",IF(IFERROR(FIND("C",B391),0)&gt;0,"Cinza",IF(IFERROR(FIND("V",B391),0)&gt;0,"Vermelho",IF(IFERROR(FIND("A",B391),0)&gt;0,"Azul",IF(IFERROR(FIND("D",B391),0)&gt;0,"Dourado",IF(IFERROR(FIND("B",B391),0)&gt;0,"Branco","Sem Impressão")))))))),$A$15)</f>
        <v>#REF!</v>
      </c>
      <c r="D390" s="47" t="s">
        <v>184</v>
      </c>
      <c r="E390" s="48" t="e">
        <f t="shared" ref="E390:E421" si="2783">IF($A$16="Manter",IF(C391=0,"Sem Impressão",IF(IFERROR(FIND("P",C391),0)&gt;0,"Preto",IF(IFERROR(FIND("S",C391),0)&gt;0,"Sem Impressão",IF(IFERROR(FIND("C",C391),0)&gt;0,"Cinza",IF(IFERROR(FIND("V",C391),0)&gt;0,"Vermelho",IF(IFERROR(FIND("A",C391),0)&gt;0,"Azul",IF(IFERROR(FIND("D",C391),0)&gt;0,"Dourado",IF(IFERROR(FIND("B",C391),0)&gt;0,"Branco","Sem Impressão")))))))),$A$16)</f>
        <v>#REF!</v>
      </c>
      <c r="F390" s="47" t="s">
        <v>185</v>
      </c>
      <c r="G390" s="48" t="e">
        <f t="shared" ref="G390:G421" si="2784">IF($A$17="Manter",IF(D391=0,"Sem Impressão",IF(IFERROR(FIND("P",D391),0)&gt;0,"Preto",IF(IFERROR(FIND("S",D391),0)&gt;0,"Sem Impressão",IF(IFERROR(FIND("C",D391),0)&gt;0,"Cinza",IF(IFERROR(FIND("V",D391),0)&gt;0,"Vermelho",IF(IFERROR(FIND("A",D391),0)&gt;0,"Azul",IF(IFERROR(FIND("D",D391),0)&gt;0,"Dourado",IF(IFERROR(FIND("B",D391),0)&gt;0,"Branco","Sem Impressão")))))))),$A$17)</f>
        <v>#REF!</v>
      </c>
      <c r="H390" s="47" t="s">
        <v>186</v>
      </c>
      <c r="I390" s="48" t="e">
        <f t="shared" ref="I390:I421" si="2785">IF($A$18="Manter",IF(E391=0,"Sem Impressão",IF(IFERROR(FIND("P",E391),0)&gt;0,"Preto",IF(IFERROR(FIND("S",E391),0)&gt;0,"Sem Impressão",IF(IFERROR(FIND("C",E391),0)&gt;0,"Cinza",IF(IFERROR(FIND("V",E391),0)&gt;0,"Vermelho",IF(IFERROR(FIND("A",E391),0)&gt;0,"Azul",IF(IFERROR(FIND("D",E391),0)&gt;0,"Dourado",IF(IFERROR(FIND("B",E391),0)&gt;0,"Branco","Sem Impressão")))))))),$A$18)</f>
        <v>#REF!</v>
      </c>
      <c r="J390" s="47" t="s">
        <v>187</v>
      </c>
      <c r="K390" s="48" t="e">
        <f t="shared" ref="K390:K421" si="2786">IF($A$19="Manter",IF(F391=0,"Sem Impressão",IF(IFERROR(FIND("P",F391),0)&gt;0,"Preto",IF(IFERROR(FIND("S",F391),0)&gt;0,"Sem Impressão",IF(IFERROR(FIND("C",F391),0)&gt;0,"Cinza",IF(IFERROR(FIND("V",F391),0)&gt;0,"Vermelho",IF(IFERROR(FIND("A",F391),0)&gt;0,"Azul",IF(IFERROR(FIND("D",F391),0)&gt;0,"Dourado",IF(IFERROR(FIND("B",F391),0)&gt;0,"Branco","Sem Impressão")))))))),$A$19)</f>
        <v>#REF!</v>
      </c>
      <c r="L390" s="47" t="s">
        <v>188</v>
      </c>
      <c r="M390" s="48" t="e">
        <f t="shared" ref="M390:M421" si="2787">IF($A$20="Manter",IF(G391=0,"Sem Impressão",IF(IFERROR(FIND("P",G391),0)&gt;0,"Preto",IF(IFERROR(FIND("S",G391),0)&gt;0,"Sem Impressão",IF(IFERROR(FIND("C",G391),0)&gt;0,"Cinza",IF(IFERROR(FIND("V",G391),0)&gt;0,"Vermelho",IF(IFERROR(FIND("A",G391),0)&gt;0,"Azul",IF(IFERROR(FIND("D",G391),0)&gt;0,"Dourado",IF(IFERROR(FIND("B",G391),0)&gt;0,"Branco","Sem Impressão")))))))),$A$20)</f>
        <v>#REF!</v>
      </c>
      <c r="N390" s="47" t="s">
        <v>189</v>
      </c>
      <c r="O390" s="48" t="e">
        <f t="shared" ref="O390:O421" si="2788">IF($A$21="Manter",IF(H391=0,"Sem Impressão",IF(IFERROR(FIND("P",H391),0)&gt;0,"Preto",IF(IFERROR(FIND("S",H391),0)&gt;0,"Sem Impressão",IF(IFERROR(FIND("C",H391),0)&gt;0,"Cinza",IF(IFERROR(FIND("V",H391),0)&gt;0,"Vermelho",IF(IFERROR(FIND("A",H391),0)&gt;0,"Azul",IF(IFERROR(FIND("D",H391),0)&gt;0,"Dourado",IF(IFERROR(FIND("B",H391),0)&gt;0,"Branco","Sem Impressão")))))))),$A$21)</f>
        <v>#REF!</v>
      </c>
      <c r="AG390" s="98"/>
    </row>
    <row r="391" spans="1:33" ht="18.75" customHeight="1" thickBot="1" x14ac:dyDescent="0.3">
      <c r="A391" s="2" t="e">
        <f>[1]Sheet1!A391</f>
        <v>#REF!</v>
      </c>
      <c r="B391" s="49" t="e">
        <f>[1]Sheet1!B391</f>
        <v>#REF!</v>
      </c>
      <c r="C391" s="49" t="e">
        <f>[1]Sheet1!C391</f>
        <v>#REF!</v>
      </c>
      <c r="D391" s="49" t="e">
        <f>[1]Sheet1!D391</f>
        <v>#REF!</v>
      </c>
      <c r="E391" s="49" t="e">
        <f>[1]Sheet1!E391</f>
        <v>#REF!</v>
      </c>
      <c r="F391" s="49" t="e">
        <f>[1]Sheet1!F391</f>
        <v>#REF!</v>
      </c>
      <c r="G391" s="49" t="e">
        <f>[1]Sheet1!G391</f>
        <v>#REF!</v>
      </c>
      <c r="H391" s="49" t="e">
        <f>[1]Sheet1!H391</f>
        <v>#REF!</v>
      </c>
      <c r="L391" s="1"/>
      <c r="N391" s="1"/>
      <c r="P391" s="43"/>
      <c r="Q391" s="1"/>
      <c r="R391" s="1" t="s">
        <v>181</v>
      </c>
      <c r="S391" s="100" t="s">
        <v>153</v>
      </c>
      <c r="T391" s="64" t="s">
        <v>7</v>
      </c>
      <c r="U391" s="64" t="s">
        <v>4</v>
      </c>
      <c r="V391" s="65" t="s">
        <v>152</v>
      </c>
      <c r="AG391" s="98"/>
    </row>
    <row r="392" spans="1:33" ht="18.75" customHeight="1" thickBot="1" x14ac:dyDescent="0.3">
      <c r="A392" s="2" t="e">
        <f>[1]Sheet1!A392</f>
        <v>#REF!</v>
      </c>
      <c r="B392" s="43"/>
      <c r="C392" s="83" t="s">
        <v>202</v>
      </c>
      <c r="D392" s="83" t="s">
        <v>203</v>
      </c>
      <c r="E392" s="83" t="s">
        <v>204</v>
      </c>
      <c r="F392" s="84" t="s">
        <v>205</v>
      </c>
      <c r="G392" s="103" t="s">
        <v>155</v>
      </c>
      <c r="H392" s="69" t="s">
        <v>7</v>
      </c>
      <c r="I392" s="69" t="s">
        <v>3</v>
      </c>
      <c r="J392" s="69" t="s">
        <v>4</v>
      </c>
      <c r="K392" s="70" t="s">
        <v>6</v>
      </c>
      <c r="L392" s="94" t="s">
        <v>154</v>
      </c>
      <c r="M392" s="64" t="s">
        <v>139</v>
      </c>
      <c r="N392" s="64" t="s">
        <v>140</v>
      </c>
      <c r="O392" s="65" t="s">
        <v>141</v>
      </c>
      <c r="P392" s="1"/>
      <c r="Q392" s="1"/>
      <c r="R392" s="1"/>
      <c r="S392" s="101"/>
      <c r="T392" s="45">
        <v>1</v>
      </c>
      <c r="U392" s="45" t="e">
        <f t="shared" ref="U392" si="2789">FIND(" ",AD382)</f>
        <v>#REF!</v>
      </c>
      <c r="V392" s="66" t="e">
        <f t="shared" ref="V392" si="2790">FIND(CHAR(10),AD382)</f>
        <v>#REF!</v>
      </c>
      <c r="W392" s="119" t="s">
        <v>200</v>
      </c>
      <c r="X392" s="120"/>
      <c r="Y392" s="120"/>
      <c r="Z392" s="120"/>
      <c r="AA392" s="120"/>
      <c r="AB392" s="121"/>
      <c r="AG392" s="98"/>
    </row>
    <row r="393" spans="1:33" ht="18.75" customHeight="1" thickBot="1" x14ac:dyDescent="0.3">
      <c r="A393" s="2" t="e">
        <f>[1]Sheet1!A393</f>
        <v>#REF!</v>
      </c>
      <c r="B393" s="80" t="s">
        <v>201</v>
      </c>
      <c r="C393" s="81" t="e" cm="1">
        <f t="array" ref="C393">IF(AE394="Manter",IFERROR(IF(SUBSTITUTE(MID($A$10,AB393,AB394-AB393),CHAR(10),"")*1&gt;100,SUBSTITUTE(MID($A$10,AB393,AB394-AB393),CHAR(10),"")*1/100,SUBSTITUTE(MID($A$10,AB393,AB394-AB393),CHAR(10),"")*1),0),IF(AE394="Não",0,IF(AE394="Sim",_xlfn.IFS(AND(C379&gt;0,C379&lt;=22),0.5,AND(C379&gt;22,C379&lt;=32),0.7,AND(C379&gt;32,C379&lt;=40),0.7,AND(C379&gt;40,C379&lt;=50),0.9,C379&gt;50,1.5))))</f>
        <v>#REF!</v>
      </c>
      <c r="D393" s="81">
        <f t="shared" ref="D393" si="2791">IFERROR(IF(SUBSTITUTE(MID($A$10,AB394,AB395-AB394),CHAR(10),"")*1&gt;100,SUBSTITUTE(MID($A$10,AB394,AB395-AB394),CHAR(10),"")*1/100,SUBSTITUTE(MID($A$10,AB394,AB395-AB394),CHAR(10),"")*1),0)</f>
        <v>0</v>
      </c>
      <c r="E393" s="81">
        <f t="shared" ref="E393" si="2792">IFERROR(IF(SUBSTITUTE(MID($A$10,AB395,AB396-AB395),CHAR(10),"")*1&gt;100,SUBSTITUTE(MID($A$10,AB395,AB396-AB395),CHAR(10),"")*1/100,SUBSTITUTE(MID($A$10,AB395,AB396-AB395),CHAR(10),"")*1),0)</f>
        <v>0</v>
      </c>
      <c r="F393" s="82">
        <f t="shared" ref="F393" si="2793">IFERROR(IF(SUBSTITUTE(TRIM(MID($A$10,AB396,AB397-AB396)),CHAR(10),"")*1&gt;100,SUBSTITUTE(TRIM(MID($A$10,AB396,AB397-AB396)),CHAR(10),"")*1/100,SUBSTITUTE(TRIM(MID($A$10,AB396,AB397-AB396)),CHAR(10),"")*1),0)</f>
        <v>0</v>
      </c>
      <c r="G393" s="104"/>
      <c r="H393" s="44">
        <v>1</v>
      </c>
      <c r="I393" s="44" t="e">
        <f t="shared" ref="I393" si="2794">FIND(CHAR(10),A381)</f>
        <v>#REF!</v>
      </c>
      <c r="J393" s="44" t="e">
        <f t="shared" ref="J393" si="2795">FIND(" ",A381)</f>
        <v>#REF!</v>
      </c>
      <c r="K393" s="71"/>
      <c r="L393" s="95"/>
      <c r="M393" s="45">
        <v>1</v>
      </c>
      <c r="N393" s="45" t="e">
        <f t="shared" ref="N393" si="2796">FIND("%",A386)</f>
        <v>#REF!</v>
      </c>
      <c r="O393" s="66" t="e">
        <f t="shared" ref="O393" si="2797">FIND("%",A387)</f>
        <v>#REF!</v>
      </c>
      <c r="P393" s="106" t="s">
        <v>182</v>
      </c>
      <c r="Q393" s="74">
        <v>1</v>
      </c>
      <c r="R393" s="75" t="e">
        <f t="shared" ref="R393" si="2798">FIND(CHAR(10),A390,FIND(CHAR(10),A390)+1)</f>
        <v>#REF!</v>
      </c>
      <c r="S393" s="101"/>
      <c r="T393" s="45">
        <v>2</v>
      </c>
      <c r="U393" s="45" t="e">
        <f t="shared" ref="U393" si="2799">FIND(" ",AD382,FIND(" ",AD382)+1)</f>
        <v>#REF!</v>
      </c>
      <c r="V393" s="66" t="e">
        <f t="shared" ref="V393" si="2800">FIND(CHAR(10),AD382,FIND(CHAR(10),AD382)+1)</f>
        <v>#REF!</v>
      </c>
      <c r="W393" s="78"/>
      <c r="X393" s="46"/>
      <c r="Y393" s="46"/>
      <c r="Z393" s="46"/>
      <c r="AA393" s="46"/>
      <c r="AB393" s="54">
        <v>1</v>
      </c>
      <c r="AC393" s="64"/>
      <c r="AD393" s="64" t="s">
        <v>210</v>
      </c>
      <c r="AE393" s="64" t="s">
        <v>211</v>
      </c>
      <c r="AG393" s="98"/>
    </row>
    <row r="394" spans="1:33" ht="18.75" customHeight="1" thickBot="1" x14ac:dyDescent="0.3">
      <c r="A394" s="2" t="e">
        <f>[1]Sheet1!A394</f>
        <v>#REF!</v>
      </c>
      <c r="B394" s="100" t="s">
        <v>156</v>
      </c>
      <c r="C394" s="64" t="s">
        <v>0</v>
      </c>
      <c r="D394" s="64" t="s">
        <v>1</v>
      </c>
      <c r="E394" s="64"/>
      <c r="F394" s="65" t="s">
        <v>2</v>
      </c>
      <c r="G394" s="104"/>
      <c r="H394" s="44">
        <v>2</v>
      </c>
      <c r="I394" s="44" t="e">
        <f t="shared" ref="I394" si="2801">FIND(CHAR(10),A381,FIND(CHAR(10),A381)+1)</f>
        <v>#REF!</v>
      </c>
      <c r="J394" s="44" t="e">
        <f t="shared" ref="J394" si="2802">FIND(" ",A381,FIND(" ",A381)+1)</f>
        <v>#REF!</v>
      </c>
      <c r="K394" s="71" t="e">
        <f t="shared" ref="K394" si="2803">MID(A381,I394,I395-I394)</f>
        <v>#REF!</v>
      </c>
      <c r="L394" s="95"/>
      <c r="M394" s="45">
        <v>2</v>
      </c>
      <c r="N394" s="45" t="e">
        <f t="shared" ref="N394" si="2804">FIND("%",A386,FIND("%",A386)+1)</f>
        <v>#REF!</v>
      </c>
      <c r="O394" s="66" t="e">
        <f t="shared" ref="O394" si="2805">FIND("%",A387,FIND("%",A387)+1)</f>
        <v>#REF!</v>
      </c>
      <c r="P394" s="107"/>
      <c r="Q394" s="46">
        <v>2</v>
      </c>
      <c r="R394" s="54" t="e">
        <f t="shared" ref="R394" si="2806">FIND(CHAR(10),A390,FIND(CHAR(10),A390,FIND(CHAR(10),A390,FIND(CHAR(10),A390)+1)+1)+1)</f>
        <v>#REF!</v>
      </c>
      <c r="S394" s="101"/>
      <c r="T394" s="45">
        <v>3</v>
      </c>
      <c r="U394" s="45" t="e">
        <f t="shared" ref="U394" si="2807">FIND(" ",AD382,FIND(" ",AD382,FIND(" ",AD382)+1)+1)</f>
        <v>#REF!</v>
      </c>
      <c r="V394" s="66" t="e">
        <f t="shared" ref="V394" si="2808">FIND(CHAR(10),AD382,FIND(CHAR(10),AD382,FIND(CHAR(10),AD382)+1)+1)</f>
        <v>#REF!</v>
      </c>
      <c r="W394" s="78">
        <v>1</v>
      </c>
      <c r="X394" s="46" t="e">
        <f t="shared" ref="X394" si="2809">FIND(CHAR(10),A388)</f>
        <v>#REF!</v>
      </c>
      <c r="Y394" s="46" t="e">
        <f t="shared" ref="Y394" si="2810">X394</f>
        <v>#REF!</v>
      </c>
      <c r="Z394" s="46" t="e">
        <f t="shared" ref="Z394" si="2811">IF(Y394=Z393,"Não","Sim")</f>
        <v>#REF!</v>
      </c>
      <c r="AA394" s="46">
        <f t="shared" ref="AA394" si="2812">Z398-3</f>
        <v>-3</v>
      </c>
      <c r="AB394" s="54">
        <f t="shared" ref="AB394:AB395" si="2813">IFERROR(_xlfn.XLOOKUP(AA394,$W$16:$W$20,$Y$16:$Y$20),1)</f>
        <v>1</v>
      </c>
      <c r="AC394" s="64" t="s">
        <v>202</v>
      </c>
      <c r="AD394" s="64" t="e">
        <f>[1]Sheet1!$A$55</f>
        <v>#REF!</v>
      </c>
      <c r="AE394" s="64" t="e">
        <f>[1]Sheet1!$A$59</f>
        <v>#REF!</v>
      </c>
      <c r="AG394" s="98"/>
    </row>
    <row r="395" spans="1:33" ht="18.75" customHeight="1" thickBot="1" x14ac:dyDescent="0.3">
      <c r="A395" s="2" t="e">
        <f>[1]Sheet1!A395</f>
        <v>#REF!</v>
      </c>
      <c r="B395" s="101"/>
      <c r="C395" s="45" t="e">
        <f t="shared" ref="C395" si="2814">LEFT(A379,SEARCH(" ",A379))</f>
        <v>#REF!</v>
      </c>
      <c r="D395" s="45" t="e">
        <f t="shared" ref="D395:D426" si="2815">SUBSTITUTE(SUBSTITUTE(SUBSTITUTE(LEFT(C396,SEARCH(" ",C396)),".",",")," ",""),CHAR(10),"")*1</f>
        <v>#REF!</v>
      </c>
      <c r="E395" s="45"/>
      <c r="F395" s="66" t="e">
        <f t="shared" ref="F395:F426" si="2816">FIND(CHAR(10),C396)</f>
        <v>#REF!</v>
      </c>
      <c r="G395" s="104"/>
      <c r="H395" s="44">
        <v>3</v>
      </c>
      <c r="I395" s="44" t="e">
        <f t="shared" ref="I395" si="2817">FIND(CHAR(10),A381,FIND(CHAR(10),A381,FIND(CHAR(10),A381)+1)+1)</f>
        <v>#REF!</v>
      </c>
      <c r="J395" s="44" t="e">
        <f t="shared" ref="J395" si="2818">FIND(" ",A381,FIND(" ",A381,FIND(" ",A381)+1)+1)</f>
        <v>#REF!</v>
      </c>
      <c r="K395" s="71" t="e">
        <f t="shared" ref="K395:K426" si="2819">FIND(" ",K394)</f>
        <v>#REF!</v>
      </c>
      <c r="L395" s="95"/>
      <c r="M395" s="45">
        <v>3</v>
      </c>
      <c r="N395" s="45" t="e">
        <f t="shared" ref="N395" si="2820">FIND("%",A386,FIND("%",A386,FIND("%",A386)+1)+1)</f>
        <v>#REF!</v>
      </c>
      <c r="O395" s="66" t="e">
        <f t="shared" ref="O395" si="2821">FIND("%",A387,FIND("%",A387,FIND("%",A387)+1)+1)</f>
        <v>#REF!</v>
      </c>
      <c r="P395" s="107"/>
      <c r="Q395" s="46">
        <v>3</v>
      </c>
      <c r="R395" s="54" t="e">
        <f t="shared" ref="R395" si="2822">FIND(CHAR(10),A390,FIND(CHAR(10),A390,FIND(CHAR(10),A390,FIND(CHAR(10),A390,FIND(CHAR(10),A390,FIND(CHAR(10),A390)+1)+1)+1)+1)+1)</f>
        <v>#REF!</v>
      </c>
      <c r="S395" s="101"/>
      <c r="T395" s="45">
        <v>4</v>
      </c>
      <c r="U395" s="45" t="e">
        <f t="shared" ref="U395" si="2823">FIND(" ",AD382,FIND(" ",AD382,FIND(" ",AD382,FIND(" ",AD382)+1)+1)+1)</f>
        <v>#REF!</v>
      </c>
      <c r="V395" s="66" t="e">
        <f t="shared" ref="V395" si="2824">FIND(CHAR(10),AD382,FIND(CHAR(10),AD382,FIND(CHAR(10),AD382,FIND(CHAR(10),AD382)+1)+1)+1)</f>
        <v>#REF!</v>
      </c>
      <c r="W395" s="78">
        <v>2</v>
      </c>
      <c r="X395" s="46" t="e">
        <f t="shared" ref="X395" si="2825">FIND(CHAR(10),A388,X394+1)</f>
        <v>#REF!</v>
      </c>
      <c r="Y395" s="46" t="e">
        <f t="shared" ref="Y395" si="2826">IFERROR(X395,X394)</f>
        <v>#REF!</v>
      </c>
      <c r="Z395" s="46" t="e">
        <f t="shared" ref="Z395:Z397" si="2827">IF(Y395=Y394,"Não","Sim")</f>
        <v>#REF!</v>
      </c>
      <c r="AA395" s="46">
        <f t="shared" ref="AA395" si="2828">Z398-2</f>
        <v>-2</v>
      </c>
      <c r="AB395" s="54">
        <f t="shared" si="2813"/>
        <v>1</v>
      </c>
      <c r="AC395" s="64" t="s">
        <v>207</v>
      </c>
      <c r="AD395" s="64" t="e">
        <f>[1]Sheet1!$A$56</f>
        <v>#REF!</v>
      </c>
      <c r="AE395" s="64" t="e">
        <f>[1]Sheet1!$A$60</f>
        <v>#REF!</v>
      </c>
      <c r="AG395" s="98"/>
    </row>
    <row r="396" spans="1:33" ht="18.75" customHeight="1" thickBot="1" x14ac:dyDescent="0.3">
      <c r="A396" s="2" t="e">
        <f>[1]Sheet1!A396</f>
        <v>#REF!</v>
      </c>
      <c r="B396" s="101"/>
      <c r="C396" s="45" t="e">
        <f t="shared" ref="C396" si="2829">TRIM(MID(A379,LEN(C395),50))</f>
        <v>#REF!</v>
      </c>
      <c r="D396" s="45" t="e">
        <f t="shared" ref="D396:D427" si="2830">D395+1-1</f>
        <v>#REF!</v>
      </c>
      <c r="E396" s="45"/>
      <c r="F396" s="66" t="e">
        <f t="shared" ref="F396" si="2831">TRIM(MID(C396,LEN(F398),F395-LEN(D396)))</f>
        <v>#REF!</v>
      </c>
      <c r="G396" s="104"/>
      <c r="H396" s="44">
        <v>4</v>
      </c>
      <c r="I396" s="44" t="e">
        <f t="shared" ref="I396" si="2832">FIND(CHAR(10),A381,FIND(CHAR(10),A381,FIND(CHAR(10),A381,FIND(CHAR(10),A381)+1)+1)+1)</f>
        <v>#REF!</v>
      </c>
      <c r="J396" s="44" t="e">
        <f t="shared" ref="J396" si="2833">FIND(" ",A381,FIND(" ",A381,FIND(" ",A381,FIND(" ",A381)+1)+1)+1)</f>
        <v>#REF!</v>
      </c>
      <c r="K396" s="71"/>
      <c r="L396" s="95"/>
      <c r="M396" s="45">
        <v>4</v>
      </c>
      <c r="N396" s="45" t="e">
        <f t="shared" ref="N396" si="2834">FIND("%",A386,FIND("%",A386,FIND("%",A386,FIND("%",A386)+1)+1)+1)</f>
        <v>#REF!</v>
      </c>
      <c r="O396" s="66" t="e">
        <f t="shared" ref="O396" si="2835">FIND("%",A387,FIND("%",A387,FIND("%",A387,FIND("%",A387)+1)+1)+1)</f>
        <v>#REF!</v>
      </c>
      <c r="P396" s="107"/>
      <c r="Q396" s="46">
        <v>4</v>
      </c>
      <c r="R396" s="54" t="e">
        <f t="shared" ref="R396" si="2836">FIND(CHAR(10),A390,FIND(CHAR(10),A390,FIND(CHAR(10),A390,FIND(CHAR(10),A390,FIND(CHAR(10),A390,FIND(CHAR(10),A390,FIND(CHAR(10),A390,FIND(CHAR(10),A390)+1)+1)+1)+1)+1)+1)+1)</f>
        <v>#REF!</v>
      </c>
      <c r="S396" s="101"/>
      <c r="T396" s="45">
        <v>5</v>
      </c>
      <c r="U396" s="45" t="e">
        <f t="shared" ref="U396" si="2837">FIND(" ",AD382,FIND(" ",AD382,FIND(" ",AD382,FIND(" ",AD382,FIND(" ",AD382)+1)+1)+1)+1)</f>
        <v>#REF!</v>
      </c>
      <c r="V396" s="66" t="e">
        <f t="shared" ref="V396" si="2838">FIND(CHAR(10),AD382,FIND(CHAR(10),AD382,FIND(CHAR(10),AD382,FIND(CHAR(10),AD382,FIND(CHAR(10),AD382)+1)+1)+1)+1)</f>
        <v>#REF!</v>
      </c>
      <c r="W396" s="78">
        <v>3</v>
      </c>
      <c r="X396" s="46" t="e">
        <f t="shared" ref="X396" si="2839">FIND(CHAR(10),A388,X395+1)</f>
        <v>#REF!</v>
      </c>
      <c r="Y396" s="46" t="e">
        <f t="shared" ref="Y396" si="2840">IFERROR(X396,IFERROR(X395,X394))</f>
        <v>#REF!</v>
      </c>
      <c r="Z396" s="46" t="e">
        <f t="shared" si="2827"/>
        <v>#REF!</v>
      </c>
      <c r="AA396" s="46">
        <f t="shared" ref="AA396" si="2841">Z398-1</f>
        <v>-1</v>
      </c>
      <c r="AB396" s="54" t="e">
        <f t="shared" ref="AB396:AB397" si="2842">_xlfn.XLOOKUP(AA396,$W$16:$W$20,$Y$16:$Y$20)</f>
        <v>#N/A</v>
      </c>
      <c r="AC396" s="64" t="s">
        <v>208</v>
      </c>
      <c r="AD396" s="64" t="e">
        <f>[1]Sheet1!$A$57</f>
        <v>#REF!</v>
      </c>
      <c r="AE396" s="64" t="e">
        <f>[1]Sheet1!$A$61</f>
        <v>#REF!</v>
      </c>
      <c r="AG396" s="98"/>
    </row>
    <row r="397" spans="1:33" ht="18.75" customHeight="1" x14ac:dyDescent="0.25">
      <c r="A397" s="2" t="e">
        <f>[1]Sheet1!A397</f>
        <v>#REF!</v>
      </c>
      <c r="B397" s="101"/>
      <c r="C397" s="45" t="e">
        <f t="shared" ref="C397" si="2843">SUBSTITUTE(SUBSTITUTE(SUBSTITUTE(C395,CHAR(10),"")," ",""),".",",")*1</f>
        <v>#REF!</v>
      </c>
      <c r="D397" s="45"/>
      <c r="E397" s="45"/>
      <c r="F397" s="66" t="e">
        <f t="shared" ref="F397:F428" si="2844">SUBSTITUTE(SUBSTITUTE(SUBSTITUTE(F396,CHAR(10),"")," ",""),".",",")*1</f>
        <v>#REF!</v>
      </c>
      <c r="G397" s="104"/>
      <c r="H397" s="44">
        <v>5</v>
      </c>
      <c r="I397" s="44" t="e">
        <f t="shared" ref="I397" si="2845">FIND(CHAR(10),A381,FIND(CHAR(10),A381,FIND(CHAR(10),A381,FIND(CHAR(10),A381,FIND(CHAR(10),A381)+1)+1)+1)+1)</f>
        <v>#REF!</v>
      </c>
      <c r="J397" s="44" t="e">
        <f t="shared" ref="J397" si="2846">FIND(" ",A381,FIND(" ",A381,FIND(" ",A381,FIND(" ",A381,FIND(" ",A381)+1)+1)+1)+1)</f>
        <v>#REF!</v>
      </c>
      <c r="K397" s="71"/>
      <c r="L397" s="96"/>
      <c r="M397" s="45">
        <v>5</v>
      </c>
      <c r="N397" s="45" t="e">
        <f t="shared" ref="N397" si="2847">FIND("%",A386,FIND("%",A386,FIND("%",A386,FIND("%",A386,FIND("%",A386)+1)+1)+1)+1)</f>
        <v>#REF!</v>
      </c>
      <c r="O397" s="66" t="e">
        <f t="shared" ref="O397" si="2848">FIND("%",A387,FIND("%",A387,FIND("%",A387,FIND("%",A387,FIND("%",A387)+1)+1)+1)+1)</f>
        <v>#REF!</v>
      </c>
      <c r="P397" s="107"/>
      <c r="Q397" s="46">
        <v>5</v>
      </c>
      <c r="R397" s="54" t="e">
        <f t="shared" ref="R397" si="2849">FIND(CHAR(10),A390,FIND(CHAR(10),A390,FIND(CHAR(10),A390,FIND(CHAR(10),A390,FIND(CHAR(10),A390,FIND(CHAR(10),A390,FIND(CHAR(10),A390,FIND(CHAR(10),A390,FIND(CHAR(10),A390,FIND(CHAR(10),A390)+1)+1)+1)+1)+1)+1)+1)+1)+1)</f>
        <v>#REF!</v>
      </c>
      <c r="S397" s="101"/>
      <c r="T397" s="45">
        <v>6</v>
      </c>
      <c r="U397" s="45" t="e">
        <f t="shared" ref="U397" si="2850">FIND(" ",AD382,FIND(" ",AD382,FIND(" ",AD382,FIND(" ",AD382,FIND(" ",AD382,FIND(" ",AD382)+1)+1)+1)+1)+1)</f>
        <v>#REF!</v>
      </c>
      <c r="V397" s="66" t="e">
        <f t="shared" ref="V397" si="2851">FIND(CHAR(10),AD382,FIND(CHAR(10),AD382,FIND(CHAR(10),AD382,FIND(CHAR(10),AD382,FIND(CHAR(10),AD382,FIND(CHAR(10),AD382)+1)+1)+1)+1)+1)</f>
        <v>#REF!</v>
      </c>
      <c r="W397" s="78">
        <v>4</v>
      </c>
      <c r="X397" s="46" t="e">
        <f t="shared" ref="X397" si="2852">FIND(CHAR(10),A388,X396+1)</f>
        <v>#REF!</v>
      </c>
      <c r="Y397" s="46" t="e">
        <f t="shared" ref="Y397" si="2853">IFERROR(X398,IFERROR(X397,IFERROR(X396,IFERROR(X395,X394))))</f>
        <v>#REF!</v>
      </c>
      <c r="Z397" s="46" t="e">
        <f t="shared" si="2827"/>
        <v>#REF!</v>
      </c>
      <c r="AA397" s="46">
        <f t="shared" ref="AA397:AA428" si="2854">Z398</f>
        <v>0</v>
      </c>
      <c r="AB397" s="54" t="e">
        <f t="shared" si="2842"/>
        <v>#N/A</v>
      </c>
      <c r="AC397" s="64" t="s">
        <v>209</v>
      </c>
      <c r="AD397" s="64" t="e">
        <f>[1]Sheet1!$A$58</f>
        <v>#REF!</v>
      </c>
      <c r="AE397" s="64" t="e">
        <f>[1]Sheet1!$A$62</f>
        <v>#REF!</v>
      </c>
      <c r="AG397" s="98"/>
    </row>
    <row r="398" spans="1:33" ht="18.75" customHeight="1" thickBot="1" x14ac:dyDescent="0.3">
      <c r="A398" s="2" t="e">
        <f>[1]Sheet1!A398</f>
        <v>#REF!</v>
      </c>
      <c r="B398" s="102"/>
      <c r="C398" s="67"/>
      <c r="D398" s="67"/>
      <c r="E398" s="67"/>
      <c r="F398" s="68" t="e">
        <f t="shared" ref="F398" si="2855">LEFT(C396,SEARCH(" ",C396))</f>
        <v>#REF!</v>
      </c>
      <c r="G398" s="105"/>
      <c r="H398" s="72">
        <v>6</v>
      </c>
      <c r="I398" s="72" t="e">
        <f t="shared" ref="I398" si="2856">LEN(A381)</f>
        <v>#REF!</v>
      </c>
      <c r="J398" s="72"/>
      <c r="K398" s="73"/>
      <c r="L398" s="91" t="s">
        <v>2</v>
      </c>
      <c r="M398" s="92" t="s">
        <v>230</v>
      </c>
      <c r="N398" s="92" t="e">
        <f t="shared" ref="N398" si="2857">FIND("%",A390)</f>
        <v>#REF!</v>
      </c>
      <c r="O398" s="93"/>
      <c r="P398" s="108"/>
      <c r="Q398" s="76">
        <v>6</v>
      </c>
      <c r="R398" s="77" t="e">
        <f t="shared" ref="R398" si="2858">FIND(CHAR(10),A390,FIND(CHAR(10),A390,FIND(CHAR(10),A390,FIND(CHAR(10),A390,FIND(CHAR(10),A390,FIND(CHAR(10),A390,FIND(CHAR(10),A390,FIND(CHAR(10),A390,FIND(CHAR(10),A390,FIND(CHAR(10),A390,FIND(CHAR(10),A390)+1)+1)+1)+1)+1)+1)+1)+1)+1)+1)</f>
        <v>#REF!</v>
      </c>
      <c r="S398" s="102"/>
      <c r="T398" s="67">
        <v>7</v>
      </c>
      <c r="U398" s="67" t="e">
        <f t="shared" ref="U398" si="2859">FIND(" ",AD382,FIND(" ",AD382,FIND(" ",AD382,FIND(" ",AD382,FIND(" ",AD382,FIND(" ",AD382,FIND(" ",AD382)+1)+1)+1)+1)+1)+1)</f>
        <v>#REF!</v>
      </c>
      <c r="V398" s="68" t="e">
        <f t="shared" ref="V398" si="2860">FIND(CHAR(10),AD382,FIND(CHAR(10),AD382,FIND(CHAR(10),AD382,FIND(CHAR(10),AD382,FIND(CHAR(10),AD382,FIND(CHAR(10),AD382,FIND(CHAR(10),AD382)+1)+1)+1)+1)+1)+1)</f>
        <v>#REF!</v>
      </c>
      <c r="W398" s="79">
        <v>5</v>
      </c>
      <c r="X398" s="76" t="e">
        <f t="shared" ref="X398" si="2861">FIND(CHAR(10),A388,X397+1)</f>
        <v>#REF!</v>
      </c>
      <c r="Y398" s="76"/>
      <c r="Z398" s="76">
        <f t="shared" ref="Z398" si="2862">COUNTIF(Z394:Z397,"SIM")</f>
        <v>0</v>
      </c>
      <c r="AA398" s="76"/>
      <c r="AB398" s="77"/>
      <c r="AG398" s="98"/>
    </row>
    <row r="399" spans="1:33" ht="15.75" thickBot="1" x14ac:dyDescent="0.3">
      <c r="A399" s="2" t="e">
        <f>[1]Sheet1!A399</f>
        <v>#REF!</v>
      </c>
      <c r="B399" s="4"/>
      <c r="C399" s="4"/>
      <c r="D399" s="4"/>
      <c r="E399" s="21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21"/>
      <c r="Q399" s="4"/>
      <c r="R399" s="4"/>
      <c r="S399" s="4"/>
      <c r="T399" s="4"/>
      <c r="U399" s="4"/>
      <c r="V399" s="5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99"/>
    </row>
    <row r="400" spans="1:33" ht="24.75" thickTop="1" thickBot="1" x14ac:dyDescent="0.3">
      <c r="A400" s="2" t="e">
        <f>[1]Sheet1!A400</f>
        <v>#REF!</v>
      </c>
      <c r="B400" s="18" t="s">
        <v>0</v>
      </c>
      <c r="C400" s="16" t="e">
        <f t="shared" ref="C400" si="2863">IF(C418&gt;100,C418/10,C418)</f>
        <v>#REF!</v>
      </c>
      <c r="D400" s="15" t="s">
        <v>1</v>
      </c>
      <c r="E400" s="16" t="e">
        <f t="shared" ref="E400" si="2864">IF(D417&gt;100,D417/10,D417)</f>
        <v>#REF!</v>
      </c>
      <c r="F400" s="13" t="s">
        <v>2</v>
      </c>
      <c r="G400" s="14" t="e">
        <f t="shared" ref="G400" si="2865">IF(F418&gt;10,F418/10,F418)</f>
        <v>#REF!</v>
      </c>
      <c r="H400" s="3"/>
      <c r="I400" s="3"/>
      <c r="J400" s="3"/>
      <c r="K400" s="3"/>
      <c r="L400" s="3"/>
      <c r="M400" s="3"/>
      <c r="N400" s="3"/>
      <c r="O400" s="3"/>
      <c r="R400" s="3"/>
      <c r="S400" s="3"/>
      <c r="T400" s="3"/>
      <c r="U400" s="3"/>
      <c r="AG400" s="97">
        <v>20</v>
      </c>
    </row>
    <row r="401" spans="1:33" ht="30" thickTop="1" thickBot="1" x14ac:dyDescent="0.3">
      <c r="A401" s="2" t="e">
        <f>[1]Sheet1!A401</f>
        <v>#REF!</v>
      </c>
      <c r="B401" s="19" t="s">
        <v>5</v>
      </c>
      <c r="C401" s="63" t="e">
        <f t="shared" ref="C401:C432" si="2866">SUBSTITUTE(SUBSTITUTE(A401,CHAR(10),"")," ","")</f>
        <v>#REF!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R401" s="1"/>
      <c r="S401" s="1"/>
      <c r="T401" s="1"/>
      <c r="U401" s="1"/>
      <c r="AG401" s="98"/>
    </row>
    <row r="402" spans="1:33" ht="16.5" thickTop="1" thickBot="1" x14ac:dyDescent="0.3">
      <c r="A402" s="2" t="e">
        <f>[1]Sheet1!A402</f>
        <v>#REF!</v>
      </c>
      <c r="B402" s="22" t="s">
        <v>158</v>
      </c>
      <c r="C402" s="56" t="e">
        <f t="shared" ref="C402" si="2867">SUBSTITUTE(SUBSTITUTE(MID(A402,1,J414-1),CHAR(10),"")," ","")</f>
        <v>#REF!</v>
      </c>
      <c r="D402" s="23" t="s">
        <v>159</v>
      </c>
      <c r="E402" s="55" t="e">
        <f t="shared" ref="E402" si="2868">SUBSTITUTE(SUBSTITUTE(MID(A402,J414,I414-J414),CHAR(10),"")," ","")</f>
        <v>#REF!</v>
      </c>
      <c r="F402" s="6" t="s">
        <v>160</v>
      </c>
      <c r="G402" s="7" t="e">
        <f t="shared" ref="G402" si="2869">SUBSTITUTE(SUBSTITUTE(MID(A402,I414,J415-I414),CHAR(10),"")," ","")</f>
        <v>#REF!</v>
      </c>
      <c r="H402" s="9" t="s">
        <v>161</v>
      </c>
      <c r="I402" s="10" t="e">
        <f t="shared" ref="I402" si="2870">SUBSTITUTE(SUBSTITUTE(MID(A402,J415,I415-J415),CHAR(10),"")," ","")</f>
        <v>#REF!</v>
      </c>
      <c r="J402" s="6" t="s">
        <v>162</v>
      </c>
      <c r="K402" s="11" t="e">
        <f t="shared" ref="K402" si="2871">SUBSTITUTE(SUBSTITUTE(MID(A402,I415,J416-I415),CHAR(10),"")," ","")</f>
        <v>#REF!</v>
      </c>
      <c r="L402" s="8" t="s">
        <v>164</v>
      </c>
      <c r="M402" s="10" t="e">
        <f t="shared" ref="M402" si="2872">SUBSTITUTE(SUBSTITUTE(MID(K415,K416,6),CHAR(10),"")," ","")</f>
        <v>#REF!</v>
      </c>
      <c r="N402" s="6" t="s">
        <v>165</v>
      </c>
      <c r="O402" s="11" t="e">
        <f t="shared" ref="O402" si="2873">SUBSTITUTE(SUBSTITUTE(MID(A402,I416,J417-I416),CHAR(10),"")," ","")</f>
        <v>#REF!</v>
      </c>
      <c r="P402" s="8" t="s">
        <v>166</v>
      </c>
      <c r="Q402" s="12" t="e">
        <f t="shared" ref="Q402" si="2874">SUBSTITUTE(SUBSTITUTE(MID(A402,J417,I417-J417),CHAR(10),"")," ","")</f>
        <v>#REF!</v>
      </c>
      <c r="R402" s="6" t="s">
        <v>167</v>
      </c>
      <c r="S402" s="11" t="e">
        <f t="shared" ref="S402" si="2875">SUBSTITUTE(SUBSTITUTE(MID(A402,I417,J418-I417),CHAR(10),"")," ","")</f>
        <v>#REF!</v>
      </c>
      <c r="T402" s="8" t="s">
        <v>168</v>
      </c>
      <c r="U402" s="12" t="e">
        <f t="shared" ref="U402" si="2876">SUBSTITUTE(SUBSTITUTE(MID(A402,J418,I418-J418),CHAR(10),"")," ","")</f>
        <v>#REF!</v>
      </c>
      <c r="AG402" s="98"/>
    </row>
    <row r="403" spans="1:33" ht="16.5" thickTop="1" thickBot="1" x14ac:dyDescent="0.3">
      <c r="A403" s="2" t="e">
        <f>[1]Sheet1!A403</f>
        <v>#REF!</v>
      </c>
      <c r="B403" s="61" t="s">
        <v>157</v>
      </c>
      <c r="C403" s="62">
        <f t="shared" ref="C403" si="2877">IFERROR(SUBSTITUTE(SUBSTITUTE(MID(AD403,1,U413-1),CHAR(10),"")," ","")*1,0)</f>
        <v>0</v>
      </c>
      <c r="D403" s="59" t="s">
        <v>169</v>
      </c>
      <c r="E403" s="60">
        <f t="shared" ref="E403" si="2878">IFERROR(SUBSTITUTE(SUBSTITUTE(MID(AD403,U413,V413-U413),CHAR(10),"")," ","")*1,0)</f>
        <v>0</v>
      </c>
      <c r="F403" s="57" t="s">
        <v>170</v>
      </c>
      <c r="G403" s="35">
        <f t="shared" ref="G403" si="2879">IFERROR(SUBSTITUTE(SUBSTITUTE(MID(AD403,V413,U414-V413),CHAR(10),"")," ","")*1,0)</f>
        <v>0</v>
      </c>
      <c r="H403" s="26" t="s">
        <v>171</v>
      </c>
      <c r="I403" s="27">
        <f t="shared" ref="I403" si="2880">IFERROR(SUBSTITUTE(SUBSTITUTE(MID(AD403,U414,V414-U414),CHAR(10),"")," ","")*1,0)</f>
        <v>0</v>
      </c>
      <c r="J403" s="28" t="s">
        <v>172</v>
      </c>
      <c r="K403" s="36">
        <f t="shared" ref="K403" si="2881">IFERROR(SUBSTITUTE(SUBSTITUTE(MID(AD403,V414,U415-V414),CHAR(10),"")," ","")*1,0)</f>
        <v>0</v>
      </c>
      <c r="L403" s="37" t="s">
        <v>173</v>
      </c>
      <c r="M403" s="38">
        <f t="shared" ref="M403" si="2882">IFERROR(SUBSTITUTE(SUBSTITUTE(MID(AD403,U415,V415-U415),CHAR(10),"")," ","")*1,0)</f>
        <v>0</v>
      </c>
      <c r="N403" s="28" t="s">
        <v>163</v>
      </c>
      <c r="O403" s="25">
        <f t="shared" ref="O403" si="2883">IFERROR(SUBSTITUTE(SUBSTITUTE(MID(AD403,V415,U416-V415),CHAR(10),"")," ","")*1,0)</f>
        <v>0</v>
      </c>
      <c r="P403" s="39" t="s">
        <v>174</v>
      </c>
      <c r="Q403" s="40">
        <f t="shared" ref="Q403" si="2884">IFERROR(SUBSTITUTE(SUBSTITUTE(MID(AD403,U416,V416-U416),CHAR(10),"")," ","")*1,0)</f>
        <v>0</v>
      </c>
      <c r="R403" s="41" t="s">
        <v>175</v>
      </c>
      <c r="S403" s="25">
        <f t="shared" ref="S403" si="2885">IFERROR(SUBSTITUTE(SUBSTITUTE(MID(AD403,V416,U417-V416),CHAR(10),"")," ","")*1,0)</f>
        <v>0</v>
      </c>
      <c r="T403" s="26" t="s">
        <v>176</v>
      </c>
      <c r="U403" s="42">
        <f t="shared" ref="U403" si="2886">IFERROR(SUBSTITUTE(SUBSTITUTE(MID(AD403,U417,V417-U417),CHAR(10),"")," ","")*1,0)</f>
        <v>0</v>
      </c>
      <c r="V403" s="29" t="s">
        <v>177</v>
      </c>
      <c r="W403" s="30">
        <f t="shared" ref="W403" si="2887">IFERROR(SUBSTITUTE(SUBSTITUTE(MID(AD403,V417,U418-V417),CHAR(10),"")," ","")*1,0)</f>
        <v>0</v>
      </c>
      <c r="X403" s="31" t="s">
        <v>178</v>
      </c>
      <c r="Y403" s="32">
        <f t="shared" ref="Y403" si="2888">IFERROR(SUBSTITUTE(SUBSTITUTE(MID(AD403,U418,V418-U418),CHAR(10),"")," ","")*1,0)</f>
        <v>0</v>
      </c>
      <c r="Z403" s="33" t="s">
        <v>179</v>
      </c>
      <c r="AA403" s="30">
        <f t="shared" ref="AA403" si="2889">IFERROR(SUBSTITUTE(SUBSTITUTE(MID(AD403,V418,U419-V418),CHAR(10),"")," ","")*1,0)</f>
        <v>0</v>
      </c>
      <c r="AB403" s="31" t="s">
        <v>180</v>
      </c>
      <c r="AC403" s="34">
        <f t="shared" ref="AC403" si="2890">IFERROR(SUBSTITUTE(SUBSTITUTE(MID(AD403,U419,V419-U419),CHAR(10),"")," ","")*1,0)</f>
        <v>0</v>
      </c>
      <c r="AD403" s="85" t="e">
        <f t="shared" ref="AD403:AD434" si="2891">SUBSTITUTE(SUBSTITUTE(TRIM(SUBSTITUTE(A403,CHAR(32)," ")),")",5),"§",5)</f>
        <v>#REF!</v>
      </c>
      <c r="AG403" s="98"/>
    </row>
    <row r="404" spans="1:33" ht="29.25" thickBot="1" x14ac:dyDescent="0.3">
      <c r="A404" s="2" t="e">
        <f>[1]Sheet1!A404</f>
        <v>#REF!</v>
      </c>
      <c r="B404" s="24" t="s">
        <v>8</v>
      </c>
      <c r="C404" s="58" t="e">
        <f t="shared" ref="C404:C435" si="2892">SUBSTITUTE(SUBSTITUTE(IF(OR(LEN(A404)&gt;LEN(SUBSTITUTE(A404,"S","")),LEN(A404)&gt;LEN(SUBSTITUTE(A404,"e","")),LEN(A404)&gt;LEN(SUBSTITUTE(A404,"m","")),LEN(A404)&gt;LEN(SUBSTITUTE(A404,"i","")),LEN(A404)&gt;LEN(SUBSTITUTE(A404,"m","")),LEN(A404)&gt;LEN(SUBSTITUTE(A404,"p","")),LEN(A404)&gt;LEN(SUBSTITUTE(A404,"r","")),LEN(A404)&gt;LEN(SUBSTITUTE(A404,"e","")),LEN(A404)&gt;LEN(SUBSTITUTE(A404,"s","")),LEN(A404)&gt;LEN(SUBSTITUTE(A404,"ã","")),LEN(A404)&gt;LEN(SUBSTITUTE(A404,"o",""))),"Sem Impressão",A404),CHAR(10),"")," ","")</f>
        <v>#REF!</v>
      </c>
      <c r="AG404" s="98"/>
    </row>
    <row r="405" spans="1:33" ht="106.5" customHeight="1" thickTop="1" thickBot="1" x14ac:dyDescent="0.3">
      <c r="A405" s="2" t="e">
        <f>[1]Sheet1!A405</f>
        <v>#REF!</v>
      </c>
      <c r="B405" s="20" t="s">
        <v>9</v>
      </c>
      <c r="C405" s="14" t="e">
        <f t="shared" ref="C405:C436" si="2893">SUBSTITUTE(SUBSTITUTE(A405,CHAR(10),"")," ","")</f>
        <v>#REF!</v>
      </c>
      <c r="D405" s="1"/>
      <c r="Z405" s="2"/>
      <c r="AG405" s="98"/>
    </row>
    <row r="406" spans="1:33" ht="30" thickTop="1" thickBot="1" x14ac:dyDescent="0.3">
      <c r="A406" s="2" t="e">
        <f>[1]Sheet1!A406</f>
        <v>#REF!</v>
      </c>
      <c r="B406" s="19" t="s">
        <v>10</v>
      </c>
      <c r="C406" s="17" t="e">
        <f t="shared" ref="C406:C437" si="2894">IF(IF(OR((LEN(A406)&gt;LEN(SUBSTITUTE(A406,"R",""))),(LEN(A406)&gt;LEN(SUBSTITUTE(A406,"v",""))),(LEN(A406)&gt;LEN(SUBSTITUTE(A406,"d","")))),"Revenda","Cliente")=IF(OR((LEN(A406)&gt;LEN(SUBSTITUTE(A406,"C",""))),(LEN(A406)&gt;LEN(SUBSTITUTE(A406,"l",""))),(LEN(A406)&gt;LEN(SUBSTITUTE(A406,"i",""))),(LEN(A406)&gt;LEN(SUBSTITUTE(A406,"t","")))),"Cliente","Revenda"),IF(OR((LEN(A406)&gt;LEN(SUBSTITUTE(A406,"R",""))),(LEN(A406)&gt;LEN(SUBSTITUTE(A406,"v",""))),(LEN(A406)&gt;LEN(SUBSTITUTE(A406,"d","")))),"Revenda","Cliente"),"ERRO!")</f>
        <v>#REF!</v>
      </c>
      <c r="D406" s="1"/>
      <c r="E406" s="1"/>
      <c r="J406" s="1"/>
      <c r="K406" s="1"/>
      <c r="L406" s="1"/>
      <c r="Q406" s="1"/>
      <c r="AG406" s="98"/>
    </row>
    <row r="407" spans="1:33" x14ac:dyDescent="0.25">
      <c r="A407" s="2" t="e">
        <f>[1]Sheet1!A407</f>
        <v>#REF!</v>
      </c>
      <c r="B407" s="113" t="s">
        <v>142</v>
      </c>
      <c r="C407" s="114"/>
      <c r="D407" s="111" t="s">
        <v>143</v>
      </c>
      <c r="E407" s="112"/>
      <c r="F407" s="113" t="s">
        <v>144</v>
      </c>
      <c r="G407" s="114"/>
      <c r="H407" s="111" t="s">
        <v>145</v>
      </c>
      <c r="I407" s="112"/>
      <c r="J407" s="113" t="s">
        <v>146</v>
      </c>
      <c r="K407" s="114"/>
      <c r="L407" s="111" t="s">
        <v>147</v>
      </c>
      <c r="M407" s="112"/>
      <c r="N407" s="113" t="s">
        <v>148</v>
      </c>
      <c r="O407" s="114"/>
      <c r="P407" s="111" t="s">
        <v>149</v>
      </c>
      <c r="Q407" s="112"/>
      <c r="R407" s="113" t="s">
        <v>150</v>
      </c>
      <c r="S407" s="114"/>
      <c r="T407" s="111" t="s">
        <v>151</v>
      </c>
      <c r="U407" s="112"/>
      <c r="V407" s="113" t="s">
        <v>2</v>
      </c>
      <c r="W407" s="114"/>
      <c r="Y407" s="2"/>
      <c r="AG407" s="98"/>
    </row>
    <row r="408" spans="1:33" ht="15.75" thickBot="1" x14ac:dyDescent="0.3">
      <c r="A408" s="2" t="e">
        <f>[1]Sheet1!A408</f>
        <v>#REF!</v>
      </c>
      <c r="B408" s="50" t="e">
        <f t="shared" ref="B408" si="2895">MID(A407,N414-3,4)</f>
        <v>#REF!</v>
      </c>
      <c r="C408" s="51" t="e">
        <f t="shared" ref="C408" si="2896">MID(A407,N414+3,5)</f>
        <v>#REF!</v>
      </c>
      <c r="D408" s="53" t="e">
        <f t="shared" ref="D408" si="2897">MID(A408,O414-3,4)</f>
        <v>#REF!</v>
      </c>
      <c r="E408" s="54" t="e">
        <f t="shared" ref="E408" si="2898">MID(A408,O414+3,5)</f>
        <v>#REF!</v>
      </c>
      <c r="F408" s="50" t="e">
        <f t="shared" ref="F408" si="2899">MID(A407,N415-3,4)</f>
        <v>#REF!</v>
      </c>
      <c r="G408" s="51" t="e">
        <f t="shared" ref="G408" si="2900">MID(A407,N415+3,5)</f>
        <v>#REF!</v>
      </c>
      <c r="H408" s="53" t="e">
        <f t="shared" ref="H408" si="2901">MID(A408,O415-3,4)</f>
        <v>#REF!</v>
      </c>
      <c r="I408" s="54" t="e">
        <f t="shared" ref="I408" si="2902">MID(A408,O415+3,5)</f>
        <v>#REF!</v>
      </c>
      <c r="J408" s="50" t="e">
        <f t="shared" ref="J408" si="2903">MID(A407,N416-3,4)</f>
        <v>#REF!</v>
      </c>
      <c r="K408" s="51" t="e">
        <f t="shared" ref="K408" si="2904">MID(A407,N416+3,5)</f>
        <v>#REF!</v>
      </c>
      <c r="L408" s="53" t="e">
        <f t="shared" ref="L408" si="2905">MID(A408,O416-3,4)</f>
        <v>#REF!</v>
      </c>
      <c r="M408" s="54" t="e">
        <f t="shared" ref="M408" si="2906">MID(A408,O416+3,5)</f>
        <v>#REF!</v>
      </c>
      <c r="N408" s="50" t="e">
        <f t="shared" ref="N408" si="2907">MID(A407,N417-3,4)</f>
        <v>#REF!</v>
      </c>
      <c r="O408" s="51" t="e">
        <f t="shared" ref="O408" si="2908">MID(A407,N417+3,5)</f>
        <v>#REF!</v>
      </c>
      <c r="P408" s="53" t="e">
        <f t="shared" ref="P408" si="2909">MID(A408,O417-3,4)</f>
        <v>#REF!</v>
      </c>
      <c r="Q408" s="54" t="e">
        <f t="shared" ref="Q408" si="2910">MID(A408,O417+3,5)</f>
        <v>#REF!</v>
      </c>
      <c r="R408" s="50" t="e">
        <f t="shared" ref="R408" si="2911">MID(A407,N418-3,4)</f>
        <v>#REF!</v>
      </c>
      <c r="S408" s="51" t="e">
        <f t="shared" ref="S408" si="2912">MID(A407,N418+3,5)</f>
        <v>#REF!</v>
      </c>
      <c r="T408" s="53" t="e">
        <f t="shared" ref="T408" si="2913">MID(A408,O418-3,4)</f>
        <v>#REF!</v>
      </c>
      <c r="U408" s="54" t="e">
        <f t="shared" ref="U408" si="2914">MID(A408,O418+3,5)</f>
        <v>#REF!</v>
      </c>
      <c r="V408" s="50" t="e">
        <f t="shared" ref="V408" si="2915">MID(A411,N419-2,3)</f>
        <v>#REF!</v>
      </c>
      <c r="W408" s="51" t="e">
        <f t="shared" ref="W408" si="2916">MID(A411,N419+3,5)</f>
        <v>#REF!</v>
      </c>
      <c r="AG408" s="98"/>
    </row>
    <row r="409" spans="1:33" ht="29.25" thickBot="1" x14ac:dyDescent="0.3">
      <c r="A409" s="2" t="e">
        <f>[1]Sheet1!A409</f>
        <v>#REF!</v>
      </c>
      <c r="B409" s="50" t="e">
        <f t="shared" ref="B409:B440" si="2917">SUBSTITUTE(B408,CHAR(10),"")</f>
        <v>#REF!</v>
      </c>
      <c r="C409" s="52" t="e">
        <f t="shared" ref="C409:C440" si="2918">SUBSTITUTE(SUBSTITUTE(C408,CHAR(10),""),"/"," / ")</f>
        <v>#REF!</v>
      </c>
      <c r="D409" s="50" t="e">
        <f t="shared" ref="D409:V409" si="2919">SUBSTITUTE(D408,CHAR(10),"")</f>
        <v>#REF!</v>
      </c>
      <c r="E409" s="52" t="e">
        <f t="shared" ref="E409:E440" si="2920">SUBSTITUTE(SUBSTITUTE(E408,CHAR(10),""),"/"," / ")</f>
        <v>#REF!</v>
      </c>
      <c r="F409" s="50" t="e">
        <f t="shared" ref="F409:X409" si="2921">SUBSTITUTE(F408,CHAR(10),"")</f>
        <v>#REF!</v>
      </c>
      <c r="G409" s="52" t="e">
        <f t="shared" ref="G409:G440" si="2922">SUBSTITUTE(SUBSTITUTE(G408,CHAR(10),""),"/"," / ")</f>
        <v>#REF!</v>
      </c>
      <c r="H409" s="50" t="e">
        <f t="shared" ref="H409:Z409" si="2923">SUBSTITUTE(H408,CHAR(10),"")</f>
        <v>#REF!</v>
      </c>
      <c r="I409" s="52" t="e">
        <f t="shared" ref="I409:I440" si="2924">SUBSTITUTE(SUBSTITUTE(I408,CHAR(10),""),"/"," / ")</f>
        <v>#REF!</v>
      </c>
      <c r="J409" s="50" t="e">
        <f t="shared" ref="J409:AB409" si="2925">SUBSTITUTE(J408,CHAR(10),"")</f>
        <v>#REF!</v>
      </c>
      <c r="K409" s="52" t="e">
        <f t="shared" ref="K409:K440" si="2926">SUBSTITUTE(SUBSTITUTE(K408,CHAR(10),""),"/"," / ")</f>
        <v>#REF!</v>
      </c>
      <c r="L409" s="50" t="e">
        <f t="shared" ref="L409:AD409" si="2927">SUBSTITUTE(L408,CHAR(10),"")</f>
        <v>#REF!</v>
      </c>
      <c r="M409" s="52" t="e">
        <f t="shared" ref="M409:M440" si="2928">SUBSTITUTE(SUBSTITUTE(M408,CHAR(10),""),"/"," / ")</f>
        <v>#REF!</v>
      </c>
      <c r="N409" s="50" t="e">
        <f t="shared" ref="N409:AF409" si="2929">SUBSTITUTE(N408,CHAR(10),"")</f>
        <v>#REF!</v>
      </c>
      <c r="O409" s="52" t="e">
        <f t="shared" ref="O409:O440" si="2930">SUBSTITUTE(SUBSTITUTE(O408,CHAR(10),""),"/"," / ")</f>
        <v>#REF!</v>
      </c>
      <c r="P409" s="50" t="e">
        <f t="shared" ref="P409:AF409" si="2931">SUBSTITUTE(P408,CHAR(10),"")</f>
        <v>#REF!</v>
      </c>
      <c r="Q409" s="52" t="e">
        <f t="shared" ref="Q409:Q440" si="2932">SUBSTITUTE(SUBSTITUTE(Q408,CHAR(10),""),"/"," / ")</f>
        <v>#REF!</v>
      </c>
      <c r="R409" s="50" t="e">
        <f t="shared" ref="R409:AF409" si="2933">SUBSTITUTE(R408,CHAR(10),"")</f>
        <v>#REF!</v>
      </c>
      <c r="S409" s="52" t="e">
        <f t="shared" ref="S409:S440" si="2934">SUBSTITUTE(SUBSTITUTE(S408,CHAR(10),""),"/"," / ")</f>
        <v>#REF!</v>
      </c>
      <c r="T409" s="50" t="e">
        <f t="shared" ref="T409:AF409" si="2935">SUBSTITUTE(T408,CHAR(10),"")</f>
        <v>#REF!</v>
      </c>
      <c r="U409" s="52" t="e">
        <f t="shared" ref="U409:U440" si="2936">SUBSTITUTE(SUBSTITUTE(U408,CHAR(10),""),"/"," / ")</f>
        <v>#REF!</v>
      </c>
      <c r="V409" s="50" t="e">
        <f t="shared" ref="V409:AF409" si="2937">SUBSTITUTE(V408,CHAR(10),"")</f>
        <v>#REF!</v>
      </c>
      <c r="W409" s="52" t="e">
        <f t="shared" ref="W409:W440" si="2938">SUBSTITUTE(SUBSTITUTE(W408,CHAR(10),""),"/"," / ")</f>
        <v>#REF!</v>
      </c>
      <c r="Y409" s="86" t="s">
        <v>206</v>
      </c>
      <c r="Z409" s="122" t="e">
        <f t="shared" ref="Z409:Z440" si="2939">FIND(",",A410)</f>
        <v>#REF!</v>
      </c>
      <c r="AG409" s="98"/>
    </row>
    <row r="410" spans="1:33" ht="15.75" customHeight="1" thickBot="1" x14ac:dyDescent="0.3">
      <c r="A410" s="2" t="e">
        <f>SUBSTITUTE([1]Sheet1!A410,"/","7")</f>
        <v>#REF!</v>
      </c>
      <c r="B410" s="109" t="str">
        <f>IFERROR(VLOOKUP("*"&amp;Sheet1!B409&amp;" -"&amp;Sheet1!C409&amp;"*",Tabela3[[x]:[c]],1,FALSE),"0% -Sem Serviço")</f>
        <v>0% -Sem Serviço</v>
      </c>
      <c r="C410" s="110"/>
      <c r="D410" s="109" t="str">
        <f>IFERROR(VLOOKUP("*"&amp;Sheet1!D409&amp;" -"&amp;Sheet1!E409&amp;"*",Tabela3[[x]:[c]],1,FALSE),"0% -Sem Serviço")</f>
        <v>0% -Sem Serviço</v>
      </c>
      <c r="E410" s="110"/>
      <c r="F410" s="109" t="str">
        <f>IFERROR(VLOOKUP("*"&amp;Sheet1!F409&amp;" -"&amp;Sheet1!G409&amp;"*",Tabela3[[x]:[c]],1,FALSE),"0% -Sem Serviço")</f>
        <v>0% -Sem Serviço</v>
      </c>
      <c r="G410" s="110"/>
      <c r="H410" s="109" t="str">
        <f>IFERROR(VLOOKUP("*"&amp;Sheet1!H409&amp;" -"&amp;Sheet1!I409&amp;"*",Tabela3[[x]:[c]],1,FALSE),"0% -Sem Serviço")</f>
        <v>0% -Sem Serviço</v>
      </c>
      <c r="I410" s="110"/>
      <c r="J410" s="109" t="str">
        <f>IFERROR(VLOOKUP("*"&amp;Sheet1!J409&amp;" -"&amp;Sheet1!K409&amp;"*",Tabela3[[x]:[c]],1,FALSE),"0% -Sem Serviço")</f>
        <v>0% -Sem Serviço</v>
      </c>
      <c r="K410" s="110"/>
      <c r="L410" s="109" t="str">
        <f>IFERROR(VLOOKUP("*"&amp;Sheet1!L409&amp;" -"&amp;Sheet1!M409&amp;"*",Tabela3[[x]:[c]],1,FALSE),"0% -Sem Serviço")</f>
        <v>0% -Sem Serviço</v>
      </c>
      <c r="M410" s="110"/>
      <c r="N410" s="109" t="str">
        <f>IFERROR(VLOOKUP("*"&amp;Sheet1!N409&amp;" -"&amp;Sheet1!O409&amp;"*",Tabela3[[x]:[c]],1,FALSE),"0% -Sem Serviço")</f>
        <v>0% -Sem Serviço</v>
      </c>
      <c r="O410" s="110"/>
      <c r="P410" s="109" t="str">
        <f>IFERROR(VLOOKUP("*"&amp;Sheet1!P409&amp;" -"&amp;Sheet1!Q409&amp;"*",Tabela3[[x]:[c]],1,FALSE),"0% -Sem Serviço")</f>
        <v>0% -Sem Serviço</v>
      </c>
      <c r="Q410" s="110"/>
      <c r="R410" s="109" t="str">
        <f>IFERROR(VLOOKUP("*"&amp;Sheet1!R409&amp;" -"&amp;Sheet1!S409&amp;"*",Tabela3[[x]:[c]],1,FALSE),"0% -Sem Serviço")</f>
        <v>0% -Sem Serviço</v>
      </c>
      <c r="S410" s="110"/>
      <c r="T410" s="109" t="str">
        <f>IFERROR(VLOOKUP("*"&amp;Sheet1!T409&amp;" -"&amp;Sheet1!U409&amp;"*",Tabela3[[x]:[c]],1,FALSE),"0% -Sem Serviço")</f>
        <v>0% -Sem Serviço</v>
      </c>
      <c r="U410" s="110"/>
      <c r="V410" s="109" t="str">
        <f>IFERROR(VLOOKUP("*"&amp;Sheet1!V409&amp;" -"&amp;Sheet1!W409&amp;"*",Tabela2[[x]:[c]],1,FALSE),"0% -Sem Serviço")</f>
        <v>0% -Sem Serviço</v>
      </c>
      <c r="W410" s="110"/>
      <c r="Y410" s="87" t="e">
        <f t="shared" ref="Y410:Y441" si="2940">MID(A410,1,Z409-1)&amp;""&amp;MID(A410,Z409,3)</f>
        <v>#REF!</v>
      </c>
      <c r="Z410" s="123"/>
      <c r="AG410" s="98"/>
    </row>
    <row r="411" spans="1:33" ht="32.25" thickBot="1" x14ac:dyDescent="0.3">
      <c r="A411" s="2" t="e">
        <f>SUBSTITUTE([1]Sheet1!A411,"/","7")</f>
        <v>#REF!</v>
      </c>
      <c r="B411" s="49" t="s">
        <v>183</v>
      </c>
      <c r="C411" s="48" t="e">
        <f t="shared" ref="C411:C442" si="2941">IF($A$15="Manter",IF(B412=0,"Sem Impressão",IF(IFERROR(FIND("P",B412),0)&gt;0,"Preto",IF(IFERROR(FIND("S",B412),0)&gt;0,"Sem Impressão",IF(IFERROR(FIND("C",B412),0)&gt;0,"Cinza",IF(IFERROR(FIND("V",B412),0)&gt;0,"Vermelho",IF(IFERROR(FIND("A",B412),0)&gt;0,"Azul",IF(IFERROR(FIND("D",B412),0)&gt;0,"Dourado",IF(IFERROR(FIND("B",B412),0)&gt;0,"Branco","Sem Impressão")))))))),$A$15)</f>
        <v>#REF!</v>
      </c>
      <c r="D411" s="47" t="s">
        <v>184</v>
      </c>
      <c r="E411" s="48" t="e">
        <f t="shared" ref="E411:E442" si="2942">IF($A$16="Manter",IF(C412=0,"Sem Impressão",IF(IFERROR(FIND("P",C412),0)&gt;0,"Preto",IF(IFERROR(FIND("S",C412),0)&gt;0,"Sem Impressão",IF(IFERROR(FIND("C",C412),0)&gt;0,"Cinza",IF(IFERROR(FIND("V",C412),0)&gt;0,"Vermelho",IF(IFERROR(FIND("A",C412),0)&gt;0,"Azul",IF(IFERROR(FIND("D",C412),0)&gt;0,"Dourado",IF(IFERROR(FIND("B",C412),0)&gt;0,"Branco","Sem Impressão")))))))),$A$16)</f>
        <v>#REF!</v>
      </c>
      <c r="F411" s="47" t="s">
        <v>185</v>
      </c>
      <c r="G411" s="48" t="e">
        <f t="shared" ref="G411:G442" si="2943">IF($A$17="Manter",IF(D412=0,"Sem Impressão",IF(IFERROR(FIND("P",D412),0)&gt;0,"Preto",IF(IFERROR(FIND("S",D412),0)&gt;0,"Sem Impressão",IF(IFERROR(FIND("C",D412),0)&gt;0,"Cinza",IF(IFERROR(FIND("V",D412),0)&gt;0,"Vermelho",IF(IFERROR(FIND("A",D412),0)&gt;0,"Azul",IF(IFERROR(FIND("D",D412),0)&gt;0,"Dourado",IF(IFERROR(FIND("B",D412),0)&gt;0,"Branco","Sem Impressão")))))))),$A$17)</f>
        <v>#REF!</v>
      </c>
      <c r="H411" s="47" t="s">
        <v>186</v>
      </c>
      <c r="I411" s="48" t="e">
        <f t="shared" ref="I411:I442" si="2944">IF($A$18="Manter",IF(E412=0,"Sem Impressão",IF(IFERROR(FIND("P",E412),0)&gt;0,"Preto",IF(IFERROR(FIND("S",E412),0)&gt;0,"Sem Impressão",IF(IFERROR(FIND("C",E412),0)&gt;0,"Cinza",IF(IFERROR(FIND("V",E412),0)&gt;0,"Vermelho",IF(IFERROR(FIND("A",E412),0)&gt;0,"Azul",IF(IFERROR(FIND("D",E412),0)&gt;0,"Dourado",IF(IFERROR(FIND("B",E412),0)&gt;0,"Branco","Sem Impressão")))))))),$A$18)</f>
        <v>#REF!</v>
      </c>
      <c r="J411" s="47" t="s">
        <v>187</v>
      </c>
      <c r="K411" s="48" t="e">
        <f t="shared" ref="K411:K442" si="2945">IF($A$19="Manter",IF(F412=0,"Sem Impressão",IF(IFERROR(FIND("P",F412),0)&gt;0,"Preto",IF(IFERROR(FIND("S",F412),0)&gt;0,"Sem Impressão",IF(IFERROR(FIND("C",F412),0)&gt;0,"Cinza",IF(IFERROR(FIND("V",F412),0)&gt;0,"Vermelho",IF(IFERROR(FIND("A",F412),0)&gt;0,"Azul",IF(IFERROR(FIND("D",F412),0)&gt;0,"Dourado",IF(IFERROR(FIND("B",F412),0)&gt;0,"Branco","Sem Impressão")))))))),$A$19)</f>
        <v>#REF!</v>
      </c>
      <c r="L411" s="47" t="s">
        <v>188</v>
      </c>
      <c r="M411" s="48" t="e">
        <f t="shared" ref="M411:M442" si="2946">IF($A$20="Manter",IF(G412=0,"Sem Impressão",IF(IFERROR(FIND("P",G412),0)&gt;0,"Preto",IF(IFERROR(FIND("S",G412),0)&gt;0,"Sem Impressão",IF(IFERROR(FIND("C",G412),0)&gt;0,"Cinza",IF(IFERROR(FIND("V",G412),0)&gt;0,"Vermelho",IF(IFERROR(FIND("A",G412),0)&gt;0,"Azul",IF(IFERROR(FIND("D",G412),0)&gt;0,"Dourado",IF(IFERROR(FIND("B",G412),0)&gt;0,"Branco","Sem Impressão")))))))),$A$20)</f>
        <v>#REF!</v>
      </c>
      <c r="N411" s="47" t="s">
        <v>189</v>
      </c>
      <c r="O411" s="48" t="e">
        <f t="shared" ref="O411:O442" si="2947">IF($A$21="Manter",IF(H412=0,"Sem Impressão",IF(IFERROR(FIND("P",H412),0)&gt;0,"Preto",IF(IFERROR(FIND("S",H412),0)&gt;0,"Sem Impressão",IF(IFERROR(FIND("C",H412),0)&gt;0,"Cinza",IF(IFERROR(FIND("V",H412),0)&gt;0,"Vermelho",IF(IFERROR(FIND("A",H412),0)&gt;0,"Azul",IF(IFERROR(FIND("D",H412),0)&gt;0,"Dourado",IF(IFERROR(FIND("B",H412),0)&gt;0,"Branco","Sem Impressão")))))))),$A$21)</f>
        <v>#REF!</v>
      </c>
      <c r="AG411" s="98"/>
    </row>
    <row r="412" spans="1:33" ht="18.75" customHeight="1" thickBot="1" x14ac:dyDescent="0.3">
      <c r="A412" s="2" t="e">
        <f>[1]Sheet1!A412</f>
        <v>#REF!</v>
      </c>
      <c r="B412" s="49" t="e">
        <f>[1]Sheet1!B412</f>
        <v>#REF!</v>
      </c>
      <c r="C412" s="49" t="e">
        <f>[1]Sheet1!C412</f>
        <v>#REF!</v>
      </c>
      <c r="D412" s="49" t="e">
        <f>[1]Sheet1!D412</f>
        <v>#REF!</v>
      </c>
      <c r="E412" s="49" t="e">
        <f>[1]Sheet1!E412</f>
        <v>#REF!</v>
      </c>
      <c r="F412" s="49" t="e">
        <f>[1]Sheet1!F412</f>
        <v>#REF!</v>
      </c>
      <c r="G412" s="49" t="e">
        <f>[1]Sheet1!G412</f>
        <v>#REF!</v>
      </c>
      <c r="H412" s="49" t="e">
        <f>[1]Sheet1!H412</f>
        <v>#REF!</v>
      </c>
      <c r="L412" s="1"/>
      <c r="N412" s="1"/>
      <c r="P412" s="43"/>
      <c r="Q412" s="1"/>
      <c r="R412" s="1" t="s">
        <v>181</v>
      </c>
      <c r="S412" s="100" t="s">
        <v>153</v>
      </c>
      <c r="T412" s="64" t="s">
        <v>7</v>
      </c>
      <c r="U412" s="64" t="s">
        <v>4</v>
      </c>
      <c r="V412" s="65" t="s">
        <v>152</v>
      </c>
      <c r="AG412" s="98"/>
    </row>
    <row r="413" spans="1:33" ht="18.75" customHeight="1" thickBot="1" x14ac:dyDescent="0.3">
      <c r="A413" s="2" t="e">
        <f>[1]Sheet1!A413</f>
        <v>#REF!</v>
      </c>
      <c r="B413" s="43"/>
      <c r="C413" s="83" t="s">
        <v>202</v>
      </c>
      <c r="D413" s="83" t="s">
        <v>203</v>
      </c>
      <c r="E413" s="83" t="s">
        <v>204</v>
      </c>
      <c r="F413" s="84" t="s">
        <v>205</v>
      </c>
      <c r="G413" s="103" t="s">
        <v>155</v>
      </c>
      <c r="H413" s="69" t="s">
        <v>7</v>
      </c>
      <c r="I413" s="69" t="s">
        <v>3</v>
      </c>
      <c r="J413" s="69" t="s">
        <v>4</v>
      </c>
      <c r="K413" s="70" t="s">
        <v>6</v>
      </c>
      <c r="L413" s="94" t="s">
        <v>154</v>
      </c>
      <c r="M413" s="64" t="s">
        <v>139</v>
      </c>
      <c r="N413" s="64" t="s">
        <v>140</v>
      </c>
      <c r="O413" s="65" t="s">
        <v>141</v>
      </c>
      <c r="P413" s="1"/>
      <c r="Q413" s="1"/>
      <c r="R413" s="1"/>
      <c r="S413" s="101"/>
      <c r="T413" s="45">
        <v>1</v>
      </c>
      <c r="U413" s="45" t="e">
        <f t="shared" ref="U413" si="2948">FIND(" ",AD403)</f>
        <v>#REF!</v>
      </c>
      <c r="V413" s="66" t="e">
        <f t="shared" ref="V413" si="2949">FIND(CHAR(10),AD403)</f>
        <v>#REF!</v>
      </c>
      <c r="W413" s="119" t="s">
        <v>200</v>
      </c>
      <c r="X413" s="120"/>
      <c r="Y413" s="120"/>
      <c r="Z413" s="120"/>
      <c r="AA413" s="120"/>
      <c r="AB413" s="121"/>
      <c r="AG413" s="98"/>
    </row>
    <row r="414" spans="1:33" ht="18.75" customHeight="1" thickBot="1" x14ac:dyDescent="0.3">
      <c r="A414" s="2" t="e">
        <f>[1]Sheet1!A414</f>
        <v>#REF!</v>
      </c>
      <c r="B414" s="80" t="s">
        <v>201</v>
      </c>
      <c r="C414" s="81" t="e" cm="1">
        <f t="array" ref="C414">IF(AE415="Manter",IFERROR(IF(SUBSTITUTE(MID($A$10,AB414,AB415-AB414),CHAR(10),"")*1&gt;100,SUBSTITUTE(MID($A$10,AB414,AB415-AB414),CHAR(10),"")*1/100,SUBSTITUTE(MID($A$10,AB414,AB415-AB414),CHAR(10),"")*1),0),IF(AE415="Não",0,IF(AE415="Sim",_xlfn.IFS(AND(C400&gt;0,C400&lt;=22),0.5,AND(C400&gt;22,C400&lt;=32),0.7,AND(C400&gt;32,C400&lt;=40),0.7,AND(C400&gt;40,C400&lt;=50),0.9,C400&gt;50,1.5))))</f>
        <v>#REF!</v>
      </c>
      <c r="D414" s="81">
        <f t="shared" ref="D414" si="2950">IFERROR(IF(SUBSTITUTE(MID($A$10,AB415,AB416-AB415),CHAR(10),"")*1&gt;100,SUBSTITUTE(MID($A$10,AB415,AB416-AB415),CHAR(10),"")*1/100,SUBSTITUTE(MID($A$10,AB415,AB416-AB415),CHAR(10),"")*1),0)</f>
        <v>0</v>
      </c>
      <c r="E414" s="81">
        <f t="shared" ref="E414" si="2951">IFERROR(IF(SUBSTITUTE(MID($A$10,AB416,AB417-AB416),CHAR(10),"")*1&gt;100,SUBSTITUTE(MID($A$10,AB416,AB417-AB416),CHAR(10),"")*1/100,SUBSTITUTE(MID($A$10,AB416,AB417-AB416),CHAR(10),"")*1),0)</f>
        <v>0</v>
      </c>
      <c r="F414" s="82">
        <f t="shared" ref="F414" si="2952">IFERROR(IF(SUBSTITUTE(TRIM(MID($A$10,AB417,AB418-AB417)),CHAR(10),"")*1&gt;100,SUBSTITUTE(TRIM(MID($A$10,AB417,AB418-AB417)),CHAR(10),"")*1/100,SUBSTITUTE(TRIM(MID($A$10,AB417,AB418-AB417)),CHAR(10),"")*1),0)</f>
        <v>0</v>
      </c>
      <c r="G414" s="104"/>
      <c r="H414" s="44">
        <v>1</v>
      </c>
      <c r="I414" s="44" t="e">
        <f t="shared" ref="I414" si="2953">FIND(CHAR(10),A402)</f>
        <v>#REF!</v>
      </c>
      <c r="J414" s="44" t="e">
        <f t="shared" ref="J414" si="2954">FIND(" ",A402)</f>
        <v>#REF!</v>
      </c>
      <c r="K414" s="71"/>
      <c r="L414" s="95"/>
      <c r="M414" s="45">
        <v>1</v>
      </c>
      <c r="N414" s="45" t="e">
        <f t="shared" ref="N414" si="2955">FIND("%",A407)</f>
        <v>#REF!</v>
      </c>
      <c r="O414" s="66" t="e">
        <f t="shared" ref="O414" si="2956">FIND("%",A408)</f>
        <v>#REF!</v>
      </c>
      <c r="P414" s="106" t="s">
        <v>182</v>
      </c>
      <c r="Q414" s="74">
        <v>1</v>
      </c>
      <c r="R414" s="75" t="e">
        <f t="shared" ref="R414" si="2957">FIND(CHAR(10),A411,FIND(CHAR(10),A411)+1)</f>
        <v>#REF!</v>
      </c>
      <c r="S414" s="101"/>
      <c r="T414" s="45">
        <v>2</v>
      </c>
      <c r="U414" s="45" t="e">
        <f t="shared" ref="U414" si="2958">FIND(" ",AD403,FIND(" ",AD403)+1)</f>
        <v>#REF!</v>
      </c>
      <c r="V414" s="66" t="e">
        <f t="shared" ref="V414" si="2959">FIND(CHAR(10),AD403,FIND(CHAR(10),AD403)+1)</f>
        <v>#REF!</v>
      </c>
      <c r="W414" s="78"/>
      <c r="X414" s="46"/>
      <c r="Y414" s="46"/>
      <c r="Z414" s="46"/>
      <c r="AA414" s="46"/>
      <c r="AB414" s="54">
        <v>1</v>
      </c>
      <c r="AC414" s="64"/>
      <c r="AD414" s="64" t="s">
        <v>210</v>
      </c>
      <c r="AE414" s="64" t="s">
        <v>211</v>
      </c>
      <c r="AG414" s="98"/>
    </row>
    <row r="415" spans="1:33" ht="18.75" customHeight="1" thickBot="1" x14ac:dyDescent="0.3">
      <c r="A415" s="2" t="e">
        <f>[1]Sheet1!A415</f>
        <v>#REF!</v>
      </c>
      <c r="B415" s="100" t="s">
        <v>156</v>
      </c>
      <c r="C415" s="64" t="s">
        <v>0</v>
      </c>
      <c r="D415" s="64" t="s">
        <v>1</v>
      </c>
      <c r="E415" s="64"/>
      <c r="F415" s="65" t="s">
        <v>2</v>
      </c>
      <c r="G415" s="104"/>
      <c r="H415" s="44">
        <v>2</v>
      </c>
      <c r="I415" s="44" t="e">
        <f t="shared" ref="I415" si="2960">FIND(CHAR(10),A402,FIND(CHAR(10),A402)+1)</f>
        <v>#REF!</v>
      </c>
      <c r="J415" s="44" t="e">
        <f t="shared" ref="J415" si="2961">FIND(" ",A402,FIND(" ",A402)+1)</f>
        <v>#REF!</v>
      </c>
      <c r="K415" s="71" t="e">
        <f t="shared" ref="K415" si="2962">MID(A402,I415,I416-I415)</f>
        <v>#REF!</v>
      </c>
      <c r="L415" s="95"/>
      <c r="M415" s="45">
        <v>2</v>
      </c>
      <c r="N415" s="45" t="e">
        <f t="shared" ref="N415" si="2963">FIND("%",A407,FIND("%",A407)+1)</f>
        <v>#REF!</v>
      </c>
      <c r="O415" s="66" t="e">
        <f t="shared" ref="O415" si="2964">FIND("%",A408,FIND("%",A408)+1)</f>
        <v>#REF!</v>
      </c>
      <c r="P415" s="107"/>
      <c r="Q415" s="46">
        <v>2</v>
      </c>
      <c r="R415" s="54" t="e">
        <f t="shared" ref="R415" si="2965">FIND(CHAR(10),A411,FIND(CHAR(10),A411,FIND(CHAR(10),A411,FIND(CHAR(10),A411)+1)+1)+1)</f>
        <v>#REF!</v>
      </c>
      <c r="S415" s="101"/>
      <c r="T415" s="45">
        <v>3</v>
      </c>
      <c r="U415" s="45" t="e">
        <f t="shared" ref="U415" si="2966">FIND(" ",AD403,FIND(" ",AD403,FIND(" ",AD403)+1)+1)</f>
        <v>#REF!</v>
      </c>
      <c r="V415" s="66" t="e">
        <f t="shared" ref="V415" si="2967">FIND(CHAR(10),AD403,FIND(CHAR(10),AD403,FIND(CHAR(10),AD403)+1)+1)</f>
        <v>#REF!</v>
      </c>
      <c r="W415" s="78">
        <v>1</v>
      </c>
      <c r="X415" s="46" t="e">
        <f t="shared" ref="X415" si="2968">FIND(CHAR(10),A409)</f>
        <v>#REF!</v>
      </c>
      <c r="Y415" s="46" t="e">
        <f t="shared" ref="Y415" si="2969">X415</f>
        <v>#REF!</v>
      </c>
      <c r="Z415" s="46" t="e">
        <f t="shared" ref="Z415" si="2970">IF(Y415=Z414,"Não","Sim")</f>
        <v>#REF!</v>
      </c>
      <c r="AA415" s="46">
        <f t="shared" ref="AA415" si="2971">Z419-3</f>
        <v>-3</v>
      </c>
      <c r="AB415" s="54">
        <f t="shared" ref="AB415:AB416" si="2972">IFERROR(_xlfn.XLOOKUP(AA415,$W$16:$W$20,$Y$16:$Y$20),1)</f>
        <v>1</v>
      </c>
      <c r="AC415" s="64" t="s">
        <v>202</v>
      </c>
      <c r="AD415" s="64" t="e">
        <f>[1]Sheet1!$A$55</f>
        <v>#REF!</v>
      </c>
      <c r="AE415" s="64" t="e">
        <f>[1]Sheet1!$A$59</f>
        <v>#REF!</v>
      </c>
      <c r="AG415" s="98"/>
    </row>
    <row r="416" spans="1:33" ht="18.75" customHeight="1" thickBot="1" x14ac:dyDescent="0.3">
      <c r="A416" s="2" t="e">
        <f>[1]Sheet1!A416</f>
        <v>#REF!</v>
      </c>
      <c r="B416" s="101"/>
      <c r="C416" s="45" t="e">
        <f t="shared" ref="C416" si="2973">LEFT(A400,SEARCH(" ",A400))</f>
        <v>#REF!</v>
      </c>
      <c r="D416" s="45" t="e">
        <f t="shared" ref="D416:D447" si="2974">SUBSTITUTE(SUBSTITUTE(SUBSTITUTE(LEFT(C417,SEARCH(" ",C417)),".",",")," ",""),CHAR(10),"")*1</f>
        <v>#REF!</v>
      </c>
      <c r="E416" s="45"/>
      <c r="F416" s="66" t="e">
        <f t="shared" ref="F416:F447" si="2975">FIND(CHAR(10),C417)</f>
        <v>#REF!</v>
      </c>
      <c r="G416" s="104"/>
      <c r="H416" s="44">
        <v>3</v>
      </c>
      <c r="I416" s="44" t="e">
        <f t="shared" ref="I416" si="2976">FIND(CHAR(10),A402,FIND(CHAR(10),A402,FIND(CHAR(10),A402)+1)+1)</f>
        <v>#REF!</v>
      </c>
      <c r="J416" s="44" t="e">
        <f t="shared" ref="J416" si="2977">FIND(" ",A402,FIND(" ",A402,FIND(" ",A402)+1)+1)</f>
        <v>#REF!</v>
      </c>
      <c r="K416" s="71" t="e">
        <f t="shared" ref="K416:K447" si="2978">FIND(" ",K415)</f>
        <v>#REF!</v>
      </c>
      <c r="L416" s="95"/>
      <c r="M416" s="45">
        <v>3</v>
      </c>
      <c r="N416" s="45" t="e">
        <f t="shared" ref="N416" si="2979">FIND("%",A407,FIND("%",A407,FIND("%",A407)+1)+1)</f>
        <v>#REF!</v>
      </c>
      <c r="O416" s="66" t="e">
        <f t="shared" ref="O416" si="2980">FIND("%",A408,FIND("%",A408,FIND("%",A408)+1)+1)</f>
        <v>#REF!</v>
      </c>
      <c r="P416" s="107"/>
      <c r="Q416" s="46">
        <v>3</v>
      </c>
      <c r="R416" s="54" t="e">
        <f t="shared" ref="R416" si="2981">FIND(CHAR(10),A411,FIND(CHAR(10),A411,FIND(CHAR(10),A411,FIND(CHAR(10),A411,FIND(CHAR(10),A411,FIND(CHAR(10),A411)+1)+1)+1)+1)+1)</f>
        <v>#REF!</v>
      </c>
      <c r="S416" s="101"/>
      <c r="T416" s="45">
        <v>4</v>
      </c>
      <c r="U416" s="45" t="e">
        <f t="shared" ref="U416" si="2982">FIND(" ",AD403,FIND(" ",AD403,FIND(" ",AD403,FIND(" ",AD403)+1)+1)+1)</f>
        <v>#REF!</v>
      </c>
      <c r="V416" s="66" t="e">
        <f t="shared" ref="V416" si="2983">FIND(CHAR(10),AD403,FIND(CHAR(10),AD403,FIND(CHAR(10),AD403,FIND(CHAR(10),AD403)+1)+1)+1)</f>
        <v>#REF!</v>
      </c>
      <c r="W416" s="78">
        <v>2</v>
      </c>
      <c r="X416" s="46" t="e">
        <f t="shared" ref="X416" si="2984">FIND(CHAR(10),A409,X415+1)</f>
        <v>#REF!</v>
      </c>
      <c r="Y416" s="46" t="e">
        <f t="shared" ref="Y416" si="2985">IFERROR(X416,X415)</f>
        <v>#REF!</v>
      </c>
      <c r="Z416" s="46" t="e">
        <f t="shared" ref="Z416:Z418" si="2986">IF(Y416=Y415,"Não","Sim")</f>
        <v>#REF!</v>
      </c>
      <c r="AA416" s="46">
        <f t="shared" ref="AA416" si="2987">Z419-2</f>
        <v>-2</v>
      </c>
      <c r="AB416" s="54">
        <f t="shared" si="2972"/>
        <v>1</v>
      </c>
      <c r="AC416" s="64" t="s">
        <v>207</v>
      </c>
      <c r="AD416" s="64" t="e">
        <f>[1]Sheet1!$A$56</f>
        <v>#REF!</v>
      </c>
      <c r="AE416" s="64" t="e">
        <f>[1]Sheet1!$A$60</f>
        <v>#REF!</v>
      </c>
      <c r="AG416" s="98"/>
    </row>
    <row r="417" spans="1:33" ht="18.75" customHeight="1" thickBot="1" x14ac:dyDescent="0.3">
      <c r="A417" s="2" t="e">
        <f>[1]Sheet1!A417</f>
        <v>#REF!</v>
      </c>
      <c r="B417" s="101"/>
      <c r="C417" s="45" t="e">
        <f t="shared" ref="C417" si="2988">TRIM(MID(A400,LEN(C416),50))</f>
        <v>#REF!</v>
      </c>
      <c r="D417" s="45" t="e">
        <f t="shared" ref="D417:D448" si="2989">D416+1-1</f>
        <v>#REF!</v>
      </c>
      <c r="E417" s="45"/>
      <c r="F417" s="66" t="e">
        <f t="shared" ref="F417" si="2990">TRIM(MID(C417,LEN(F419),F416-LEN(D417)))</f>
        <v>#REF!</v>
      </c>
      <c r="G417" s="104"/>
      <c r="H417" s="44">
        <v>4</v>
      </c>
      <c r="I417" s="44" t="e">
        <f t="shared" ref="I417" si="2991">FIND(CHAR(10),A402,FIND(CHAR(10),A402,FIND(CHAR(10),A402,FIND(CHAR(10),A402)+1)+1)+1)</f>
        <v>#REF!</v>
      </c>
      <c r="J417" s="44" t="e">
        <f t="shared" ref="J417" si="2992">FIND(" ",A402,FIND(" ",A402,FIND(" ",A402,FIND(" ",A402)+1)+1)+1)</f>
        <v>#REF!</v>
      </c>
      <c r="K417" s="71"/>
      <c r="L417" s="95"/>
      <c r="M417" s="45">
        <v>4</v>
      </c>
      <c r="N417" s="45" t="e">
        <f t="shared" ref="N417" si="2993">FIND("%",A407,FIND("%",A407,FIND("%",A407,FIND("%",A407)+1)+1)+1)</f>
        <v>#REF!</v>
      </c>
      <c r="O417" s="66" t="e">
        <f t="shared" ref="O417" si="2994">FIND("%",A408,FIND("%",A408,FIND("%",A408,FIND("%",A408)+1)+1)+1)</f>
        <v>#REF!</v>
      </c>
      <c r="P417" s="107"/>
      <c r="Q417" s="46">
        <v>4</v>
      </c>
      <c r="R417" s="54" t="e">
        <f t="shared" ref="R417" si="2995">FIND(CHAR(10),A411,FIND(CHAR(10),A411,FIND(CHAR(10),A411,FIND(CHAR(10),A411,FIND(CHAR(10),A411,FIND(CHAR(10),A411,FIND(CHAR(10),A411,FIND(CHAR(10),A411)+1)+1)+1)+1)+1)+1)+1)</f>
        <v>#REF!</v>
      </c>
      <c r="S417" s="101"/>
      <c r="T417" s="45">
        <v>5</v>
      </c>
      <c r="U417" s="45" t="e">
        <f t="shared" ref="U417" si="2996">FIND(" ",AD403,FIND(" ",AD403,FIND(" ",AD403,FIND(" ",AD403,FIND(" ",AD403)+1)+1)+1)+1)</f>
        <v>#REF!</v>
      </c>
      <c r="V417" s="66" t="e">
        <f t="shared" ref="V417" si="2997">FIND(CHAR(10),AD403,FIND(CHAR(10),AD403,FIND(CHAR(10),AD403,FIND(CHAR(10),AD403,FIND(CHAR(10),AD403)+1)+1)+1)+1)</f>
        <v>#REF!</v>
      </c>
      <c r="W417" s="78">
        <v>3</v>
      </c>
      <c r="X417" s="46" t="e">
        <f t="shared" ref="X417" si="2998">FIND(CHAR(10),A409,X416+1)</f>
        <v>#REF!</v>
      </c>
      <c r="Y417" s="46" t="e">
        <f t="shared" ref="Y417" si="2999">IFERROR(X417,IFERROR(X416,X415))</f>
        <v>#REF!</v>
      </c>
      <c r="Z417" s="46" t="e">
        <f t="shared" si="2986"/>
        <v>#REF!</v>
      </c>
      <c r="AA417" s="46">
        <f t="shared" ref="AA417" si="3000">Z419-1</f>
        <v>-1</v>
      </c>
      <c r="AB417" s="54" t="e">
        <f t="shared" ref="AB417:AB418" si="3001">_xlfn.XLOOKUP(AA417,$W$16:$W$20,$Y$16:$Y$20)</f>
        <v>#N/A</v>
      </c>
      <c r="AC417" s="64" t="s">
        <v>208</v>
      </c>
      <c r="AD417" s="64" t="e">
        <f>[1]Sheet1!$A$57</f>
        <v>#REF!</v>
      </c>
      <c r="AE417" s="64" t="e">
        <f>[1]Sheet1!$A$61</f>
        <v>#REF!</v>
      </c>
      <c r="AG417" s="98"/>
    </row>
    <row r="418" spans="1:33" ht="18.75" customHeight="1" x14ac:dyDescent="0.25">
      <c r="A418" s="2" t="e">
        <f>[1]Sheet1!A418</f>
        <v>#REF!</v>
      </c>
      <c r="B418" s="101"/>
      <c r="C418" s="45" t="e">
        <f t="shared" ref="C418" si="3002">SUBSTITUTE(SUBSTITUTE(SUBSTITUTE(C416,CHAR(10),"")," ",""),".",",")*1</f>
        <v>#REF!</v>
      </c>
      <c r="D418" s="45"/>
      <c r="E418" s="45"/>
      <c r="F418" s="66" t="e">
        <f t="shared" ref="F418:F449" si="3003">SUBSTITUTE(SUBSTITUTE(SUBSTITUTE(F417,CHAR(10),"")," ",""),".",",")*1</f>
        <v>#REF!</v>
      </c>
      <c r="G418" s="104"/>
      <c r="H418" s="44">
        <v>5</v>
      </c>
      <c r="I418" s="44" t="e">
        <f t="shared" ref="I418" si="3004">FIND(CHAR(10),A402,FIND(CHAR(10),A402,FIND(CHAR(10),A402,FIND(CHAR(10),A402,FIND(CHAR(10),A402)+1)+1)+1)+1)</f>
        <v>#REF!</v>
      </c>
      <c r="J418" s="44" t="e">
        <f t="shared" ref="J418" si="3005">FIND(" ",A402,FIND(" ",A402,FIND(" ",A402,FIND(" ",A402,FIND(" ",A402)+1)+1)+1)+1)</f>
        <v>#REF!</v>
      </c>
      <c r="K418" s="71"/>
      <c r="L418" s="96"/>
      <c r="M418" s="45">
        <v>5</v>
      </c>
      <c r="N418" s="45" t="e">
        <f t="shared" ref="N418" si="3006">FIND("%",A407,FIND("%",A407,FIND("%",A407,FIND("%",A407,FIND("%",A407)+1)+1)+1)+1)</f>
        <v>#REF!</v>
      </c>
      <c r="O418" s="66" t="e">
        <f t="shared" ref="O418" si="3007">FIND("%",A408,FIND("%",A408,FIND("%",A408,FIND("%",A408,FIND("%",A408)+1)+1)+1)+1)</f>
        <v>#REF!</v>
      </c>
      <c r="P418" s="107"/>
      <c r="Q418" s="46">
        <v>5</v>
      </c>
      <c r="R418" s="54" t="e">
        <f t="shared" ref="R418" si="3008">FIND(CHAR(10),A411,FIND(CHAR(10),A411,FIND(CHAR(10),A411,FIND(CHAR(10),A411,FIND(CHAR(10),A411,FIND(CHAR(10),A411,FIND(CHAR(10),A411,FIND(CHAR(10),A411,FIND(CHAR(10),A411,FIND(CHAR(10),A411)+1)+1)+1)+1)+1)+1)+1)+1)+1)</f>
        <v>#REF!</v>
      </c>
      <c r="S418" s="101"/>
      <c r="T418" s="45">
        <v>6</v>
      </c>
      <c r="U418" s="45" t="e">
        <f t="shared" ref="U418" si="3009">FIND(" ",AD403,FIND(" ",AD403,FIND(" ",AD403,FIND(" ",AD403,FIND(" ",AD403,FIND(" ",AD403)+1)+1)+1)+1)+1)</f>
        <v>#REF!</v>
      </c>
      <c r="V418" s="66" t="e">
        <f t="shared" ref="V418" si="3010">FIND(CHAR(10),AD403,FIND(CHAR(10),AD403,FIND(CHAR(10),AD403,FIND(CHAR(10),AD403,FIND(CHAR(10),AD403,FIND(CHAR(10),AD403)+1)+1)+1)+1)+1)</f>
        <v>#REF!</v>
      </c>
      <c r="W418" s="78">
        <v>4</v>
      </c>
      <c r="X418" s="46" t="e">
        <f t="shared" ref="X418" si="3011">FIND(CHAR(10),A409,X417+1)</f>
        <v>#REF!</v>
      </c>
      <c r="Y418" s="46" t="e">
        <f t="shared" ref="Y418" si="3012">IFERROR(X419,IFERROR(X418,IFERROR(X417,IFERROR(X416,X415))))</f>
        <v>#REF!</v>
      </c>
      <c r="Z418" s="46" t="e">
        <f t="shared" si="2986"/>
        <v>#REF!</v>
      </c>
      <c r="AA418" s="46">
        <f t="shared" ref="AA418:AA449" si="3013">Z419</f>
        <v>0</v>
      </c>
      <c r="AB418" s="54" t="e">
        <f t="shared" si="3001"/>
        <v>#N/A</v>
      </c>
      <c r="AC418" s="64" t="s">
        <v>209</v>
      </c>
      <c r="AD418" s="64" t="e">
        <f>[1]Sheet1!$A$58</f>
        <v>#REF!</v>
      </c>
      <c r="AE418" s="64" t="e">
        <f>[1]Sheet1!$A$62</f>
        <v>#REF!</v>
      </c>
      <c r="AG418" s="98"/>
    </row>
    <row r="419" spans="1:33" ht="18.75" customHeight="1" thickBot="1" x14ac:dyDescent="0.3">
      <c r="A419" s="2" t="e">
        <f>[1]Sheet1!A419</f>
        <v>#REF!</v>
      </c>
      <c r="B419" s="102"/>
      <c r="C419" s="67"/>
      <c r="D419" s="67"/>
      <c r="E419" s="67"/>
      <c r="F419" s="68" t="e">
        <f t="shared" ref="F419" si="3014">LEFT(C417,SEARCH(" ",C417))</f>
        <v>#REF!</v>
      </c>
      <c r="G419" s="105"/>
      <c r="H419" s="72">
        <v>6</v>
      </c>
      <c r="I419" s="72" t="e">
        <f t="shared" ref="I419" si="3015">LEN(A402)</f>
        <v>#REF!</v>
      </c>
      <c r="J419" s="72"/>
      <c r="K419" s="73"/>
      <c r="L419" s="91" t="s">
        <v>2</v>
      </c>
      <c r="M419" s="92" t="s">
        <v>230</v>
      </c>
      <c r="N419" s="92" t="e">
        <f t="shared" ref="N419" si="3016">FIND("%",A411)</f>
        <v>#REF!</v>
      </c>
      <c r="O419" s="93"/>
      <c r="P419" s="108"/>
      <c r="Q419" s="76">
        <v>6</v>
      </c>
      <c r="R419" s="77" t="e">
        <f t="shared" ref="R419" si="3017">FIND(CHAR(10),A411,FIND(CHAR(10),A411,FIND(CHAR(10),A411,FIND(CHAR(10),A411,FIND(CHAR(10),A411,FIND(CHAR(10),A411,FIND(CHAR(10),A411,FIND(CHAR(10),A411,FIND(CHAR(10),A411,FIND(CHAR(10),A411,FIND(CHAR(10),A411)+1)+1)+1)+1)+1)+1)+1)+1)+1)+1)</f>
        <v>#REF!</v>
      </c>
      <c r="S419" s="102"/>
      <c r="T419" s="67">
        <v>7</v>
      </c>
      <c r="U419" s="67" t="e">
        <f t="shared" ref="U419" si="3018">FIND(" ",AD403,FIND(" ",AD403,FIND(" ",AD403,FIND(" ",AD403,FIND(" ",AD403,FIND(" ",AD403,FIND(" ",AD403)+1)+1)+1)+1)+1)+1)</f>
        <v>#REF!</v>
      </c>
      <c r="V419" s="68" t="e">
        <f t="shared" ref="V419" si="3019">FIND(CHAR(10),AD403,FIND(CHAR(10),AD403,FIND(CHAR(10),AD403,FIND(CHAR(10),AD403,FIND(CHAR(10),AD403,FIND(CHAR(10),AD403,FIND(CHAR(10),AD403)+1)+1)+1)+1)+1)+1)</f>
        <v>#REF!</v>
      </c>
      <c r="W419" s="79">
        <v>5</v>
      </c>
      <c r="X419" s="76" t="e">
        <f t="shared" ref="X419" si="3020">FIND(CHAR(10),A409,X418+1)</f>
        <v>#REF!</v>
      </c>
      <c r="Y419" s="76"/>
      <c r="Z419" s="76">
        <f t="shared" ref="Z419" si="3021">COUNTIF(Z415:Z418,"SIM")</f>
        <v>0</v>
      </c>
      <c r="AA419" s="76"/>
      <c r="AB419" s="77"/>
      <c r="AG419" s="98"/>
    </row>
    <row r="420" spans="1:33" ht="15.75" thickBot="1" x14ac:dyDescent="0.3">
      <c r="A420" s="2" t="e">
        <f>[1]Sheet1!A420</f>
        <v>#REF!</v>
      </c>
      <c r="B420" s="4"/>
      <c r="C420" s="4"/>
      <c r="D420" s="4"/>
      <c r="E420" s="21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21"/>
      <c r="Q420" s="4"/>
      <c r="R420" s="4"/>
      <c r="S420" s="4"/>
      <c r="T420" s="4"/>
      <c r="U420" s="4"/>
      <c r="V420" s="5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99"/>
    </row>
    <row r="421" spans="1:33" ht="24.75" thickTop="1" thickBot="1" x14ac:dyDescent="0.3">
      <c r="A421" s="2" t="e">
        <f>[1]Sheet1!A421</f>
        <v>#REF!</v>
      </c>
      <c r="B421" s="18" t="s">
        <v>0</v>
      </c>
      <c r="C421" s="16" t="e">
        <f t="shared" ref="C421" si="3022">IF(C439&gt;100,C439/10,C439)</f>
        <v>#REF!</v>
      </c>
      <c r="D421" s="15" t="s">
        <v>1</v>
      </c>
      <c r="E421" s="16" t="e">
        <f t="shared" ref="E421" si="3023">IF(D438&gt;100,D438/10,D438)</f>
        <v>#REF!</v>
      </c>
      <c r="F421" s="13" t="s">
        <v>2</v>
      </c>
      <c r="G421" s="14" t="e">
        <f t="shared" ref="G421" si="3024">IF(F439&gt;10,F439/10,F439)</f>
        <v>#REF!</v>
      </c>
      <c r="H421" s="3"/>
      <c r="I421" s="3"/>
      <c r="J421" s="3"/>
      <c r="K421" s="3"/>
      <c r="L421" s="3"/>
      <c r="M421" s="3"/>
      <c r="N421" s="3"/>
      <c r="O421" s="3"/>
      <c r="R421" s="3"/>
      <c r="S421" s="3"/>
      <c r="T421" s="3"/>
      <c r="U421" s="3"/>
      <c r="AG421" s="97">
        <v>21</v>
      </c>
    </row>
    <row r="422" spans="1:33" ht="30" thickTop="1" thickBot="1" x14ac:dyDescent="0.3">
      <c r="A422" s="2" t="e">
        <f>[1]Sheet1!A422</f>
        <v>#REF!</v>
      </c>
      <c r="B422" s="19" t="s">
        <v>5</v>
      </c>
      <c r="C422" s="63" t="e">
        <f t="shared" ref="C422:C453" si="3025">SUBSTITUTE(SUBSTITUTE(A422,CHAR(10),"")," ","")</f>
        <v>#REF!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R422" s="1"/>
      <c r="S422" s="1"/>
      <c r="T422" s="1"/>
      <c r="U422" s="1"/>
      <c r="AG422" s="98"/>
    </row>
    <row r="423" spans="1:33" ht="16.5" thickTop="1" thickBot="1" x14ac:dyDescent="0.3">
      <c r="A423" s="2" t="e">
        <f>[1]Sheet1!A423</f>
        <v>#REF!</v>
      </c>
      <c r="B423" s="22" t="s">
        <v>158</v>
      </c>
      <c r="C423" s="56" t="e">
        <f t="shared" ref="C423" si="3026">SUBSTITUTE(SUBSTITUTE(MID(A423,1,J435-1),CHAR(10),"")," ","")</f>
        <v>#REF!</v>
      </c>
      <c r="D423" s="23" t="s">
        <v>159</v>
      </c>
      <c r="E423" s="55" t="e">
        <f t="shared" ref="E423" si="3027">SUBSTITUTE(SUBSTITUTE(MID(A423,J435,I435-J435),CHAR(10),"")," ","")</f>
        <v>#REF!</v>
      </c>
      <c r="F423" s="6" t="s">
        <v>160</v>
      </c>
      <c r="G423" s="7" t="e">
        <f t="shared" ref="G423" si="3028">SUBSTITUTE(SUBSTITUTE(MID(A423,I435,J436-I435),CHAR(10),"")," ","")</f>
        <v>#REF!</v>
      </c>
      <c r="H423" s="9" t="s">
        <v>161</v>
      </c>
      <c r="I423" s="10" t="e">
        <f t="shared" ref="I423" si="3029">SUBSTITUTE(SUBSTITUTE(MID(A423,J436,I436-J436),CHAR(10),"")," ","")</f>
        <v>#REF!</v>
      </c>
      <c r="J423" s="6" t="s">
        <v>162</v>
      </c>
      <c r="K423" s="11" t="e">
        <f t="shared" ref="K423" si="3030">SUBSTITUTE(SUBSTITUTE(MID(A423,I436,J437-I436),CHAR(10),"")," ","")</f>
        <v>#REF!</v>
      </c>
      <c r="L423" s="8" t="s">
        <v>164</v>
      </c>
      <c r="M423" s="10" t="e">
        <f t="shared" ref="M423" si="3031">SUBSTITUTE(SUBSTITUTE(MID(K436,K437,6),CHAR(10),"")," ","")</f>
        <v>#REF!</v>
      </c>
      <c r="N423" s="6" t="s">
        <v>165</v>
      </c>
      <c r="O423" s="11" t="e">
        <f t="shared" ref="O423" si="3032">SUBSTITUTE(SUBSTITUTE(MID(A423,I437,J438-I437),CHAR(10),"")," ","")</f>
        <v>#REF!</v>
      </c>
      <c r="P423" s="8" t="s">
        <v>166</v>
      </c>
      <c r="Q423" s="12" t="e">
        <f t="shared" ref="Q423" si="3033">SUBSTITUTE(SUBSTITUTE(MID(A423,J438,I438-J438),CHAR(10),"")," ","")</f>
        <v>#REF!</v>
      </c>
      <c r="R423" s="6" t="s">
        <v>167</v>
      </c>
      <c r="S423" s="11" t="e">
        <f t="shared" ref="S423" si="3034">SUBSTITUTE(SUBSTITUTE(MID(A423,I438,J439-I438),CHAR(10),"")," ","")</f>
        <v>#REF!</v>
      </c>
      <c r="T423" s="8" t="s">
        <v>168</v>
      </c>
      <c r="U423" s="12" t="e">
        <f t="shared" ref="U423" si="3035">SUBSTITUTE(SUBSTITUTE(MID(A423,J439,I439-J439),CHAR(10),"")," ","")</f>
        <v>#REF!</v>
      </c>
      <c r="AG423" s="98"/>
    </row>
    <row r="424" spans="1:33" ht="106.5" customHeight="1" thickTop="1" thickBot="1" x14ac:dyDescent="0.3">
      <c r="A424" s="2" t="e">
        <f>[1]Sheet1!A424</f>
        <v>#REF!</v>
      </c>
      <c r="B424" s="61" t="s">
        <v>157</v>
      </c>
      <c r="C424" s="62">
        <f t="shared" ref="C424" si="3036">IFERROR(SUBSTITUTE(SUBSTITUTE(MID(AD424,1,U434-1),CHAR(10),"")," ","")*1,0)</f>
        <v>0</v>
      </c>
      <c r="D424" s="59" t="s">
        <v>169</v>
      </c>
      <c r="E424" s="60">
        <f t="shared" ref="E424" si="3037">IFERROR(SUBSTITUTE(SUBSTITUTE(MID(AD424,U434,V434-U434),CHAR(10),"")," ","")*1,0)</f>
        <v>0</v>
      </c>
      <c r="F424" s="57" t="s">
        <v>170</v>
      </c>
      <c r="G424" s="35">
        <f t="shared" ref="G424" si="3038">IFERROR(SUBSTITUTE(SUBSTITUTE(MID(AD424,V434,U435-V434),CHAR(10),"")," ","")*1,0)</f>
        <v>0</v>
      </c>
      <c r="H424" s="26" t="s">
        <v>171</v>
      </c>
      <c r="I424" s="27">
        <f t="shared" ref="I424" si="3039">IFERROR(SUBSTITUTE(SUBSTITUTE(MID(AD424,U435,V435-U435),CHAR(10),"")," ","")*1,0)</f>
        <v>0</v>
      </c>
      <c r="J424" s="28" t="s">
        <v>172</v>
      </c>
      <c r="K424" s="36">
        <f t="shared" ref="K424" si="3040">IFERROR(SUBSTITUTE(SUBSTITUTE(MID(AD424,V435,U436-V435),CHAR(10),"")," ","")*1,0)</f>
        <v>0</v>
      </c>
      <c r="L424" s="37" t="s">
        <v>173</v>
      </c>
      <c r="M424" s="38">
        <f t="shared" ref="M424" si="3041">IFERROR(SUBSTITUTE(SUBSTITUTE(MID(AD424,U436,V436-U436),CHAR(10),"")," ","")*1,0)</f>
        <v>0</v>
      </c>
      <c r="N424" s="28" t="s">
        <v>163</v>
      </c>
      <c r="O424" s="25">
        <f t="shared" ref="O424" si="3042">IFERROR(SUBSTITUTE(SUBSTITUTE(MID(AD424,V436,U437-V436),CHAR(10),"")," ","")*1,0)</f>
        <v>0</v>
      </c>
      <c r="P424" s="39" t="s">
        <v>174</v>
      </c>
      <c r="Q424" s="40">
        <f t="shared" ref="Q424" si="3043">IFERROR(SUBSTITUTE(SUBSTITUTE(MID(AD424,U437,V437-U437),CHAR(10),"")," ","")*1,0)</f>
        <v>0</v>
      </c>
      <c r="R424" s="41" t="s">
        <v>175</v>
      </c>
      <c r="S424" s="25">
        <f t="shared" ref="S424" si="3044">IFERROR(SUBSTITUTE(SUBSTITUTE(MID(AD424,V437,U438-V437),CHAR(10),"")," ","")*1,0)</f>
        <v>0</v>
      </c>
      <c r="T424" s="26" t="s">
        <v>176</v>
      </c>
      <c r="U424" s="42">
        <f t="shared" ref="U424" si="3045">IFERROR(SUBSTITUTE(SUBSTITUTE(MID(AD424,U438,V438-U438),CHAR(10),"")," ","")*1,0)</f>
        <v>0</v>
      </c>
      <c r="V424" s="29" t="s">
        <v>177</v>
      </c>
      <c r="W424" s="30">
        <f t="shared" ref="W424" si="3046">IFERROR(SUBSTITUTE(SUBSTITUTE(MID(AD424,V438,U439-V438),CHAR(10),"")," ","")*1,0)</f>
        <v>0</v>
      </c>
      <c r="X424" s="31" t="s">
        <v>178</v>
      </c>
      <c r="Y424" s="32">
        <f t="shared" ref="Y424" si="3047">IFERROR(SUBSTITUTE(SUBSTITUTE(MID(AD424,U439,V439-U439),CHAR(10),"")," ","")*1,0)</f>
        <v>0</v>
      </c>
      <c r="Z424" s="33" t="s">
        <v>179</v>
      </c>
      <c r="AA424" s="30">
        <f t="shared" ref="AA424" si="3048">IFERROR(SUBSTITUTE(SUBSTITUTE(MID(AD424,V439,U440-V439),CHAR(10),"")," ","")*1,0)</f>
        <v>0</v>
      </c>
      <c r="AB424" s="31" t="s">
        <v>180</v>
      </c>
      <c r="AC424" s="34">
        <f t="shared" ref="AC424" si="3049">IFERROR(SUBSTITUTE(SUBSTITUTE(MID(AD424,U440,V440-U440),CHAR(10),"")," ","")*1,0)</f>
        <v>0</v>
      </c>
      <c r="AD424" s="85" t="e">
        <f t="shared" ref="AD424:AD455" si="3050">SUBSTITUTE(SUBSTITUTE(TRIM(SUBSTITUTE(A424,CHAR(32)," ")),")",5),"§",5)</f>
        <v>#REF!</v>
      </c>
      <c r="AG424" s="98"/>
    </row>
    <row r="425" spans="1:33" ht="29.25" thickBot="1" x14ac:dyDescent="0.3">
      <c r="A425" s="2" t="e">
        <f>[1]Sheet1!A425</f>
        <v>#REF!</v>
      </c>
      <c r="B425" s="24" t="s">
        <v>8</v>
      </c>
      <c r="C425" s="58" t="e">
        <f t="shared" ref="C425:C456" si="3051">SUBSTITUTE(SUBSTITUTE(IF(OR(LEN(A425)&gt;LEN(SUBSTITUTE(A425,"S","")),LEN(A425)&gt;LEN(SUBSTITUTE(A425,"e","")),LEN(A425)&gt;LEN(SUBSTITUTE(A425,"m","")),LEN(A425)&gt;LEN(SUBSTITUTE(A425,"i","")),LEN(A425)&gt;LEN(SUBSTITUTE(A425,"m","")),LEN(A425)&gt;LEN(SUBSTITUTE(A425,"p","")),LEN(A425)&gt;LEN(SUBSTITUTE(A425,"r","")),LEN(A425)&gt;LEN(SUBSTITUTE(A425,"e","")),LEN(A425)&gt;LEN(SUBSTITUTE(A425,"s","")),LEN(A425)&gt;LEN(SUBSTITUTE(A425,"ã","")),LEN(A425)&gt;LEN(SUBSTITUTE(A425,"o",""))),"Sem Impressão",A425),CHAR(10),"")," ","")</f>
        <v>#REF!</v>
      </c>
      <c r="AG425" s="98"/>
    </row>
    <row r="426" spans="1:33" ht="24.75" thickTop="1" thickBot="1" x14ac:dyDescent="0.3">
      <c r="A426" s="2" t="e">
        <f>[1]Sheet1!A426</f>
        <v>#REF!</v>
      </c>
      <c r="B426" s="20" t="s">
        <v>9</v>
      </c>
      <c r="C426" s="14" t="e">
        <f t="shared" ref="C426:C457" si="3052">SUBSTITUTE(SUBSTITUTE(A426,CHAR(10),"")," ","")</f>
        <v>#REF!</v>
      </c>
      <c r="D426" s="1"/>
      <c r="Z426" s="2"/>
      <c r="AG426" s="98"/>
    </row>
    <row r="427" spans="1:33" ht="30" thickTop="1" thickBot="1" x14ac:dyDescent="0.3">
      <c r="A427" s="2" t="e">
        <f>[1]Sheet1!A427</f>
        <v>#REF!</v>
      </c>
      <c r="B427" s="19" t="s">
        <v>10</v>
      </c>
      <c r="C427" s="17" t="e">
        <f t="shared" ref="C427:C458" si="3053">IF(IF(OR((LEN(A427)&gt;LEN(SUBSTITUTE(A427,"R",""))),(LEN(A427)&gt;LEN(SUBSTITUTE(A427,"v",""))),(LEN(A427)&gt;LEN(SUBSTITUTE(A427,"d","")))),"Revenda","Cliente")=IF(OR((LEN(A427)&gt;LEN(SUBSTITUTE(A427,"C",""))),(LEN(A427)&gt;LEN(SUBSTITUTE(A427,"l",""))),(LEN(A427)&gt;LEN(SUBSTITUTE(A427,"i",""))),(LEN(A427)&gt;LEN(SUBSTITUTE(A427,"t","")))),"Cliente","Revenda"),IF(OR((LEN(A427)&gt;LEN(SUBSTITUTE(A427,"R",""))),(LEN(A427)&gt;LEN(SUBSTITUTE(A427,"v",""))),(LEN(A427)&gt;LEN(SUBSTITUTE(A427,"d","")))),"Revenda","Cliente"),"ERRO!")</f>
        <v>#REF!</v>
      </c>
      <c r="D427" s="1"/>
      <c r="E427" s="1"/>
      <c r="J427" s="1"/>
      <c r="K427" s="1"/>
      <c r="L427" s="1"/>
      <c r="Q427" s="1"/>
      <c r="AG427" s="98"/>
    </row>
    <row r="428" spans="1:33" x14ac:dyDescent="0.25">
      <c r="A428" s="2" t="e">
        <f>[1]Sheet1!A428</f>
        <v>#REF!</v>
      </c>
      <c r="B428" s="113" t="s">
        <v>142</v>
      </c>
      <c r="C428" s="114"/>
      <c r="D428" s="111" t="s">
        <v>143</v>
      </c>
      <c r="E428" s="112"/>
      <c r="F428" s="113" t="s">
        <v>144</v>
      </c>
      <c r="G428" s="114"/>
      <c r="H428" s="111" t="s">
        <v>145</v>
      </c>
      <c r="I428" s="112"/>
      <c r="J428" s="113" t="s">
        <v>146</v>
      </c>
      <c r="K428" s="114"/>
      <c r="L428" s="111" t="s">
        <v>147</v>
      </c>
      <c r="M428" s="112"/>
      <c r="N428" s="113" t="s">
        <v>148</v>
      </c>
      <c r="O428" s="114"/>
      <c r="P428" s="111" t="s">
        <v>149</v>
      </c>
      <c r="Q428" s="112"/>
      <c r="R428" s="113" t="s">
        <v>150</v>
      </c>
      <c r="S428" s="114"/>
      <c r="T428" s="111" t="s">
        <v>151</v>
      </c>
      <c r="U428" s="112"/>
      <c r="V428" s="113" t="s">
        <v>2</v>
      </c>
      <c r="W428" s="114"/>
      <c r="Y428" s="2"/>
      <c r="AG428" s="98"/>
    </row>
    <row r="429" spans="1:33" ht="15.75" thickBot="1" x14ac:dyDescent="0.3">
      <c r="A429" s="2" t="e">
        <f>[1]Sheet1!A429</f>
        <v>#REF!</v>
      </c>
      <c r="B429" s="50" t="e">
        <f t="shared" ref="B429" si="3054">MID(A428,N435-3,4)</f>
        <v>#REF!</v>
      </c>
      <c r="C429" s="51" t="e">
        <f t="shared" ref="C429" si="3055">MID(A428,N435+3,5)</f>
        <v>#REF!</v>
      </c>
      <c r="D429" s="53" t="e">
        <f t="shared" ref="D429" si="3056">MID(A429,O435-3,4)</f>
        <v>#REF!</v>
      </c>
      <c r="E429" s="54" t="e">
        <f t="shared" ref="E429" si="3057">MID(A429,O435+3,5)</f>
        <v>#REF!</v>
      </c>
      <c r="F429" s="50" t="e">
        <f t="shared" ref="F429" si="3058">MID(A428,N436-3,4)</f>
        <v>#REF!</v>
      </c>
      <c r="G429" s="51" t="e">
        <f t="shared" ref="G429" si="3059">MID(A428,N436+3,5)</f>
        <v>#REF!</v>
      </c>
      <c r="H429" s="53" t="e">
        <f t="shared" ref="H429" si="3060">MID(A429,O436-3,4)</f>
        <v>#REF!</v>
      </c>
      <c r="I429" s="54" t="e">
        <f t="shared" ref="I429" si="3061">MID(A429,O436+3,5)</f>
        <v>#REF!</v>
      </c>
      <c r="J429" s="50" t="e">
        <f t="shared" ref="J429" si="3062">MID(A428,N437-3,4)</f>
        <v>#REF!</v>
      </c>
      <c r="K429" s="51" t="e">
        <f t="shared" ref="K429" si="3063">MID(A428,N437+3,5)</f>
        <v>#REF!</v>
      </c>
      <c r="L429" s="53" t="e">
        <f t="shared" ref="L429" si="3064">MID(A429,O437-3,4)</f>
        <v>#REF!</v>
      </c>
      <c r="M429" s="54" t="e">
        <f t="shared" ref="M429" si="3065">MID(A429,O437+3,5)</f>
        <v>#REF!</v>
      </c>
      <c r="N429" s="50" t="e">
        <f t="shared" ref="N429" si="3066">MID(A428,N438-3,4)</f>
        <v>#REF!</v>
      </c>
      <c r="O429" s="51" t="e">
        <f t="shared" ref="O429" si="3067">MID(A428,N438+3,5)</f>
        <v>#REF!</v>
      </c>
      <c r="P429" s="53" t="e">
        <f t="shared" ref="P429" si="3068">MID(A429,O438-3,4)</f>
        <v>#REF!</v>
      </c>
      <c r="Q429" s="54" t="e">
        <f t="shared" ref="Q429" si="3069">MID(A429,O438+3,5)</f>
        <v>#REF!</v>
      </c>
      <c r="R429" s="50" t="e">
        <f t="shared" ref="R429" si="3070">MID(A428,N439-3,4)</f>
        <v>#REF!</v>
      </c>
      <c r="S429" s="51" t="e">
        <f t="shared" ref="S429" si="3071">MID(A428,N439+3,5)</f>
        <v>#REF!</v>
      </c>
      <c r="T429" s="53" t="e">
        <f t="shared" ref="T429" si="3072">MID(A429,O439-3,4)</f>
        <v>#REF!</v>
      </c>
      <c r="U429" s="54" t="e">
        <f t="shared" ref="U429" si="3073">MID(A429,O439+3,5)</f>
        <v>#REF!</v>
      </c>
      <c r="V429" s="50" t="e">
        <f t="shared" ref="V429" si="3074">MID(A432,N440-2,3)</f>
        <v>#REF!</v>
      </c>
      <c r="W429" s="51" t="e">
        <f t="shared" ref="W429" si="3075">MID(A432,N440+3,5)</f>
        <v>#REF!</v>
      </c>
      <c r="AG429" s="98"/>
    </row>
    <row r="430" spans="1:33" ht="29.25" thickBot="1" x14ac:dyDescent="0.3">
      <c r="A430" s="2" t="e">
        <f>[1]Sheet1!A430</f>
        <v>#REF!</v>
      </c>
      <c r="B430" s="50" t="e">
        <f t="shared" ref="B430:B461" si="3076">SUBSTITUTE(B429,CHAR(10),"")</f>
        <v>#REF!</v>
      </c>
      <c r="C430" s="52" t="e">
        <f t="shared" ref="C430:C461" si="3077">SUBSTITUTE(SUBSTITUTE(C429,CHAR(10),""),"/"," / ")</f>
        <v>#REF!</v>
      </c>
      <c r="D430" s="50" t="e">
        <f t="shared" ref="D430:V430" si="3078">SUBSTITUTE(D429,CHAR(10),"")</f>
        <v>#REF!</v>
      </c>
      <c r="E430" s="52" t="e">
        <f t="shared" ref="E430:E461" si="3079">SUBSTITUTE(SUBSTITUTE(E429,CHAR(10),""),"/"," / ")</f>
        <v>#REF!</v>
      </c>
      <c r="F430" s="50" t="e">
        <f t="shared" ref="F430:X430" si="3080">SUBSTITUTE(F429,CHAR(10),"")</f>
        <v>#REF!</v>
      </c>
      <c r="G430" s="52" t="e">
        <f t="shared" ref="G430:G461" si="3081">SUBSTITUTE(SUBSTITUTE(G429,CHAR(10),""),"/"," / ")</f>
        <v>#REF!</v>
      </c>
      <c r="H430" s="50" t="e">
        <f t="shared" ref="H430:Z430" si="3082">SUBSTITUTE(H429,CHAR(10),"")</f>
        <v>#REF!</v>
      </c>
      <c r="I430" s="52" t="e">
        <f t="shared" ref="I430:I461" si="3083">SUBSTITUTE(SUBSTITUTE(I429,CHAR(10),""),"/"," / ")</f>
        <v>#REF!</v>
      </c>
      <c r="J430" s="50" t="e">
        <f t="shared" ref="J430:AB430" si="3084">SUBSTITUTE(J429,CHAR(10),"")</f>
        <v>#REF!</v>
      </c>
      <c r="K430" s="52" t="e">
        <f t="shared" ref="K430:K461" si="3085">SUBSTITUTE(SUBSTITUTE(K429,CHAR(10),""),"/"," / ")</f>
        <v>#REF!</v>
      </c>
      <c r="L430" s="50" t="e">
        <f t="shared" ref="L430:AD430" si="3086">SUBSTITUTE(L429,CHAR(10),"")</f>
        <v>#REF!</v>
      </c>
      <c r="M430" s="52" t="e">
        <f t="shared" ref="M430:M461" si="3087">SUBSTITUTE(SUBSTITUTE(M429,CHAR(10),""),"/"," / ")</f>
        <v>#REF!</v>
      </c>
      <c r="N430" s="50" t="e">
        <f t="shared" ref="N430:AF430" si="3088">SUBSTITUTE(N429,CHAR(10),"")</f>
        <v>#REF!</v>
      </c>
      <c r="O430" s="52" t="e">
        <f t="shared" ref="O430:O461" si="3089">SUBSTITUTE(SUBSTITUTE(O429,CHAR(10),""),"/"," / ")</f>
        <v>#REF!</v>
      </c>
      <c r="P430" s="50" t="e">
        <f t="shared" ref="P430:AF430" si="3090">SUBSTITUTE(P429,CHAR(10),"")</f>
        <v>#REF!</v>
      </c>
      <c r="Q430" s="52" t="e">
        <f t="shared" ref="Q430:Q461" si="3091">SUBSTITUTE(SUBSTITUTE(Q429,CHAR(10),""),"/"," / ")</f>
        <v>#REF!</v>
      </c>
      <c r="R430" s="50" t="e">
        <f t="shared" ref="R430:AF430" si="3092">SUBSTITUTE(R429,CHAR(10),"")</f>
        <v>#REF!</v>
      </c>
      <c r="S430" s="52" t="e">
        <f t="shared" ref="S430:S461" si="3093">SUBSTITUTE(SUBSTITUTE(S429,CHAR(10),""),"/"," / ")</f>
        <v>#REF!</v>
      </c>
      <c r="T430" s="50" t="e">
        <f t="shared" ref="T430:AF430" si="3094">SUBSTITUTE(T429,CHAR(10),"")</f>
        <v>#REF!</v>
      </c>
      <c r="U430" s="52" t="e">
        <f t="shared" ref="U430:U461" si="3095">SUBSTITUTE(SUBSTITUTE(U429,CHAR(10),""),"/"," / ")</f>
        <v>#REF!</v>
      </c>
      <c r="V430" s="50" t="e">
        <f t="shared" ref="V430:AF430" si="3096">SUBSTITUTE(V429,CHAR(10),"")</f>
        <v>#REF!</v>
      </c>
      <c r="W430" s="52" t="e">
        <f t="shared" ref="W430:W461" si="3097">SUBSTITUTE(SUBSTITUTE(W429,CHAR(10),""),"/"," / ")</f>
        <v>#REF!</v>
      </c>
      <c r="Y430" s="86" t="s">
        <v>206</v>
      </c>
      <c r="Z430" s="122" t="e">
        <f t="shared" ref="Z430:Z461" si="3098">FIND(",",A431)</f>
        <v>#REF!</v>
      </c>
      <c r="AG430" s="98"/>
    </row>
    <row r="431" spans="1:33" ht="15.75" customHeight="1" thickBot="1" x14ac:dyDescent="0.3">
      <c r="A431" s="2" t="e">
        <f>SUBSTITUTE([1]Sheet1!A431,"/","7")</f>
        <v>#REF!</v>
      </c>
      <c r="B431" s="109" t="str">
        <f>IFERROR(VLOOKUP("*"&amp;Sheet1!B430&amp;" -"&amp;Sheet1!C430&amp;"*",Tabela3[[x]:[c]],1,FALSE),"0% -Sem Serviço")</f>
        <v>0% -Sem Serviço</v>
      </c>
      <c r="C431" s="110"/>
      <c r="D431" s="109" t="str">
        <f>IFERROR(VLOOKUP("*"&amp;Sheet1!D430&amp;" -"&amp;Sheet1!E430&amp;"*",Tabela3[[x]:[c]],1,FALSE),"0% -Sem Serviço")</f>
        <v>0% -Sem Serviço</v>
      </c>
      <c r="E431" s="110"/>
      <c r="F431" s="109" t="str">
        <f>IFERROR(VLOOKUP("*"&amp;Sheet1!F430&amp;" -"&amp;Sheet1!G430&amp;"*",Tabela3[[x]:[c]],1,FALSE),"0% -Sem Serviço")</f>
        <v>0% -Sem Serviço</v>
      </c>
      <c r="G431" s="110"/>
      <c r="H431" s="109" t="str">
        <f>IFERROR(VLOOKUP("*"&amp;Sheet1!H430&amp;" -"&amp;Sheet1!I430&amp;"*",Tabela3[[x]:[c]],1,FALSE),"0% -Sem Serviço")</f>
        <v>0% -Sem Serviço</v>
      </c>
      <c r="I431" s="110"/>
      <c r="J431" s="109" t="str">
        <f>IFERROR(VLOOKUP("*"&amp;Sheet1!J430&amp;" -"&amp;Sheet1!K430&amp;"*",Tabela3[[x]:[c]],1,FALSE),"0% -Sem Serviço")</f>
        <v>0% -Sem Serviço</v>
      </c>
      <c r="K431" s="110"/>
      <c r="L431" s="109" t="str">
        <f>IFERROR(VLOOKUP("*"&amp;Sheet1!L430&amp;" -"&amp;Sheet1!M430&amp;"*",Tabela3[[x]:[c]],1,FALSE),"0% -Sem Serviço")</f>
        <v>0% -Sem Serviço</v>
      </c>
      <c r="M431" s="110"/>
      <c r="N431" s="109" t="str">
        <f>IFERROR(VLOOKUP("*"&amp;Sheet1!N430&amp;" -"&amp;Sheet1!O430&amp;"*",Tabela3[[x]:[c]],1,FALSE),"0% -Sem Serviço")</f>
        <v>0% -Sem Serviço</v>
      </c>
      <c r="O431" s="110"/>
      <c r="P431" s="109" t="str">
        <f>IFERROR(VLOOKUP("*"&amp;Sheet1!P430&amp;" -"&amp;Sheet1!Q430&amp;"*",Tabela3[[x]:[c]],1,FALSE),"0% -Sem Serviço")</f>
        <v>0% -Sem Serviço</v>
      </c>
      <c r="Q431" s="110"/>
      <c r="R431" s="109" t="str">
        <f>IFERROR(VLOOKUP("*"&amp;Sheet1!R430&amp;" -"&amp;Sheet1!S430&amp;"*",Tabela3[[x]:[c]],1,FALSE),"0% -Sem Serviço")</f>
        <v>0% -Sem Serviço</v>
      </c>
      <c r="S431" s="110"/>
      <c r="T431" s="109" t="str">
        <f>IFERROR(VLOOKUP("*"&amp;Sheet1!T430&amp;" -"&amp;Sheet1!U430&amp;"*",Tabela3[[x]:[c]],1,FALSE),"0% -Sem Serviço")</f>
        <v>0% -Sem Serviço</v>
      </c>
      <c r="U431" s="110"/>
      <c r="V431" s="109" t="str">
        <f>IFERROR(VLOOKUP("*"&amp;Sheet1!V430&amp;" -"&amp;Sheet1!W430&amp;"*",Tabela2[[x]:[c]],1,FALSE),"0% -Sem Serviço")</f>
        <v>0% -Sem Serviço</v>
      </c>
      <c r="W431" s="110"/>
      <c r="Y431" s="87" t="e">
        <f t="shared" ref="Y431:Y462" si="3099">MID(A431,1,Z430-1)&amp;""&amp;MID(A431,Z430,3)</f>
        <v>#REF!</v>
      </c>
      <c r="Z431" s="123"/>
      <c r="AG431" s="98"/>
    </row>
    <row r="432" spans="1:33" ht="32.25" thickBot="1" x14ac:dyDescent="0.3">
      <c r="A432" s="2" t="e">
        <f>SUBSTITUTE([1]Sheet1!A432,"/","7")</f>
        <v>#REF!</v>
      </c>
      <c r="B432" s="49" t="s">
        <v>183</v>
      </c>
      <c r="C432" s="48" t="e">
        <f t="shared" ref="C432:C463" si="3100">IF($A$15="Manter",IF(B433=0,"Sem Impressão",IF(IFERROR(FIND("P",B433),0)&gt;0,"Preto",IF(IFERROR(FIND("S",B433),0)&gt;0,"Sem Impressão",IF(IFERROR(FIND("C",B433),0)&gt;0,"Cinza",IF(IFERROR(FIND("V",B433),0)&gt;0,"Vermelho",IF(IFERROR(FIND("A",B433),0)&gt;0,"Azul",IF(IFERROR(FIND("D",B433),0)&gt;0,"Dourado",IF(IFERROR(FIND("B",B433),0)&gt;0,"Branco","Sem Impressão")))))))),$A$15)</f>
        <v>#REF!</v>
      </c>
      <c r="D432" s="47" t="s">
        <v>184</v>
      </c>
      <c r="E432" s="48" t="e">
        <f t="shared" ref="E432:E463" si="3101">IF($A$16="Manter",IF(C433=0,"Sem Impressão",IF(IFERROR(FIND("P",C433),0)&gt;0,"Preto",IF(IFERROR(FIND("S",C433),0)&gt;0,"Sem Impressão",IF(IFERROR(FIND("C",C433),0)&gt;0,"Cinza",IF(IFERROR(FIND("V",C433),0)&gt;0,"Vermelho",IF(IFERROR(FIND("A",C433),0)&gt;0,"Azul",IF(IFERROR(FIND("D",C433),0)&gt;0,"Dourado",IF(IFERROR(FIND("B",C433),0)&gt;0,"Branco","Sem Impressão")))))))),$A$16)</f>
        <v>#REF!</v>
      </c>
      <c r="F432" s="47" t="s">
        <v>185</v>
      </c>
      <c r="G432" s="48" t="e">
        <f t="shared" ref="G432:G463" si="3102">IF($A$17="Manter",IF(D433=0,"Sem Impressão",IF(IFERROR(FIND("P",D433),0)&gt;0,"Preto",IF(IFERROR(FIND("S",D433),0)&gt;0,"Sem Impressão",IF(IFERROR(FIND("C",D433),0)&gt;0,"Cinza",IF(IFERROR(FIND("V",D433),0)&gt;0,"Vermelho",IF(IFERROR(FIND("A",D433),0)&gt;0,"Azul",IF(IFERROR(FIND("D",D433),0)&gt;0,"Dourado",IF(IFERROR(FIND("B",D433),0)&gt;0,"Branco","Sem Impressão")))))))),$A$17)</f>
        <v>#REF!</v>
      </c>
      <c r="H432" s="47" t="s">
        <v>186</v>
      </c>
      <c r="I432" s="48" t="e">
        <f t="shared" ref="I432:I463" si="3103">IF($A$18="Manter",IF(E433=0,"Sem Impressão",IF(IFERROR(FIND("P",E433),0)&gt;0,"Preto",IF(IFERROR(FIND("S",E433),0)&gt;0,"Sem Impressão",IF(IFERROR(FIND("C",E433),0)&gt;0,"Cinza",IF(IFERROR(FIND("V",E433),0)&gt;0,"Vermelho",IF(IFERROR(FIND("A",E433),0)&gt;0,"Azul",IF(IFERROR(FIND("D",E433),0)&gt;0,"Dourado",IF(IFERROR(FIND("B",E433),0)&gt;0,"Branco","Sem Impressão")))))))),$A$18)</f>
        <v>#REF!</v>
      </c>
      <c r="J432" s="47" t="s">
        <v>187</v>
      </c>
      <c r="K432" s="48" t="e">
        <f t="shared" ref="K432:K463" si="3104">IF($A$19="Manter",IF(F433=0,"Sem Impressão",IF(IFERROR(FIND("P",F433),0)&gt;0,"Preto",IF(IFERROR(FIND("S",F433),0)&gt;0,"Sem Impressão",IF(IFERROR(FIND("C",F433),0)&gt;0,"Cinza",IF(IFERROR(FIND("V",F433),0)&gt;0,"Vermelho",IF(IFERROR(FIND("A",F433),0)&gt;0,"Azul",IF(IFERROR(FIND("D",F433),0)&gt;0,"Dourado",IF(IFERROR(FIND("B",F433),0)&gt;0,"Branco","Sem Impressão")))))))),$A$19)</f>
        <v>#REF!</v>
      </c>
      <c r="L432" s="47" t="s">
        <v>188</v>
      </c>
      <c r="M432" s="48" t="e">
        <f t="shared" ref="M432:M463" si="3105">IF($A$20="Manter",IF(G433=0,"Sem Impressão",IF(IFERROR(FIND("P",G433),0)&gt;0,"Preto",IF(IFERROR(FIND("S",G433),0)&gt;0,"Sem Impressão",IF(IFERROR(FIND("C",G433),0)&gt;0,"Cinza",IF(IFERROR(FIND("V",G433),0)&gt;0,"Vermelho",IF(IFERROR(FIND("A",G433),0)&gt;0,"Azul",IF(IFERROR(FIND("D",G433),0)&gt;0,"Dourado",IF(IFERROR(FIND("B",G433),0)&gt;0,"Branco","Sem Impressão")))))))),$A$20)</f>
        <v>#REF!</v>
      </c>
      <c r="N432" s="47" t="s">
        <v>189</v>
      </c>
      <c r="O432" s="48" t="e">
        <f t="shared" ref="O432:O463" si="3106">IF($A$21="Manter",IF(H433=0,"Sem Impressão",IF(IFERROR(FIND("P",H433),0)&gt;0,"Preto",IF(IFERROR(FIND("S",H433),0)&gt;0,"Sem Impressão",IF(IFERROR(FIND("C",H433),0)&gt;0,"Cinza",IF(IFERROR(FIND("V",H433),0)&gt;0,"Vermelho",IF(IFERROR(FIND("A",H433),0)&gt;0,"Azul",IF(IFERROR(FIND("D",H433),0)&gt;0,"Dourado",IF(IFERROR(FIND("B",H433),0)&gt;0,"Branco","Sem Impressão")))))))),$A$21)</f>
        <v>#REF!</v>
      </c>
      <c r="AG432" s="98"/>
    </row>
    <row r="433" spans="1:33" ht="18.75" customHeight="1" thickBot="1" x14ac:dyDescent="0.3">
      <c r="A433" s="2" t="e">
        <f>[1]Sheet1!A433</f>
        <v>#REF!</v>
      </c>
      <c r="B433" s="49" t="e">
        <f>[1]Sheet1!B433</f>
        <v>#REF!</v>
      </c>
      <c r="C433" s="49" t="e">
        <f>[1]Sheet1!C433</f>
        <v>#REF!</v>
      </c>
      <c r="D433" s="49" t="e">
        <f>[1]Sheet1!D433</f>
        <v>#REF!</v>
      </c>
      <c r="E433" s="49" t="e">
        <f>[1]Sheet1!E433</f>
        <v>#REF!</v>
      </c>
      <c r="F433" s="49" t="e">
        <f>[1]Sheet1!F433</f>
        <v>#REF!</v>
      </c>
      <c r="G433" s="49" t="e">
        <f>[1]Sheet1!G433</f>
        <v>#REF!</v>
      </c>
      <c r="H433" s="49" t="e">
        <f>[1]Sheet1!H433</f>
        <v>#REF!</v>
      </c>
      <c r="L433" s="1"/>
      <c r="N433" s="1"/>
      <c r="P433" s="43"/>
      <c r="Q433" s="1"/>
      <c r="R433" s="1" t="s">
        <v>181</v>
      </c>
      <c r="S433" s="100" t="s">
        <v>153</v>
      </c>
      <c r="T433" s="64" t="s">
        <v>7</v>
      </c>
      <c r="U433" s="64" t="s">
        <v>4</v>
      </c>
      <c r="V433" s="65" t="s">
        <v>152</v>
      </c>
      <c r="AG433" s="98"/>
    </row>
    <row r="434" spans="1:33" ht="18.75" customHeight="1" thickBot="1" x14ac:dyDescent="0.3">
      <c r="A434" s="2" t="e">
        <f>[1]Sheet1!A434</f>
        <v>#REF!</v>
      </c>
      <c r="B434" s="43"/>
      <c r="C434" s="83" t="s">
        <v>202</v>
      </c>
      <c r="D434" s="83" t="s">
        <v>203</v>
      </c>
      <c r="E434" s="83" t="s">
        <v>204</v>
      </c>
      <c r="F434" s="84" t="s">
        <v>205</v>
      </c>
      <c r="G434" s="103" t="s">
        <v>155</v>
      </c>
      <c r="H434" s="69" t="s">
        <v>7</v>
      </c>
      <c r="I434" s="69" t="s">
        <v>3</v>
      </c>
      <c r="J434" s="69" t="s">
        <v>4</v>
      </c>
      <c r="K434" s="70" t="s">
        <v>6</v>
      </c>
      <c r="L434" s="94" t="s">
        <v>154</v>
      </c>
      <c r="M434" s="64" t="s">
        <v>139</v>
      </c>
      <c r="N434" s="64" t="s">
        <v>140</v>
      </c>
      <c r="O434" s="65" t="s">
        <v>141</v>
      </c>
      <c r="P434" s="1"/>
      <c r="Q434" s="1"/>
      <c r="R434" s="1"/>
      <c r="S434" s="101"/>
      <c r="T434" s="45">
        <v>1</v>
      </c>
      <c r="U434" s="45" t="e">
        <f t="shared" ref="U434" si="3107">FIND(" ",AD424)</f>
        <v>#REF!</v>
      </c>
      <c r="V434" s="66" t="e">
        <f t="shared" ref="V434" si="3108">FIND(CHAR(10),AD424)</f>
        <v>#REF!</v>
      </c>
      <c r="W434" s="119" t="s">
        <v>200</v>
      </c>
      <c r="X434" s="120"/>
      <c r="Y434" s="120"/>
      <c r="Z434" s="120"/>
      <c r="AA434" s="120"/>
      <c r="AB434" s="121"/>
      <c r="AG434" s="98"/>
    </row>
    <row r="435" spans="1:33" ht="18.75" customHeight="1" thickBot="1" x14ac:dyDescent="0.3">
      <c r="A435" s="2" t="e">
        <f>[1]Sheet1!A435</f>
        <v>#REF!</v>
      </c>
      <c r="B435" s="80" t="s">
        <v>201</v>
      </c>
      <c r="C435" s="81" t="e" cm="1">
        <f t="array" ref="C435">IF(AE436="Manter",IFERROR(IF(SUBSTITUTE(MID($A$10,AB435,AB436-AB435),CHAR(10),"")*1&gt;100,SUBSTITUTE(MID($A$10,AB435,AB436-AB435),CHAR(10),"")*1/100,SUBSTITUTE(MID($A$10,AB435,AB436-AB435),CHAR(10),"")*1),0),IF(AE436="Não",0,IF(AE436="Sim",_xlfn.IFS(AND(C421&gt;0,C421&lt;=22),0.5,AND(C421&gt;22,C421&lt;=32),0.7,AND(C421&gt;32,C421&lt;=40),0.7,AND(C421&gt;40,C421&lt;=50),0.9,C421&gt;50,1.5))))</f>
        <v>#REF!</v>
      </c>
      <c r="D435" s="81">
        <f t="shared" ref="D435" si="3109">IFERROR(IF(SUBSTITUTE(MID($A$10,AB436,AB437-AB436),CHAR(10),"")*1&gt;100,SUBSTITUTE(MID($A$10,AB436,AB437-AB436),CHAR(10),"")*1/100,SUBSTITUTE(MID($A$10,AB436,AB437-AB436),CHAR(10),"")*1),0)</f>
        <v>0</v>
      </c>
      <c r="E435" s="81">
        <f t="shared" ref="E435" si="3110">IFERROR(IF(SUBSTITUTE(MID($A$10,AB437,AB438-AB437),CHAR(10),"")*1&gt;100,SUBSTITUTE(MID($A$10,AB437,AB438-AB437),CHAR(10),"")*1/100,SUBSTITUTE(MID($A$10,AB437,AB438-AB437),CHAR(10),"")*1),0)</f>
        <v>0</v>
      </c>
      <c r="F435" s="82">
        <f t="shared" ref="F435" si="3111">IFERROR(IF(SUBSTITUTE(TRIM(MID($A$10,AB438,AB439-AB438)),CHAR(10),"")*1&gt;100,SUBSTITUTE(TRIM(MID($A$10,AB438,AB439-AB438)),CHAR(10),"")*1/100,SUBSTITUTE(TRIM(MID($A$10,AB438,AB439-AB438)),CHAR(10),"")*1),0)</f>
        <v>0</v>
      </c>
      <c r="G435" s="104"/>
      <c r="H435" s="44">
        <v>1</v>
      </c>
      <c r="I435" s="44" t="e">
        <f t="shared" ref="I435" si="3112">FIND(CHAR(10),A423)</f>
        <v>#REF!</v>
      </c>
      <c r="J435" s="44" t="e">
        <f t="shared" ref="J435" si="3113">FIND(" ",A423)</f>
        <v>#REF!</v>
      </c>
      <c r="K435" s="71"/>
      <c r="L435" s="95"/>
      <c r="M435" s="45">
        <v>1</v>
      </c>
      <c r="N435" s="45" t="e">
        <f t="shared" ref="N435" si="3114">FIND("%",A428)</f>
        <v>#REF!</v>
      </c>
      <c r="O435" s="66" t="e">
        <f t="shared" ref="O435" si="3115">FIND("%",A429)</f>
        <v>#REF!</v>
      </c>
      <c r="P435" s="106" t="s">
        <v>182</v>
      </c>
      <c r="Q435" s="74">
        <v>1</v>
      </c>
      <c r="R435" s="75" t="e">
        <f t="shared" ref="R435" si="3116">FIND(CHAR(10),A432,FIND(CHAR(10),A432)+1)</f>
        <v>#REF!</v>
      </c>
      <c r="S435" s="101"/>
      <c r="T435" s="45">
        <v>2</v>
      </c>
      <c r="U435" s="45" t="e">
        <f t="shared" ref="U435" si="3117">FIND(" ",AD424,FIND(" ",AD424)+1)</f>
        <v>#REF!</v>
      </c>
      <c r="V435" s="66" t="e">
        <f t="shared" ref="V435" si="3118">FIND(CHAR(10),AD424,FIND(CHAR(10),AD424)+1)</f>
        <v>#REF!</v>
      </c>
      <c r="W435" s="78"/>
      <c r="X435" s="46"/>
      <c r="Y435" s="46"/>
      <c r="Z435" s="46"/>
      <c r="AA435" s="46"/>
      <c r="AB435" s="54">
        <v>1</v>
      </c>
      <c r="AC435" s="64"/>
      <c r="AD435" s="64" t="s">
        <v>210</v>
      </c>
      <c r="AE435" s="64" t="s">
        <v>211</v>
      </c>
      <c r="AG435" s="98"/>
    </row>
    <row r="436" spans="1:33" ht="18.75" customHeight="1" thickBot="1" x14ac:dyDescent="0.3">
      <c r="A436" s="2" t="e">
        <f>[1]Sheet1!A436</f>
        <v>#REF!</v>
      </c>
      <c r="B436" s="100" t="s">
        <v>156</v>
      </c>
      <c r="C436" s="64" t="s">
        <v>0</v>
      </c>
      <c r="D436" s="64" t="s">
        <v>1</v>
      </c>
      <c r="E436" s="64"/>
      <c r="F436" s="65" t="s">
        <v>2</v>
      </c>
      <c r="G436" s="104"/>
      <c r="H436" s="44">
        <v>2</v>
      </c>
      <c r="I436" s="44" t="e">
        <f t="shared" ref="I436" si="3119">FIND(CHAR(10),A423,FIND(CHAR(10),A423)+1)</f>
        <v>#REF!</v>
      </c>
      <c r="J436" s="44" t="e">
        <f t="shared" ref="J436" si="3120">FIND(" ",A423,FIND(" ",A423)+1)</f>
        <v>#REF!</v>
      </c>
      <c r="K436" s="71" t="e">
        <f t="shared" ref="K436" si="3121">MID(A423,I436,I437-I436)</f>
        <v>#REF!</v>
      </c>
      <c r="L436" s="95"/>
      <c r="M436" s="45">
        <v>2</v>
      </c>
      <c r="N436" s="45" t="e">
        <f t="shared" ref="N436" si="3122">FIND("%",A428,FIND("%",A428)+1)</f>
        <v>#REF!</v>
      </c>
      <c r="O436" s="66" t="e">
        <f t="shared" ref="O436" si="3123">FIND("%",A429,FIND("%",A429)+1)</f>
        <v>#REF!</v>
      </c>
      <c r="P436" s="107"/>
      <c r="Q436" s="46">
        <v>2</v>
      </c>
      <c r="R436" s="54" t="e">
        <f t="shared" ref="R436" si="3124">FIND(CHAR(10),A432,FIND(CHAR(10),A432,FIND(CHAR(10),A432,FIND(CHAR(10),A432)+1)+1)+1)</f>
        <v>#REF!</v>
      </c>
      <c r="S436" s="101"/>
      <c r="T436" s="45">
        <v>3</v>
      </c>
      <c r="U436" s="45" t="e">
        <f t="shared" ref="U436" si="3125">FIND(" ",AD424,FIND(" ",AD424,FIND(" ",AD424)+1)+1)</f>
        <v>#REF!</v>
      </c>
      <c r="V436" s="66" t="e">
        <f t="shared" ref="V436" si="3126">FIND(CHAR(10),AD424,FIND(CHAR(10),AD424,FIND(CHAR(10),AD424)+1)+1)</f>
        <v>#REF!</v>
      </c>
      <c r="W436" s="78">
        <v>1</v>
      </c>
      <c r="X436" s="46" t="e">
        <f t="shared" ref="X436" si="3127">FIND(CHAR(10),A430)</f>
        <v>#REF!</v>
      </c>
      <c r="Y436" s="46" t="e">
        <f t="shared" ref="Y436" si="3128">X436</f>
        <v>#REF!</v>
      </c>
      <c r="Z436" s="46" t="e">
        <f t="shared" ref="Z436" si="3129">IF(Y436=Z435,"Não","Sim")</f>
        <v>#REF!</v>
      </c>
      <c r="AA436" s="46">
        <f t="shared" ref="AA436" si="3130">Z440-3</f>
        <v>-3</v>
      </c>
      <c r="AB436" s="54">
        <f t="shared" ref="AB436:AB437" si="3131">IFERROR(_xlfn.XLOOKUP(AA436,$W$16:$W$20,$Y$16:$Y$20),1)</f>
        <v>1</v>
      </c>
      <c r="AC436" s="64" t="s">
        <v>202</v>
      </c>
      <c r="AD436" s="64" t="e">
        <f>[1]Sheet1!$A$55</f>
        <v>#REF!</v>
      </c>
      <c r="AE436" s="64" t="e">
        <f>[1]Sheet1!$A$59</f>
        <v>#REF!</v>
      </c>
      <c r="AG436" s="98"/>
    </row>
    <row r="437" spans="1:33" ht="18.75" customHeight="1" thickBot="1" x14ac:dyDescent="0.3">
      <c r="A437" s="2" t="e">
        <f>[1]Sheet1!A437</f>
        <v>#REF!</v>
      </c>
      <c r="B437" s="101"/>
      <c r="C437" s="45" t="e">
        <f t="shared" ref="C437" si="3132">LEFT(A421,SEARCH(" ",A421))</f>
        <v>#REF!</v>
      </c>
      <c r="D437" s="45" t="e">
        <f t="shared" ref="D437:D468" si="3133">SUBSTITUTE(SUBSTITUTE(SUBSTITUTE(LEFT(C438,SEARCH(" ",C438)),".",",")," ",""),CHAR(10),"")*1</f>
        <v>#REF!</v>
      </c>
      <c r="E437" s="45"/>
      <c r="F437" s="66" t="e">
        <f t="shared" ref="F437:F468" si="3134">FIND(CHAR(10),C438)</f>
        <v>#REF!</v>
      </c>
      <c r="G437" s="104"/>
      <c r="H437" s="44">
        <v>3</v>
      </c>
      <c r="I437" s="44" t="e">
        <f t="shared" ref="I437" si="3135">FIND(CHAR(10),A423,FIND(CHAR(10),A423,FIND(CHAR(10),A423)+1)+1)</f>
        <v>#REF!</v>
      </c>
      <c r="J437" s="44" t="e">
        <f t="shared" ref="J437" si="3136">FIND(" ",A423,FIND(" ",A423,FIND(" ",A423)+1)+1)</f>
        <v>#REF!</v>
      </c>
      <c r="K437" s="71" t="e">
        <f t="shared" ref="K437:K468" si="3137">FIND(" ",K436)</f>
        <v>#REF!</v>
      </c>
      <c r="L437" s="95"/>
      <c r="M437" s="45">
        <v>3</v>
      </c>
      <c r="N437" s="45" t="e">
        <f t="shared" ref="N437" si="3138">FIND("%",A428,FIND("%",A428,FIND("%",A428)+1)+1)</f>
        <v>#REF!</v>
      </c>
      <c r="O437" s="66" t="e">
        <f t="shared" ref="O437" si="3139">FIND("%",A429,FIND("%",A429,FIND("%",A429)+1)+1)</f>
        <v>#REF!</v>
      </c>
      <c r="P437" s="107"/>
      <c r="Q437" s="46">
        <v>3</v>
      </c>
      <c r="R437" s="54" t="e">
        <f t="shared" ref="R437" si="3140">FIND(CHAR(10),A432,FIND(CHAR(10),A432,FIND(CHAR(10),A432,FIND(CHAR(10),A432,FIND(CHAR(10),A432,FIND(CHAR(10),A432)+1)+1)+1)+1)+1)</f>
        <v>#REF!</v>
      </c>
      <c r="S437" s="101"/>
      <c r="T437" s="45">
        <v>4</v>
      </c>
      <c r="U437" s="45" t="e">
        <f t="shared" ref="U437" si="3141">FIND(" ",AD424,FIND(" ",AD424,FIND(" ",AD424,FIND(" ",AD424)+1)+1)+1)</f>
        <v>#REF!</v>
      </c>
      <c r="V437" s="66" t="e">
        <f t="shared" ref="V437" si="3142">FIND(CHAR(10),AD424,FIND(CHAR(10),AD424,FIND(CHAR(10),AD424,FIND(CHAR(10),AD424)+1)+1)+1)</f>
        <v>#REF!</v>
      </c>
      <c r="W437" s="78">
        <v>2</v>
      </c>
      <c r="X437" s="46" t="e">
        <f t="shared" ref="X437" si="3143">FIND(CHAR(10),A430,X436+1)</f>
        <v>#REF!</v>
      </c>
      <c r="Y437" s="46" t="e">
        <f t="shared" ref="Y437" si="3144">IFERROR(X437,X436)</f>
        <v>#REF!</v>
      </c>
      <c r="Z437" s="46" t="e">
        <f t="shared" ref="Z437:Z439" si="3145">IF(Y437=Y436,"Não","Sim")</f>
        <v>#REF!</v>
      </c>
      <c r="AA437" s="46">
        <f t="shared" ref="AA437" si="3146">Z440-2</f>
        <v>-2</v>
      </c>
      <c r="AB437" s="54">
        <f t="shared" si="3131"/>
        <v>1</v>
      </c>
      <c r="AC437" s="64" t="s">
        <v>207</v>
      </c>
      <c r="AD437" s="64" t="e">
        <f>[1]Sheet1!$A$56</f>
        <v>#REF!</v>
      </c>
      <c r="AE437" s="64" t="e">
        <f>[1]Sheet1!$A$60</f>
        <v>#REF!</v>
      </c>
      <c r="AG437" s="98"/>
    </row>
    <row r="438" spans="1:33" ht="18.75" customHeight="1" thickBot="1" x14ac:dyDescent="0.3">
      <c r="A438" s="2" t="e">
        <f>[1]Sheet1!A438</f>
        <v>#REF!</v>
      </c>
      <c r="B438" s="101"/>
      <c r="C438" s="45" t="e">
        <f t="shared" ref="C438" si="3147">TRIM(MID(A421,LEN(C437),50))</f>
        <v>#REF!</v>
      </c>
      <c r="D438" s="45" t="e">
        <f t="shared" ref="D438:D469" si="3148">D437+1-1</f>
        <v>#REF!</v>
      </c>
      <c r="E438" s="45"/>
      <c r="F438" s="66" t="e">
        <f t="shared" ref="F438" si="3149">TRIM(MID(C438,LEN(F440),F437-LEN(D438)))</f>
        <v>#REF!</v>
      </c>
      <c r="G438" s="104"/>
      <c r="H438" s="44">
        <v>4</v>
      </c>
      <c r="I438" s="44" t="e">
        <f t="shared" ref="I438" si="3150">FIND(CHAR(10),A423,FIND(CHAR(10),A423,FIND(CHAR(10),A423,FIND(CHAR(10),A423)+1)+1)+1)</f>
        <v>#REF!</v>
      </c>
      <c r="J438" s="44" t="e">
        <f t="shared" ref="J438" si="3151">FIND(" ",A423,FIND(" ",A423,FIND(" ",A423,FIND(" ",A423)+1)+1)+1)</f>
        <v>#REF!</v>
      </c>
      <c r="K438" s="71"/>
      <c r="L438" s="95"/>
      <c r="M438" s="45">
        <v>4</v>
      </c>
      <c r="N438" s="45" t="e">
        <f t="shared" ref="N438" si="3152">FIND("%",A428,FIND("%",A428,FIND("%",A428,FIND("%",A428)+1)+1)+1)</f>
        <v>#REF!</v>
      </c>
      <c r="O438" s="66" t="e">
        <f t="shared" ref="O438" si="3153">FIND("%",A429,FIND("%",A429,FIND("%",A429,FIND("%",A429)+1)+1)+1)</f>
        <v>#REF!</v>
      </c>
      <c r="P438" s="107"/>
      <c r="Q438" s="46">
        <v>4</v>
      </c>
      <c r="R438" s="54" t="e">
        <f t="shared" ref="R438" si="3154">FIND(CHAR(10),A432,FIND(CHAR(10),A432,FIND(CHAR(10),A432,FIND(CHAR(10),A432,FIND(CHAR(10),A432,FIND(CHAR(10),A432,FIND(CHAR(10),A432,FIND(CHAR(10),A432)+1)+1)+1)+1)+1)+1)+1)</f>
        <v>#REF!</v>
      </c>
      <c r="S438" s="101"/>
      <c r="T438" s="45">
        <v>5</v>
      </c>
      <c r="U438" s="45" t="e">
        <f t="shared" ref="U438" si="3155">FIND(" ",AD424,FIND(" ",AD424,FIND(" ",AD424,FIND(" ",AD424,FIND(" ",AD424)+1)+1)+1)+1)</f>
        <v>#REF!</v>
      </c>
      <c r="V438" s="66" t="e">
        <f t="shared" ref="V438" si="3156">FIND(CHAR(10),AD424,FIND(CHAR(10),AD424,FIND(CHAR(10),AD424,FIND(CHAR(10),AD424,FIND(CHAR(10),AD424)+1)+1)+1)+1)</f>
        <v>#REF!</v>
      </c>
      <c r="W438" s="78">
        <v>3</v>
      </c>
      <c r="X438" s="46" t="e">
        <f t="shared" ref="X438" si="3157">FIND(CHAR(10),A430,X437+1)</f>
        <v>#REF!</v>
      </c>
      <c r="Y438" s="46" t="e">
        <f t="shared" ref="Y438" si="3158">IFERROR(X438,IFERROR(X437,X436))</f>
        <v>#REF!</v>
      </c>
      <c r="Z438" s="46" t="e">
        <f t="shared" si="3145"/>
        <v>#REF!</v>
      </c>
      <c r="AA438" s="46">
        <f t="shared" ref="AA438" si="3159">Z440-1</f>
        <v>-1</v>
      </c>
      <c r="AB438" s="54" t="e">
        <f t="shared" ref="AB438:AB439" si="3160">_xlfn.XLOOKUP(AA438,$W$16:$W$20,$Y$16:$Y$20)</f>
        <v>#N/A</v>
      </c>
      <c r="AC438" s="64" t="s">
        <v>208</v>
      </c>
      <c r="AD438" s="64" t="e">
        <f>[1]Sheet1!$A$57</f>
        <v>#REF!</v>
      </c>
      <c r="AE438" s="64" t="e">
        <f>[1]Sheet1!$A$61</f>
        <v>#REF!</v>
      </c>
      <c r="AG438" s="98"/>
    </row>
    <row r="439" spans="1:33" ht="18.75" customHeight="1" x14ac:dyDescent="0.25">
      <c r="A439" s="2" t="e">
        <f>[1]Sheet1!A439</f>
        <v>#REF!</v>
      </c>
      <c r="B439" s="101"/>
      <c r="C439" s="45" t="e">
        <f t="shared" ref="C439" si="3161">SUBSTITUTE(SUBSTITUTE(SUBSTITUTE(C437,CHAR(10),"")," ",""),".",",")*1</f>
        <v>#REF!</v>
      </c>
      <c r="D439" s="45"/>
      <c r="E439" s="45"/>
      <c r="F439" s="66" t="e">
        <f t="shared" ref="F439:F470" si="3162">SUBSTITUTE(SUBSTITUTE(SUBSTITUTE(F438,CHAR(10),"")," ",""),".",",")*1</f>
        <v>#REF!</v>
      </c>
      <c r="G439" s="104"/>
      <c r="H439" s="44">
        <v>5</v>
      </c>
      <c r="I439" s="44" t="e">
        <f t="shared" ref="I439" si="3163">FIND(CHAR(10),A423,FIND(CHAR(10),A423,FIND(CHAR(10),A423,FIND(CHAR(10),A423,FIND(CHAR(10),A423)+1)+1)+1)+1)</f>
        <v>#REF!</v>
      </c>
      <c r="J439" s="44" t="e">
        <f t="shared" ref="J439" si="3164">FIND(" ",A423,FIND(" ",A423,FIND(" ",A423,FIND(" ",A423,FIND(" ",A423)+1)+1)+1)+1)</f>
        <v>#REF!</v>
      </c>
      <c r="K439" s="71"/>
      <c r="L439" s="96"/>
      <c r="M439" s="45">
        <v>5</v>
      </c>
      <c r="N439" s="45" t="e">
        <f t="shared" ref="N439" si="3165">FIND("%",A428,FIND("%",A428,FIND("%",A428,FIND("%",A428,FIND("%",A428)+1)+1)+1)+1)</f>
        <v>#REF!</v>
      </c>
      <c r="O439" s="66" t="e">
        <f t="shared" ref="O439" si="3166">FIND("%",A429,FIND("%",A429,FIND("%",A429,FIND("%",A429,FIND("%",A429)+1)+1)+1)+1)</f>
        <v>#REF!</v>
      </c>
      <c r="P439" s="107"/>
      <c r="Q439" s="46">
        <v>5</v>
      </c>
      <c r="R439" s="54" t="e">
        <f t="shared" ref="R439" si="3167">FIND(CHAR(10),A432,FIND(CHAR(10),A432,FIND(CHAR(10),A432,FIND(CHAR(10),A432,FIND(CHAR(10),A432,FIND(CHAR(10),A432,FIND(CHAR(10),A432,FIND(CHAR(10),A432,FIND(CHAR(10),A432,FIND(CHAR(10),A432)+1)+1)+1)+1)+1)+1)+1)+1)+1)</f>
        <v>#REF!</v>
      </c>
      <c r="S439" s="101"/>
      <c r="T439" s="45">
        <v>6</v>
      </c>
      <c r="U439" s="45" t="e">
        <f t="shared" ref="U439" si="3168">FIND(" ",AD424,FIND(" ",AD424,FIND(" ",AD424,FIND(" ",AD424,FIND(" ",AD424,FIND(" ",AD424)+1)+1)+1)+1)+1)</f>
        <v>#REF!</v>
      </c>
      <c r="V439" s="66" t="e">
        <f t="shared" ref="V439" si="3169">FIND(CHAR(10),AD424,FIND(CHAR(10),AD424,FIND(CHAR(10),AD424,FIND(CHAR(10),AD424,FIND(CHAR(10),AD424,FIND(CHAR(10),AD424)+1)+1)+1)+1)+1)</f>
        <v>#REF!</v>
      </c>
      <c r="W439" s="78">
        <v>4</v>
      </c>
      <c r="X439" s="46" t="e">
        <f t="shared" ref="X439" si="3170">FIND(CHAR(10),A430,X438+1)</f>
        <v>#REF!</v>
      </c>
      <c r="Y439" s="46" t="e">
        <f t="shared" ref="Y439" si="3171">IFERROR(X440,IFERROR(X439,IFERROR(X438,IFERROR(X437,X436))))</f>
        <v>#REF!</v>
      </c>
      <c r="Z439" s="46" t="e">
        <f t="shared" si="3145"/>
        <v>#REF!</v>
      </c>
      <c r="AA439" s="46">
        <f t="shared" ref="AA439:AA470" si="3172">Z440</f>
        <v>0</v>
      </c>
      <c r="AB439" s="54" t="e">
        <f t="shared" si="3160"/>
        <v>#N/A</v>
      </c>
      <c r="AC439" s="64" t="s">
        <v>209</v>
      </c>
      <c r="AD439" s="64" t="e">
        <f>[1]Sheet1!$A$58</f>
        <v>#REF!</v>
      </c>
      <c r="AE439" s="64" t="e">
        <f>[1]Sheet1!$A$62</f>
        <v>#REF!</v>
      </c>
      <c r="AG439" s="98"/>
    </row>
    <row r="440" spans="1:33" ht="18.75" customHeight="1" thickBot="1" x14ac:dyDescent="0.3">
      <c r="A440" s="2" t="e">
        <f>[1]Sheet1!A440</f>
        <v>#REF!</v>
      </c>
      <c r="B440" s="102"/>
      <c r="C440" s="67"/>
      <c r="D440" s="67"/>
      <c r="E440" s="67"/>
      <c r="F440" s="68" t="e">
        <f t="shared" ref="F440" si="3173">LEFT(C438,SEARCH(" ",C438))</f>
        <v>#REF!</v>
      </c>
      <c r="G440" s="105"/>
      <c r="H440" s="72">
        <v>6</v>
      </c>
      <c r="I440" s="72" t="e">
        <f t="shared" ref="I440" si="3174">LEN(A423)</f>
        <v>#REF!</v>
      </c>
      <c r="J440" s="72"/>
      <c r="K440" s="73"/>
      <c r="L440" s="91" t="s">
        <v>2</v>
      </c>
      <c r="M440" s="92" t="s">
        <v>230</v>
      </c>
      <c r="N440" s="92" t="e">
        <f t="shared" ref="N440" si="3175">FIND("%",A432)</f>
        <v>#REF!</v>
      </c>
      <c r="O440" s="93"/>
      <c r="P440" s="108"/>
      <c r="Q440" s="76">
        <v>6</v>
      </c>
      <c r="R440" s="77" t="e">
        <f t="shared" ref="R440" si="3176">FIND(CHAR(10),A432,FIND(CHAR(10),A432,FIND(CHAR(10),A432,FIND(CHAR(10),A432,FIND(CHAR(10),A432,FIND(CHAR(10),A432,FIND(CHAR(10),A432,FIND(CHAR(10),A432,FIND(CHAR(10),A432,FIND(CHAR(10),A432,FIND(CHAR(10),A432)+1)+1)+1)+1)+1)+1)+1)+1)+1)+1)</f>
        <v>#REF!</v>
      </c>
      <c r="S440" s="102"/>
      <c r="T440" s="67">
        <v>7</v>
      </c>
      <c r="U440" s="67" t="e">
        <f t="shared" ref="U440" si="3177">FIND(" ",AD424,FIND(" ",AD424,FIND(" ",AD424,FIND(" ",AD424,FIND(" ",AD424,FIND(" ",AD424,FIND(" ",AD424)+1)+1)+1)+1)+1)+1)</f>
        <v>#REF!</v>
      </c>
      <c r="V440" s="68" t="e">
        <f t="shared" ref="V440" si="3178">FIND(CHAR(10),AD424,FIND(CHAR(10),AD424,FIND(CHAR(10),AD424,FIND(CHAR(10),AD424,FIND(CHAR(10),AD424,FIND(CHAR(10),AD424,FIND(CHAR(10),AD424)+1)+1)+1)+1)+1)+1)</f>
        <v>#REF!</v>
      </c>
      <c r="W440" s="79">
        <v>5</v>
      </c>
      <c r="X440" s="76" t="e">
        <f t="shared" ref="X440" si="3179">FIND(CHAR(10),A430,X439+1)</f>
        <v>#REF!</v>
      </c>
      <c r="Y440" s="76"/>
      <c r="Z440" s="76">
        <f t="shared" ref="Z440" si="3180">COUNTIF(Z436:Z439,"SIM")</f>
        <v>0</v>
      </c>
      <c r="AA440" s="76"/>
      <c r="AB440" s="77"/>
      <c r="AG440" s="98"/>
    </row>
    <row r="441" spans="1:33" ht="15.75" thickBot="1" x14ac:dyDescent="0.3">
      <c r="A441" s="2" t="e">
        <f>[1]Sheet1!A441</f>
        <v>#REF!</v>
      </c>
      <c r="B441" s="4"/>
      <c r="C441" s="4"/>
      <c r="D441" s="4"/>
      <c r="E441" s="21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21"/>
      <c r="Q441" s="4"/>
      <c r="R441" s="4"/>
      <c r="S441" s="4"/>
      <c r="T441" s="4"/>
      <c r="U441" s="4"/>
      <c r="V441" s="5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99"/>
    </row>
    <row r="442" spans="1:33" ht="24.75" thickTop="1" thickBot="1" x14ac:dyDescent="0.3">
      <c r="A442" s="2" t="e">
        <f>[1]Sheet1!A442</f>
        <v>#REF!</v>
      </c>
      <c r="B442" s="18" t="s">
        <v>0</v>
      </c>
      <c r="C442" s="16" t="e">
        <f t="shared" ref="C442" si="3181">IF(C460&gt;100,C460/10,C460)</f>
        <v>#REF!</v>
      </c>
      <c r="D442" s="15" t="s">
        <v>1</v>
      </c>
      <c r="E442" s="16" t="e">
        <f t="shared" ref="E442" si="3182">IF(D459&gt;100,D459/10,D459)</f>
        <v>#REF!</v>
      </c>
      <c r="F442" s="13" t="s">
        <v>2</v>
      </c>
      <c r="G442" s="14" t="e">
        <f t="shared" ref="G442" si="3183">IF(F460&gt;10,F460/10,F460)</f>
        <v>#REF!</v>
      </c>
      <c r="H442" s="3"/>
      <c r="I442" s="3"/>
      <c r="J442" s="3"/>
      <c r="K442" s="3"/>
      <c r="L442" s="3"/>
      <c r="M442" s="3"/>
      <c r="N442" s="3"/>
      <c r="O442" s="3"/>
      <c r="R442" s="3"/>
      <c r="S442" s="3"/>
      <c r="T442" s="3"/>
      <c r="U442" s="3"/>
      <c r="AG442" s="97">
        <v>22</v>
      </c>
    </row>
    <row r="443" spans="1:33" ht="30" thickTop="1" thickBot="1" x14ac:dyDescent="0.3">
      <c r="A443" s="2" t="e">
        <f>[1]Sheet1!A443</f>
        <v>#REF!</v>
      </c>
      <c r="B443" s="19" t="s">
        <v>5</v>
      </c>
      <c r="C443" s="63" t="e">
        <f t="shared" ref="C443:C474" si="3184">SUBSTITUTE(SUBSTITUTE(A443,CHAR(10),"")," ","")</f>
        <v>#REF!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R443" s="1"/>
      <c r="S443" s="1"/>
      <c r="T443" s="1"/>
      <c r="U443" s="1"/>
      <c r="AG443" s="98"/>
    </row>
    <row r="444" spans="1:33" ht="16.5" thickTop="1" thickBot="1" x14ac:dyDescent="0.3">
      <c r="A444" s="2" t="e">
        <f>[1]Sheet1!A444</f>
        <v>#REF!</v>
      </c>
      <c r="B444" s="22" t="s">
        <v>158</v>
      </c>
      <c r="C444" s="56" t="e">
        <f t="shared" ref="C444" si="3185">SUBSTITUTE(SUBSTITUTE(MID(A444,1,J456-1),CHAR(10),"")," ","")</f>
        <v>#REF!</v>
      </c>
      <c r="D444" s="23" t="s">
        <v>159</v>
      </c>
      <c r="E444" s="55" t="e">
        <f t="shared" ref="E444" si="3186">SUBSTITUTE(SUBSTITUTE(MID(A444,J456,I456-J456),CHAR(10),"")," ","")</f>
        <v>#REF!</v>
      </c>
      <c r="F444" s="6" t="s">
        <v>160</v>
      </c>
      <c r="G444" s="7" t="e">
        <f t="shared" ref="G444" si="3187">SUBSTITUTE(SUBSTITUTE(MID(A444,I456,J457-I456),CHAR(10),"")," ","")</f>
        <v>#REF!</v>
      </c>
      <c r="H444" s="9" t="s">
        <v>161</v>
      </c>
      <c r="I444" s="10" t="e">
        <f t="shared" ref="I444" si="3188">SUBSTITUTE(SUBSTITUTE(MID(A444,J457,I457-J457),CHAR(10),"")," ","")</f>
        <v>#REF!</v>
      </c>
      <c r="J444" s="6" t="s">
        <v>162</v>
      </c>
      <c r="K444" s="11" t="e">
        <f t="shared" ref="K444" si="3189">SUBSTITUTE(SUBSTITUTE(MID(A444,I457,J458-I457),CHAR(10),"")," ","")</f>
        <v>#REF!</v>
      </c>
      <c r="L444" s="8" t="s">
        <v>164</v>
      </c>
      <c r="M444" s="10" t="e">
        <f t="shared" ref="M444" si="3190">SUBSTITUTE(SUBSTITUTE(MID(K457,K458,6),CHAR(10),"")," ","")</f>
        <v>#REF!</v>
      </c>
      <c r="N444" s="6" t="s">
        <v>165</v>
      </c>
      <c r="O444" s="11" t="e">
        <f t="shared" ref="O444" si="3191">SUBSTITUTE(SUBSTITUTE(MID(A444,I458,J459-I458),CHAR(10),"")," ","")</f>
        <v>#REF!</v>
      </c>
      <c r="P444" s="8" t="s">
        <v>166</v>
      </c>
      <c r="Q444" s="12" t="e">
        <f t="shared" ref="Q444" si="3192">SUBSTITUTE(SUBSTITUTE(MID(A444,J459,I459-J459),CHAR(10),"")," ","")</f>
        <v>#REF!</v>
      </c>
      <c r="R444" s="6" t="s">
        <v>167</v>
      </c>
      <c r="S444" s="11" t="e">
        <f t="shared" ref="S444" si="3193">SUBSTITUTE(SUBSTITUTE(MID(A444,I459,J460-I459),CHAR(10),"")," ","")</f>
        <v>#REF!</v>
      </c>
      <c r="T444" s="8" t="s">
        <v>168</v>
      </c>
      <c r="U444" s="12" t="e">
        <f t="shared" ref="U444" si="3194">SUBSTITUTE(SUBSTITUTE(MID(A444,J460,I460-J460),CHAR(10),"")," ","")</f>
        <v>#REF!</v>
      </c>
      <c r="AG444" s="98"/>
    </row>
    <row r="445" spans="1:33" ht="106.5" customHeight="1" thickTop="1" thickBot="1" x14ac:dyDescent="0.3">
      <c r="A445" s="2" t="e">
        <f>[1]Sheet1!A445</f>
        <v>#REF!</v>
      </c>
      <c r="B445" s="61" t="s">
        <v>157</v>
      </c>
      <c r="C445" s="62">
        <f t="shared" ref="C445" si="3195">IFERROR(SUBSTITUTE(SUBSTITUTE(MID(AD445,1,U455-1),CHAR(10),"")," ","")*1,0)</f>
        <v>0</v>
      </c>
      <c r="D445" s="59" t="s">
        <v>169</v>
      </c>
      <c r="E445" s="60">
        <f t="shared" ref="E445" si="3196">IFERROR(SUBSTITUTE(SUBSTITUTE(MID(AD445,U455,V455-U455),CHAR(10),"")," ","")*1,0)</f>
        <v>0</v>
      </c>
      <c r="F445" s="57" t="s">
        <v>170</v>
      </c>
      <c r="G445" s="35">
        <f t="shared" ref="G445" si="3197">IFERROR(SUBSTITUTE(SUBSTITUTE(MID(AD445,V455,U456-V455),CHAR(10),"")," ","")*1,0)</f>
        <v>0</v>
      </c>
      <c r="H445" s="26" t="s">
        <v>171</v>
      </c>
      <c r="I445" s="27">
        <f t="shared" ref="I445" si="3198">IFERROR(SUBSTITUTE(SUBSTITUTE(MID(AD445,U456,V456-U456),CHAR(10),"")," ","")*1,0)</f>
        <v>0</v>
      </c>
      <c r="J445" s="28" t="s">
        <v>172</v>
      </c>
      <c r="K445" s="36">
        <f t="shared" ref="K445" si="3199">IFERROR(SUBSTITUTE(SUBSTITUTE(MID(AD445,V456,U457-V456),CHAR(10),"")," ","")*1,0)</f>
        <v>0</v>
      </c>
      <c r="L445" s="37" t="s">
        <v>173</v>
      </c>
      <c r="M445" s="38">
        <f t="shared" ref="M445" si="3200">IFERROR(SUBSTITUTE(SUBSTITUTE(MID(AD445,U457,V457-U457),CHAR(10),"")," ","")*1,0)</f>
        <v>0</v>
      </c>
      <c r="N445" s="28" t="s">
        <v>163</v>
      </c>
      <c r="O445" s="25">
        <f t="shared" ref="O445" si="3201">IFERROR(SUBSTITUTE(SUBSTITUTE(MID(AD445,V457,U458-V457),CHAR(10),"")," ","")*1,0)</f>
        <v>0</v>
      </c>
      <c r="P445" s="39" t="s">
        <v>174</v>
      </c>
      <c r="Q445" s="40">
        <f t="shared" ref="Q445" si="3202">IFERROR(SUBSTITUTE(SUBSTITUTE(MID(AD445,U458,V458-U458),CHAR(10),"")," ","")*1,0)</f>
        <v>0</v>
      </c>
      <c r="R445" s="41" t="s">
        <v>175</v>
      </c>
      <c r="S445" s="25">
        <f t="shared" ref="S445" si="3203">IFERROR(SUBSTITUTE(SUBSTITUTE(MID(AD445,V458,U459-V458),CHAR(10),"")," ","")*1,0)</f>
        <v>0</v>
      </c>
      <c r="T445" s="26" t="s">
        <v>176</v>
      </c>
      <c r="U445" s="42">
        <f t="shared" ref="U445" si="3204">IFERROR(SUBSTITUTE(SUBSTITUTE(MID(AD445,U459,V459-U459),CHAR(10),"")," ","")*1,0)</f>
        <v>0</v>
      </c>
      <c r="V445" s="29" t="s">
        <v>177</v>
      </c>
      <c r="W445" s="30">
        <f t="shared" ref="W445" si="3205">IFERROR(SUBSTITUTE(SUBSTITUTE(MID(AD445,V459,U460-V459),CHAR(10),"")," ","")*1,0)</f>
        <v>0</v>
      </c>
      <c r="X445" s="31" t="s">
        <v>178</v>
      </c>
      <c r="Y445" s="32">
        <f t="shared" ref="Y445" si="3206">IFERROR(SUBSTITUTE(SUBSTITUTE(MID(AD445,U460,V460-U460),CHAR(10),"")," ","")*1,0)</f>
        <v>0</v>
      </c>
      <c r="Z445" s="33" t="s">
        <v>179</v>
      </c>
      <c r="AA445" s="30">
        <f t="shared" ref="AA445" si="3207">IFERROR(SUBSTITUTE(SUBSTITUTE(MID(AD445,V460,U461-V460),CHAR(10),"")," ","")*1,0)</f>
        <v>0</v>
      </c>
      <c r="AB445" s="31" t="s">
        <v>180</v>
      </c>
      <c r="AC445" s="34">
        <f t="shared" ref="AC445" si="3208">IFERROR(SUBSTITUTE(SUBSTITUTE(MID(AD445,U461,V461-U461),CHAR(10),"")," ","")*1,0)</f>
        <v>0</v>
      </c>
      <c r="AD445" s="85" t="e">
        <f t="shared" ref="AD445:AD476" si="3209">SUBSTITUTE(SUBSTITUTE(TRIM(SUBSTITUTE(A445,CHAR(32)," ")),")",5),"§",5)</f>
        <v>#REF!</v>
      </c>
      <c r="AG445" s="98"/>
    </row>
    <row r="446" spans="1:33" ht="29.25" thickBot="1" x14ac:dyDescent="0.3">
      <c r="A446" s="2" t="e">
        <f>[1]Sheet1!A446</f>
        <v>#REF!</v>
      </c>
      <c r="B446" s="24" t="s">
        <v>8</v>
      </c>
      <c r="C446" s="58" t="e">
        <f t="shared" ref="C446:C477" si="3210">SUBSTITUTE(SUBSTITUTE(IF(OR(LEN(A446)&gt;LEN(SUBSTITUTE(A446,"S","")),LEN(A446)&gt;LEN(SUBSTITUTE(A446,"e","")),LEN(A446)&gt;LEN(SUBSTITUTE(A446,"m","")),LEN(A446)&gt;LEN(SUBSTITUTE(A446,"i","")),LEN(A446)&gt;LEN(SUBSTITUTE(A446,"m","")),LEN(A446)&gt;LEN(SUBSTITUTE(A446,"p","")),LEN(A446)&gt;LEN(SUBSTITUTE(A446,"r","")),LEN(A446)&gt;LEN(SUBSTITUTE(A446,"e","")),LEN(A446)&gt;LEN(SUBSTITUTE(A446,"s","")),LEN(A446)&gt;LEN(SUBSTITUTE(A446,"ã","")),LEN(A446)&gt;LEN(SUBSTITUTE(A446,"o",""))),"Sem Impressão",A446),CHAR(10),"")," ","")</f>
        <v>#REF!</v>
      </c>
      <c r="AG446" s="98"/>
    </row>
    <row r="447" spans="1:33" ht="24.75" thickTop="1" thickBot="1" x14ac:dyDescent="0.3">
      <c r="A447" s="2" t="e">
        <f>[1]Sheet1!A447</f>
        <v>#REF!</v>
      </c>
      <c r="B447" s="20" t="s">
        <v>9</v>
      </c>
      <c r="C447" s="14" t="e">
        <f t="shared" ref="C447:C478" si="3211">SUBSTITUTE(SUBSTITUTE(A447,CHAR(10),"")," ","")</f>
        <v>#REF!</v>
      </c>
      <c r="D447" s="1"/>
      <c r="Z447" s="2"/>
      <c r="AG447" s="98"/>
    </row>
    <row r="448" spans="1:33" ht="30" thickTop="1" thickBot="1" x14ac:dyDescent="0.3">
      <c r="A448" s="2" t="e">
        <f>[1]Sheet1!A448</f>
        <v>#REF!</v>
      </c>
      <c r="B448" s="19" t="s">
        <v>10</v>
      </c>
      <c r="C448" s="17" t="e">
        <f t="shared" ref="C448:C479" si="3212">IF(IF(OR((LEN(A448)&gt;LEN(SUBSTITUTE(A448,"R",""))),(LEN(A448)&gt;LEN(SUBSTITUTE(A448,"v",""))),(LEN(A448)&gt;LEN(SUBSTITUTE(A448,"d","")))),"Revenda","Cliente")=IF(OR((LEN(A448)&gt;LEN(SUBSTITUTE(A448,"C",""))),(LEN(A448)&gt;LEN(SUBSTITUTE(A448,"l",""))),(LEN(A448)&gt;LEN(SUBSTITUTE(A448,"i",""))),(LEN(A448)&gt;LEN(SUBSTITUTE(A448,"t","")))),"Cliente","Revenda"),IF(OR((LEN(A448)&gt;LEN(SUBSTITUTE(A448,"R",""))),(LEN(A448)&gt;LEN(SUBSTITUTE(A448,"v",""))),(LEN(A448)&gt;LEN(SUBSTITUTE(A448,"d","")))),"Revenda","Cliente"),"ERRO!")</f>
        <v>#REF!</v>
      </c>
      <c r="D448" s="1"/>
      <c r="E448" s="1"/>
      <c r="J448" s="1"/>
      <c r="K448" s="1"/>
      <c r="L448" s="1"/>
      <c r="Q448" s="1"/>
      <c r="AG448" s="98"/>
    </row>
    <row r="449" spans="1:33" x14ac:dyDescent="0.25">
      <c r="A449" s="2" t="e">
        <f>[1]Sheet1!A449</f>
        <v>#REF!</v>
      </c>
      <c r="B449" s="113" t="s">
        <v>142</v>
      </c>
      <c r="C449" s="114"/>
      <c r="D449" s="111" t="s">
        <v>143</v>
      </c>
      <c r="E449" s="112"/>
      <c r="F449" s="113" t="s">
        <v>144</v>
      </c>
      <c r="G449" s="114"/>
      <c r="H449" s="111" t="s">
        <v>145</v>
      </c>
      <c r="I449" s="112"/>
      <c r="J449" s="113" t="s">
        <v>146</v>
      </c>
      <c r="K449" s="114"/>
      <c r="L449" s="111" t="s">
        <v>147</v>
      </c>
      <c r="M449" s="112"/>
      <c r="N449" s="113" t="s">
        <v>148</v>
      </c>
      <c r="O449" s="114"/>
      <c r="P449" s="111" t="s">
        <v>149</v>
      </c>
      <c r="Q449" s="112"/>
      <c r="R449" s="113" t="s">
        <v>150</v>
      </c>
      <c r="S449" s="114"/>
      <c r="T449" s="111" t="s">
        <v>151</v>
      </c>
      <c r="U449" s="112"/>
      <c r="V449" s="113" t="s">
        <v>2</v>
      </c>
      <c r="W449" s="114"/>
      <c r="Y449" s="2"/>
      <c r="AG449" s="98"/>
    </row>
    <row r="450" spans="1:33" ht="15.75" thickBot="1" x14ac:dyDescent="0.3">
      <c r="A450" s="2" t="e">
        <f>[1]Sheet1!A450</f>
        <v>#REF!</v>
      </c>
      <c r="B450" s="50" t="e">
        <f t="shared" ref="B450" si="3213">MID(A449,N456-3,4)</f>
        <v>#REF!</v>
      </c>
      <c r="C450" s="51" t="e">
        <f t="shared" ref="C450" si="3214">MID(A449,N456+3,5)</f>
        <v>#REF!</v>
      </c>
      <c r="D450" s="53" t="e">
        <f t="shared" ref="D450" si="3215">MID(A450,O456-3,4)</f>
        <v>#REF!</v>
      </c>
      <c r="E450" s="54" t="e">
        <f t="shared" ref="E450" si="3216">MID(A450,O456+3,5)</f>
        <v>#REF!</v>
      </c>
      <c r="F450" s="50" t="e">
        <f t="shared" ref="F450" si="3217">MID(A449,N457-3,4)</f>
        <v>#REF!</v>
      </c>
      <c r="G450" s="51" t="e">
        <f t="shared" ref="G450" si="3218">MID(A449,N457+3,5)</f>
        <v>#REF!</v>
      </c>
      <c r="H450" s="53" t="e">
        <f t="shared" ref="H450" si="3219">MID(A450,O457-3,4)</f>
        <v>#REF!</v>
      </c>
      <c r="I450" s="54" t="e">
        <f t="shared" ref="I450" si="3220">MID(A450,O457+3,5)</f>
        <v>#REF!</v>
      </c>
      <c r="J450" s="50" t="e">
        <f t="shared" ref="J450" si="3221">MID(A449,N458-3,4)</f>
        <v>#REF!</v>
      </c>
      <c r="K450" s="51" t="e">
        <f t="shared" ref="K450" si="3222">MID(A449,N458+3,5)</f>
        <v>#REF!</v>
      </c>
      <c r="L450" s="53" t="e">
        <f t="shared" ref="L450" si="3223">MID(A450,O458-3,4)</f>
        <v>#REF!</v>
      </c>
      <c r="M450" s="54" t="e">
        <f t="shared" ref="M450" si="3224">MID(A450,O458+3,5)</f>
        <v>#REF!</v>
      </c>
      <c r="N450" s="50" t="e">
        <f t="shared" ref="N450" si="3225">MID(A449,N459-3,4)</f>
        <v>#REF!</v>
      </c>
      <c r="O450" s="51" t="e">
        <f t="shared" ref="O450" si="3226">MID(A449,N459+3,5)</f>
        <v>#REF!</v>
      </c>
      <c r="P450" s="53" t="e">
        <f t="shared" ref="P450" si="3227">MID(A450,O459-3,4)</f>
        <v>#REF!</v>
      </c>
      <c r="Q450" s="54" t="e">
        <f t="shared" ref="Q450" si="3228">MID(A450,O459+3,5)</f>
        <v>#REF!</v>
      </c>
      <c r="R450" s="50" t="e">
        <f t="shared" ref="R450" si="3229">MID(A449,N460-3,4)</f>
        <v>#REF!</v>
      </c>
      <c r="S450" s="51" t="e">
        <f t="shared" ref="S450" si="3230">MID(A449,N460+3,5)</f>
        <v>#REF!</v>
      </c>
      <c r="T450" s="53" t="e">
        <f t="shared" ref="T450" si="3231">MID(A450,O460-3,4)</f>
        <v>#REF!</v>
      </c>
      <c r="U450" s="54" t="e">
        <f t="shared" ref="U450" si="3232">MID(A450,O460+3,5)</f>
        <v>#REF!</v>
      </c>
      <c r="V450" s="50" t="e">
        <f t="shared" ref="V450" si="3233">MID(A453,N461-2,3)</f>
        <v>#REF!</v>
      </c>
      <c r="W450" s="51" t="e">
        <f t="shared" ref="W450" si="3234">MID(A453,N461+3,5)</f>
        <v>#REF!</v>
      </c>
      <c r="AG450" s="98"/>
    </row>
    <row r="451" spans="1:33" ht="29.25" thickBot="1" x14ac:dyDescent="0.3">
      <c r="A451" s="2" t="e">
        <f>[1]Sheet1!A451</f>
        <v>#REF!</v>
      </c>
      <c r="B451" s="50" t="e">
        <f t="shared" ref="B451:B482" si="3235">SUBSTITUTE(B450,CHAR(10),"")</f>
        <v>#REF!</v>
      </c>
      <c r="C451" s="52" t="e">
        <f t="shared" ref="C451:C482" si="3236">SUBSTITUTE(SUBSTITUTE(C450,CHAR(10),""),"/"," / ")</f>
        <v>#REF!</v>
      </c>
      <c r="D451" s="50" t="e">
        <f t="shared" ref="D451:V451" si="3237">SUBSTITUTE(D450,CHAR(10),"")</f>
        <v>#REF!</v>
      </c>
      <c r="E451" s="52" t="e">
        <f t="shared" ref="E451:E482" si="3238">SUBSTITUTE(SUBSTITUTE(E450,CHAR(10),""),"/"," / ")</f>
        <v>#REF!</v>
      </c>
      <c r="F451" s="50" t="e">
        <f t="shared" ref="F451:X451" si="3239">SUBSTITUTE(F450,CHAR(10),"")</f>
        <v>#REF!</v>
      </c>
      <c r="G451" s="52" t="e">
        <f t="shared" ref="G451:G482" si="3240">SUBSTITUTE(SUBSTITUTE(G450,CHAR(10),""),"/"," / ")</f>
        <v>#REF!</v>
      </c>
      <c r="H451" s="50" t="e">
        <f t="shared" ref="H451:Z451" si="3241">SUBSTITUTE(H450,CHAR(10),"")</f>
        <v>#REF!</v>
      </c>
      <c r="I451" s="52" t="e">
        <f t="shared" ref="I451:I482" si="3242">SUBSTITUTE(SUBSTITUTE(I450,CHAR(10),""),"/"," / ")</f>
        <v>#REF!</v>
      </c>
      <c r="J451" s="50" t="e">
        <f t="shared" ref="J451:AB451" si="3243">SUBSTITUTE(J450,CHAR(10),"")</f>
        <v>#REF!</v>
      </c>
      <c r="K451" s="52" t="e">
        <f t="shared" ref="K451:K482" si="3244">SUBSTITUTE(SUBSTITUTE(K450,CHAR(10),""),"/"," / ")</f>
        <v>#REF!</v>
      </c>
      <c r="L451" s="50" t="e">
        <f t="shared" ref="L451:AD451" si="3245">SUBSTITUTE(L450,CHAR(10),"")</f>
        <v>#REF!</v>
      </c>
      <c r="M451" s="52" t="e">
        <f t="shared" ref="M451:M482" si="3246">SUBSTITUTE(SUBSTITUTE(M450,CHAR(10),""),"/"," / ")</f>
        <v>#REF!</v>
      </c>
      <c r="N451" s="50" t="e">
        <f t="shared" ref="N451:AF451" si="3247">SUBSTITUTE(N450,CHAR(10),"")</f>
        <v>#REF!</v>
      </c>
      <c r="O451" s="52" t="e">
        <f t="shared" ref="O451:O482" si="3248">SUBSTITUTE(SUBSTITUTE(O450,CHAR(10),""),"/"," / ")</f>
        <v>#REF!</v>
      </c>
      <c r="P451" s="50" t="e">
        <f t="shared" ref="P451:AF451" si="3249">SUBSTITUTE(P450,CHAR(10),"")</f>
        <v>#REF!</v>
      </c>
      <c r="Q451" s="52" t="e">
        <f t="shared" ref="Q451:Q482" si="3250">SUBSTITUTE(SUBSTITUTE(Q450,CHAR(10),""),"/"," / ")</f>
        <v>#REF!</v>
      </c>
      <c r="R451" s="50" t="e">
        <f t="shared" ref="R451:AF451" si="3251">SUBSTITUTE(R450,CHAR(10),"")</f>
        <v>#REF!</v>
      </c>
      <c r="S451" s="52" t="e">
        <f t="shared" ref="S451:S482" si="3252">SUBSTITUTE(SUBSTITUTE(S450,CHAR(10),""),"/"," / ")</f>
        <v>#REF!</v>
      </c>
      <c r="T451" s="50" t="e">
        <f t="shared" ref="T451:AF451" si="3253">SUBSTITUTE(T450,CHAR(10),"")</f>
        <v>#REF!</v>
      </c>
      <c r="U451" s="52" t="e">
        <f t="shared" ref="U451:U482" si="3254">SUBSTITUTE(SUBSTITUTE(U450,CHAR(10),""),"/"," / ")</f>
        <v>#REF!</v>
      </c>
      <c r="V451" s="50" t="e">
        <f t="shared" ref="V451:AF451" si="3255">SUBSTITUTE(V450,CHAR(10),"")</f>
        <v>#REF!</v>
      </c>
      <c r="W451" s="52" t="e">
        <f t="shared" ref="W451:W482" si="3256">SUBSTITUTE(SUBSTITUTE(W450,CHAR(10),""),"/"," / ")</f>
        <v>#REF!</v>
      </c>
      <c r="Y451" s="86" t="s">
        <v>206</v>
      </c>
      <c r="Z451" s="122" t="e">
        <f t="shared" ref="Z451:Z482" si="3257">FIND(",",A452)</f>
        <v>#REF!</v>
      </c>
      <c r="AG451" s="98"/>
    </row>
    <row r="452" spans="1:33" ht="15.75" customHeight="1" thickBot="1" x14ac:dyDescent="0.3">
      <c r="A452" s="2" t="e">
        <f>SUBSTITUTE([1]Sheet1!A452,"/","7")</f>
        <v>#REF!</v>
      </c>
      <c r="B452" s="109" t="str">
        <f>IFERROR(VLOOKUP("*"&amp;Sheet1!B451&amp;" -"&amp;Sheet1!C451&amp;"*",Tabela3[[x]:[c]],1,FALSE),"0% -Sem Serviço")</f>
        <v>0% -Sem Serviço</v>
      </c>
      <c r="C452" s="110"/>
      <c r="D452" s="109" t="str">
        <f>IFERROR(VLOOKUP("*"&amp;Sheet1!D451&amp;" -"&amp;Sheet1!E451&amp;"*",Tabela3[[x]:[c]],1,FALSE),"0% -Sem Serviço")</f>
        <v>0% -Sem Serviço</v>
      </c>
      <c r="E452" s="110"/>
      <c r="F452" s="109" t="str">
        <f>IFERROR(VLOOKUP("*"&amp;Sheet1!F451&amp;" -"&amp;Sheet1!G451&amp;"*",Tabela3[[x]:[c]],1,FALSE),"0% -Sem Serviço")</f>
        <v>0% -Sem Serviço</v>
      </c>
      <c r="G452" s="110"/>
      <c r="H452" s="109" t="str">
        <f>IFERROR(VLOOKUP("*"&amp;Sheet1!H451&amp;" -"&amp;Sheet1!I451&amp;"*",Tabela3[[x]:[c]],1,FALSE),"0% -Sem Serviço")</f>
        <v>0% -Sem Serviço</v>
      </c>
      <c r="I452" s="110"/>
      <c r="J452" s="109" t="str">
        <f>IFERROR(VLOOKUP("*"&amp;Sheet1!J451&amp;" -"&amp;Sheet1!K451&amp;"*",Tabela3[[x]:[c]],1,FALSE),"0% -Sem Serviço")</f>
        <v>0% -Sem Serviço</v>
      </c>
      <c r="K452" s="110"/>
      <c r="L452" s="109" t="str">
        <f>IFERROR(VLOOKUP("*"&amp;Sheet1!L451&amp;" -"&amp;Sheet1!M451&amp;"*",Tabela3[[x]:[c]],1,FALSE),"0% -Sem Serviço")</f>
        <v>0% -Sem Serviço</v>
      </c>
      <c r="M452" s="110"/>
      <c r="N452" s="109" t="str">
        <f>IFERROR(VLOOKUP("*"&amp;Sheet1!N451&amp;" -"&amp;Sheet1!O451&amp;"*",Tabela3[[x]:[c]],1,FALSE),"0% -Sem Serviço")</f>
        <v>0% -Sem Serviço</v>
      </c>
      <c r="O452" s="110"/>
      <c r="P452" s="109" t="str">
        <f>IFERROR(VLOOKUP("*"&amp;Sheet1!P451&amp;" -"&amp;Sheet1!Q451&amp;"*",Tabela3[[x]:[c]],1,FALSE),"0% -Sem Serviço")</f>
        <v>0% -Sem Serviço</v>
      </c>
      <c r="Q452" s="110"/>
      <c r="R452" s="109" t="str">
        <f>IFERROR(VLOOKUP("*"&amp;Sheet1!R451&amp;" -"&amp;Sheet1!S451&amp;"*",Tabela3[[x]:[c]],1,FALSE),"0% -Sem Serviço")</f>
        <v>0% -Sem Serviço</v>
      </c>
      <c r="S452" s="110"/>
      <c r="T452" s="109" t="str">
        <f>IFERROR(VLOOKUP("*"&amp;Sheet1!T451&amp;" -"&amp;Sheet1!U451&amp;"*",Tabela3[[x]:[c]],1,FALSE),"0% -Sem Serviço")</f>
        <v>0% -Sem Serviço</v>
      </c>
      <c r="U452" s="110"/>
      <c r="V452" s="109" t="str">
        <f>IFERROR(VLOOKUP("*"&amp;Sheet1!V451&amp;" -"&amp;Sheet1!W451&amp;"*",Tabela2[[x]:[c]],1,FALSE),"0% -Sem Serviço")</f>
        <v>0% -Sem Serviço</v>
      </c>
      <c r="W452" s="110"/>
      <c r="Y452" s="87" t="e">
        <f t="shared" ref="Y452:Y483" si="3258">MID(A452,1,Z451-1)&amp;""&amp;MID(A452,Z451,3)</f>
        <v>#REF!</v>
      </c>
      <c r="Z452" s="123"/>
      <c r="AG452" s="98"/>
    </row>
    <row r="453" spans="1:33" ht="32.25" thickBot="1" x14ac:dyDescent="0.3">
      <c r="A453" s="2" t="e">
        <f>SUBSTITUTE([1]Sheet1!A453,"/","7")</f>
        <v>#REF!</v>
      </c>
      <c r="B453" s="49" t="s">
        <v>183</v>
      </c>
      <c r="C453" s="48" t="e">
        <f t="shared" ref="C453:C484" si="3259">IF($A$15="Manter",IF(B454=0,"Sem Impressão",IF(IFERROR(FIND("P",B454),0)&gt;0,"Preto",IF(IFERROR(FIND("S",B454),0)&gt;0,"Sem Impressão",IF(IFERROR(FIND("C",B454),0)&gt;0,"Cinza",IF(IFERROR(FIND("V",B454),0)&gt;0,"Vermelho",IF(IFERROR(FIND("A",B454),0)&gt;0,"Azul",IF(IFERROR(FIND("D",B454),0)&gt;0,"Dourado",IF(IFERROR(FIND("B",B454),0)&gt;0,"Branco","Sem Impressão")))))))),$A$15)</f>
        <v>#REF!</v>
      </c>
      <c r="D453" s="47" t="s">
        <v>184</v>
      </c>
      <c r="E453" s="48" t="e">
        <f t="shared" ref="E453:E484" si="3260">IF($A$16="Manter",IF(C454=0,"Sem Impressão",IF(IFERROR(FIND("P",C454),0)&gt;0,"Preto",IF(IFERROR(FIND("S",C454),0)&gt;0,"Sem Impressão",IF(IFERROR(FIND("C",C454),0)&gt;0,"Cinza",IF(IFERROR(FIND("V",C454),0)&gt;0,"Vermelho",IF(IFERROR(FIND("A",C454),0)&gt;0,"Azul",IF(IFERROR(FIND("D",C454),0)&gt;0,"Dourado",IF(IFERROR(FIND("B",C454),0)&gt;0,"Branco","Sem Impressão")))))))),$A$16)</f>
        <v>#REF!</v>
      </c>
      <c r="F453" s="47" t="s">
        <v>185</v>
      </c>
      <c r="G453" s="48" t="e">
        <f t="shared" ref="G453:G484" si="3261">IF($A$17="Manter",IF(D454=0,"Sem Impressão",IF(IFERROR(FIND("P",D454),0)&gt;0,"Preto",IF(IFERROR(FIND("S",D454),0)&gt;0,"Sem Impressão",IF(IFERROR(FIND("C",D454),0)&gt;0,"Cinza",IF(IFERROR(FIND("V",D454),0)&gt;0,"Vermelho",IF(IFERROR(FIND("A",D454),0)&gt;0,"Azul",IF(IFERROR(FIND("D",D454),0)&gt;0,"Dourado",IF(IFERROR(FIND("B",D454),0)&gt;0,"Branco","Sem Impressão")))))))),$A$17)</f>
        <v>#REF!</v>
      </c>
      <c r="H453" s="47" t="s">
        <v>186</v>
      </c>
      <c r="I453" s="48" t="e">
        <f t="shared" ref="I453:I484" si="3262">IF($A$18="Manter",IF(E454=0,"Sem Impressão",IF(IFERROR(FIND("P",E454),0)&gt;0,"Preto",IF(IFERROR(FIND("S",E454),0)&gt;0,"Sem Impressão",IF(IFERROR(FIND("C",E454),0)&gt;0,"Cinza",IF(IFERROR(FIND("V",E454),0)&gt;0,"Vermelho",IF(IFERROR(FIND("A",E454),0)&gt;0,"Azul",IF(IFERROR(FIND("D",E454),0)&gt;0,"Dourado",IF(IFERROR(FIND("B",E454),0)&gt;0,"Branco","Sem Impressão")))))))),$A$18)</f>
        <v>#REF!</v>
      </c>
      <c r="J453" s="47" t="s">
        <v>187</v>
      </c>
      <c r="K453" s="48" t="e">
        <f t="shared" ref="K453:K484" si="3263">IF($A$19="Manter",IF(F454=0,"Sem Impressão",IF(IFERROR(FIND("P",F454),0)&gt;0,"Preto",IF(IFERROR(FIND("S",F454),0)&gt;0,"Sem Impressão",IF(IFERROR(FIND("C",F454),0)&gt;0,"Cinza",IF(IFERROR(FIND("V",F454),0)&gt;0,"Vermelho",IF(IFERROR(FIND("A",F454),0)&gt;0,"Azul",IF(IFERROR(FIND("D",F454),0)&gt;0,"Dourado",IF(IFERROR(FIND("B",F454),0)&gt;0,"Branco","Sem Impressão")))))))),$A$19)</f>
        <v>#REF!</v>
      </c>
      <c r="L453" s="47" t="s">
        <v>188</v>
      </c>
      <c r="M453" s="48" t="e">
        <f t="shared" ref="M453:M484" si="3264">IF($A$20="Manter",IF(G454=0,"Sem Impressão",IF(IFERROR(FIND("P",G454),0)&gt;0,"Preto",IF(IFERROR(FIND("S",G454),0)&gt;0,"Sem Impressão",IF(IFERROR(FIND("C",G454),0)&gt;0,"Cinza",IF(IFERROR(FIND("V",G454),0)&gt;0,"Vermelho",IF(IFERROR(FIND("A",G454),0)&gt;0,"Azul",IF(IFERROR(FIND("D",G454),0)&gt;0,"Dourado",IF(IFERROR(FIND("B",G454),0)&gt;0,"Branco","Sem Impressão")))))))),$A$20)</f>
        <v>#REF!</v>
      </c>
      <c r="N453" s="47" t="s">
        <v>189</v>
      </c>
      <c r="O453" s="48" t="e">
        <f t="shared" ref="O453:O484" si="3265">IF($A$21="Manter",IF(H454=0,"Sem Impressão",IF(IFERROR(FIND("P",H454),0)&gt;0,"Preto",IF(IFERROR(FIND("S",H454),0)&gt;0,"Sem Impressão",IF(IFERROR(FIND("C",H454),0)&gt;0,"Cinza",IF(IFERROR(FIND("V",H454),0)&gt;0,"Vermelho",IF(IFERROR(FIND("A",H454),0)&gt;0,"Azul",IF(IFERROR(FIND("D",H454),0)&gt;0,"Dourado",IF(IFERROR(FIND("B",H454),0)&gt;0,"Branco","Sem Impressão")))))))),$A$21)</f>
        <v>#REF!</v>
      </c>
      <c r="AG453" s="98"/>
    </row>
    <row r="454" spans="1:33" ht="18.75" customHeight="1" thickBot="1" x14ac:dyDescent="0.3">
      <c r="A454" s="2" t="e">
        <f>[1]Sheet1!A454</f>
        <v>#REF!</v>
      </c>
      <c r="B454" s="49" t="e">
        <f>[1]Sheet1!B454</f>
        <v>#REF!</v>
      </c>
      <c r="C454" s="49" t="e">
        <f>[1]Sheet1!C454</f>
        <v>#REF!</v>
      </c>
      <c r="D454" s="49" t="e">
        <f>[1]Sheet1!D454</f>
        <v>#REF!</v>
      </c>
      <c r="E454" s="49" t="e">
        <f>[1]Sheet1!E454</f>
        <v>#REF!</v>
      </c>
      <c r="F454" s="49" t="e">
        <f>[1]Sheet1!F454</f>
        <v>#REF!</v>
      </c>
      <c r="G454" s="49" t="e">
        <f>[1]Sheet1!G454</f>
        <v>#REF!</v>
      </c>
      <c r="H454" s="49" t="e">
        <f>[1]Sheet1!H454</f>
        <v>#REF!</v>
      </c>
      <c r="L454" s="1"/>
      <c r="N454" s="1"/>
      <c r="P454" s="43"/>
      <c r="Q454" s="1"/>
      <c r="R454" s="1" t="s">
        <v>181</v>
      </c>
      <c r="S454" s="100" t="s">
        <v>153</v>
      </c>
      <c r="T454" s="64" t="s">
        <v>7</v>
      </c>
      <c r="U454" s="64" t="s">
        <v>4</v>
      </c>
      <c r="V454" s="65" t="s">
        <v>152</v>
      </c>
      <c r="AG454" s="98"/>
    </row>
    <row r="455" spans="1:33" ht="18.75" customHeight="1" thickBot="1" x14ac:dyDescent="0.3">
      <c r="A455" s="2" t="e">
        <f>[1]Sheet1!A455</f>
        <v>#REF!</v>
      </c>
      <c r="B455" s="43"/>
      <c r="C455" s="83" t="s">
        <v>202</v>
      </c>
      <c r="D455" s="83" t="s">
        <v>203</v>
      </c>
      <c r="E455" s="83" t="s">
        <v>204</v>
      </c>
      <c r="F455" s="84" t="s">
        <v>205</v>
      </c>
      <c r="G455" s="103" t="s">
        <v>155</v>
      </c>
      <c r="H455" s="69" t="s">
        <v>7</v>
      </c>
      <c r="I455" s="69" t="s">
        <v>3</v>
      </c>
      <c r="J455" s="69" t="s">
        <v>4</v>
      </c>
      <c r="K455" s="70" t="s">
        <v>6</v>
      </c>
      <c r="L455" s="94" t="s">
        <v>154</v>
      </c>
      <c r="M455" s="64" t="s">
        <v>139</v>
      </c>
      <c r="N455" s="64" t="s">
        <v>140</v>
      </c>
      <c r="O455" s="65" t="s">
        <v>141</v>
      </c>
      <c r="P455" s="1"/>
      <c r="Q455" s="1"/>
      <c r="R455" s="1"/>
      <c r="S455" s="101"/>
      <c r="T455" s="45">
        <v>1</v>
      </c>
      <c r="U455" s="45" t="e">
        <f t="shared" ref="U455" si="3266">FIND(" ",AD445)</f>
        <v>#REF!</v>
      </c>
      <c r="V455" s="66" t="e">
        <f t="shared" ref="V455" si="3267">FIND(CHAR(10),AD445)</f>
        <v>#REF!</v>
      </c>
      <c r="W455" s="119" t="s">
        <v>200</v>
      </c>
      <c r="X455" s="120"/>
      <c r="Y455" s="120"/>
      <c r="Z455" s="120"/>
      <c r="AA455" s="120"/>
      <c r="AB455" s="121"/>
      <c r="AG455" s="98"/>
    </row>
    <row r="456" spans="1:33" ht="18.75" customHeight="1" thickBot="1" x14ac:dyDescent="0.3">
      <c r="A456" s="2" t="e">
        <f>[1]Sheet1!A456</f>
        <v>#REF!</v>
      </c>
      <c r="B456" s="80" t="s">
        <v>201</v>
      </c>
      <c r="C456" s="81" t="e" cm="1">
        <f t="array" ref="C456">IF(AE457="Manter",IFERROR(IF(SUBSTITUTE(MID($A$10,AB456,AB457-AB456),CHAR(10),"")*1&gt;100,SUBSTITUTE(MID($A$10,AB456,AB457-AB456),CHAR(10),"")*1/100,SUBSTITUTE(MID($A$10,AB456,AB457-AB456),CHAR(10),"")*1),0),IF(AE457="Não",0,IF(AE457="Sim",_xlfn.IFS(AND(C442&gt;0,C442&lt;=22),0.5,AND(C442&gt;22,C442&lt;=32),0.7,AND(C442&gt;32,C442&lt;=40),0.7,AND(C442&gt;40,C442&lt;=50),0.9,C442&gt;50,1.5))))</f>
        <v>#REF!</v>
      </c>
      <c r="D456" s="81">
        <f t="shared" ref="D456" si="3268">IFERROR(IF(SUBSTITUTE(MID($A$10,AB457,AB458-AB457),CHAR(10),"")*1&gt;100,SUBSTITUTE(MID($A$10,AB457,AB458-AB457),CHAR(10),"")*1/100,SUBSTITUTE(MID($A$10,AB457,AB458-AB457),CHAR(10),"")*1),0)</f>
        <v>0</v>
      </c>
      <c r="E456" s="81">
        <f t="shared" ref="E456" si="3269">IFERROR(IF(SUBSTITUTE(MID($A$10,AB458,AB459-AB458),CHAR(10),"")*1&gt;100,SUBSTITUTE(MID($A$10,AB458,AB459-AB458),CHAR(10),"")*1/100,SUBSTITUTE(MID($A$10,AB458,AB459-AB458),CHAR(10),"")*1),0)</f>
        <v>0</v>
      </c>
      <c r="F456" s="82">
        <f t="shared" ref="F456" si="3270">IFERROR(IF(SUBSTITUTE(TRIM(MID($A$10,AB459,AB460-AB459)),CHAR(10),"")*1&gt;100,SUBSTITUTE(TRIM(MID($A$10,AB459,AB460-AB459)),CHAR(10),"")*1/100,SUBSTITUTE(TRIM(MID($A$10,AB459,AB460-AB459)),CHAR(10),"")*1),0)</f>
        <v>0</v>
      </c>
      <c r="G456" s="104"/>
      <c r="H456" s="44">
        <v>1</v>
      </c>
      <c r="I456" s="44" t="e">
        <f t="shared" ref="I456" si="3271">FIND(CHAR(10),A444)</f>
        <v>#REF!</v>
      </c>
      <c r="J456" s="44" t="e">
        <f t="shared" ref="J456" si="3272">FIND(" ",A444)</f>
        <v>#REF!</v>
      </c>
      <c r="K456" s="71"/>
      <c r="L456" s="95"/>
      <c r="M456" s="45">
        <v>1</v>
      </c>
      <c r="N456" s="45" t="e">
        <f t="shared" ref="N456" si="3273">FIND("%",A449)</f>
        <v>#REF!</v>
      </c>
      <c r="O456" s="66" t="e">
        <f t="shared" ref="O456" si="3274">FIND("%",A450)</f>
        <v>#REF!</v>
      </c>
      <c r="P456" s="106" t="s">
        <v>182</v>
      </c>
      <c r="Q456" s="74">
        <v>1</v>
      </c>
      <c r="R456" s="75" t="e">
        <f t="shared" ref="R456" si="3275">FIND(CHAR(10),A453,FIND(CHAR(10),A453)+1)</f>
        <v>#REF!</v>
      </c>
      <c r="S456" s="101"/>
      <c r="T456" s="45">
        <v>2</v>
      </c>
      <c r="U456" s="45" t="e">
        <f t="shared" ref="U456" si="3276">FIND(" ",AD445,FIND(" ",AD445)+1)</f>
        <v>#REF!</v>
      </c>
      <c r="V456" s="66" t="e">
        <f t="shared" ref="V456" si="3277">FIND(CHAR(10),AD445,FIND(CHAR(10),AD445)+1)</f>
        <v>#REF!</v>
      </c>
      <c r="W456" s="78"/>
      <c r="X456" s="46"/>
      <c r="Y456" s="46"/>
      <c r="Z456" s="46"/>
      <c r="AA456" s="46"/>
      <c r="AB456" s="54">
        <v>1</v>
      </c>
      <c r="AC456" s="64"/>
      <c r="AD456" s="64" t="s">
        <v>210</v>
      </c>
      <c r="AE456" s="64" t="s">
        <v>211</v>
      </c>
      <c r="AG456" s="98"/>
    </row>
    <row r="457" spans="1:33" ht="18.75" customHeight="1" thickBot="1" x14ac:dyDescent="0.3">
      <c r="A457" s="2" t="e">
        <f>[1]Sheet1!A457</f>
        <v>#REF!</v>
      </c>
      <c r="B457" s="100" t="s">
        <v>156</v>
      </c>
      <c r="C457" s="64" t="s">
        <v>0</v>
      </c>
      <c r="D457" s="64" t="s">
        <v>1</v>
      </c>
      <c r="E457" s="64"/>
      <c r="F457" s="65" t="s">
        <v>2</v>
      </c>
      <c r="G457" s="104"/>
      <c r="H457" s="44">
        <v>2</v>
      </c>
      <c r="I457" s="44" t="e">
        <f t="shared" ref="I457" si="3278">FIND(CHAR(10),A444,FIND(CHAR(10),A444)+1)</f>
        <v>#REF!</v>
      </c>
      <c r="J457" s="44" t="e">
        <f t="shared" ref="J457" si="3279">FIND(" ",A444,FIND(" ",A444)+1)</f>
        <v>#REF!</v>
      </c>
      <c r="K457" s="71" t="e">
        <f t="shared" ref="K457" si="3280">MID(A444,I457,I458-I457)</f>
        <v>#REF!</v>
      </c>
      <c r="L457" s="95"/>
      <c r="M457" s="45">
        <v>2</v>
      </c>
      <c r="N457" s="45" t="e">
        <f t="shared" ref="N457" si="3281">FIND("%",A449,FIND("%",A449)+1)</f>
        <v>#REF!</v>
      </c>
      <c r="O457" s="66" t="e">
        <f t="shared" ref="O457" si="3282">FIND("%",A450,FIND("%",A450)+1)</f>
        <v>#REF!</v>
      </c>
      <c r="P457" s="107"/>
      <c r="Q457" s="46">
        <v>2</v>
      </c>
      <c r="R457" s="54" t="e">
        <f t="shared" ref="R457" si="3283">FIND(CHAR(10),A453,FIND(CHAR(10),A453,FIND(CHAR(10),A453,FIND(CHAR(10),A453)+1)+1)+1)</f>
        <v>#REF!</v>
      </c>
      <c r="S457" s="101"/>
      <c r="T457" s="45">
        <v>3</v>
      </c>
      <c r="U457" s="45" t="e">
        <f t="shared" ref="U457" si="3284">FIND(" ",AD445,FIND(" ",AD445,FIND(" ",AD445)+1)+1)</f>
        <v>#REF!</v>
      </c>
      <c r="V457" s="66" t="e">
        <f t="shared" ref="V457" si="3285">FIND(CHAR(10),AD445,FIND(CHAR(10),AD445,FIND(CHAR(10),AD445)+1)+1)</f>
        <v>#REF!</v>
      </c>
      <c r="W457" s="78">
        <v>1</v>
      </c>
      <c r="X457" s="46" t="e">
        <f t="shared" ref="X457" si="3286">FIND(CHAR(10),A451)</f>
        <v>#REF!</v>
      </c>
      <c r="Y457" s="46" t="e">
        <f t="shared" ref="Y457" si="3287">X457</f>
        <v>#REF!</v>
      </c>
      <c r="Z457" s="46" t="e">
        <f t="shared" ref="Z457" si="3288">IF(Y457=Z456,"Não","Sim")</f>
        <v>#REF!</v>
      </c>
      <c r="AA457" s="46">
        <f t="shared" ref="AA457" si="3289">Z461-3</f>
        <v>-3</v>
      </c>
      <c r="AB457" s="54">
        <f t="shared" ref="AB457:AB458" si="3290">IFERROR(_xlfn.XLOOKUP(AA457,$W$16:$W$20,$Y$16:$Y$20),1)</f>
        <v>1</v>
      </c>
      <c r="AC457" s="64" t="s">
        <v>202</v>
      </c>
      <c r="AD457" s="64" t="e">
        <f>[1]Sheet1!$A$55</f>
        <v>#REF!</v>
      </c>
      <c r="AE457" s="64" t="e">
        <f>[1]Sheet1!$A$59</f>
        <v>#REF!</v>
      </c>
      <c r="AG457" s="98"/>
    </row>
    <row r="458" spans="1:33" ht="18.75" customHeight="1" thickBot="1" x14ac:dyDescent="0.3">
      <c r="A458" s="2" t="e">
        <f>[1]Sheet1!A458</f>
        <v>#REF!</v>
      </c>
      <c r="B458" s="101"/>
      <c r="C458" s="45" t="e">
        <f t="shared" ref="C458" si="3291">LEFT(A442,SEARCH(" ",A442))</f>
        <v>#REF!</v>
      </c>
      <c r="D458" s="45" t="e">
        <f t="shared" ref="D458:D489" si="3292">SUBSTITUTE(SUBSTITUTE(SUBSTITUTE(LEFT(C459,SEARCH(" ",C459)),".",",")," ",""),CHAR(10),"")*1</f>
        <v>#REF!</v>
      </c>
      <c r="E458" s="45"/>
      <c r="F458" s="66" t="e">
        <f t="shared" ref="F458:F489" si="3293">FIND(CHAR(10),C459)</f>
        <v>#REF!</v>
      </c>
      <c r="G458" s="104"/>
      <c r="H458" s="44">
        <v>3</v>
      </c>
      <c r="I458" s="44" t="e">
        <f t="shared" ref="I458" si="3294">FIND(CHAR(10),A444,FIND(CHAR(10),A444,FIND(CHAR(10),A444)+1)+1)</f>
        <v>#REF!</v>
      </c>
      <c r="J458" s="44" t="e">
        <f t="shared" ref="J458" si="3295">FIND(" ",A444,FIND(" ",A444,FIND(" ",A444)+1)+1)</f>
        <v>#REF!</v>
      </c>
      <c r="K458" s="71" t="e">
        <f t="shared" ref="K458:K489" si="3296">FIND(" ",K457)</f>
        <v>#REF!</v>
      </c>
      <c r="L458" s="95"/>
      <c r="M458" s="45">
        <v>3</v>
      </c>
      <c r="N458" s="45" t="e">
        <f t="shared" ref="N458" si="3297">FIND("%",A449,FIND("%",A449,FIND("%",A449)+1)+1)</f>
        <v>#REF!</v>
      </c>
      <c r="O458" s="66" t="e">
        <f t="shared" ref="O458" si="3298">FIND("%",A450,FIND("%",A450,FIND("%",A450)+1)+1)</f>
        <v>#REF!</v>
      </c>
      <c r="P458" s="107"/>
      <c r="Q458" s="46">
        <v>3</v>
      </c>
      <c r="R458" s="54" t="e">
        <f t="shared" ref="R458" si="3299">FIND(CHAR(10),A453,FIND(CHAR(10),A453,FIND(CHAR(10),A453,FIND(CHAR(10),A453,FIND(CHAR(10),A453,FIND(CHAR(10),A453)+1)+1)+1)+1)+1)</f>
        <v>#REF!</v>
      </c>
      <c r="S458" s="101"/>
      <c r="T458" s="45">
        <v>4</v>
      </c>
      <c r="U458" s="45" t="e">
        <f t="shared" ref="U458" si="3300">FIND(" ",AD445,FIND(" ",AD445,FIND(" ",AD445,FIND(" ",AD445)+1)+1)+1)</f>
        <v>#REF!</v>
      </c>
      <c r="V458" s="66" t="e">
        <f t="shared" ref="V458" si="3301">FIND(CHAR(10),AD445,FIND(CHAR(10),AD445,FIND(CHAR(10),AD445,FIND(CHAR(10),AD445)+1)+1)+1)</f>
        <v>#REF!</v>
      </c>
      <c r="W458" s="78">
        <v>2</v>
      </c>
      <c r="X458" s="46" t="e">
        <f t="shared" ref="X458" si="3302">FIND(CHAR(10),A451,X457+1)</f>
        <v>#REF!</v>
      </c>
      <c r="Y458" s="46" t="e">
        <f t="shared" ref="Y458" si="3303">IFERROR(X458,X457)</f>
        <v>#REF!</v>
      </c>
      <c r="Z458" s="46" t="e">
        <f t="shared" ref="Z458:Z460" si="3304">IF(Y458=Y457,"Não","Sim")</f>
        <v>#REF!</v>
      </c>
      <c r="AA458" s="46">
        <f t="shared" ref="AA458" si="3305">Z461-2</f>
        <v>-2</v>
      </c>
      <c r="AB458" s="54">
        <f t="shared" si="3290"/>
        <v>1</v>
      </c>
      <c r="AC458" s="64" t="s">
        <v>207</v>
      </c>
      <c r="AD458" s="64" t="e">
        <f>[1]Sheet1!$A$56</f>
        <v>#REF!</v>
      </c>
      <c r="AE458" s="64" t="e">
        <f>[1]Sheet1!$A$60</f>
        <v>#REF!</v>
      </c>
      <c r="AG458" s="98"/>
    </row>
    <row r="459" spans="1:33" ht="18.75" customHeight="1" thickBot="1" x14ac:dyDescent="0.3">
      <c r="A459" s="2" t="e">
        <f>[1]Sheet1!A459</f>
        <v>#REF!</v>
      </c>
      <c r="B459" s="101"/>
      <c r="C459" s="45" t="e">
        <f t="shared" ref="C459" si="3306">TRIM(MID(A442,LEN(C458),50))</f>
        <v>#REF!</v>
      </c>
      <c r="D459" s="45" t="e">
        <f t="shared" ref="D459:D490" si="3307">D458+1-1</f>
        <v>#REF!</v>
      </c>
      <c r="E459" s="45"/>
      <c r="F459" s="66" t="e">
        <f t="shared" ref="F459" si="3308">TRIM(MID(C459,LEN(F461),F458-LEN(D459)))</f>
        <v>#REF!</v>
      </c>
      <c r="G459" s="104"/>
      <c r="H459" s="44">
        <v>4</v>
      </c>
      <c r="I459" s="44" t="e">
        <f t="shared" ref="I459" si="3309">FIND(CHAR(10),A444,FIND(CHAR(10),A444,FIND(CHAR(10),A444,FIND(CHAR(10),A444)+1)+1)+1)</f>
        <v>#REF!</v>
      </c>
      <c r="J459" s="44" t="e">
        <f t="shared" ref="J459" si="3310">FIND(" ",A444,FIND(" ",A444,FIND(" ",A444,FIND(" ",A444)+1)+1)+1)</f>
        <v>#REF!</v>
      </c>
      <c r="K459" s="71"/>
      <c r="L459" s="95"/>
      <c r="M459" s="45">
        <v>4</v>
      </c>
      <c r="N459" s="45" t="e">
        <f t="shared" ref="N459" si="3311">FIND("%",A449,FIND("%",A449,FIND("%",A449,FIND("%",A449)+1)+1)+1)</f>
        <v>#REF!</v>
      </c>
      <c r="O459" s="66" t="e">
        <f t="shared" ref="O459" si="3312">FIND("%",A450,FIND("%",A450,FIND("%",A450,FIND("%",A450)+1)+1)+1)</f>
        <v>#REF!</v>
      </c>
      <c r="P459" s="107"/>
      <c r="Q459" s="46">
        <v>4</v>
      </c>
      <c r="R459" s="54" t="e">
        <f t="shared" ref="R459" si="3313">FIND(CHAR(10),A453,FIND(CHAR(10),A453,FIND(CHAR(10),A453,FIND(CHAR(10),A453,FIND(CHAR(10),A453,FIND(CHAR(10),A453,FIND(CHAR(10),A453,FIND(CHAR(10),A453)+1)+1)+1)+1)+1)+1)+1)</f>
        <v>#REF!</v>
      </c>
      <c r="S459" s="101"/>
      <c r="T459" s="45">
        <v>5</v>
      </c>
      <c r="U459" s="45" t="e">
        <f t="shared" ref="U459" si="3314">FIND(" ",AD445,FIND(" ",AD445,FIND(" ",AD445,FIND(" ",AD445,FIND(" ",AD445)+1)+1)+1)+1)</f>
        <v>#REF!</v>
      </c>
      <c r="V459" s="66" t="e">
        <f t="shared" ref="V459" si="3315">FIND(CHAR(10),AD445,FIND(CHAR(10),AD445,FIND(CHAR(10),AD445,FIND(CHAR(10),AD445,FIND(CHAR(10),AD445)+1)+1)+1)+1)</f>
        <v>#REF!</v>
      </c>
      <c r="W459" s="78">
        <v>3</v>
      </c>
      <c r="X459" s="46" t="e">
        <f t="shared" ref="X459" si="3316">FIND(CHAR(10),A451,X458+1)</f>
        <v>#REF!</v>
      </c>
      <c r="Y459" s="46" t="e">
        <f t="shared" ref="Y459" si="3317">IFERROR(X459,IFERROR(X458,X457))</f>
        <v>#REF!</v>
      </c>
      <c r="Z459" s="46" t="e">
        <f t="shared" si="3304"/>
        <v>#REF!</v>
      </c>
      <c r="AA459" s="46">
        <f t="shared" ref="AA459" si="3318">Z461-1</f>
        <v>-1</v>
      </c>
      <c r="AB459" s="54" t="e">
        <f t="shared" ref="AB459:AB460" si="3319">_xlfn.XLOOKUP(AA459,$W$16:$W$20,$Y$16:$Y$20)</f>
        <v>#N/A</v>
      </c>
      <c r="AC459" s="64" t="s">
        <v>208</v>
      </c>
      <c r="AD459" s="64" t="e">
        <f>[1]Sheet1!$A$57</f>
        <v>#REF!</v>
      </c>
      <c r="AE459" s="64" t="e">
        <f>[1]Sheet1!$A$61</f>
        <v>#REF!</v>
      </c>
      <c r="AG459" s="98"/>
    </row>
    <row r="460" spans="1:33" ht="18.75" customHeight="1" x14ac:dyDescent="0.25">
      <c r="A460" s="2" t="e">
        <f>[1]Sheet1!A460</f>
        <v>#REF!</v>
      </c>
      <c r="B460" s="101"/>
      <c r="C460" s="45" t="e">
        <f t="shared" ref="C460" si="3320">SUBSTITUTE(SUBSTITUTE(SUBSTITUTE(C458,CHAR(10),"")," ",""),".",",")*1</f>
        <v>#REF!</v>
      </c>
      <c r="D460" s="45"/>
      <c r="E460" s="45"/>
      <c r="F460" s="66" t="e">
        <f t="shared" ref="F460:F491" si="3321">SUBSTITUTE(SUBSTITUTE(SUBSTITUTE(F459,CHAR(10),"")," ",""),".",",")*1</f>
        <v>#REF!</v>
      </c>
      <c r="G460" s="104"/>
      <c r="H460" s="44">
        <v>5</v>
      </c>
      <c r="I460" s="44" t="e">
        <f t="shared" ref="I460" si="3322">FIND(CHAR(10),A444,FIND(CHAR(10),A444,FIND(CHAR(10),A444,FIND(CHAR(10),A444,FIND(CHAR(10),A444)+1)+1)+1)+1)</f>
        <v>#REF!</v>
      </c>
      <c r="J460" s="44" t="e">
        <f t="shared" ref="J460" si="3323">FIND(" ",A444,FIND(" ",A444,FIND(" ",A444,FIND(" ",A444,FIND(" ",A444)+1)+1)+1)+1)</f>
        <v>#REF!</v>
      </c>
      <c r="K460" s="71"/>
      <c r="L460" s="96"/>
      <c r="M460" s="45">
        <v>5</v>
      </c>
      <c r="N460" s="45" t="e">
        <f t="shared" ref="N460" si="3324">FIND("%",A449,FIND("%",A449,FIND("%",A449,FIND("%",A449,FIND("%",A449)+1)+1)+1)+1)</f>
        <v>#REF!</v>
      </c>
      <c r="O460" s="66" t="e">
        <f t="shared" ref="O460" si="3325">FIND("%",A450,FIND("%",A450,FIND("%",A450,FIND("%",A450,FIND("%",A450)+1)+1)+1)+1)</f>
        <v>#REF!</v>
      </c>
      <c r="P460" s="107"/>
      <c r="Q460" s="46">
        <v>5</v>
      </c>
      <c r="R460" s="54" t="e">
        <f t="shared" ref="R460" si="3326">FIND(CHAR(10),A453,FIND(CHAR(10),A453,FIND(CHAR(10),A453,FIND(CHAR(10),A453,FIND(CHAR(10),A453,FIND(CHAR(10),A453,FIND(CHAR(10),A453,FIND(CHAR(10),A453,FIND(CHAR(10),A453,FIND(CHAR(10),A453)+1)+1)+1)+1)+1)+1)+1)+1)+1)</f>
        <v>#REF!</v>
      </c>
      <c r="S460" s="101"/>
      <c r="T460" s="45">
        <v>6</v>
      </c>
      <c r="U460" s="45" t="e">
        <f t="shared" ref="U460" si="3327">FIND(" ",AD445,FIND(" ",AD445,FIND(" ",AD445,FIND(" ",AD445,FIND(" ",AD445,FIND(" ",AD445)+1)+1)+1)+1)+1)</f>
        <v>#REF!</v>
      </c>
      <c r="V460" s="66" t="e">
        <f t="shared" ref="V460" si="3328">FIND(CHAR(10),AD445,FIND(CHAR(10),AD445,FIND(CHAR(10),AD445,FIND(CHAR(10),AD445,FIND(CHAR(10),AD445,FIND(CHAR(10),AD445)+1)+1)+1)+1)+1)</f>
        <v>#REF!</v>
      </c>
      <c r="W460" s="78">
        <v>4</v>
      </c>
      <c r="X460" s="46" t="e">
        <f t="shared" ref="X460" si="3329">FIND(CHAR(10),A451,X459+1)</f>
        <v>#REF!</v>
      </c>
      <c r="Y460" s="46" t="e">
        <f t="shared" ref="Y460" si="3330">IFERROR(X461,IFERROR(X460,IFERROR(X459,IFERROR(X458,X457))))</f>
        <v>#REF!</v>
      </c>
      <c r="Z460" s="46" t="e">
        <f t="shared" si="3304"/>
        <v>#REF!</v>
      </c>
      <c r="AA460" s="46">
        <f t="shared" ref="AA460:AA491" si="3331">Z461</f>
        <v>0</v>
      </c>
      <c r="AB460" s="54" t="e">
        <f t="shared" si="3319"/>
        <v>#N/A</v>
      </c>
      <c r="AC460" s="64" t="s">
        <v>209</v>
      </c>
      <c r="AD460" s="64" t="e">
        <f>[1]Sheet1!$A$58</f>
        <v>#REF!</v>
      </c>
      <c r="AE460" s="64" t="e">
        <f>[1]Sheet1!$A$62</f>
        <v>#REF!</v>
      </c>
      <c r="AG460" s="98"/>
    </row>
    <row r="461" spans="1:33" ht="18.75" customHeight="1" thickBot="1" x14ac:dyDescent="0.3">
      <c r="A461" s="2" t="e">
        <f>[1]Sheet1!A461</f>
        <v>#REF!</v>
      </c>
      <c r="B461" s="102"/>
      <c r="C461" s="67"/>
      <c r="D461" s="67"/>
      <c r="E461" s="67"/>
      <c r="F461" s="68" t="e">
        <f t="shared" ref="F461" si="3332">LEFT(C459,SEARCH(" ",C459))</f>
        <v>#REF!</v>
      </c>
      <c r="G461" s="105"/>
      <c r="H461" s="72">
        <v>6</v>
      </c>
      <c r="I461" s="72" t="e">
        <f t="shared" ref="I461" si="3333">LEN(A444)</f>
        <v>#REF!</v>
      </c>
      <c r="J461" s="72"/>
      <c r="K461" s="73"/>
      <c r="L461" s="91" t="s">
        <v>2</v>
      </c>
      <c r="M461" s="92" t="s">
        <v>230</v>
      </c>
      <c r="N461" s="92" t="e">
        <f t="shared" ref="N461" si="3334">FIND("%",A453)</f>
        <v>#REF!</v>
      </c>
      <c r="O461" s="93"/>
      <c r="P461" s="108"/>
      <c r="Q461" s="76">
        <v>6</v>
      </c>
      <c r="R461" s="77" t="e">
        <f t="shared" ref="R461" si="3335">FIND(CHAR(10),A453,FIND(CHAR(10),A453,FIND(CHAR(10),A453,FIND(CHAR(10),A453,FIND(CHAR(10),A453,FIND(CHAR(10),A453,FIND(CHAR(10),A453,FIND(CHAR(10),A453,FIND(CHAR(10),A453,FIND(CHAR(10),A453,FIND(CHAR(10),A453)+1)+1)+1)+1)+1)+1)+1)+1)+1)+1)</f>
        <v>#REF!</v>
      </c>
      <c r="S461" s="102"/>
      <c r="T461" s="67">
        <v>7</v>
      </c>
      <c r="U461" s="67" t="e">
        <f t="shared" ref="U461" si="3336">FIND(" ",AD445,FIND(" ",AD445,FIND(" ",AD445,FIND(" ",AD445,FIND(" ",AD445,FIND(" ",AD445,FIND(" ",AD445)+1)+1)+1)+1)+1)+1)</f>
        <v>#REF!</v>
      </c>
      <c r="V461" s="68" t="e">
        <f t="shared" ref="V461" si="3337">FIND(CHAR(10),AD445,FIND(CHAR(10),AD445,FIND(CHAR(10),AD445,FIND(CHAR(10),AD445,FIND(CHAR(10),AD445,FIND(CHAR(10),AD445,FIND(CHAR(10),AD445)+1)+1)+1)+1)+1)+1)</f>
        <v>#REF!</v>
      </c>
      <c r="W461" s="79">
        <v>5</v>
      </c>
      <c r="X461" s="76" t="e">
        <f t="shared" ref="X461" si="3338">FIND(CHAR(10),A451,X460+1)</f>
        <v>#REF!</v>
      </c>
      <c r="Y461" s="76"/>
      <c r="Z461" s="76">
        <f t="shared" ref="Z461" si="3339">COUNTIF(Z457:Z460,"SIM")</f>
        <v>0</v>
      </c>
      <c r="AA461" s="76"/>
      <c r="AB461" s="77"/>
      <c r="AG461" s="98"/>
    </row>
    <row r="462" spans="1:33" ht="15.75" thickBot="1" x14ac:dyDescent="0.3">
      <c r="A462" s="2" t="e">
        <f>[1]Sheet1!A462</f>
        <v>#REF!</v>
      </c>
      <c r="B462" s="4"/>
      <c r="C462" s="4"/>
      <c r="D462" s="4"/>
      <c r="E462" s="21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21"/>
      <c r="Q462" s="4"/>
      <c r="R462" s="4"/>
      <c r="S462" s="4"/>
      <c r="T462" s="4"/>
      <c r="U462" s="4"/>
      <c r="V462" s="5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99"/>
    </row>
    <row r="463" spans="1:33" ht="24.75" thickTop="1" thickBot="1" x14ac:dyDescent="0.3">
      <c r="A463" s="2" t="e">
        <f>[1]Sheet1!A463</f>
        <v>#REF!</v>
      </c>
      <c r="B463" s="18" t="s">
        <v>0</v>
      </c>
      <c r="C463" s="16" t="e">
        <f t="shared" ref="C463" si="3340">IF(C481&gt;100,C481/10,C481)</f>
        <v>#REF!</v>
      </c>
      <c r="D463" s="15" t="s">
        <v>1</v>
      </c>
      <c r="E463" s="16" t="e">
        <f t="shared" ref="E463" si="3341">IF(D480&gt;100,D480/10,D480)</f>
        <v>#REF!</v>
      </c>
      <c r="F463" s="13" t="s">
        <v>2</v>
      </c>
      <c r="G463" s="14" t="e">
        <f t="shared" ref="G463" si="3342">IF(F481&gt;10,F481/10,F481)</f>
        <v>#REF!</v>
      </c>
      <c r="H463" s="3"/>
      <c r="I463" s="3"/>
      <c r="J463" s="3"/>
      <c r="K463" s="3"/>
      <c r="L463" s="3"/>
      <c r="M463" s="3"/>
      <c r="N463" s="3"/>
      <c r="O463" s="3"/>
      <c r="R463" s="3"/>
      <c r="S463" s="3"/>
      <c r="T463" s="3"/>
      <c r="U463" s="3"/>
      <c r="AG463" s="97">
        <v>23</v>
      </c>
    </row>
    <row r="464" spans="1:33" ht="30" thickTop="1" thickBot="1" x14ac:dyDescent="0.3">
      <c r="A464" s="2" t="e">
        <f>[1]Sheet1!A464</f>
        <v>#REF!</v>
      </c>
      <c r="B464" s="19" t="s">
        <v>5</v>
      </c>
      <c r="C464" s="63" t="e">
        <f t="shared" ref="C464:C495" si="3343">SUBSTITUTE(SUBSTITUTE(A464,CHAR(10),"")," ","")</f>
        <v>#REF!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R464" s="1"/>
      <c r="S464" s="1"/>
      <c r="T464" s="1"/>
      <c r="U464" s="1"/>
      <c r="AG464" s="98"/>
    </row>
    <row r="465" spans="1:33" ht="16.5" thickTop="1" thickBot="1" x14ac:dyDescent="0.3">
      <c r="A465" s="2" t="e">
        <f>[1]Sheet1!A465</f>
        <v>#REF!</v>
      </c>
      <c r="B465" s="22" t="s">
        <v>158</v>
      </c>
      <c r="C465" s="56" t="e">
        <f t="shared" ref="C465" si="3344">SUBSTITUTE(SUBSTITUTE(MID(A465,1,J477-1),CHAR(10),"")," ","")</f>
        <v>#REF!</v>
      </c>
      <c r="D465" s="23" t="s">
        <v>159</v>
      </c>
      <c r="E465" s="55" t="e">
        <f t="shared" ref="E465" si="3345">SUBSTITUTE(SUBSTITUTE(MID(A465,J477,I477-J477),CHAR(10),"")," ","")</f>
        <v>#REF!</v>
      </c>
      <c r="F465" s="6" t="s">
        <v>160</v>
      </c>
      <c r="G465" s="7" t="e">
        <f t="shared" ref="G465" si="3346">SUBSTITUTE(SUBSTITUTE(MID(A465,I477,J478-I477),CHAR(10),"")," ","")</f>
        <v>#REF!</v>
      </c>
      <c r="H465" s="9" t="s">
        <v>161</v>
      </c>
      <c r="I465" s="10" t="e">
        <f t="shared" ref="I465" si="3347">SUBSTITUTE(SUBSTITUTE(MID(A465,J478,I478-J478),CHAR(10),"")," ","")</f>
        <v>#REF!</v>
      </c>
      <c r="J465" s="6" t="s">
        <v>162</v>
      </c>
      <c r="K465" s="11" t="e">
        <f t="shared" ref="K465" si="3348">SUBSTITUTE(SUBSTITUTE(MID(A465,I478,J479-I478),CHAR(10),"")," ","")</f>
        <v>#REF!</v>
      </c>
      <c r="L465" s="8" t="s">
        <v>164</v>
      </c>
      <c r="M465" s="10" t="e">
        <f t="shared" ref="M465" si="3349">SUBSTITUTE(SUBSTITUTE(MID(K478,K479,6),CHAR(10),"")," ","")</f>
        <v>#REF!</v>
      </c>
      <c r="N465" s="6" t="s">
        <v>165</v>
      </c>
      <c r="O465" s="11" t="e">
        <f t="shared" ref="O465" si="3350">SUBSTITUTE(SUBSTITUTE(MID(A465,I479,J480-I479),CHAR(10),"")," ","")</f>
        <v>#REF!</v>
      </c>
      <c r="P465" s="8" t="s">
        <v>166</v>
      </c>
      <c r="Q465" s="12" t="e">
        <f t="shared" ref="Q465" si="3351">SUBSTITUTE(SUBSTITUTE(MID(A465,J480,I480-J480),CHAR(10),"")," ","")</f>
        <v>#REF!</v>
      </c>
      <c r="R465" s="6" t="s">
        <v>167</v>
      </c>
      <c r="S465" s="11" t="e">
        <f t="shared" ref="S465" si="3352">SUBSTITUTE(SUBSTITUTE(MID(A465,I480,J481-I480),CHAR(10),"")," ","")</f>
        <v>#REF!</v>
      </c>
      <c r="T465" s="8" t="s">
        <v>168</v>
      </c>
      <c r="U465" s="12" t="e">
        <f t="shared" ref="U465" si="3353">SUBSTITUTE(SUBSTITUTE(MID(A465,J481,I481-J481),CHAR(10),"")," ","")</f>
        <v>#REF!</v>
      </c>
      <c r="AG465" s="98"/>
    </row>
    <row r="466" spans="1:33" ht="106.5" customHeight="1" thickTop="1" thickBot="1" x14ac:dyDescent="0.3">
      <c r="A466" s="2" t="e">
        <f>[1]Sheet1!A466</f>
        <v>#REF!</v>
      </c>
      <c r="B466" s="61" t="s">
        <v>157</v>
      </c>
      <c r="C466" s="62">
        <f t="shared" ref="C466" si="3354">IFERROR(SUBSTITUTE(SUBSTITUTE(MID(AD466,1,U476-1),CHAR(10),"")," ","")*1,0)</f>
        <v>0</v>
      </c>
      <c r="D466" s="59" t="s">
        <v>169</v>
      </c>
      <c r="E466" s="60">
        <f t="shared" ref="E466" si="3355">IFERROR(SUBSTITUTE(SUBSTITUTE(MID(AD466,U476,V476-U476),CHAR(10),"")," ","")*1,0)</f>
        <v>0</v>
      </c>
      <c r="F466" s="57" t="s">
        <v>170</v>
      </c>
      <c r="G466" s="35">
        <f t="shared" ref="G466" si="3356">IFERROR(SUBSTITUTE(SUBSTITUTE(MID(AD466,V476,U477-V476),CHAR(10),"")," ","")*1,0)</f>
        <v>0</v>
      </c>
      <c r="H466" s="26" t="s">
        <v>171</v>
      </c>
      <c r="I466" s="27">
        <f t="shared" ref="I466" si="3357">IFERROR(SUBSTITUTE(SUBSTITUTE(MID(AD466,U477,V477-U477),CHAR(10),"")," ","")*1,0)</f>
        <v>0</v>
      </c>
      <c r="J466" s="28" t="s">
        <v>172</v>
      </c>
      <c r="K466" s="36">
        <f t="shared" ref="K466" si="3358">IFERROR(SUBSTITUTE(SUBSTITUTE(MID(AD466,V477,U478-V477),CHAR(10),"")," ","")*1,0)</f>
        <v>0</v>
      </c>
      <c r="L466" s="37" t="s">
        <v>173</v>
      </c>
      <c r="M466" s="38">
        <f t="shared" ref="M466" si="3359">IFERROR(SUBSTITUTE(SUBSTITUTE(MID(AD466,U478,V478-U478),CHAR(10),"")," ","")*1,0)</f>
        <v>0</v>
      </c>
      <c r="N466" s="28" t="s">
        <v>163</v>
      </c>
      <c r="O466" s="25">
        <f t="shared" ref="O466" si="3360">IFERROR(SUBSTITUTE(SUBSTITUTE(MID(AD466,V478,U479-V478),CHAR(10),"")," ","")*1,0)</f>
        <v>0</v>
      </c>
      <c r="P466" s="39" t="s">
        <v>174</v>
      </c>
      <c r="Q466" s="40">
        <f t="shared" ref="Q466" si="3361">IFERROR(SUBSTITUTE(SUBSTITUTE(MID(AD466,U479,V479-U479),CHAR(10),"")," ","")*1,0)</f>
        <v>0</v>
      </c>
      <c r="R466" s="41" t="s">
        <v>175</v>
      </c>
      <c r="S466" s="25">
        <f t="shared" ref="S466" si="3362">IFERROR(SUBSTITUTE(SUBSTITUTE(MID(AD466,V479,U480-V479),CHAR(10),"")," ","")*1,0)</f>
        <v>0</v>
      </c>
      <c r="T466" s="26" t="s">
        <v>176</v>
      </c>
      <c r="U466" s="42">
        <f t="shared" ref="U466" si="3363">IFERROR(SUBSTITUTE(SUBSTITUTE(MID(AD466,U480,V480-U480),CHAR(10),"")," ","")*1,0)</f>
        <v>0</v>
      </c>
      <c r="V466" s="29" t="s">
        <v>177</v>
      </c>
      <c r="W466" s="30">
        <f t="shared" ref="W466" si="3364">IFERROR(SUBSTITUTE(SUBSTITUTE(MID(AD466,V480,U481-V480),CHAR(10),"")," ","")*1,0)</f>
        <v>0</v>
      </c>
      <c r="X466" s="31" t="s">
        <v>178</v>
      </c>
      <c r="Y466" s="32">
        <f t="shared" ref="Y466" si="3365">IFERROR(SUBSTITUTE(SUBSTITUTE(MID(AD466,U481,V481-U481),CHAR(10),"")," ","")*1,0)</f>
        <v>0</v>
      </c>
      <c r="Z466" s="33" t="s">
        <v>179</v>
      </c>
      <c r="AA466" s="30">
        <f t="shared" ref="AA466" si="3366">IFERROR(SUBSTITUTE(SUBSTITUTE(MID(AD466,V481,U482-V481),CHAR(10),"")," ","")*1,0)</f>
        <v>0</v>
      </c>
      <c r="AB466" s="31" t="s">
        <v>180</v>
      </c>
      <c r="AC466" s="34">
        <f t="shared" ref="AC466" si="3367">IFERROR(SUBSTITUTE(SUBSTITUTE(MID(AD466,U482,V482-U482),CHAR(10),"")," ","")*1,0)</f>
        <v>0</v>
      </c>
      <c r="AD466" s="85" t="e">
        <f t="shared" ref="AD466:AD497" si="3368">SUBSTITUTE(SUBSTITUTE(TRIM(SUBSTITUTE(A466,CHAR(32)," ")),")",5),"§",5)</f>
        <v>#REF!</v>
      </c>
      <c r="AG466" s="98"/>
    </row>
    <row r="467" spans="1:33" ht="29.25" thickBot="1" x14ac:dyDescent="0.3">
      <c r="A467" s="2" t="e">
        <f>[1]Sheet1!A467</f>
        <v>#REF!</v>
      </c>
      <c r="B467" s="24" t="s">
        <v>8</v>
      </c>
      <c r="C467" s="58" t="e">
        <f t="shared" ref="C467:C498" si="3369">SUBSTITUTE(SUBSTITUTE(IF(OR(LEN(A467)&gt;LEN(SUBSTITUTE(A467,"S","")),LEN(A467)&gt;LEN(SUBSTITUTE(A467,"e","")),LEN(A467)&gt;LEN(SUBSTITUTE(A467,"m","")),LEN(A467)&gt;LEN(SUBSTITUTE(A467,"i","")),LEN(A467)&gt;LEN(SUBSTITUTE(A467,"m","")),LEN(A467)&gt;LEN(SUBSTITUTE(A467,"p","")),LEN(A467)&gt;LEN(SUBSTITUTE(A467,"r","")),LEN(A467)&gt;LEN(SUBSTITUTE(A467,"e","")),LEN(A467)&gt;LEN(SUBSTITUTE(A467,"s","")),LEN(A467)&gt;LEN(SUBSTITUTE(A467,"ã","")),LEN(A467)&gt;LEN(SUBSTITUTE(A467,"o",""))),"Sem Impressão",A467),CHAR(10),"")," ","")</f>
        <v>#REF!</v>
      </c>
      <c r="AG467" s="98"/>
    </row>
    <row r="468" spans="1:33" ht="24.75" thickTop="1" thickBot="1" x14ac:dyDescent="0.3">
      <c r="A468" s="2" t="e">
        <f>[1]Sheet1!A468</f>
        <v>#REF!</v>
      </c>
      <c r="B468" s="20" t="s">
        <v>9</v>
      </c>
      <c r="C468" s="14" t="e">
        <f t="shared" ref="C468:C499" si="3370">SUBSTITUTE(SUBSTITUTE(A468,CHAR(10),"")," ","")</f>
        <v>#REF!</v>
      </c>
      <c r="D468" s="1"/>
      <c r="Z468" s="2"/>
      <c r="AG468" s="98"/>
    </row>
    <row r="469" spans="1:33" ht="30" thickTop="1" thickBot="1" x14ac:dyDescent="0.3">
      <c r="A469" s="2" t="e">
        <f>[1]Sheet1!A469</f>
        <v>#REF!</v>
      </c>
      <c r="B469" s="19" t="s">
        <v>10</v>
      </c>
      <c r="C469" s="17" t="e">
        <f t="shared" ref="C469:C500" si="3371">IF(IF(OR((LEN(A469)&gt;LEN(SUBSTITUTE(A469,"R",""))),(LEN(A469)&gt;LEN(SUBSTITUTE(A469,"v",""))),(LEN(A469)&gt;LEN(SUBSTITUTE(A469,"d","")))),"Revenda","Cliente")=IF(OR((LEN(A469)&gt;LEN(SUBSTITUTE(A469,"C",""))),(LEN(A469)&gt;LEN(SUBSTITUTE(A469,"l",""))),(LEN(A469)&gt;LEN(SUBSTITUTE(A469,"i",""))),(LEN(A469)&gt;LEN(SUBSTITUTE(A469,"t","")))),"Cliente","Revenda"),IF(OR((LEN(A469)&gt;LEN(SUBSTITUTE(A469,"R",""))),(LEN(A469)&gt;LEN(SUBSTITUTE(A469,"v",""))),(LEN(A469)&gt;LEN(SUBSTITUTE(A469,"d","")))),"Revenda","Cliente"),"ERRO!")</f>
        <v>#REF!</v>
      </c>
      <c r="D469" s="1"/>
      <c r="E469" s="1"/>
      <c r="J469" s="1"/>
      <c r="K469" s="1"/>
      <c r="L469" s="1"/>
      <c r="Q469" s="1"/>
      <c r="AG469" s="98"/>
    </row>
    <row r="470" spans="1:33" x14ac:dyDescent="0.25">
      <c r="A470" s="2" t="e">
        <f>[1]Sheet1!A470</f>
        <v>#REF!</v>
      </c>
      <c r="B470" s="113" t="s">
        <v>142</v>
      </c>
      <c r="C470" s="114"/>
      <c r="D470" s="111" t="s">
        <v>143</v>
      </c>
      <c r="E470" s="112"/>
      <c r="F470" s="113" t="s">
        <v>144</v>
      </c>
      <c r="G470" s="114"/>
      <c r="H470" s="111" t="s">
        <v>145</v>
      </c>
      <c r="I470" s="112"/>
      <c r="J470" s="113" t="s">
        <v>146</v>
      </c>
      <c r="K470" s="114"/>
      <c r="L470" s="111" t="s">
        <v>147</v>
      </c>
      <c r="M470" s="112"/>
      <c r="N470" s="113" t="s">
        <v>148</v>
      </c>
      <c r="O470" s="114"/>
      <c r="P470" s="111" t="s">
        <v>149</v>
      </c>
      <c r="Q470" s="112"/>
      <c r="R470" s="113" t="s">
        <v>150</v>
      </c>
      <c r="S470" s="114"/>
      <c r="T470" s="111" t="s">
        <v>151</v>
      </c>
      <c r="U470" s="112"/>
      <c r="V470" s="113" t="s">
        <v>2</v>
      </c>
      <c r="W470" s="114"/>
      <c r="Y470" s="2"/>
      <c r="AG470" s="98"/>
    </row>
    <row r="471" spans="1:33" ht="15.75" thickBot="1" x14ac:dyDescent="0.3">
      <c r="A471" s="2" t="e">
        <f>[1]Sheet1!A471</f>
        <v>#REF!</v>
      </c>
      <c r="B471" s="50" t="e">
        <f t="shared" ref="B471" si="3372">MID(A470,N477-3,4)</f>
        <v>#REF!</v>
      </c>
      <c r="C471" s="51" t="e">
        <f t="shared" ref="C471" si="3373">MID(A470,N477+3,5)</f>
        <v>#REF!</v>
      </c>
      <c r="D471" s="53" t="e">
        <f t="shared" ref="D471" si="3374">MID(A471,O477-3,4)</f>
        <v>#REF!</v>
      </c>
      <c r="E471" s="54" t="e">
        <f t="shared" ref="E471" si="3375">MID(A471,O477+3,5)</f>
        <v>#REF!</v>
      </c>
      <c r="F471" s="50" t="e">
        <f t="shared" ref="F471" si="3376">MID(A470,N478-3,4)</f>
        <v>#REF!</v>
      </c>
      <c r="G471" s="51" t="e">
        <f t="shared" ref="G471" si="3377">MID(A470,N478+3,5)</f>
        <v>#REF!</v>
      </c>
      <c r="H471" s="53" t="e">
        <f t="shared" ref="H471" si="3378">MID(A471,O478-3,4)</f>
        <v>#REF!</v>
      </c>
      <c r="I471" s="54" t="e">
        <f t="shared" ref="I471" si="3379">MID(A471,O478+3,5)</f>
        <v>#REF!</v>
      </c>
      <c r="J471" s="50" t="e">
        <f t="shared" ref="J471" si="3380">MID(A470,N479-3,4)</f>
        <v>#REF!</v>
      </c>
      <c r="K471" s="51" t="e">
        <f t="shared" ref="K471" si="3381">MID(A470,N479+3,5)</f>
        <v>#REF!</v>
      </c>
      <c r="L471" s="53" t="e">
        <f t="shared" ref="L471" si="3382">MID(A471,O479-3,4)</f>
        <v>#REF!</v>
      </c>
      <c r="M471" s="54" t="e">
        <f t="shared" ref="M471" si="3383">MID(A471,O479+3,5)</f>
        <v>#REF!</v>
      </c>
      <c r="N471" s="50" t="e">
        <f t="shared" ref="N471" si="3384">MID(A470,N480-3,4)</f>
        <v>#REF!</v>
      </c>
      <c r="O471" s="51" t="e">
        <f t="shared" ref="O471" si="3385">MID(A470,N480+3,5)</f>
        <v>#REF!</v>
      </c>
      <c r="P471" s="53" t="e">
        <f t="shared" ref="P471" si="3386">MID(A471,O480-3,4)</f>
        <v>#REF!</v>
      </c>
      <c r="Q471" s="54" t="e">
        <f t="shared" ref="Q471" si="3387">MID(A471,O480+3,5)</f>
        <v>#REF!</v>
      </c>
      <c r="R471" s="50" t="e">
        <f t="shared" ref="R471" si="3388">MID(A470,N481-3,4)</f>
        <v>#REF!</v>
      </c>
      <c r="S471" s="51" t="e">
        <f t="shared" ref="S471" si="3389">MID(A470,N481+3,5)</f>
        <v>#REF!</v>
      </c>
      <c r="T471" s="53" t="e">
        <f t="shared" ref="T471" si="3390">MID(A471,O481-3,4)</f>
        <v>#REF!</v>
      </c>
      <c r="U471" s="54" t="e">
        <f t="shared" ref="U471" si="3391">MID(A471,O481+3,5)</f>
        <v>#REF!</v>
      </c>
      <c r="V471" s="50" t="e">
        <f t="shared" ref="V471" si="3392">MID(A474,N482-2,3)</f>
        <v>#REF!</v>
      </c>
      <c r="W471" s="51" t="e">
        <f t="shared" ref="W471" si="3393">MID(A474,N482+3,5)</f>
        <v>#REF!</v>
      </c>
      <c r="AG471" s="98"/>
    </row>
    <row r="472" spans="1:33" ht="29.25" thickBot="1" x14ac:dyDescent="0.3">
      <c r="A472" s="2" t="e">
        <f>[1]Sheet1!A472</f>
        <v>#REF!</v>
      </c>
      <c r="B472" s="50" t="e">
        <f t="shared" ref="B472:B503" si="3394">SUBSTITUTE(B471,CHAR(10),"")</f>
        <v>#REF!</v>
      </c>
      <c r="C472" s="52" t="e">
        <f t="shared" ref="C472:C503" si="3395">SUBSTITUTE(SUBSTITUTE(C471,CHAR(10),""),"/"," / ")</f>
        <v>#REF!</v>
      </c>
      <c r="D472" s="50" t="e">
        <f t="shared" ref="D472:V472" si="3396">SUBSTITUTE(D471,CHAR(10),"")</f>
        <v>#REF!</v>
      </c>
      <c r="E472" s="52" t="e">
        <f t="shared" ref="E472:E503" si="3397">SUBSTITUTE(SUBSTITUTE(E471,CHAR(10),""),"/"," / ")</f>
        <v>#REF!</v>
      </c>
      <c r="F472" s="50" t="e">
        <f t="shared" ref="F472:X472" si="3398">SUBSTITUTE(F471,CHAR(10),"")</f>
        <v>#REF!</v>
      </c>
      <c r="G472" s="52" t="e">
        <f t="shared" ref="G472:G503" si="3399">SUBSTITUTE(SUBSTITUTE(G471,CHAR(10),""),"/"," / ")</f>
        <v>#REF!</v>
      </c>
      <c r="H472" s="50" t="e">
        <f t="shared" ref="H472:Z472" si="3400">SUBSTITUTE(H471,CHAR(10),"")</f>
        <v>#REF!</v>
      </c>
      <c r="I472" s="52" t="e">
        <f t="shared" ref="I472:I503" si="3401">SUBSTITUTE(SUBSTITUTE(I471,CHAR(10),""),"/"," / ")</f>
        <v>#REF!</v>
      </c>
      <c r="J472" s="50" t="e">
        <f t="shared" ref="J472:AB472" si="3402">SUBSTITUTE(J471,CHAR(10),"")</f>
        <v>#REF!</v>
      </c>
      <c r="K472" s="52" t="e">
        <f t="shared" ref="K472:K503" si="3403">SUBSTITUTE(SUBSTITUTE(K471,CHAR(10),""),"/"," / ")</f>
        <v>#REF!</v>
      </c>
      <c r="L472" s="50" t="e">
        <f t="shared" ref="L472:AD472" si="3404">SUBSTITUTE(L471,CHAR(10),"")</f>
        <v>#REF!</v>
      </c>
      <c r="M472" s="52" t="e">
        <f t="shared" ref="M472:M503" si="3405">SUBSTITUTE(SUBSTITUTE(M471,CHAR(10),""),"/"," / ")</f>
        <v>#REF!</v>
      </c>
      <c r="N472" s="50" t="e">
        <f t="shared" ref="N472:AF472" si="3406">SUBSTITUTE(N471,CHAR(10),"")</f>
        <v>#REF!</v>
      </c>
      <c r="O472" s="52" t="e">
        <f t="shared" ref="O472:O503" si="3407">SUBSTITUTE(SUBSTITUTE(O471,CHAR(10),""),"/"," / ")</f>
        <v>#REF!</v>
      </c>
      <c r="P472" s="50" t="e">
        <f t="shared" ref="P472:AF472" si="3408">SUBSTITUTE(P471,CHAR(10),"")</f>
        <v>#REF!</v>
      </c>
      <c r="Q472" s="52" t="e">
        <f t="shared" ref="Q472:Q503" si="3409">SUBSTITUTE(SUBSTITUTE(Q471,CHAR(10),""),"/"," / ")</f>
        <v>#REF!</v>
      </c>
      <c r="R472" s="50" t="e">
        <f t="shared" ref="R472:AF472" si="3410">SUBSTITUTE(R471,CHAR(10),"")</f>
        <v>#REF!</v>
      </c>
      <c r="S472" s="52" t="e">
        <f t="shared" ref="S472:S503" si="3411">SUBSTITUTE(SUBSTITUTE(S471,CHAR(10),""),"/"," / ")</f>
        <v>#REF!</v>
      </c>
      <c r="T472" s="50" t="e">
        <f t="shared" ref="T472:AF472" si="3412">SUBSTITUTE(T471,CHAR(10),"")</f>
        <v>#REF!</v>
      </c>
      <c r="U472" s="52" t="e">
        <f t="shared" ref="U472:U503" si="3413">SUBSTITUTE(SUBSTITUTE(U471,CHAR(10),""),"/"," / ")</f>
        <v>#REF!</v>
      </c>
      <c r="V472" s="50" t="e">
        <f t="shared" ref="V472:AF472" si="3414">SUBSTITUTE(V471,CHAR(10),"")</f>
        <v>#REF!</v>
      </c>
      <c r="W472" s="52" t="e">
        <f t="shared" ref="W472:W503" si="3415">SUBSTITUTE(SUBSTITUTE(W471,CHAR(10),""),"/"," / ")</f>
        <v>#REF!</v>
      </c>
      <c r="Y472" s="86" t="s">
        <v>206</v>
      </c>
      <c r="Z472" s="122" t="e">
        <f t="shared" ref="Z472:Z503" si="3416">FIND(",",A473)</f>
        <v>#REF!</v>
      </c>
      <c r="AG472" s="98"/>
    </row>
    <row r="473" spans="1:33" ht="15.75" customHeight="1" thickBot="1" x14ac:dyDescent="0.3">
      <c r="A473" s="2" t="e">
        <f>SUBSTITUTE([1]Sheet1!A473,"/","7")</f>
        <v>#REF!</v>
      </c>
      <c r="B473" s="109" t="str">
        <f>IFERROR(VLOOKUP("*"&amp;Sheet1!B472&amp;" -"&amp;Sheet1!C472&amp;"*",Tabela3[[x]:[c]],1,FALSE),"0% -Sem Serviço")</f>
        <v>0% -Sem Serviço</v>
      </c>
      <c r="C473" s="110"/>
      <c r="D473" s="109" t="str">
        <f>IFERROR(VLOOKUP("*"&amp;Sheet1!D472&amp;" -"&amp;Sheet1!E472&amp;"*",Tabela3[[x]:[c]],1,FALSE),"0% -Sem Serviço")</f>
        <v>0% -Sem Serviço</v>
      </c>
      <c r="E473" s="110"/>
      <c r="F473" s="109" t="str">
        <f>IFERROR(VLOOKUP("*"&amp;Sheet1!F472&amp;" -"&amp;Sheet1!G472&amp;"*",Tabela3[[x]:[c]],1,FALSE),"0% -Sem Serviço")</f>
        <v>0% -Sem Serviço</v>
      </c>
      <c r="G473" s="110"/>
      <c r="H473" s="109" t="str">
        <f>IFERROR(VLOOKUP("*"&amp;Sheet1!H472&amp;" -"&amp;Sheet1!I472&amp;"*",Tabela3[[x]:[c]],1,FALSE),"0% -Sem Serviço")</f>
        <v>0% -Sem Serviço</v>
      </c>
      <c r="I473" s="110"/>
      <c r="J473" s="109" t="str">
        <f>IFERROR(VLOOKUP("*"&amp;Sheet1!J472&amp;" -"&amp;Sheet1!K472&amp;"*",Tabela3[[x]:[c]],1,FALSE),"0% -Sem Serviço")</f>
        <v>0% -Sem Serviço</v>
      </c>
      <c r="K473" s="110"/>
      <c r="L473" s="109" t="str">
        <f>IFERROR(VLOOKUP("*"&amp;Sheet1!L472&amp;" -"&amp;Sheet1!M472&amp;"*",Tabela3[[x]:[c]],1,FALSE),"0% -Sem Serviço")</f>
        <v>0% -Sem Serviço</v>
      </c>
      <c r="M473" s="110"/>
      <c r="N473" s="109" t="str">
        <f>IFERROR(VLOOKUP("*"&amp;Sheet1!N472&amp;" -"&amp;Sheet1!O472&amp;"*",Tabela3[[x]:[c]],1,FALSE),"0% -Sem Serviço")</f>
        <v>0% -Sem Serviço</v>
      </c>
      <c r="O473" s="110"/>
      <c r="P473" s="109" t="str">
        <f>IFERROR(VLOOKUP("*"&amp;Sheet1!P472&amp;" -"&amp;Sheet1!Q472&amp;"*",Tabela3[[x]:[c]],1,FALSE),"0% -Sem Serviço")</f>
        <v>0% -Sem Serviço</v>
      </c>
      <c r="Q473" s="110"/>
      <c r="R473" s="109" t="str">
        <f>IFERROR(VLOOKUP("*"&amp;Sheet1!R472&amp;" -"&amp;Sheet1!S472&amp;"*",Tabela3[[x]:[c]],1,FALSE),"0% -Sem Serviço")</f>
        <v>0% -Sem Serviço</v>
      </c>
      <c r="S473" s="110"/>
      <c r="T473" s="109" t="str">
        <f>IFERROR(VLOOKUP("*"&amp;Sheet1!T472&amp;" -"&amp;Sheet1!U472&amp;"*",Tabela3[[x]:[c]],1,FALSE),"0% -Sem Serviço")</f>
        <v>0% -Sem Serviço</v>
      </c>
      <c r="U473" s="110"/>
      <c r="V473" s="109" t="str">
        <f>IFERROR(VLOOKUP("*"&amp;Sheet1!V472&amp;" -"&amp;Sheet1!W472&amp;"*",Tabela2[[x]:[c]],1,FALSE),"0% -Sem Serviço")</f>
        <v>0% -Sem Serviço</v>
      </c>
      <c r="W473" s="110"/>
      <c r="Y473" s="87" t="e">
        <f t="shared" ref="Y473:Y504" si="3417">MID(A473,1,Z472-1)&amp;""&amp;MID(A473,Z472,3)</f>
        <v>#REF!</v>
      </c>
      <c r="Z473" s="123"/>
      <c r="AG473" s="98"/>
    </row>
    <row r="474" spans="1:33" ht="32.25" thickBot="1" x14ac:dyDescent="0.3">
      <c r="A474" s="2" t="e">
        <f>SUBSTITUTE([1]Sheet1!A474,"/","7")</f>
        <v>#REF!</v>
      </c>
      <c r="B474" s="49" t="s">
        <v>183</v>
      </c>
      <c r="C474" s="48" t="e">
        <f t="shared" ref="C474:C505" si="3418">IF($A$15="Manter",IF(B475=0,"Sem Impressão",IF(IFERROR(FIND("P",B475),0)&gt;0,"Preto",IF(IFERROR(FIND("S",B475),0)&gt;0,"Sem Impressão",IF(IFERROR(FIND("C",B475),0)&gt;0,"Cinza",IF(IFERROR(FIND("V",B475),0)&gt;0,"Vermelho",IF(IFERROR(FIND("A",B475),0)&gt;0,"Azul",IF(IFERROR(FIND("D",B475),0)&gt;0,"Dourado",IF(IFERROR(FIND("B",B475),0)&gt;0,"Branco","Sem Impressão")))))))),$A$15)</f>
        <v>#REF!</v>
      </c>
      <c r="D474" s="47" t="s">
        <v>184</v>
      </c>
      <c r="E474" s="48" t="e">
        <f t="shared" ref="E474:E505" si="3419">IF($A$16="Manter",IF(C475=0,"Sem Impressão",IF(IFERROR(FIND("P",C475),0)&gt;0,"Preto",IF(IFERROR(FIND("S",C475),0)&gt;0,"Sem Impressão",IF(IFERROR(FIND("C",C475),0)&gt;0,"Cinza",IF(IFERROR(FIND("V",C475),0)&gt;0,"Vermelho",IF(IFERROR(FIND("A",C475),0)&gt;0,"Azul",IF(IFERROR(FIND("D",C475),0)&gt;0,"Dourado",IF(IFERROR(FIND("B",C475),0)&gt;0,"Branco","Sem Impressão")))))))),$A$16)</f>
        <v>#REF!</v>
      </c>
      <c r="F474" s="47" t="s">
        <v>185</v>
      </c>
      <c r="G474" s="48" t="e">
        <f t="shared" ref="G474:G505" si="3420">IF($A$17="Manter",IF(D475=0,"Sem Impressão",IF(IFERROR(FIND("P",D475),0)&gt;0,"Preto",IF(IFERROR(FIND("S",D475),0)&gt;0,"Sem Impressão",IF(IFERROR(FIND("C",D475),0)&gt;0,"Cinza",IF(IFERROR(FIND("V",D475),0)&gt;0,"Vermelho",IF(IFERROR(FIND("A",D475),0)&gt;0,"Azul",IF(IFERROR(FIND("D",D475),0)&gt;0,"Dourado",IF(IFERROR(FIND("B",D475),0)&gt;0,"Branco","Sem Impressão")))))))),$A$17)</f>
        <v>#REF!</v>
      </c>
      <c r="H474" s="47" t="s">
        <v>186</v>
      </c>
      <c r="I474" s="48" t="e">
        <f t="shared" ref="I474:I505" si="3421">IF($A$18="Manter",IF(E475=0,"Sem Impressão",IF(IFERROR(FIND("P",E475),0)&gt;0,"Preto",IF(IFERROR(FIND("S",E475),0)&gt;0,"Sem Impressão",IF(IFERROR(FIND("C",E475),0)&gt;0,"Cinza",IF(IFERROR(FIND("V",E475),0)&gt;0,"Vermelho",IF(IFERROR(FIND("A",E475),0)&gt;0,"Azul",IF(IFERROR(FIND("D",E475),0)&gt;0,"Dourado",IF(IFERROR(FIND("B",E475),0)&gt;0,"Branco","Sem Impressão")))))))),$A$18)</f>
        <v>#REF!</v>
      </c>
      <c r="J474" s="47" t="s">
        <v>187</v>
      </c>
      <c r="K474" s="48" t="e">
        <f t="shared" ref="K474:K505" si="3422">IF($A$19="Manter",IF(F475=0,"Sem Impressão",IF(IFERROR(FIND("P",F475),0)&gt;0,"Preto",IF(IFERROR(FIND("S",F475),0)&gt;0,"Sem Impressão",IF(IFERROR(FIND("C",F475),0)&gt;0,"Cinza",IF(IFERROR(FIND("V",F475),0)&gt;0,"Vermelho",IF(IFERROR(FIND("A",F475),0)&gt;0,"Azul",IF(IFERROR(FIND("D",F475),0)&gt;0,"Dourado",IF(IFERROR(FIND("B",F475),0)&gt;0,"Branco","Sem Impressão")))))))),$A$19)</f>
        <v>#REF!</v>
      </c>
      <c r="L474" s="47" t="s">
        <v>188</v>
      </c>
      <c r="M474" s="48" t="e">
        <f t="shared" ref="M474:M505" si="3423">IF($A$20="Manter",IF(G475=0,"Sem Impressão",IF(IFERROR(FIND("P",G475),0)&gt;0,"Preto",IF(IFERROR(FIND("S",G475),0)&gt;0,"Sem Impressão",IF(IFERROR(FIND("C",G475),0)&gt;0,"Cinza",IF(IFERROR(FIND("V",G475),0)&gt;0,"Vermelho",IF(IFERROR(FIND("A",G475),0)&gt;0,"Azul",IF(IFERROR(FIND("D",G475),0)&gt;0,"Dourado",IF(IFERROR(FIND("B",G475),0)&gt;0,"Branco","Sem Impressão")))))))),$A$20)</f>
        <v>#REF!</v>
      </c>
      <c r="N474" s="47" t="s">
        <v>189</v>
      </c>
      <c r="O474" s="48" t="e">
        <f t="shared" ref="O474:O505" si="3424">IF($A$21="Manter",IF(H475=0,"Sem Impressão",IF(IFERROR(FIND("P",H475),0)&gt;0,"Preto",IF(IFERROR(FIND("S",H475),0)&gt;0,"Sem Impressão",IF(IFERROR(FIND("C",H475),0)&gt;0,"Cinza",IF(IFERROR(FIND("V",H475),0)&gt;0,"Vermelho",IF(IFERROR(FIND("A",H475),0)&gt;0,"Azul",IF(IFERROR(FIND("D",H475),0)&gt;0,"Dourado",IF(IFERROR(FIND("B",H475),0)&gt;0,"Branco","Sem Impressão")))))))),$A$21)</f>
        <v>#REF!</v>
      </c>
      <c r="AG474" s="98"/>
    </row>
    <row r="475" spans="1:33" ht="18.75" customHeight="1" thickBot="1" x14ac:dyDescent="0.3">
      <c r="A475" s="2" t="e">
        <f>[1]Sheet1!A475</f>
        <v>#REF!</v>
      </c>
      <c r="B475" s="49" t="e">
        <f>[1]Sheet1!B475</f>
        <v>#REF!</v>
      </c>
      <c r="C475" s="49" t="e">
        <f>[1]Sheet1!C475</f>
        <v>#REF!</v>
      </c>
      <c r="D475" s="49" t="e">
        <f>[1]Sheet1!D475</f>
        <v>#REF!</v>
      </c>
      <c r="E475" s="49" t="e">
        <f>[1]Sheet1!E475</f>
        <v>#REF!</v>
      </c>
      <c r="F475" s="49" t="e">
        <f>[1]Sheet1!F475</f>
        <v>#REF!</v>
      </c>
      <c r="G475" s="49" t="e">
        <f>[1]Sheet1!G475</f>
        <v>#REF!</v>
      </c>
      <c r="H475" s="49" t="e">
        <f>[1]Sheet1!H475</f>
        <v>#REF!</v>
      </c>
      <c r="L475" s="1"/>
      <c r="N475" s="1"/>
      <c r="P475" s="43"/>
      <c r="Q475" s="1"/>
      <c r="R475" s="1" t="s">
        <v>181</v>
      </c>
      <c r="S475" s="100" t="s">
        <v>153</v>
      </c>
      <c r="T475" s="64" t="s">
        <v>7</v>
      </c>
      <c r="U475" s="64" t="s">
        <v>4</v>
      </c>
      <c r="V475" s="65" t="s">
        <v>152</v>
      </c>
      <c r="AG475" s="98"/>
    </row>
    <row r="476" spans="1:33" ht="18.75" customHeight="1" thickBot="1" x14ac:dyDescent="0.3">
      <c r="A476" s="2" t="e">
        <f>[1]Sheet1!A476</f>
        <v>#REF!</v>
      </c>
      <c r="B476" s="43"/>
      <c r="C476" s="83" t="s">
        <v>202</v>
      </c>
      <c r="D476" s="83" t="s">
        <v>203</v>
      </c>
      <c r="E476" s="83" t="s">
        <v>204</v>
      </c>
      <c r="F476" s="84" t="s">
        <v>205</v>
      </c>
      <c r="G476" s="103" t="s">
        <v>155</v>
      </c>
      <c r="H476" s="69" t="s">
        <v>7</v>
      </c>
      <c r="I476" s="69" t="s">
        <v>3</v>
      </c>
      <c r="J476" s="69" t="s">
        <v>4</v>
      </c>
      <c r="K476" s="70" t="s">
        <v>6</v>
      </c>
      <c r="L476" s="94" t="s">
        <v>154</v>
      </c>
      <c r="M476" s="64" t="s">
        <v>139</v>
      </c>
      <c r="N476" s="64" t="s">
        <v>140</v>
      </c>
      <c r="O476" s="65" t="s">
        <v>141</v>
      </c>
      <c r="P476" s="1"/>
      <c r="Q476" s="1"/>
      <c r="R476" s="1"/>
      <c r="S476" s="101"/>
      <c r="T476" s="45">
        <v>1</v>
      </c>
      <c r="U476" s="45" t="e">
        <f t="shared" ref="U476" si="3425">FIND(" ",AD466)</f>
        <v>#REF!</v>
      </c>
      <c r="V476" s="66" t="e">
        <f t="shared" ref="V476" si="3426">FIND(CHAR(10),AD466)</f>
        <v>#REF!</v>
      </c>
      <c r="W476" s="119" t="s">
        <v>200</v>
      </c>
      <c r="X476" s="120"/>
      <c r="Y476" s="120"/>
      <c r="Z476" s="120"/>
      <c r="AA476" s="120"/>
      <c r="AB476" s="121"/>
      <c r="AG476" s="98"/>
    </row>
    <row r="477" spans="1:33" ht="18.75" customHeight="1" thickBot="1" x14ac:dyDescent="0.3">
      <c r="A477" s="2" t="e">
        <f>[1]Sheet1!A477</f>
        <v>#REF!</v>
      </c>
      <c r="B477" s="80" t="s">
        <v>201</v>
      </c>
      <c r="C477" s="81" t="e" cm="1">
        <f t="array" ref="C477">IF(AE478="Manter",IFERROR(IF(SUBSTITUTE(MID($A$10,AB477,AB478-AB477),CHAR(10),"")*1&gt;100,SUBSTITUTE(MID($A$10,AB477,AB478-AB477),CHAR(10),"")*1/100,SUBSTITUTE(MID($A$10,AB477,AB478-AB477),CHAR(10),"")*1),0),IF(AE478="Não",0,IF(AE478="Sim",_xlfn.IFS(AND(C463&gt;0,C463&lt;=22),0.5,AND(C463&gt;22,C463&lt;=32),0.7,AND(C463&gt;32,C463&lt;=40),0.7,AND(C463&gt;40,C463&lt;=50),0.9,C463&gt;50,1.5))))</f>
        <v>#REF!</v>
      </c>
      <c r="D477" s="81">
        <f t="shared" ref="D477" si="3427">IFERROR(IF(SUBSTITUTE(MID($A$10,AB478,AB479-AB478),CHAR(10),"")*1&gt;100,SUBSTITUTE(MID($A$10,AB478,AB479-AB478),CHAR(10),"")*1/100,SUBSTITUTE(MID($A$10,AB478,AB479-AB478),CHAR(10),"")*1),0)</f>
        <v>0</v>
      </c>
      <c r="E477" s="81">
        <f t="shared" ref="E477" si="3428">IFERROR(IF(SUBSTITUTE(MID($A$10,AB479,AB480-AB479),CHAR(10),"")*1&gt;100,SUBSTITUTE(MID($A$10,AB479,AB480-AB479),CHAR(10),"")*1/100,SUBSTITUTE(MID($A$10,AB479,AB480-AB479),CHAR(10),"")*1),0)</f>
        <v>0</v>
      </c>
      <c r="F477" s="82">
        <f t="shared" ref="F477" si="3429">IFERROR(IF(SUBSTITUTE(TRIM(MID($A$10,AB480,AB481-AB480)),CHAR(10),"")*1&gt;100,SUBSTITUTE(TRIM(MID($A$10,AB480,AB481-AB480)),CHAR(10),"")*1/100,SUBSTITUTE(TRIM(MID($A$10,AB480,AB481-AB480)),CHAR(10),"")*1),0)</f>
        <v>0</v>
      </c>
      <c r="G477" s="104"/>
      <c r="H477" s="44">
        <v>1</v>
      </c>
      <c r="I477" s="44" t="e">
        <f t="shared" ref="I477" si="3430">FIND(CHAR(10),A465)</f>
        <v>#REF!</v>
      </c>
      <c r="J477" s="44" t="e">
        <f t="shared" ref="J477" si="3431">FIND(" ",A465)</f>
        <v>#REF!</v>
      </c>
      <c r="K477" s="71"/>
      <c r="L477" s="95"/>
      <c r="M477" s="45">
        <v>1</v>
      </c>
      <c r="N477" s="45" t="e">
        <f t="shared" ref="N477" si="3432">FIND("%",A470)</f>
        <v>#REF!</v>
      </c>
      <c r="O477" s="66" t="e">
        <f t="shared" ref="O477" si="3433">FIND("%",A471)</f>
        <v>#REF!</v>
      </c>
      <c r="P477" s="106" t="s">
        <v>182</v>
      </c>
      <c r="Q477" s="74">
        <v>1</v>
      </c>
      <c r="R477" s="75" t="e">
        <f t="shared" ref="R477" si="3434">FIND(CHAR(10),A474,FIND(CHAR(10),A474)+1)</f>
        <v>#REF!</v>
      </c>
      <c r="S477" s="101"/>
      <c r="T477" s="45">
        <v>2</v>
      </c>
      <c r="U477" s="45" t="e">
        <f t="shared" ref="U477" si="3435">FIND(" ",AD466,FIND(" ",AD466)+1)</f>
        <v>#REF!</v>
      </c>
      <c r="V477" s="66" t="e">
        <f t="shared" ref="V477" si="3436">FIND(CHAR(10),AD466,FIND(CHAR(10),AD466)+1)</f>
        <v>#REF!</v>
      </c>
      <c r="W477" s="78"/>
      <c r="X477" s="46"/>
      <c r="Y477" s="46"/>
      <c r="Z477" s="46"/>
      <c r="AA477" s="46"/>
      <c r="AB477" s="54">
        <v>1</v>
      </c>
      <c r="AC477" s="64"/>
      <c r="AD477" s="64" t="s">
        <v>210</v>
      </c>
      <c r="AE477" s="64" t="s">
        <v>211</v>
      </c>
      <c r="AG477" s="98"/>
    </row>
    <row r="478" spans="1:33" ht="18.75" customHeight="1" thickBot="1" x14ac:dyDescent="0.3">
      <c r="A478" s="2" t="e">
        <f>[1]Sheet1!A478</f>
        <v>#REF!</v>
      </c>
      <c r="B478" s="100" t="s">
        <v>156</v>
      </c>
      <c r="C478" s="64" t="s">
        <v>0</v>
      </c>
      <c r="D478" s="64" t="s">
        <v>1</v>
      </c>
      <c r="E478" s="64"/>
      <c r="F478" s="65" t="s">
        <v>2</v>
      </c>
      <c r="G478" s="104"/>
      <c r="H478" s="44">
        <v>2</v>
      </c>
      <c r="I478" s="44" t="e">
        <f t="shared" ref="I478" si="3437">FIND(CHAR(10),A465,FIND(CHAR(10),A465)+1)</f>
        <v>#REF!</v>
      </c>
      <c r="J478" s="44" t="e">
        <f t="shared" ref="J478" si="3438">FIND(" ",A465,FIND(" ",A465)+1)</f>
        <v>#REF!</v>
      </c>
      <c r="K478" s="71" t="e">
        <f t="shared" ref="K478" si="3439">MID(A465,I478,I479-I478)</f>
        <v>#REF!</v>
      </c>
      <c r="L478" s="95"/>
      <c r="M478" s="45">
        <v>2</v>
      </c>
      <c r="N478" s="45" t="e">
        <f t="shared" ref="N478" si="3440">FIND("%",A470,FIND("%",A470)+1)</f>
        <v>#REF!</v>
      </c>
      <c r="O478" s="66" t="e">
        <f t="shared" ref="O478" si="3441">FIND("%",A471,FIND("%",A471)+1)</f>
        <v>#REF!</v>
      </c>
      <c r="P478" s="107"/>
      <c r="Q478" s="46">
        <v>2</v>
      </c>
      <c r="R478" s="54" t="e">
        <f t="shared" ref="R478" si="3442">FIND(CHAR(10),A474,FIND(CHAR(10),A474,FIND(CHAR(10),A474,FIND(CHAR(10),A474)+1)+1)+1)</f>
        <v>#REF!</v>
      </c>
      <c r="S478" s="101"/>
      <c r="T478" s="45">
        <v>3</v>
      </c>
      <c r="U478" s="45" t="e">
        <f t="shared" ref="U478" si="3443">FIND(" ",AD466,FIND(" ",AD466,FIND(" ",AD466)+1)+1)</f>
        <v>#REF!</v>
      </c>
      <c r="V478" s="66" t="e">
        <f t="shared" ref="V478" si="3444">FIND(CHAR(10),AD466,FIND(CHAR(10),AD466,FIND(CHAR(10),AD466)+1)+1)</f>
        <v>#REF!</v>
      </c>
      <c r="W478" s="78">
        <v>1</v>
      </c>
      <c r="X478" s="46" t="e">
        <f t="shared" ref="X478" si="3445">FIND(CHAR(10),A472)</f>
        <v>#REF!</v>
      </c>
      <c r="Y478" s="46" t="e">
        <f t="shared" ref="Y478" si="3446">X478</f>
        <v>#REF!</v>
      </c>
      <c r="Z478" s="46" t="e">
        <f t="shared" ref="Z478" si="3447">IF(Y478=Z477,"Não","Sim")</f>
        <v>#REF!</v>
      </c>
      <c r="AA478" s="46">
        <f t="shared" ref="AA478" si="3448">Z482-3</f>
        <v>-3</v>
      </c>
      <c r="AB478" s="54">
        <f t="shared" ref="AB478:AB479" si="3449">IFERROR(_xlfn.XLOOKUP(AA478,$W$16:$W$20,$Y$16:$Y$20),1)</f>
        <v>1</v>
      </c>
      <c r="AC478" s="64" t="s">
        <v>202</v>
      </c>
      <c r="AD478" s="64" t="e">
        <f>[1]Sheet1!$A$55</f>
        <v>#REF!</v>
      </c>
      <c r="AE478" s="64" t="e">
        <f>[1]Sheet1!$A$59</f>
        <v>#REF!</v>
      </c>
      <c r="AG478" s="98"/>
    </row>
    <row r="479" spans="1:33" ht="18.75" customHeight="1" thickBot="1" x14ac:dyDescent="0.3">
      <c r="A479" s="2" t="e">
        <f>[1]Sheet1!A479</f>
        <v>#REF!</v>
      </c>
      <c r="B479" s="101"/>
      <c r="C479" s="45" t="e">
        <f t="shared" ref="C479" si="3450">LEFT(A463,SEARCH(" ",A463))</f>
        <v>#REF!</v>
      </c>
      <c r="D479" s="45" t="e">
        <f t="shared" ref="D479:D510" si="3451">SUBSTITUTE(SUBSTITUTE(SUBSTITUTE(LEFT(C480,SEARCH(" ",C480)),".",",")," ",""),CHAR(10),"")*1</f>
        <v>#REF!</v>
      </c>
      <c r="E479" s="45"/>
      <c r="F479" s="66" t="e">
        <f t="shared" ref="F479:F510" si="3452">FIND(CHAR(10),C480)</f>
        <v>#REF!</v>
      </c>
      <c r="G479" s="104"/>
      <c r="H479" s="44">
        <v>3</v>
      </c>
      <c r="I479" s="44" t="e">
        <f t="shared" ref="I479" si="3453">FIND(CHAR(10),A465,FIND(CHAR(10),A465,FIND(CHAR(10),A465)+1)+1)</f>
        <v>#REF!</v>
      </c>
      <c r="J479" s="44" t="e">
        <f t="shared" ref="J479" si="3454">FIND(" ",A465,FIND(" ",A465,FIND(" ",A465)+1)+1)</f>
        <v>#REF!</v>
      </c>
      <c r="K479" s="71" t="e">
        <f t="shared" ref="K479:K510" si="3455">FIND(" ",K478)</f>
        <v>#REF!</v>
      </c>
      <c r="L479" s="95"/>
      <c r="M479" s="45">
        <v>3</v>
      </c>
      <c r="N479" s="45" t="e">
        <f t="shared" ref="N479" si="3456">FIND("%",A470,FIND("%",A470,FIND("%",A470)+1)+1)</f>
        <v>#REF!</v>
      </c>
      <c r="O479" s="66" t="e">
        <f t="shared" ref="O479" si="3457">FIND("%",A471,FIND("%",A471,FIND("%",A471)+1)+1)</f>
        <v>#REF!</v>
      </c>
      <c r="P479" s="107"/>
      <c r="Q479" s="46">
        <v>3</v>
      </c>
      <c r="R479" s="54" t="e">
        <f t="shared" ref="R479" si="3458">FIND(CHAR(10),A474,FIND(CHAR(10),A474,FIND(CHAR(10),A474,FIND(CHAR(10),A474,FIND(CHAR(10),A474,FIND(CHAR(10),A474)+1)+1)+1)+1)+1)</f>
        <v>#REF!</v>
      </c>
      <c r="S479" s="101"/>
      <c r="T479" s="45">
        <v>4</v>
      </c>
      <c r="U479" s="45" t="e">
        <f t="shared" ref="U479" si="3459">FIND(" ",AD466,FIND(" ",AD466,FIND(" ",AD466,FIND(" ",AD466)+1)+1)+1)</f>
        <v>#REF!</v>
      </c>
      <c r="V479" s="66" t="e">
        <f t="shared" ref="V479" si="3460">FIND(CHAR(10),AD466,FIND(CHAR(10),AD466,FIND(CHAR(10),AD466,FIND(CHAR(10),AD466)+1)+1)+1)</f>
        <v>#REF!</v>
      </c>
      <c r="W479" s="78">
        <v>2</v>
      </c>
      <c r="X479" s="46" t="e">
        <f t="shared" ref="X479" si="3461">FIND(CHAR(10),A472,X478+1)</f>
        <v>#REF!</v>
      </c>
      <c r="Y479" s="46" t="e">
        <f t="shared" ref="Y479" si="3462">IFERROR(X479,X478)</f>
        <v>#REF!</v>
      </c>
      <c r="Z479" s="46" t="e">
        <f t="shared" ref="Z479:Z481" si="3463">IF(Y479=Y478,"Não","Sim")</f>
        <v>#REF!</v>
      </c>
      <c r="AA479" s="46">
        <f t="shared" ref="AA479" si="3464">Z482-2</f>
        <v>-2</v>
      </c>
      <c r="AB479" s="54">
        <f t="shared" si="3449"/>
        <v>1</v>
      </c>
      <c r="AC479" s="64" t="s">
        <v>207</v>
      </c>
      <c r="AD479" s="64" t="e">
        <f>[1]Sheet1!$A$56</f>
        <v>#REF!</v>
      </c>
      <c r="AE479" s="64" t="e">
        <f>[1]Sheet1!$A$60</f>
        <v>#REF!</v>
      </c>
      <c r="AG479" s="98"/>
    </row>
    <row r="480" spans="1:33" ht="18.75" customHeight="1" thickBot="1" x14ac:dyDescent="0.3">
      <c r="A480" s="2" t="e">
        <f>[1]Sheet1!A480</f>
        <v>#REF!</v>
      </c>
      <c r="B480" s="101"/>
      <c r="C480" s="45" t="e">
        <f t="shared" ref="C480" si="3465">TRIM(MID(A463,LEN(C479),50))</f>
        <v>#REF!</v>
      </c>
      <c r="D480" s="45" t="e">
        <f t="shared" ref="D480:D511" si="3466">D479+1-1</f>
        <v>#REF!</v>
      </c>
      <c r="E480" s="45"/>
      <c r="F480" s="66" t="e">
        <f t="shared" ref="F480" si="3467">TRIM(MID(C480,LEN(F482),F479-LEN(D480)))</f>
        <v>#REF!</v>
      </c>
      <c r="G480" s="104"/>
      <c r="H480" s="44">
        <v>4</v>
      </c>
      <c r="I480" s="44" t="e">
        <f t="shared" ref="I480" si="3468">FIND(CHAR(10),A465,FIND(CHAR(10),A465,FIND(CHAR(10),A465,FIND(CHAR(10),A465)+1)+1)+1)</f>
        <v>#REF!</v>
      </c>
      <c r="J480" s="44" t="e">
        <f t="shared" ref="J480" si="3469">FIND(" ",A465,FIND(" ",A465,FIND(" ",A465,FIND(" ",A465)+1)+1)+1)</f>
        <v>#REF!</v>
      </c>
      <c r="K480" s="71"/>
      <c r="L480" s="95"/>
      <c r="M480" s="45">
        <v>4</v>
      </c>
      <c r="N480" s="45" t="e">
        <f t="shared" ref="N480" si="3470">FIND("%",A470,FIND("%",A470,FIND("%",A470,FIND("%",A470)+1)+1)+1)</f>
        <v>#REF!</v>
      </c>
      <c r="O480" s="66" t="e">
        <f t="shared" ref="O480" si="3471">FIND("%",A471,FIND("%",A471,FIND("%",A471,FIND("%",A471)+1)+1)+1)</f>
        <v>#REF!</v>
      </c>
      <c r="P480" s="107"/>
      <c r="Q480" s="46">
        <v>4</v>
      </c>
      <c r="R480" s="54" t="e">
        <f t="shared" ref="R480" si="3472">FIND(CHAR(10),A474,FIND(CHAR(10),A474,FIND(CHAR(10),A474,FIND(CHAR(10),A474,FIND(CHAR(10),A474,FIND(CHAR(10),A474,FIND(CHAR(10),A474,FIND(CHAR(10),A474)+1)+1)+1)+1)+1)+1)+1)</f>
        <v>#REF!</v>
      </c>
      <c r="S480" s="101"/>
      <c r="T480" s="45">
        <v>5</v>
      </c>
      <c r="U480" s="45" t="e">
        <f t="shared" ref="U480" si="3473">FIND(" ",AD466,FIND(" ",AD466,FIND(" ",AD466,FIND(" ",AD466,FIND(" ",AD466)+1)+1)+1)+1)</f>
        <v>#REF!</v>
      </c>
      <c r="V480" s="66" t="e">
        <f t="shared" ref="V480" si="3474">FIND(CHAR(10),AD466,FIND(CHAR(10),AD466,FIND(CHAR(10),AD466,FIND(CHAR(10),AD466,FIND(CHAR(10),AD466)+1)+1)+1)+1)</f>
        <v>#REF!</v>
      </c>
      <c r="W480" s="78">
        <v>3</v>
      </c>
      <c r="X480" s="46" t="e">
        <f t="shared" ref="X480" si="3475">FIND(CHAR(10),A472,X479+1)</f>
        <v>#REF!</v>
      </c>
      <c r="Y480" s="46" t="e">
        <f t="shared" ref="Y480" si="3476">IFERROR(X480,IFERROR(X479,X478))</f>
        <v>#REF!</v>
      </c>
      <c r="Z480" s="46" t="e">
        <f t="shared" si="3463"/>
        <v>#REF!</v>
      </c>
      <c r="AA480" s="46">
        <f t="shared" ref="AA480" si="3477">Z482-1</f>
        <v>-1</v>
      </c>
      <c r="AB480" s="54" t="e">
        <f t="shared" ref="AB480:AB481" si="3478">_xlfn.XLOOKUP(AA480,$W$16:$W$20,$Y$16:$Y$20)</f>
        <v>#N/A</v>
      </c>
      <c r="AC480" s="64" t="s">
        <v>208</v>
      </c>
      <c r="AD480" s="64" t="e">
        <f>[1]Sheet1!$A$57</f>
        <v>#REF!</v>
      </c>
      <c r="AE480" s="64" t="e">
        <f>[1]Sheet1!$A$61</f>
        <v>#REF!</v>
      </c>
      <c r="AG480" s="98"/>
    </row>
    <row r="481" spans="1:33" ht="18.75" customHeight="1" x14ac:dyDescent="0.25">
      <c r="A481" s="2" t="e">
        <f>[1]Sheet1!A481</f>
        <v>#REF!</v>
      </c>
      <c r="B481" s="101"/>
      <c r="C481" s="45" t="e">
        <f t="shared" ref="C481" si="3479">SUBSTITUTE(SUBSTITUTE(SUBSTITUTE(C479,CHAR(10),"")," ",""),".",",")*1</f>
        <v>#REF!</v>
      </c>
      <c r="D481" s="45"/>
      <c r="E481" s="45"/>
      <c r="F481" s="66" t="e">
        <f t="shared" ref="F481:F512" si="3480">SUBSTITUTE(SUBSTITUTE(SUBSTITUTE(F480,CHAR(10),"")," ",""),".",",")*1</f>
        <v>#REF!</v>
      </c>
      <c r="G481" s="104"/>
      <c r="H481" s="44">
        <v>5</v>
      </c>
      <c r="I481" s="44" t="e">
        <f t="shared" ref="I481" si="3481">FIND(CHAR(10),A465,FIND(CHAR(10),A465,FIND(CHAR(10),A465,FIND(CHAR(10),A465,FIND(CHAR(10),A465)+1)+1)+1)+1)</f>
        <v>#REF!</v>
      </c>
      <c r="J481" s="44" t="e">
        <f t="shared" ref="J481" si="3482">FIND(" ",A465,FIND(" ",A465,FIND(" ",A465,FIND(" ",A465,FIND(" ",A465)+1)+1)+1)+1)</f>
        <v>#REF!</v>
      </c>
      <c r="K481" s="71"/>
      <c r="L481" s="96"/>
      <c r="M481" s="45">
        <v>5</v>
      </c>
      <c r="N481" s="45" t="e">
        <f t="shared" ref="N481" si="3483">FIND("%",A470,FIND("%",A470,FIND("%",A470,FIND("%",A470,FIND("%",A470)+1)+1)+1)+1)</f>
        <v>#REF!</v>
      </c>
      <c r="O481" s="66" t="e">
        <f t="shared" ref="O481" si="3484">FIND("%",A471,FIND("%",A471,FIND("%",A471,FIND("%",A471,FIND("%",A471)+1)+1)+1)+1)</f>
        <v>#REF!</v>
      </c>
      <c r="P481" s="107"/>
      <c r="Q481" s="46">
        <v>5</v>
      </c>
      <c r="R481" s="54" t="e">
        <f t="shared" ref="R481" si="3485">FIND(CHAR(10),A474,FIND(CHAR(10),A474,FIND(CHAR(10),A474,FIND(CHAR(10),A474,FIND(CHAR(10),A474,FIND(CHAR(10),A474,FIND(CHAR(10),A474,FIND(CHAR(10),A474,FIND(CHAR(10),A474,FIND(CHAR(10),A474)+1)+1)+1)+1)+1)+1)+1)+1)+1)</f>
        <v>#REF!</v>
      </c>
      <c r="S481" s="101"/>
      <c r="T481" s="45">
        <v>6</v>
      </c>
      <c r="U481" s="45" t="e">
        <f t="shared" ref="U481" si="3486">FIND(" ",AD466,FIND(" ",AD466,FIND(" ",AD466,FIND(" ",AD466,FIND(" ",AD466,FIND(" ",AD466)+1)+1)+1)+1)+1)</f>
        <v>#REF!</v>
      </c>
      <c r="V481" s="66" t="e">
        <f t="shared" ref="V481" si="3487">FIND(CHAR(10),AD466,FIND(CHAR(10),AD466,FIND(CHAR(10),AD466,FIND(CHAR(10),AD466,FIND(CHAR(10),AD466,FIND(CHAR(10),AD466)+1)+1)+1)+1)+1)</f>
        <v>#REF!</v>
      </c>
      <c r="W481" s="78">
        <v>4</v>
      </c>
      <c r="X481" s="46" t="e">
        <f t="shared" ref="X481" si="3488">FIND(CHAR(10),A472,X480+1)</f>
        <v>#REF!</v>
      </c>
      <c r="Y481" s="46" t="e">
        <f t="shared" ref="Y481" si="3489">IFERROR(X482,IFERROR(X481,IFERROR(X480,IFERROR(X479,X478))))</f>
        <v>#REF!</v>
      </c>
      <c r="Z481" s="46" t="e">
        <f t="shared" si="3463"/>
        <v>#REF!</v>
      </c>
      <c r="AA481" s="46">
        <f t="shared" ref="AA481:AA512" si="3490">Z482</f>
        <v>0</v>
      </c>
      <c r="AB481" s="54" t="e">
        <f t="shared" si="3478"/>
        <v>#N/A</v>
      </c>
      <c r="AC481" s="64" t="s">
        <v>209</v>
      </c>
      <c r="AD481" s="64" t="e">
        <f>[1]Sheet1!$A$58</f>
        <v>#REF!</v>
      </c>
      <c r="AE481" s="64" t="e">
        <f>[1]Sheet1!$A$62</f>
        <v>#REF!</v>
      </c>
      <c r="AG481" s="98"/>
    </row>
    <row r="482" spans="1:33" ht="18.75" customHeight="1" thickBot="1" x14ac:dyDescent="0.3">
      <c r="A482" s="2" t="e">
        <f>[1]Sheet1!A482</f>
        <v>#REF!</v>
      </c>
      <c r="B482" s="102"/>
      <c r="C482" s="67"/>
      <c r="D482" s="67"/>
      <c r="E482" s="67"/>
      <c r="F482" s="68" t="e">
        <f t="shared" ref="F482" si="3491">LEFT(C480,SEARCH(" ",C480))</f>
        <v>#REF!</v>
      </c>
      <c r="G482" s="105"/>
      <c r="H482" s="72">
        <v>6</v>
      </c>
      <c r="I482" s="72" t="e">
        <f t="shared" ref="I482" si="3492">LEN(A465)</f>
        <v>#REF!</v>
      </c>
      <c r="J482" s="72"/>
      <c r="K482" s="73"/>
      <c r="L482" s="91" t="s">
        <v>2</v>
      </c>
      <c r="M482" s="92" t="s">
        <v>230</v>
      </c>
      <c r="N482" s="92" t="e">
        <f t="shared" ref="N482" si="3493">FIND("%",A474)</f>
        <v>#REF!</v>
      </c>
      <c r="O482" s="93"/>
      <c r="P482" s="108"/>
      <c r="Q482" s="76">
        <v>6</v>
      </c>
      <c r="R482" s="77" t="e">
        <f t="shared" ref="R482" si="3494">FIND(CHAR(10),A474,FIND(CHAR(10),A474,FIND(CHAR(10),A474,FIND(CHAR(10),A474,FIND(CHAR(10),A474,FIND(CHAR(10),A474,FIND(CHAR(10),A474,FIND(CHAR(10),A474,FIND(CHAR(10),A474,FIND(CHAR(10),A474,FIND(CHAR(10),A474)+1)+1)+1)+1)+1)+1)+1)+1)+1)+1)</f>
        <v>#REF!</v>
      </c>
      <c r="S482" s="102"/>
      <c r="T482" s="67">
        <v>7</v>
      </c>
      <c r="U482" s="67" t="e">
        <f t="shared" ref="U482" si="3495">FIND(" ",AD466,FIND(" ",AD466,FIND(" ",AD466,FIND(" ",AD466,FIND(" ",AD466,FIND(" ",AD466,FIND(" ",AD466)+1)+1)+1)+1)+1)+1)</f>
        <v>#REF!</v>
      </c>
      <c r="V482" s="68" t="e">
        <f t="shared" ref="V482" si="3496">FIND(CHAR(10),AD466,FIND(CHAR(10),AD466,FIND(CHAR(10),AD466,FIND(CHAR(10),AD466,FIND(CHAR(10),AD466,FIND(CHAR(10),AD466,FIND(CHAR(10),AD466)+1)+1)+1)+1)+1)+1)</f>
        <v>#REF!</v>
      </c>
      <c r="W482" s="79">
        <v>5</v>
      </c>
      <c r="X482" s="76" t="e">
        <f t="shared" ref="X482" si="3497">FIND(CHAR(10),A472,X481+1)</f>
        <v>#REF!</v>
      </c>
      <c r="Y482" s="76"/>
      <c r="Z482" s="76">
        <f t="shared" ref="Z482" si="3498">COUNTIF(Z478:Z481,"SIM")</f>
        <v>0</v>
      </c>
      <c r="AA482" s="76"/>
      <c r="AB482" s="77"/>
      <c r="AG482" s="98"/>
    </row>
    <row r="483" spans="1:33" ht="15.75" thickBot="1" x14ac:dyDescent="0.3">
      <c r="A483" s="2" t="e">
        <f>[1]Sheet1!A483</f>
        <v>#REF!</v>
      </c>
      <c r="B483" s="4"/>
      <c r="C483" s="4"/>
      <c r="D483" s="4"/>
      <c r="E483" s="21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21"/>
      <c r="Q483" s="4"/>
      <c r="R483" s="4"/>
      <c r="S483" s="4"/>
      <c r="T483" s="4"/>
      <c r="U483" s="4"/>
      <c r="V483" s="5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99"/>
    </row>
    <row r="484" spans="1:33" ht="24.75" thickTop="1" thickBot="1" x14ac:dyDescent="0.3">
      <c r="A484" s="2" t="e">
        <f>[1]Sheet1!A484</f>
        <v>#REF!</v>
      </c>
      <c r="B484" s="18" t="s">
        <v>0</v>
      </c>
      <c r="C484" s="16" t="e">
        <f t="shared" ref="C484" si="3499">IF(C502&gt;100,C502/10,C502)</f>
        <v>#REF!</v>
      </c>
      <c r="D484" s="15" t="s">
        <v>1</v>
      </c>
      <c r="E484" s="16" t="e">
        <f t="shared" ref="E484" si="3500">IF(D501&gt;100,D501/10,D501)</f>
        <v>#REF!</v>
      </c>
      <c r="F484" s="13" t="s">
        <v>2</v>
      </c>
      <c r="G484" s="14" t="e">
        <f t="shared" ref="G484" si="3501">IF(F502&gt;10,F502/10,F502)</f>
        <v>#REF!</v>
      </c>
      <c r="H484" s="3"/>
      <c r="I484" s="3"/>
      <c r="J484" s="3"/>
      <c r="K484" s="3"/>
      <c r="L484" s="3"/>
      <c r="M484" s="3"/>
      <c r="N484" s="3"/>
      <c r="O484" s="3"/>
      <c r="R484" s="3"/>
      <c r="S484" s="3"/>
      <c r="T484" s="3"/>
      <c r="U484" s="3"/>
      <c r="AG484" s="97">
        <v>24</v>
      </c>
    </row>
    <row r="485" spans="1:33" ht="30" thickTop="1" thickBot="1" x14ac:dyDescent="0.3">
      <c r="A485" s="2" t="e">
        <f>[1]Sheet1!A485</f>
        <v>#REF!</v>
      </c>
      <c r="B485" s="19" t="s">
        <v>5</v>
      </c>
      <c r="C485" s="63" t="e">
        <f t="shared" ref="C485:C516" si="3502">SUBSTITUTE(SUBSTITUTE(A485,CHAR(10),"")," ","")</f>
        <v>#REF!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R485" s="1"/>
      <c r="S485" s="1"/>
      <c r="T485" s="1"/>
      <c r="U485" s="1"/>
      <c r="AG485" s="98"/>
    </row>
    <row r="486" spans="1:33" ht="16.5" thickTop="1" thickBot="1" x14ac:dyDescent="0.3">
      <c r="A486" s="2" t="e">
        <f>[1]Sheet1!A486</f>
        <v>#REF!</v>
      </c>
      <c r="B486" s="22" t="s">
        <v>158</v>
      </c>
      <c r="C486" s="56" t="e">
        <f t="shared" ref="C486" si="3503">SUBSTITUTE(SUBSTITUTE(MID(A486,1,J498-1),CHAR(10),"")," ","")</f>
        <v>#REF!</v>
      </c>
      <c r="D486" s="23" t="s">
        <v>159</v>
      </c>
      <c r="E486" s="55" t="e">
        <f t="shared" ref="E486" si="3504">SUBSTITUTE(SUBSTITUTE(MID(A486,J498,I498-J498),CHAR(10),"")," ","")</f>
        <v>#REF!</v>
      </c>
      <c r="F486" s="6" t="s">
        <v>160</v>
      </c>
      <c r="G486" s="7" t="e">
        <f t="shared" ref="G486" si="3505">SUBSTITUTE(SUBSTITUTE(MID(A486,I498,J499-I498),CHAR(10),"")," ","")</f>
        <v>#REF!</v>
      </c>
      <c r="H486" s="9" t="s">
        <v>161</v>
      </c>
      <c r="I486" s="10" t="e">
        <f t="shared" ref="I486" si="3506">SUBSTITUTE(SUBSTITUTE(MID(A486,J499,I499-J499),CHAR(10),"")," ","")</f>
        <v>#REF!</v>
      </c>
      <c r="J486" s="6" t="s">
        <v>162</v>
      </c>
      <c r="K486" s="11" t="e">
        <f t="shared" ref="K486" si="3507">SUBSTITUTE(SUBSTITUTE(MID(A486,I499,J500-I499),CHAR(10),"")," ","")</f>
        <v>#REF!</v>
      </c>
      <c r="L486" s="8" t="s">
        <v>164</v>
      </c>
      <c r="M486" s="10" t="e">
        <f t="shared" ref="M486" si="3508">SUBSTITUTE(SUBSTITUTE(MID(K499,K500,6),CHAR(10),"")," ","")</f>
        <v>#REF!</v>
      </c>
      <c r="N486" s="6" t="s">
        <v>165</v>
      </c>
      <c r="O486" s="11" t="e">
        <f t="shared" ref="O486" si="3509">SUBSTITUTE(SUBSTITUTE(MID(A486,I500,J501-I500),CHAR(10),"")," ","")</f>
        <v>#REF!</v>
      </c>
      <c r="P486" s="8" t="s">
        <v>166</v>
      </c>
      <c r="Q486" s="12" t="e">
        <f t="shared" ref="Q486" si="3510">SUBSTITUTE(SUBSTITUTE(MID(A486,J501,I501-J501),CHAR(10),"")," ","")</f>
        <v>#REF!</v>
      </c>
      <c r="R486" s="6" t="s">
        <v>167</v>
      </c>
      <c r="S486" s="11" t="e">
        <f t="shared" ref="S486" si="3511">SUBSTITUTE(SUBSTITUTE(MID(A486,I501,J502-I501),CHAR(10),"")," ","")</f>
        <v>#REF!</v>
      </c>
      <c r="T486" s="8" t="s">
        <v>168</v>
      </c>
      <c r="U486" s="12" t="e">
        <f t="shared" ref="U486" si="3512">SUBSTITUTE(SUBSTITUTE(MID(A486,J502,I502-J502),CHAR(10),"")," ","")</f>
        <v>#REF!</v>
      </c>
      <c r="AG486" s="98"/>
    </row>
    <row r="487" spans="1:33" ht="106.5" customHeight="1" thickTop="1" thickBot="1" x14ac:dyDescent="0.3">
      <c r="A487" s="2" t="e">
        <f>[1]Sheet1!A487</f>
        <v>#REF!</v>
      </c>
      <c r="B487" s="61" t="s">
        <v>157</v>
      </c>
      <c r="C487" s="62">
        <f t="shared" ref="C487" si="3513">IFERROR(SUBSTITUTE(SUBSTITUTE(MID(AD487,1,U497-1),CHAR(10),"")," ","")*1,0)</f>
        <v>0</v>
      </c>
      <c r="D487" s="59" t="s">
        <v>169</v>
      </c>
      <c r="E487" s="60">
        <f t="shared" ref="E487" si="3514">IFERROR(SUBSTITUTE(SUBSTITUTE(MID(AD487,U497,V497-U497),CHAR(10),"")," ","")*1,0)</f>
        <v>0</v>
      </c>
      <c r="F487" s="57" t="s">
        <v>170</v>
      </c>
      <c r="G487" s="35">
        <f t="shared" ref="G487" si="3515">IFERROR(SUBSTITUTE(SUBSTITUTE(MID(AD487,V497,U498-V497),CHAR(10),"")," ","")*1,0)</f>
        <v>0</v>
      </c>
      <c r="H487" s="26" t="s">
        <v>171</v>
      </c>
      <c r="I487" s="27">
        <f t="shared" ref="I487" si="3516">IFERROR(SUBSTITUTE(SUBSTITUTE(MID(AD487,U498,V498-U498),CHAR(10),"")," ","")*1,0)</f>
        <v>0</v>
      </c>
      <c r="J487" s="28" t="s">
        <v>172</v>
      </c>
      <c r="K487" s="36">
        <f t="shared" ref="K487" si="3517">IFERROR(SUBSTITUTE(SUBSTITUTE(MID(AD487,V498,U499-V498),CHAR(10),"")," ","")*1,0)</f>
        <v>0</v>
      </c>
      <c r="L487" s="37" t="s">
        <v>173</v>
      </c>
      <c r="M487" s="38">
        <f t="shared" ref="M487" si="3518">IFERROR(SUBSTITUTE(SUBSTITUTE(MID(AD487,U499,V499-U499),CHAR(10),"")," ","")*1,0)</f>
        <v>0</v>
      </c>
      <c r="N487" s="28" t="s">
        <v>163</v>
      </c>
      <c r="O487" s="25">
        <f t="shared" ref="O487" si="3519">IFERROR(SUBSTITUTE(SUBSTITUTE(MID(AD487,V499,U500-V499),CHAR(10),"")," ","")*1,0)</f>
        <v>0</v>
      </c>
      <c r="P487" s="39" t="s">
        <v>174</v>
      </c>
      <c r="Q487" s="40">
        <f t="shared" ref="Q487" si="3520">IFERROR(SUBSTITUTE(SUBSTITUTE(MID(AD487,U500,V500-U500),CHAR(10),"")," ","")*1,0)</f>
        <v>0</v>
      </c>
      <c r="R487" s="41" t="s">
        <v>175</v>
      </c>
      <c r="S487" s="25">
        <f t="shared" ref="S487" si="3521">IFERROR(SUBSTITUTE(SUBSTITUTE(MID(AD487,V500,U501-V500),CHAR(10),"")," ","")*1,0)</f>
        <v>0</v>
      </c>
      <c r="T487" s="26" t="s">
        <v>176</v>
      </c>
      <c r="U487" s="42">
        <f t="shared" ref="U487" si="3522">IFERROR(SUBSTITUTE(SUBSTITUTE(MID(AD487,U501,V501-U501),CHAR(10),"")," ","")*1,0)</f>
        <v>0</v>
      </c>
      <c r="V487" s="29" t="s">
        <v>177</v>
      </c>
      <c r="W487" s="30">
        <f t="shared" ref="W487" si="3523">IFERROR(SUBSTITUTE(SUBSTITUTE(MID(AD487,V501,U502-V501),CHAR(10),"")," ","")*1,0)</f>
        <v>0</v>
      </c>
      <c r="X487" s="31" t="s">
        <v>178</v>
      </c>
      <c r="Y487" s="32">
        <f t="shared" ref="Y487" si="3524">IFERROR(SUBSTITUTE(SUBSTITUTE(MID(AD487,U502,V502-U502),CHAR(10),"")," ","")*1,0)</f>
        <v>0</v>
      </c>
      <c r="Z487" s="33" t="s">
        <v>179</v>
      </c>
      <c r="AA487" s="30">
        <f t="shared" ref="AA487" si="3525">IFERROR(SUBSTITUTE(SUBSTITUTE(MID(AD487,V502,U503-V502),CHAR(10),"")," ","")*1,0)</f>
        <v>0</v>
      </c>
      <c r="AB487" s="31" t="s">
        <v>180</v>
      </c>
      <c r="AC487" s="34">
        <f t="shared" ref="AC487" si="3526">IFERROR(SUBSTITUTE(SUBSTITUTE(MID(AD487,U503,V503-U503),CHAR(10),"")," ","")*1,0)</f>
        <v>0</v>
      </c>
      <c r="AD487" s="85" t="e">
        <f t="shared" ref="AD487:AD518" si="3527">SUBSTITUTE(SUBSTITUTE(TRIM(SUBSTITUTE(A487,CHAR(32)," ")),")",5),"§",5)</f>
        <v>#REF!</v>
      </c>
      <c r="AG487" s="98"/>
    </row>
    <row r="488" spans="1:33" ht="29.25" thickBot="1" x14ac:dyDescent="0.3">
      <c r="A488" s="2" t="e">
        <f>[1]Sheet1!A488</f>
        <v>#REF!</v>
      </c>
      <c r="B488" s="24" t="s">
        <v>8</v>
      </c>
      <c r="C488" s="58" t="e">
        <f t="shared" ref="C488:C519" si="3528">SUBSTITUTE(SUBSTITUTE(IF(OR(LEN(A488)&gt;LEN(SUBSTITUTE(A488,"S","")),LEN(A488)&gt;LEN(SUBSTITUTE(A488,"e","")),LEN(A488)&gt;LEN(SUBSTITUTE(A488,"m","")),LEN(A488)&gt;LEN(SUBSTITUTE(A488,"i","")),LEN(A488)&gt;LEN(SUBSTITUTE(A488,"m","")),LEN(A488)&gt;LEN(SUBSTITUTE(A488,"p","")),LEN(A488)&gt;LEN(SUBSTITUTE(A488,"r","")),LEN(A488)&gt;LEN(SUBSTITUTE(A488,"e","")),LEN(A488)&gt;LEN(SUBSTITUTE(A488,"s","")),LEN(A488)&gt;LEN(SUBSTITUTE(A488,"ã","")),LEN(A488)&gt;LEN(SUBSTITUTE(A488,"o",""))),"Sem Impressão",A488),CHAR(10),"")," ","")</f>
        <v>#REF!</v>
      </c>
      <c r="AG488" s="98"/>
    </row>
    <row r="489" spans="1:33" ht="24.75" thickTop="1" thickBot="1" x14ac:dyDescent="0.3">
      <c r="A489" s="2" t="e">
        <f>[1]Sheet1!A489</f>
        <v>#REF!</v>
      </c>
      <c r="B489" s="20" t="s">
        <v>9</v>
      </c>
      <c r="C489" s="14" t="e">
        <f t="shared" ref="C489:C520" si="3529">SUBSTITUTE(SUBSTITUTE(A489,CHAR(10),"")," ","")</f>
        <v>#REF!</v>
      </c>
      <c r="D489" s="1"/>
      <c r="Z489" s="2"/>
      <c r="AG489" s="98"/>
    </row>
    <row r="490" spans="1:33" ht="30" thickTop="1" thickBot="1" x14ac:dyDescent="0.3">
      <c r="A490" s="2" t="e">
        <f>[1]Sheet1!A490</f>
        <v>#REF!</v>
      </c>
      <c r="B490" s="19" t="s">
        <v>10</v>
      </c>
      <c r="C490" s="17" t="e">
        <f t="shared" ref="C490:C521" si="3530">IF(IF(OR((LEN(A490)&gt;LEN(SUBSTITUTE(A490,"R",""))),(LEN(A490)&gt;LEN(SUBSTITUTE(A490,"v",""))),(LEN(A490)&gt;LEN(SUBSTITUTE(A490,"d","")))),"Revenda","Cliente")=IF(OR((LEN(A490)&gt;LEN(SUBSTITUTE(A490,"C",""))),(LEN(A490)&gt;LEN(SUBSTITUTE(A490,"l",""))),(LEN(A490)&gt;LEN(SUBSTITUTE(A490,"i",""))),(LEN(A490)&gt;LEN(SUBSTITUTE(A490,"t","")))),"Cliente","Revenda"),IF(OR((LEN(A490)&gt;LEN(SUBSTITUTE(A490,"R",""))),(LEN(A490)&gt;LEN(SUBSTITUTE(A490,"v",""))),(LEN(A490)&gt;LEN(SUBSTITUTE(A490,"d","")))),"Revenda","Cliente"),"ERRO!")</f>
        <v>#REF!</v>
      </c>
      <c r="D490" s="1"/>
      <c r="E490" s="1"/>
      <c r="J490" s="1"/>
      <c r="K490" s="1"/>
      <c r="L490" s="1"/>
      <c r="Q490" s="1"/>
      <c r="AG490" s="98"/>
    </row>
    <row r="491" spans="1:33" x14ac:dyDescent="0.25">
      <c r="A491" s="2" t="e">
        <f>[1]Sheet1!A491</f>
        <v>#REF!</v>
      </c>
      <c r="B491" s="113" t="s">
        <v>142</v>
      </c>
      <c r="C491" s="114"/>
      <c r="D491" s="111" t="s">
        <v>143</v>
      </c>
      <c r="E491" s="112"/>
      <c r="F491" s="113" t="s">
        <v>144</v>
      </c>
      <c r="G491" s="114"/>
      <c r="H491" s="111" t="s">
        <v>145</v>
      </c>
      <c r="I491" s="112"/>
      <c r="J491" s="113" t="s">
        <v>146</v>
      </c>
      <c r="K491" s="114"/>
      <c r="L491" s="111" t="s">
        <v>147</v>
      </c>
      <c r="M491" s="112"/>
      <c r="N491" s="113" t="s">
        <v>148</v>
      </c>
      <c r="O491" s="114"/>
      <c r="P491" s="111" t="s">
        <v>149</v>
      </c>
      <c r="Q491" s="112"/>
      <c r="R491" s="113" t="s">
        <v>150</v>
      </c>
      <c r="S491" s="114"/>
      <c r="T491" s="111" t="s">
        <v>151</v>
      </c>
      <c r="U491" s="112"/>
      <c r="V491" s="113" t="s">
        <v>2</v>
      </c>
      <c r="W491" s="114"/>
      <c r="Y491" s="2"/>
      <c r="AG491" s="98"/>
    </row>
    <row r="492" spans="1:33" ht="15.75" thickBot="1" x14ac:dyDescent="0.3">
      <c r="A492" s="2" t="e">
        <f>[1]Sheet1!A492</f>
        <v>#REF!</v>
      </c>
      <c r="B492" s="50" t="e">
        <f t="shared" ref="B492" si="3531">MID(A491,N498-3,4)</f>
        <v>#REF!</v>
      </c>
      <c r="C492" s="51" t="e">
        <f t="shared" ref="C492" si="3532">MID(A491,N498+3,5)</f>
        <v>#REF!</v>
      </c>
      <c r="D492" s="53" t="e">
        <f t="shared" ref="D492" si="3533">MID(A492,O498-3,4)</f>
        <v>#REF!</v>
      </c>
      <c r="E492" s="54" t="e">
        <f t="shared" ref="E492" si="3534">MID(A492,O498+3,5)</f>
        <v>#REF!</v>
      </c>
      <c r="F492" s="50" t="e">
        <f t="shared" ref="F492" si="3535">MID(A491,N499-3,4)</f>
        <v>#REF!</v>
      </c>
      <c r="G492" s="51" t="e">
        <f t="shared" ref="G492" si="3536">MID(A491,N499+3,5)</f>
        <v>#REF!</v>
      </c>
      <c r="H492" s="53" t="e">
        <f t="shared" ref="H492" si="3537">MID(A492,O499-3,4)</f>
        <v>#REF!</v>
      </c>
      <c r="I492" s="54" t="e">
        <f t="shared" ref="I492" si="3538">MID(A492,O499+3,5)</f>
        <v>#REF!</v>
      </c>
      <c r="J492" s="50" t="e">
        <f t="shared" ref="J492" si="3539">MID(A491,N500-3,4)</f>
        <v>#REF!</v>
      </c>
      <c r="K492" s="51" t="e">
        <f t="shared" ref="K492" si="3540">MID(A491,N500+3,5)</f>
        <v>#REF!</v>
      </c>
      <c r="L492" s="53" t="e">
        <f t="shared" ref="L492" si="3541">MID(A492,O500-3,4)</f>
        <v>#REF!</v>
      </c>
      <c r="M492" s="54" t="e">
        <f t="shared" ref="M492" si="3542">MID(A492,O500+3,5)</f>
        <v>#REF!</v>
      </c>
      <c r="N492" s="50" t="e">
        <f t="shared" ref="N492" si="3543">MID(A491,N501-3,4)</f>
        <v>#REF!</v>
      </c>
      <c r="O492" s="51" t="e">
        <f t="shared" ref="O492" si="3544">MID(A491,N501+3,5)</f>
        <v>#REF!</v>
      </c>
      <c r="P492" s="53" t="e">
        <f t="shared" ref="P492" si="3545">MID(A492,O501-3,4)</f>
        <v>#REF!</v>
      </c>
      <c r="Q492" s="54" t="e">
        <f t="shared" ref="Q492" si="3546">MID(A492,O501+3,5)</f>
        <v>#REF!</v>
      </c>
      <c r="R492" s="50" t="e">
        <f t="shared" ref="R492" si="3547">MID(A491,N502-3,4)</f>
        <v>#REF!</v>
      </c>
      <c r="S492" s="51" t="e">
        <f t="shared" ref="S492" si="3548">MID(A491,N502+3,5)</f>
        <v>#REF!</v>
      </c>
      <c r="T492" s="53" t="e">
        <f t="shared" ref="T492" si="3549">MID(A492,O502-3,4)</f>
        <v>#REF!</v>
      </c>
      <c r="U492" s="54" t="e">
        <f t="shared" ref="U492" si="3550">MID(A492,O502+3,5)</f>
        <v>#REF!</v>
      </c>
      <c r="V492" s="50" t="e">
        <f t="shared" ref="V492" si="3551">MID(A495,N503-2,3)</f>
        <v>#REF!</v>
      </c>
      <c r="W492" s="51" t="e">
        <f t="shared" ref="W492" si="3552">MID(A495,N503+3,5)</f>
        <v>#REF!</v>
      </c>
      <c r="AG492" s="98"/>
    </row>
    <row r="493" spans="1:33" ht="29.25" thickBot="1" x14ac:dyDescent="0.3">
      <c r="A493" s="2" t="e">
        <f>[1]Sheet1!A493</f>
        <v>#REF!</v>
      </c>
      <c r="B493" s="50" t="e">
        <f t="shared" ref="B493:B524" si="3553">SUBSTITUTE(B492,CHAR(10),"")</f>
        <v>#REF!</v>
      </c>
      <c r="C493" s="52" t="e">
        <f t="shared" ref="C493:C524" si="3554">SUBSTITUTE(SUBSTITUTE(C492,CHAR(10),""),"/"," / ")</f>
        <v>#REF!</v>
      </c>
      <c r="D493" s="50" t="e">
        <f t="shared" ref="D493:V493" si="3555">SUBSTITUTE(D492,CHAR(10),"")</f>
        <v>#REF!</v>
      </c>
      <c r="E493" s="52" t="e">
        <f t="shared" ref="E493:E524" si="3556">SUBSTITUTE(SUBSTITUTE(E492,CHAR(10),""),"/"," / ")</f>
        <v>#REF!</v>
      </c>
      <c r="F493" s="50" t="e">
        <f t="shared" ref="F493:X493" si="3557">SUBSTITUTE(F492,CHAR(10),"")</f>
        <v>#REF!</v>
      </c>
      <c r="G493" s="52" t="e">
        <f t="shared" ref="G493:G524" si="3558">SUBSTITUTE(SUBSTITUTE(G492,CHAR(10),""),"/"," / ")</f>
        <v>#REF!</v>
      </c>
      <c r="H493" s="50" t="e">
        <f t="shared" ref="H493:Z493" si="3559">SUBSTITUTE(H492,CHAR(10),"")</f>
        <v>#REF!</v>
      </c>
      <c r="I493" s="52" t="e">
        <f t="shared" ref="I493:I524" si="3560">SUBSTITUTE(SUBSTITUTE(I492,CHAR(10),""),"/"," / ")</f>
        <v>#REF!</v>
      </c>
      <c r="J493" s="50" t="e">
        <f t="shared" ref="J493:AB493" si="3561">SUBSTITUTE(J492,CHAR(10),"")</f>
        <v>#REF!</v>
      </c>
      <c r="K493" s="52" t="e">
        <f t="shared" ref="K493:K524" si="3562">SUBSTITUTE(SUBSTITUTE(K492,CHAR(10),""),"/"," / ")</f>
        <v>#REF!</v>
      </c>
      <c r="L493" s="50" t="e">
        <f t="shared" ref="L493:AD493" si="3563">SUBSTITUTE(L492,CHAR(10),"")</f>
        <v>#REF!</v>
      </c>
      <c r="M493" s="52" t="e">
        <f t="shared" ref="M493:M524" si="3564">SUBSTITUTE(SUBSTITUTE(M492,CHAR(10),""),"/"," / ")</f>
        <v>#REF!</v>
      </c>
      <c r="N493" s="50" t="e">
        <f t="shared" ref="N493:AF493" si="3565">SUBSTITUTE(N492,CHAR(10),"")</f>
        <v>#REF!</v>
      </c>
      <c r="O493" s="52" t="e">
        <f t="shared" ref="O493:O524" si="3566">SUBSTITUTE(SUBSTITUTE(O492,CHAR(10),""),"/"," / ")</f>
        <v>#REF!</v>
      </c>
      <c r="P493" s="50" t="e">
        <f t="shared" ref="P493:AF493" si="3567">SUBSTITUTE(P492,CHAR(10),"")</f>
        <v>#REF!</v>
      </c>
      <c r="Q493" s="52" t="e">
        <f t="shared" ref="Q493:Q524" si="3568">SUBSTITUTE(SUBSTITUTE(Q492,CHAR(10),""),"/"," / ")</f>
        <v>#REF!</v>
      </c>
      <c r="R493" s="50" t="e">
        <f t="shared" ref="R493:AF493" si="3569">SUBSTITUTE(R492,CHAR(10),"")</f>
        <v>#REF!</v>
      </c>
      <c r="S493" s="52" t="e">
        <f t="shared" ref="S493:S524" si="3570">SUBSTITUTE(SUBSTITUTE(S492,CHAR(10),""),"/"," / ")</f>
        <v>#REF!</v>
      </c>
      <c r="T493" s="50" t="e">
        <f t="shared" ref="T493:AF493" si="3571">SUBSTITUTE(T492,CHAR(10),"")</f>
        <v>#REF!</v>
      </c>
      <c r="U493" s="52" t="e">
        <f t="shared" ref="U493:U524" si="3572">SUBSTITUTE(SUBSTITUTE(U492,CHAR(10),""),"/"," / ")</f>
        <v>#REF!</v>
      </c>
      <c r="V493" s="50" t="e">
        <f t="shared" ref="V493:AF493" si="3573">SUBSTITUTE(V492,CHAR(10),"")</f>
        <v>#REF!</v>
      </c>
      <c r="W493" s="52" t="e">
        <f t="shared" ref="W493:W524" si="3574">SUBSTITUTE(SUBSTITUTE(W492,CHAR(10),""),"/"," / ")</f>
        <v>#REF!</v>
      </c>
      <c r="Y493" s="86" t="s">
        <v>206</v>
      </c>
      <c r="Z493" s="122" t="e">
        <f t="shared" ref="Z493:Z524" si="3575">FIND(",",A494)</f>
        <v>#REF!</v>
      </c>
      <c r="AG493" s="98"/>
    </row>
    <row r="494" spans="1:33" ht="15.75" customHeight="1" thickBot="1" x14ac:dyDescent="0.3">
      <c r="A494" s="2" t="e">
        <f>SUBSTITUTE([1]Sheet1!A494,"/","7")</f>
        <v>#REF!</v>
      </c>
      <c r="B494" s="109" t="str">
        <f>IFERROR(VLOOKUP("*"&amp;Sheet1!B493&amp;" -"&amp;Sheet1!C493&amp;"*",Tabela3[[x]:[c]],1,FALSE),"0% -Sem Serviço")</f>
        <v>0% -Sem Serviço</v>
      </c>
      <c r="C494" s="110"/>
      <c r="D494" s="109" t="str">
        <f>IFERROR(VLOOKUP("*"&amp;Sheet1!D493&amp;" -"&amp;Sheet1!E493&amp;"*",Tabela3[[x]:[c]],1,FALSE),"0% -Sem Serviço")</f>
        <v>0% -Sem Serviço</v>
      </c>
      <c r="E494" s="110"/>
      <c r="F494" s="109" t="str">
        <f>IFERROR(VLOOKUP("*"&amp;Sheet1!F493&amp;" -"&amp;Sheet1!G493&amp;"*",Tabela3[[x]:[c]],1,FALSE),"0% -Sem Serviço")</f>
        <v>0% -Sem Serviço</v>
      </c>
      <c r="G494" s="110"/>
      <c r="H494" s="109" t="str">
        <f>IFERROR(VLOOKUP("*"&amp;Sheet1!H493&amp;" -"&amp;Sheet1!I493&amp;"*",Tabela3[[x]:[c]],1,FALSE),"0% -Sem Serviço")</f>
        <v>0% -Sem Serviço</v>
      </c>
      <c r="I494" s="110"/>
      <c r="J494" s="109" t="str">
        <f>IFERROR(VLOOKUP("*"&amp;Sheet1!J493&amp;" -"&amp;Sheet1!K493&amp;"*",Tabela3[[x]:[c]],1,FALSE),"0% -Sem Serviço")</f>
        <v>0% -Sem Serviço</v>
      </c>
      <c r="K494" s="110"/>
      <c r="L494" s="109" t="str">
        <f>IFERROR(VLOOKUP("*"&amp;Sheet1!L493&amp;" -"&amp;Sheet1!M493&amp;"*",Tabela3[[x]:[c]],1,FALSE),"0% -Sem Serviço")</f>
        <v>0% -Sem Serviço</v>
      </c>
      <c r="M494" s="110"/>
      <c r="N494" s="109" t="str">
        <f>IFERROR(VLOOKUP("*"&amp;Sheet1!N493&amp;" -"&amp;Sheet1!O493&amp;"*",Tabela3[[x]:[c]],1,FALSE),"0% -Sem Serviço")</f>
        <v>0% -Sem Serviço</v>
      </c>
      <c r="O494" s="110"/>
      <c r="P494" s="109" t="str">
        <f>IFERROR(VLOOKUP("*"&amp;Sheet1!P493&amp;" -"&amp;Sheet1!Q493&amp;"*",Tabela3[[x]:[c]],1,FALSE),"0% -Sem Serviço")</f>
        <v>0% -Sem Serviço</v>
      </c>
      <c r="Q494" s="110"/>
      <c r="R494" s="109" t="str">
        <f>IFERROR(VLOOKUP("*"&amp;Sheet1!R493&amp;" -"&amp;Sheet1!S493&amp;"*",Tabela3[[x]:[c]],1,FALSE),"0% -Sem Serviço")</f>
        <v>0% -Sem Serviço</v>
      </c>
      <c r="S494" s="110"/>
      <c r="T494" s="109" t="str">
        <f>IFERROR(VLOOKUP("*"&amp;Sheet1!T493&amp;" -"&amp;Sheet1!U493&amp;"*",Tabela3[[x]:[c]],1,FALSE),"0% -Sem Serviço")</f>
        <v>0% -Sem Serviço</v>
      </c>
      <c r="U494" s="110"/>
      <c r="V494" s="109" t="str">
        <f>IFERROR(VLOOKUP("*"&amp;Sheet1!V493&amp;" -"&amp;Sheet1!W493&amp;"*",Tabela2[[x]:[c]],1,FALSE),"0% -Sem Serviço")</f>
        <v>0% -Sem Serviço</v>
      </c>
      <c r="W494" s="110"/>
      <c r="Y494" s="87" t="e">
        <f t="shared" ref="Y494:Y525" si="3576">MID(A494,1,Z493-1)&amp;""&amp;MID(A494,Z493,3)</f>
        <v>#REF!</v>
      </c>
      <c r="Z494" s="123"/>
      <c r="AG494" s="98"/>
    </row>
    <row r="495" spans="1:33" ht="32.25" thickBot="1" x14ac:dyDescent="0.3">
      <c r="A495" s="2" t="e">
        <f>SUBSTITUTE([1]Sheet1!A495,"/","7")</f>
        <v>#REF!</v>
      </c>
      <c r="B495" s="49" t="s">
        <v>183</v>
      </c>
      <c r="C495" s="48" t="e">
        <f t="shared" ref="C495:C526" si="3577">IF($A$15="Manter",IF(B496=0,"Sem Impressão",IF(IFERROR(FIND("P",B496),0)&gt;0,"Preto",IF(IFERROR(FIND("S",B496),0)&gt;0,"Sem Impressão",IF(IFERROR(FIND("C",B496),0)&gt;0,"Cinza",IF(IFERROR(FIND("V",B496),0)&gt;0,"Vermelho",IF(IFERROR(FIND("A",B496),0)&gt;0,"Azul",IF(IFERROR(FIND("D",B496),0)&gt;0,"Dourado",IF(IFERROR(FIND("B",B496),0)&gt;0,"Branco","Sem Impressão")))))))),$A$15)</f>
        <v>#REF!</v>
      </c>
      <c r="D495" s="47" t="s">
        <v>184</v>
      </c>
      <c r="E495" s="48" t="e">
        <f t="shared" ref="E495:E526" si="3578">IF($A$16="Manter",IF(C496=0,"Sem Impressão",IF(IFERROR(FIND("P",C496),0)&gt;0,"Preto",IF(IFERROR(FIND("S",C496),0)&gt;0,"Sem Impressão",IF(IFERROR(FIND("C",C496),0)&gt;0,"Cinza",IF(IFERROR(FIND("V",C496),0)&gt;0,"Vermelho",IF(IFERROR(FIND("A",C496),0)&gt;0,"Azul",IF(IFERROR(FIND("D",C496),0)&gt;0,"Dourado",IF(IFERROR(FIND("B",C496),0)&gt;0,"Branco","Sem Impressão")))))))),$A$16)</f>
        <v>#REF!</v>
      </c>
      <c r="F495" s="47" t="s">
        <v>185</v>
      </c>
      <c r="G495" s="48" t="e">
        <f t="shared" ref="G495:G526" si="3579">IF($A$17="Manter",IF(D496=0,"Sem Impressão",IF(IFERROR(FIND("P",D496),0)&gt;0,"Preto",IF(IFERROR(FIND("S",D496),0)&gt;0,"Sem Impressão",IF(IFERROR(FIND("C",D496),0)&gt;0,"Cinza",IF(IFERROR(FIND("V",D496),0)&gt;0,"Vermelho",IF(IFERROR(FIND("A",D496),0)&gt;0,"Azul",IF(IFERROR(FIND("D",D496),0)&gt;0,"Dourado",IF(IFERROR(FIND("B",D496),0)&gt;0,"Branco","Sem Impressão")))))))),$A$17)</f>
        <v>#REF!</v>
      </c>
      <c r="H495" s="47" t="s">
        <v>186</v>
      </c>
      <c r="I495" s="48" t="e">
        <f t="shared" ref="I495:I526" si="3580">IF($A$18="Manter",IF(E496=0,"Sem Impressão",IF(IFERROR(FIND("P",E496),0)&gt;0,"Preto",IF(IFERROR(FIND("S",E496),0)&gt;0,"Sem Impressão",IF(IFERROR(FIND("C",E496),0)&gt;0,"Cinza",IF(IFERROR(FIND("V",E496),0)&gt;0,"Vermelho",IF(IFERROR(FIND("A",E496),0)&gt;0,"Azul",IF(IFERROR(FIND("D",E496),0)&gt;0,"Dourado",IF(IFERROR(FIND("B",E496),0)&gt;0,"Branco","Sem Impressão")))))))),$A$18)</f>
        <v>#REF!</v>
      </c>
      <c r="J495" s="47" t="s">
        <v>187</v>
      </c>
      <c r="K495" s="48" t="e">
        <f t="shared" ref="K495:K526" si="3581">IF($A$19="Manter",IF(F496=0,"Sem Impressão",IF(IFERROR(FIND("P",F496),0)&gt;0,"Preto",IF(IFERROR(FIND("S",F496),0)&gt;0,"Sem Impressão",IF(IFERROR(FIND("C",F496),0)&gt;0,"Cinza",IF(IFERROR(FIND("V",F496),0)&gt;0,"Vermelho",IF(IFERROR(FIND("A",F496),0)&gt;0,"Azul",IF(IFERROR(FIND("D",F496),0)&gt;0,"Dourado",IF(IFERROR(FIND("B",F496),0)&gt;0,"Branco","Sem Impressão")))))))),$A$19)</f>
        <v>#REF!</v>
      </c>
      <c r="L495" s="47" t="s">
        <v>188</v>
      </c>
      <c r="M495" s="48" t="e">
        <f t="shared" ref="M495:M526" si="3582">IF($A$20="Manter",IF(G496=0,"Sem Impressão",IF(IFERROR(FIND("P",G496),0)&gt;0,"Preto",IF(IFERROR(FIND("S",G496),0)&gt;0,"Sem Impressão",IF(IFERROR(FIND("C",G496),0)&gt;0,"Cinza",IF(IFERROR(FIND("V",G496),0)&gt;0,"Vermelho",IF(IFERROR(FIND("A",G496),0)&gt;0,"Azul",IF(IFERROR(FIND("D",G496),0)&gt;0,"Dourado",IF(IFERROR(FIND("B",G496),0)&gt;0,"Branco","Sem Impressão")))))))),$A$20)</f>
        <v>#REF!</v>
      </c>
      <c r="N495" s="47" t="s">
        <v>189</v>
      </c>
      <c r="O495" s="48" t="e">
        <f t="shared" ref="O495:O526" si="3583">IF($A$21="Manter",IF(H496=0,"Sem Impressão",IF(IFERROR(FIND("P",H496),0)&gt;0,"Preto",IF(IFERROR(FIND("S",H496),0)&gt;0,"Sem Impressão",IF(IFERROR(FIND("C",H496),0)&gt;0,"Cinza",IF(IFERROR(FIND("V",H496),0)&gt;0,"Vermelho",IF(IFERROR(FIND("A",H496),0)&gt;0,"Azul",IF(IFERROR(FIND("D",H496),0)&gt;0,"Dourado",IF(IFERROR(FIND("B",H496),0)&gt;0,"Branco","Sem Impressão")))))))),$A$21)</f>
        <v>#REF!</v>
      </c>
      <c r="AG495" s="98"/>
    </row>
    <row r="496" spans="1:33" ht="18.75" customHeight="1" thickBot="1" x14ac:dyDescent="0.3">
      <c r="A496" s="2" t="e">
        <f>[1]Sheet1!A496</f>
        <v>#REF!</v>
      </c>
      <c r="B496" s="49" t="e">
        <f>[1]Sheet1!B496</f>
        <v>#REF!</v>
      </c>
      <c r="C496" s="49" t="e">
        <f>[1]Sheet1!C496</f>
        <v>#REF!</v>
      </c>
      <c r="D496" s="49" t="e">
        <f>[1]Sheet1!D496</f>
        <v>#REF!</v>
      </c>
      <c r="E496" s="49" t="e">
        <f>[1]Sheet1!E496</f>
        <v>#REF!</v>
      </c>
      <c r="F496" s="49" t="e">
        <f>[1]Sheet1!F496</f>
        <v>#REF!</v>
      </c>
      <c r="G496" s="49" t="e">
        <f>[1]Sheet1!G496</f>
        <v>#REF!</v>
      </c>
      <c r="H496" s="49" t="e">
        <f>[1]Sheet1!H496</f>
        <v>#REF!</v>
      </c>
      <c r="L496" s="1"/>
      <c r="N496" s="1"/>
      <c r="P496" s="43"/>
      <c r="Q496" s="1"/>
      <c r="R496" s="1" t="s">
        <v>181</v>
      </c>
      <c r="S496" s="100" t="s">
        <v>153</v>
      </c>
      <c r="T496" s="64" t="s">
        <v>7</v>
      </c>
      <c r="U496" s="64" t="s">
        <v>4</v>
      </c>
      <c r="V496" s="65" t="s">
        <v>152</v>
      </c>
      <c r="AG496" s="98"/>
    </row>
    <row r="497" spans="1:33" ht="18.75" customHeight="1" thickBot="1" x14ac:dyDescent="0.3">
      <c r="A497" s="2" t="e">
        <f>[1]Sheet1!A497</f>
        <v>#REF!</v>
      </c>
      <c r="B497" s="43"/>
      <c r="C497" s="83" t="s">
        <v>202</v>
      </c>
      <c r="D497" s="83" t="s">
        <v>203</v>
      </c>
      <c r="E497" s="83" t="s">
        <v>204</v>
      </c>
      <c r="F497" s="84" t="s">
        <v>205</v>
      </c>
      <c r="G497" s="103" t="s">
        <v>155</v>
      </c>
      <c r="H497" s="69" t="s">
        <v>7</v>
      </c>
      <c r="I497" s="69" t="s">
        <v>3</v>
      </c>
      <c r="J497" s="69" t="s">
        <v>4</v>
      </c>
      <c r="K497" s="70" t="s">
        <v>6</v>
      </c>
      <c r="L497" s="94" t="s">
        <v>154</v>
      </c>
      <c r="M497" s="64" t="s">
        <v>139</v>
      </c>
      <c r="N497" s="64" t="s">
        <v>140</v>
      </c>
      <c r="O497" s="65" t="s">
        <v>141</v>
      </c>
      <c r="P497" s="1"/>
      <c r="Q497" s="1"/>
      <c r="R497" s="1"/>
      <c r="S497" s="101"/>
      <c r="T497" s="45">
        <v>1</v>
      </c>
      <c r="U497" s="45" t="e">
        <f t="shared" ref="U497" si="3584">FIND(" ",AD487)</f>
        <v>#REF!</v>
      </c>
      <c r="V497" s="66" t="e">
        <f t="shared" ref="V497" si="3585">FIND(CHAR(10),AD487)</f>
        <v>#REF!</v>
      </c>
      <c r="W497" s="119" t="s">
        <v>200</v>
      </c>
      <c r="X497" s="120"/>
      <c r="Y497" s="120"/>
      <c r="Z497" s="120"/>
      <c r="AA497" s="120"/>
      <c r="AB497" s="121"/>
      <c r="AG497" s="98"/>
    </row>
    <row r="498" spans="1:33" ht="18.75" customHeight="1" thickBot="1" x14ac:dyDescent="0.3">
      <c r="A498" s="2" t="e">
        <f>[1]Sheet1!A498</f>
        <v>#REF!</v>
      </c>
      <c r="B498" s="80" t="s">
        <v>201</v>
      </c>
      <c r="C498" s="81" t="e" cm="1">
        <f t="array" ref="C498">IF(AE499="Manter",IFERROR(IF(SUBSTITUTE(MID($A$10,AB498,AB499-AB498),CHAR(10),"")*1&gt;100,SUBSTITUTE(MID($A$10,AB498,AB499-AB498),CHAR(10),"")*1/100,SUBSTITUTE(MID($A$10,AB498,AB499-AB498),CHAR(10),"")*1),0),IF(AE499="Não",0,IF(AE499="Sim",_xlfn.IFS(AND(C484&gt;0,C484&lt;=22),0.5,AND(C484&gt;22,C484&lt;=32),0.7,AND(C484&gt;32,C484&lt;=40),0.7,AND(C484&gt;40,C484&lt;=50),0.9,C484&gt;50,1.5))))</f>
        <v>#REF!</v>
      </c>
      <c r="D498" s="81">
        <f t="shared" ref="D498" si="3586">IFERROR(IF(SUBSTITUTE(MID($A$10,AB499,AB500-AB499),CHAR(10),"")*1&gt;100,SUBSTITUTE(MID($A$10,AB499,AB500-AB499),CHAR(10),"")*1/100,SUBSTITUTE(MID($A$10,AB499,AB500-AB499),CHAR(10),"")*1),0)</f>
        <v>0</v>
      </c>
      <c r="E498" s="81">
        <f t="shared" ref="E498" si="3587">IFERROR(IF(SUBSTITUTE(MID($A$10,AB500,AB501-AB500),CHAR(10),"")*1&gt;100,SUBSTITUTE(MID($A$10,AB500,AB501-AB500),CHAR(10),"")*1/100,SUBSTITUTE(MID($A$10,AB500,AB501-AB500),CHAR(10),"")*1),0)</f>
        <v>0</v>
      </c>
      <c r="F498" s="82">
        <f t="shared" ref="F498" si="3588">IFERROR(IF(SUBSTITUTE(TRIM(MID($A$10,AB501,AB502-AB501)),CHAR(10),"")*1&gt;100,SUBSTITUTE(TRIM(MID($A$10,AB501,AB502-AB501)),CHAR(10),"")*1/100,SUBSTITUTE(TRIM(MID($A$10,AB501,AB502-AB501)),CHAR(10),"")*1),0)</f>
        <v>0</v>
      </c>
      <c r="G498" s="104"/>
      <c r="H498" s="44">
        <v>1</v>
      </c>
      <c r="I498" s="44" t="e">
        <f t="shared" ref="I498" si="3589">FIND(CHAR(10),A486)</f>
        <v>#REF!</v>
      </c>
      <c r="J498" s="44" t="e">
        <f t="shared" ref="J498" si="3590">FIND(" ",A486)</f>
        <v>#REF!</v>
      </c>
      <c r="K498" s="71"/>
      <c r="L498" s="95"/>
      <c r="M498" s="45">
        <v>1</v>
      </c>
      <c r="N498" s="45" t="e">
        <f t="shared" ref="N498" si="3591">FIND("%",A491)</f>
        <v>#REF!</v>
      </c>
      <c r="O498" s="66" t="e">
        <f t="shared" ref="O498" si="3592">FIND("%",A492)</f>
        <v>#REF!</v>
      </c>
      <c r="P498" s="106" t="s">
        <v>182</v>
      </c>
      <c r="Q498" s="74">
        <v>1</v>
      </c>
      <c r="R498" s="75" t="e">
        <f t="shared" ref="R498" si="3593">FIND(CHAR(10),A495,FIND(CHAR(10),A495)+1)</f>
        <v>#REF!</v>
      </c>
      <c r="S498" s="101"/>
      <c r="T498" s="45">
        <v>2</v>
      </c>
      <c r="U498" s="45" t="e">
        <f t="shared" ref="U498" si="3594">FIND(" ",AD487,FIND(" ",AD487)+1)</f>
        <v>#REF!</v>
      </c>
      <c r="V498" s="66" t="e">
        <f t="shared" ref="V498" si="3595">FIND(CHAR(10),AD487,FIND(CHAR(10),AD487)+1)</f>
        <v>#REF!</v>
      </c>
      <c r="W498" s="78"/>
      <c r="X498" s="46"/>
      <c r="Y498" s="46"/>
      <c r="Z498" s="46"/>
      <c r="AA498" s="46"/>
      <c r="AB498" s="54">
        <v>1</v>
      </c>
      <c r="AC498" s="64"/>
      <c r="AD498" s="64" t="s">
        <v>210</v>
      </c>
      <c r="AE498" s="64" t="s">
        <v>211</v>
      </c>
      <c r="AG498" s="98"/>
    </row>
    <row r="499" spans="1:33" ht="18.75" customHeight="1" thickBot="1" x14ac:dyDescent="0.3">
      <c r="A499" s="2" t="e">
        <f>[1]Sheet1!A499</f>
        <v>#REF!</v>
      </c>
      <c r="B499" s="100" t="s">
        <v>156</v>
      </c>
      <c r="C499" s="64" t="s">
        <v>0</v>
      </c>
      <c r="D499" s="64" t="s">
        <v>1</v>
      </c>
      <c r="E499" s="64"/>
      <c r="F499" s="65" t="s">
        <v>2</v>
      </c>
      <c r="G499" s="104"/>
      <c r="H499" s="44">
        <v>2</v>
      </c>
      <c r="I499" s="44" t="e">
        <f t="shared" ref="I499" si="3596">FIND(CHAR(10),A486,FIND(CHAR(10),A486)+1)</f>
        <v>#REF!</v>
      </c>
      <c r="J499" s="44" t="e">
        <f t="shared" ref="J499" si="3597">FIND(" ",A486,FIND(" ",A486)+1)</f>
        <v>#REF!</v>
      </c>
      <c r="K499" s="71" t="e">
        <f t="shared" ref="K499" si="3598">MID(A486,I499,I500-I499)</f>
        <v>#REF!</v>
      </c>
      <c r="L499" s="95"/>
      <c r="M499" s="45">
        <v>2</v>
      </c>
      <c r="N499" s="45" t="e">
        <f t="shared" ref="N499" si="3599">FIND("%",A491,FIND("%",A491)+1)</f>
        <v>#REF!</v>
      </c>
      <c r="O499" s="66" t="e">
        <f t="shared" ref="O499" si="3600">FIND("%",A492,FIND("%",A492)+1)</f>
        <v>#REF!</v>
      </c>
      <c r="P499" s="107"/>
      <c r="Q499" s="46">
        <v>2</v>
      </c>
      <c r="R499" s="54" t="e">
        <f t="shared" ref="R499" si="3601">FIND(CHAR(10),A495,FIND(CHAR(10),A495,FIND(CHAR(10),A495,FIND(CHAR(10),A495)+1)+1)+1)</f>
        <v>#REF!</v>
      </c>
      <c r="S499" s="101"/>
      <c r="T499" s="45">
        <v>3</v>
      </c>
      <c r="U499" s="45" t="e">
        <f t="shared" ref="U499" si="3602">FIND(" ",AD487,FIND(" ",AD487,FIND(" ",AD487)+1)+1)</f>
        <v>#REF!</v>
      </c>
      <c r="V499" s="66" t="e">
        <f t="shared" ref="V499" si="3603">FIND(CHAR(10),AD487,FIND(CHAR(10),AD487,FIND(CHAR(10),AD487)+1)+1)</f>
        <v>#REF!</v>
      </c>
      <c r="W499" s="78">
        <v>1</v>
      </c>
      <c r="X499" s="46" t="e">
        <f t="shared" ref="X499" si="3604">FIND(CHAR(10),A493)</f>
        <v>#REF!</v>
      </c>
      <c r="Y499" s="46" t="e">
        <f t="shared" ref="Y499" si="3605">X499</f>
        <v>#REF!</v>
      </c>
      <c r="Z499" s="46" t="e">
        <f t="shared" ref="Z499" si="3606">IF(Y499=Z498,"Não","Sim")</f>
        <v>#REF!</v>
      </c>
      <c r="AA499" s="46">
        <f t="shared" ref="AA499" si="3607">Z503-3</f>
        <v>-3</v>
      </c>
      <c r="AB499" s="54">
        <f t="shared" ref="AB499:AB500" si="3608">IFERROR(_xlfn.XLOOKUP(AA499,$W$16:$W$20,$Y$16:$Y$20),1)</f>
        <v>1</v>
      </c>
      <c r="AC499" s="64" t="s">
        <v>202</v>
      </c>
      <c r="AD499" s="64" t="e">
        <f>[1]Sheet1!$A$55</f>
        <v>#REF!</v>
      </c>
      <c r="AE499" s="64" t="e">
        <f>[1]Sheet1!$A$59</f>
        <v>#REF!</v>
      </c>
      <c r="AG499" s="98"/>
    </row>
    <row r="500" spans="1:33" ht="18.75" customHeight="1" thickBot="1" x14ac:dyDescent="0.3">
      <c r="A500" s="2" t="e">
        <f>[1]Sheet1!A500</f>
        <v>#REF!</v>
      </c>
      <c r="B500" s="101"/>
      <c r="C500" s="45" t="e">
        <f t="shared" ref="C500" si="3609">LEFT(A484,SEARCH(" ",A484))</f>
        <v>#REF!</v>
      </c>
      <c r="D500" s="45" t="e">
        <f t="shared" ref="D500:D531" si="3610">SUBSTITUTE(SUBSTITUTE(SUBSTITUTE(LEFT(C501,SEARCH(" ",C501)),".",",")," ",""),CHAR(10),"")*1</f>
        <v>#REF!</v>
      </c>
      <c r="E500" s="45"/>
      <c r="F500" s="66" t="e">
        <f t="shared" ref="F500:F531" si="3611">FIND(CHAR(10),C501)</f>
        <v>#REF!</v>
      </c>
      <c r="G500" s="104"/>
      <c r="H500" s="44">
        <v>3</v>
      </c>
      <c r="I500" s="44" t="e">
        <f t="shared" ref="I500" si="3612">FIND(CHAR(10),A486,FIND(CHAR(10),A486,FIND(CHAR(10),A486)+1)+1)</f>
        <v>#REF!</v>
      </c>
      <c r="J500" s="44" t="e">
        <f t="shared" ref="J500" si="3613">FIND(" ",A486,FIND(" ",A486,FIND(" ",A486)+1)+1)</f>
        <v>#REF!</v>
      </c>
      <c r="K500" s="71" t="e">
        <f t="shared" ref="K500:K531" si="3614">FIND(" ",K499)</f>
        <v>#REF!</v>
      </c>
      <c r="L500" s="95"/>
      <c r="M500" s="45">
        <v>3</v>
      </c>
      <c r="N500" s="45" t="e">
        <f t="shared" ref="N500" si="3615">FIND("%",A491,FIND("%",A491,FIND("%",A491)+1)+1)</f>
        <v>#REF!</v>
      </c>
      <c r="O500" s="66" t="e">
        <f t="shared" ref="O500" si="3616">FIND("%",A492,FIND("%",A492,FIND("%",A492)+1)+1)</f>
        <v>#REF!</v>
      </c>
      <c r="P500" s="107"/>
      <c r="Q500" s="46">
        <v>3</v>
      </c>
      <c r="R500" s="54" t="e">
        <f t="shared" ref="R500" si="3617">FIND(CHAR(10),A495,FIND(CHAR(10),A495,FIND(CHAR(10),A495,FIND(CHAR(10),A495,FIND(CHAR(10),A495,FIND(CHAR(10),A495)+1)+1)+1)+1)+1)</f>
        <v>#REF!</v>
      </c>
      <c r="S500" s="101"/>
      <c r="T500" s="45">
        <v>4</v>
      </c>
      <c r="U500" s="45" t="e">
        <f t="shared" ref="U500" si="3618">FIND(" ",AD487,FIND(" ",AD487,FIND(" ",AD487,FIND(" ",AD487)+1)+1)+1)</f>
        <v>#REF!</v>
      </c>
      <c r="V500" s="66" t="e">
        <f t="shared" ref="V500" si="3619">FIND(CHAR(10),AD487,FIND(CHAR(10),AD487,FIND(CHAR(10),AD487,FIND(CHAR(10),AD487)+1)+1)+1)</f>
        <v>#REF!</v>
      </c>
      <c r="W500" s="78">
        <v>2</v>
      </c>
      <c r="X500" s="46" t="e">
        <f t="shared" ref="X500" si="3620">FIND(CHAR(10),A493,X499+1)</f>
        <v>#REF!</v>
      </c>
      <c r="Y500" s="46" t="e">
        <f t="shared" ref="Y500" si="3621">IFERROR(X500,X499)</f>
        <v>#REF!</v>
      </c>
      <c r="Z500" s="46" t="e">
        <f t="shared" ref="Z500:Z502" si="3622">IF(Y500=Y499,"Não","Sim")</f>
        <v>#REF!</v>
      </c>
      <c r="AA500" s="46">
        <f t="shared" ref="AA500" si="3623">Z503-2</f>
        <v>-2</v>
      </c>
      <c r="AB500" s="54">
        <f t="shared" si="3608"/>
        <v>1</v>
      </c>
      <c r="AC500" s="64" t="s">
        <v>207</v>
      </c>
      <c r="AD500" s="64" t="e">
        <f>[1]Sheet1!$A$56</f>
        <v>#REF!</v>
      </c>
      <c r="AE500" s="64" t="e">
        <f>[1]Sheet1!$A$60</f>
        <v>#REF!</v>
      </c>
      <c r="AG500" s="98"/>
    </row>
    <row r="501" spans="1:33" ht="18.75" customHeight="1" thickBot="1" x14ac:dyDescent="0.3">
      <c r="A501" s="2" t="e">
        <f>[1]Sheet1!A501</f>
        <v>#REF!</v>
      </c>
      <c r="B501" s="101"/>
      <c r="C501" s="45" t="e">
        <f t="shared" ref="C501" si="3624">TRIM(MID(A484,LEN(C500),50))</f>
        <v>#REF!</v>
      </c>
      <c r="D501" s="45" t="e">
        <f t="shared" ref="D501:D532" si="3625">D500+1-1</f>
        <v>#REF!</v>
      </c>
      <c r="E501" s="45"/>
      <c r="F501" s="66" t="e">
        <f t="shared" ref="F501" si="3626">TRIM(MID(C501,LEN(F503),F500-LEN(D501)))</f>
        <v>#REF!</v>
      </c>
      <c r="G501" s="104"/>
      <c r="H501" s="44">
        <v>4</v>
      </c>
      <c r="I501" s="44" t="e">
        <f t="shared" ref="I501" si="3627">FIND(CHAR(10),A486,FIND(CHAR(10),A486,FIND(CHAR(10),A486,FIND(CHAR(10),A486)+1)+1)+1)</f>
        <v>#REF!</v>
      </c>
      <c r="J501" s="44" t="e">
        <f t="shared" ref="J501" si="3628">FIND(" ",A486,FIND(" ",A486,FIND(" ",A486,FIND(" ",A486)+1)+1)+1)</f>
        <v>#REF!</v>
      </c>
      <c r="K501" s="71"/>
      <c r="L501" s="95"/>
      <c r="M501" s="45">
        <v>4</v>
      </c>
      <c r="N501" s="45" t="e">
        <f t="shared" ref="N501" si="3629">FIND("%",A491,FIND("%",A491,FIND("%",A491,FIND("%",A491)+1)+1)+1)</f>
        <v>#REF!</v>
      </c>
      <c r="O501" s="66" t="e">
        <f t="shared" ref="O501" si="3630">FIND("%",A492,FIND("%",A492,FIND("%",A492,FIND("%",A492)+1)+1)+1)</f>
        <v>#REF!</v>
      </c>
      <c r="P501" s="107"/>
      <c r="Q501" s="46">
        <v>4</v>
      </c>
      <c r="R501" s="54" t="e">
        <f t="shared" ref="R501" si="3631">FIND(CHAR(10),A495,FIND(CHAR(10),A495,FIND(CHAR(10),A495,FIND(CHAR(10),A495,FIND(CHAR(10),A495,FIND(CHAR(10),A495,FIND(CHAR(10),A495,FIND(CHAR(10),A495)+1)+1)+1)+1)+1)+1)+1)</f>
        <v>#REF!</v>
      </c>
      <c r="S501" s="101"/>
      <c r="T501" s="45">
        <v>5</v>
      </c>
      <c r="U501" s="45" t="e">
        <f t="shared" ref="U501" si="3632">FIND(" ",AD487,FIND(" ",AD487,FIND(" ",AD487,FIND(" ",AD487,FIND(" ",AD487)+1)+1)+1)+1)</f>
        <v>#REF!</v>
      </c>
      <c r="V501" s="66" t="e">
        <f t="shared" ref="V501" si="3633">FIND(CHAR(10),AD487,FIND(CHAR(10),AD487,FIND(CHAR(10),AD487,FIND(CHAR(10),AD487,FIND(CHAR(10),AD487)+1)+1)+1)+1)</f>
        <v>#REF!</v>
      </c>
      <c r="W501" s="78">
        <v>3</v>
      </c>
      <c r="X501" s="46" t="e">
        <f t="shared" ref="X501" si="3634">FIND(CHAR(10),A493,X500+1)</f>
        <v>#REF!</v>
      </c>
      <c r="Y501" s="46" t="e">
        <f t="shared" ref="Y501" si="3635">IFERROR(X501,IFERROR(X500,X499))</f>
        <v>#REF!</v>
      </c>
      <c r="Z501" s="46" t="e">
        <f t="shared" si="3622"/>
        <v>#REF!</v>
      </c>
      <c r="AA501" s="46">
        <f t="shared" ref="AA501" si="3636">Z503-1</f>
        <v>-1</v>
      </c>
      <c r="AB501" s="54" t="e">
        <f t="shared" ref="AB501:AB502" si="3637">_xlfn.XLOOKUP(AA501,$W$16:$W$20,$Y$16:$Y$20)</f>
        <v>#N/A</v>
      </c>
      <c r="AC501" s="64" t="s">
        <v>208</v>
      </c>
      <c r="AD501" s="64" t="e">
        <f>[1]Sheet1!$A$57</f>
        <v>#REF!</v>
      </c>
      <c r="AE501" s="64" t="e">
        <f>[1]Sheet1!$A$61</f>
        <v>#REF!</v>
      </c>
      <c r="AG501" s="98"/>
    </row>
    <row r="502" spans="1:33" ht="18.75" customHeight="1" x14ac:dyDescent="0.25">
      <c r="A502" s="2" t="e">
        <f>[1]Sheet1!A502</f>
        <v>#REF!</v>
      </c>
      <c r="B502" s="101"/>
      <c r="C502" s="45" t="e">
        <f t="shared" ref="C502" si="3638">SUBSTITUTE(SUBSTITUTE(SUBSTITUTE(C500,CHAR(10),"")," ",""),".",",")*1</f>
        <v>#REF!</v>
      </c>
      <c r="D502" s="45"/>
      <c r="E502" s="45"/>
      <c r="F502" s="66" t="e">
        <f t="shared" ref="F502:F533" si="3639">SUBSTITUTE(SUBSTITUTE(SUBSTITUTE(F501,CHAR(10),"")," ",""),".",",")*1</f>
        <v>#REF!</v>
      </c>
      <c r="G502" s="104"/>
      <c r="H502" s="44">
        <v>5</v>
      </c>
      <c r="I502" s="44" t="e">
        <f t="shared" ref="I502" si="3640">FIND(CHAR(10),A486,FIND(CHAR(10),A486,FIND(CHAR(10),A486,FIND(CHAR(10),A486,FIND(CHAR(10),A486)+1)+1)+1)+1)</f>
        <v>#REF!</v>
      </c>
      <c r="J502" s="44" t="e">
        <f t="shared" ref="J502" si="3641">FIND(" ",A486,FIND(" ",A486,FIND(" ",A486,FIND(" ",A486,FIND(" ",A486)+1)+1)+1)+1)</f>
        <v>#REF!</v>
      </c>
      <c r="K502" s="71"/>
      <c r="L502" s="96"/>
      <c r="M502" s="45">
        <v>5</v>
      </c>
      <c r="N502" s="45" t="e">
        <f t="shared" ref="N502" si="3642">FIND("%",A491,FIND("%",A491,FIND("%",A491,FIND("%",A491,FIND("%",A491)+1)+1)+1)+1)</f>
        <v>#REF!</v>
      </c>
      <c r="O502" s="66" t="e">
        <f t="shared" ref="O502" si="3643">FIND("%",A492,FIND("%",A492,FIND("%",A492,FIND("%",A492,FIND("%",A492)+1)+1)+1)+1)</f>
        <v>#REF!</v>
      </c>
      <c r="P502" s="107"/>
      <c r="Q502" s="46">
        <v>5</v>
      </c>
      <c r="R502" s="54" t="e">
        <f t="shared" ref="R502" si="3644">FIND(CHAR(10),A495,FIND(CHAR(10),A495,FIND(CHAR(10),A495,FIND(CHAR(10),A495,FIND(CHAR(10),A495,FIND(CHAR(10),A495,FIND(CHAR(10),A495,FIND(CHAR(10),A495,FIND(CHAR(10),A495,FIND(CHAR(10),A495)+1)+1)+1)+1)+1)+1)+1)+1)+1)</f>
        <v>#REF!</v>
      </c>
      <c r="S502" s="101"/>
      <c r="T502" s="45">
        <v>6</v>
      </c>
      <c r="U502" s="45" t="e">
        <f t="shared" ref="U502" si="3645">FIND(" ",AD487,FIND(" ",AD487,FIND(" ",AD487,FIND(" ",AD487,FIND(" ",AD487,FIND(" ",AD487)+1)+1)+1)+1)+1)</f>
        <v>#REF!</v>
      </c>
      <c r="V502" s="66" t="e">
        <f t="shared" ref="V502" si="3646">FIND(CHAR(10),AD487,FIND(CHAR(10),AD487,FIND(CHAR(10),AD487,FIND(CHAR(10),AD487,FIND(CHAR(10),AD487,FIND(CHAR(10),AD487)+1)+1)+1)+1)+1)</f>
        <v>#REF!</v>
      </c>
      <c r="W502" s="78">
        <v>4</v>
      </c>
      <c r="X502" s="46" t="e">
        <f t="shared" ref="X502" si="3647">FIND(CHAR(10),A493,X501+1)</f>
        <v>#REF!</v>
      </c>
      <c r="Y502" s="46" t="e">
        <f t="shared" ref="Y502" si="3648">IFERROR(X503,IFERROR(X502,IFERROR(X501,IFERROR(X500,X499))))</f>
        <v>#REF!</v>
      </c>
      <c r="Z502" s="46" t="e">
        <f t="shared" si="3622"/>
        <v>#REF!</v>
      </c>
      <c r="AA502" s="46">
        <f t="shared" ref="AA502:AA533" si="3649">Z503</f>
        <v>0</v>
      </c>
      <c r="AB502" s="54" t="e">
        <f t="shared" si="3637"/>
        <v>#N/A</v>
      </c>
      <c r="AC502" s="64" t="s">
        <v>209</v>
      </c>
      <c r="AD502" s="64" t="e">
        <f>[1]Sheet1!$A$58</f>
        <v>#REF!</v>
      </c>
      <c r="AE502" s="64" t="e">
        <f>[1]Sheet1!$A$62</f>
        <v>#REF!</v>
      </c>
      <c r="AG502" s="98"/>
    </row>
    <row r="503" spans="1:33" ht="18.75" customHeight="1" thickBot="1" x14ac:dyDescent="0.3">
      <c r="A503" s="2" t="e">
        <f>[1]Sheet1!A503</f>
        <v>#REF!</v>
      </c>
      <c r="B503" s="102"/>
      <c r="C503" s="67"/>
      <c r="D503" s="67"/>
      <c r="E503" s="67"/>
      <c r="F503" s="68" t="e">
        <f t="shared" ref="F503" si="3650">LEFT(C501,SEARCH(" ",C501))</f>
        <v>#REF!</v>
      </c>
      <c r="G503" s="105"/>
      <c r="H503" s="72">
        <v>6</v>
      </c>
      <c r="I503" s="72" t="e">
        <f t="shared" ref="I503" si="3651">LEN(A486)</f>
        <v>#REF!</v>
      </c>
      <c r="J503" s="72"/>
      <c r="K503" s="73"/>
      <c r="L503" s="91" t="s">
        <v>2</v>
      </c>
      <c r="M503" s="92" t="s">
        <v>230</v>
      </c>
      <c r="N503" s="92" t="e">
        <f t="shared" ref="N503" si="3652">FIND("%",A495)</f>
        <v>#REF!</v>
      </c>
      <c r="O503" s="93"/>
      <c r="P503" s="108"/>
      <c r="Q503" s="76">
        <v>6</v>
      </c>
      <c r="R503" s="77" t="e">
        <f t="shared" ref="R503" si="3653">FIND(CHAR(10),A495,FIND(CHAR(10),A495,FIND(CHAR(10),A495,FIND(CHAR(10),A495,FIND(CHAR(10),A495,FIND(CHAR(10),A495,FIND(CHAR(10),A495,FIND(CHAR(10),A495,FIND(CHAR(10),A495,FIND(CHAR(10),A495,FIND(CHAR(10),A495)+1)+1)+1)+1)+1)+1)+1)+1)+1)+1)</f>
        <v>#REF!</v>
      </c>
      <c r="S503" s="102"/>
      <c r="T503" s="67">
        <v>7</v>
      </c>
      <c r="U503" s="67" t="e">
        <f t="shared" ref="U503" si="3654">FIND(" ",AD487,FIND(" ",AD487,FIND(" ",AD487,FIND(" ",AD487,FIND(" ",AD487,FIND(" ",AD487,FIND(" ",AD487)+1)+1)+1)+1)+1)+1)</f>
        <v>#REF!</v>
      </c>
      <c r="V503" s="68" t="e">
        <f t="shared" ref="V503" si="3655">FIND(CHAR(10),AD487,FIND(CHAR(10),AD487,FIND(CHAR(10),AD487,FIND(CHAR(10),AD487,FIND(CHAR(10),AD487,FIND(CHAR(10),AD487,FIND(CHAR(10),AD487)+1)+1)+1)+1)+1)+1)</f>
        <v>#REF!</v>
      </c>
      <c r="W503" s="79">
        <v>5</v>
      </c>
      <c r="X503" s="76" t="e">
        <f t="shared" ref="X503" si="3656">FIND(CHAR(10),A493,X502+1)</f>
        <v>#REF!</v>
      </c>
      <c r="Y503" s="76"/>
      <c r="Z503" s="76">
        <f t="shared" ref="Z503" si="3657">COUNTIF(Z499:Z502,"SIM")</f>
        <v>0</v>
      </c>
      <c r="AA503" s="76"/>
      <c r="AB503" s="77"/>
      <c r="AG503" s="98"/>
    </row>
    <row r="504" spans="1:33" ht="15.75" thickBot="1" x14ac:dyDescent="0.3">
      <c r="A504" s="2" t="e">
        <f>[1]Sheet1!A504</f>
        <v>#REF!</v>
      </c>
      <c r="B504" s="4"/>
      <c r="C504" s="4"/>
      <c r="D504" s="4"/>
      <c r="E504" s="21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21"/>
      <c r="Q504" s="4"/>
      <c r="R504" s="4"/>
      <c r="S504" s="4"/>
      <c r="T504" s="4"/>
      <c r="U504" s="4"/>
      <c r="V504" s="5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99"/>
    </row>
    <row r="505" spans="1:33" ht="24.75" thickTop="1" thickBot="1" x14ac:dyDescent="0.3">
      <c r="A505" s="2" t="e">
        <f>[1]Sheet1!A505</f>
        <v>#REF!</v>
      </c>
      <c r="B505" s="18" t="s">
        <v>0</v>
      </c>
      <c r="C505" s="16" t="e">
        <f t="shared" ref="C505" si="3658">IF(C523&gt;100,C523/10,C523)</f>
        <v>#REF!</v>
      </c>
      <c r="D505" s="15" t="s">
        <v>1</v>
      </c>
      <c r="E505" s="16" t="e">
        <f t="shared" ref="E505" si="3659">IF(D522&gt;100,D522/10,D522)</f>
        <v>#REF!</v>
      </c>
      <c r="F505" s="13" t="s">
        <v>2</v>
      </c>
      <c r="G505" s="14" t="e">
        <f t="shared" ref="G505" si="3660">IF(F523&gt;10,F523/10,F523)</f>
        <v>#REF!</v>
      </c>
      <c r="H505" s="3"/>
      <c r="I505" s="3"/>
      <c r="J505" s="3"/>
      <c r="K505" s="3"/>
      <c r="L505" s="3"/>
      <c r="M505" s="3"/>
      <c r="N505" s="3"/>
      <c r="O505" s="3"/>
      <c r="R505" s="3"/>
      <c r="S505" s="3"/>
      <c r="T505" s="3"/>
      <c r="U505" s="3"/>
      <c r="AG505" s="97">
        <v>25</v>
      </c>
    </row>
    <row r="506" spans="1:33" ht="30" thickTop="1" thickBot="1" x14ac:dyDescent="0.3">
      <c r="A506" s="2" t="e">
        <f>[1]Sheet1!A506</f>
        <v>#REF!</v>
      </c>
      <c r="B506" s="19" t="s">
        <v>5</v>
      </c>
      <c r="C506" s="63" t="e">
        <f t="shared" ref="C506:C537" si="3661">SUBSTITUTE(SUBSTITUTE(A506,CHAR(10),"")," ","")</f>
        <v>#REF!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R506" s="1"/>
      <c r="S506" s="1"/>
      <c r="T506" s="1"/>
      <c r="U506" s="1"/>
      <c r="AG506" s="98"/>
    </row>
    <row r="507" spans="1:33" ht="16.5" thickTop="1" thickBot="1" x14ac:dyDescent="0.3">
      <c r="A507" s="2" t="e">
        <f>[1]Sheet1!A507</f>
        <v>#REF!</v>
      </c>
      <c r="B507" s="22" t="s">
        <v>158</v>
      </c>
      <c r="C507" s="56" t="e">
        <f t="shared" ref="C507" si="3662">SUBSTITUTE(SUBSTITUTE(MID(A507,1,J519-1),CHAR(10),"")," ","")</f>
        <v>#REF!</v>
      </c>
      <c r="D507" s="23" t="s">
        <v>159</v>
      </c>
      <c r="E507" s="55" t="e">
        <f t="shared" ref="E507" si="3663">SUBSTITUTE(SUBSTITUTE(MID(A507,J519,I519-J519),CHAR(10),"")," ","")</f>
        <v>#REF!</v>
      </c>
      <c r="F507" s="6" t="s">
        <v>160</v>
      </c>
      <c r="G507" s="7" t="e">
        <f t="shared" ref="G507" si="3664">SUBSTITUTE(SUBSTITUTE(MID(A507,I519,J520-I519),CHAR(10),"")," ","")</f>
        <v>#REF!</v>
      </c>
      <c r="H507" s="9" t="s">
        <v>161</v>
      </c>
      <c r="I507" s="10" t="e">
        <f t="shared" ref="I507" si="3665">SUBSTITUTE(SUBSTITUTE(MID(A507,J520,I520-J520),CHAR(10),"")," ","")</f>
        <v>#REF!</v>
      </c>
      <c r="J507" s="6" t="s">
        <v>162</v>
      </c>
      <c r="K507" s="11" t="e">
        <f t="shared" ref="K507" si="3666">SUBSTITUTE(SUBSTITUTE(MID(A507,I520,J521-I520),CHAR(10),"")," ","")</f>
        <v>#REF!</v>
      </c>
      <c r="L507" s="8" t="s">
        <v>164</v>
      </c>
      <c r="M507" s="10" t="e">
        <f t="shared" ref="M507" si="3667">SUBSTITUTE(SUBSTITUTE(MID(K520,K521,6),CHAR(10),"")," ","")</f>
        <v>#REF!</v>
      </c>
      <c r="N507" s="6" t="s">
        <v>165</v>
      </c>
      <c r="O507" s="11" t="e">
        <f t="shared" ref="O507" si="3668">SUBSTITUTE(SUBSTITUTE(MID(A507,I521,J522-I521),CHAR(10),"")," ","")</f>
        <v>#REF!</v>
      </c>
      <c r="P507" s="8" t="s">
        <v>166</v>
      </c>
      <c r="Q507" s="12" t="e">
        <f t="shared" ref="Q507" si="3669">SUBSTITUTE(SUBSTITUTE(MID(A507,J522,I522-J522),CHAR(10),"")," ","")</f>
        <v>#REF!</v>
      </c>
      <c r="R507" s="6" t="s">
        <v>167</v>
      </c>
      <c r="S507" s="11" t="e">
        <f t="shared" ref="S507" si="3670">SUBSTITUTE(SUBSTITUTE(MID(A507,I522,J523-I522),CHAR(10),"")," ","")</f>
        <v>#REF!</v>
      </c>
      <c r="T507" s="8" t="s">
        <v>168</v>
      </c>
      <c r="U507" s="12" t="e">
        <f t="shared" ref="U507" si="3671">SUBSTITUTE(SUBSTITUTE(MID(A507,J523,I523-J523),CHAR(10),"")," ","")</f>
        <v>#REF!</v>
      </c>
      <c r="AG507" s="98"/>
    </row>
    <row r="508" spans="1:33" ht="106.5" customHeight="1" thickTop="1" thickBot="1" x14ac:dyDescent="0.3">
      <c r="A508" s="2" t="e">
        <f>[1]Sheet1!A508</f>
        <v>#REF!</v>
      </c>
      <c r="B508" s="61" t="s">
        <v>157</v>
      </c>
      <c r="C508" s="62">
        <f t="shared" ref="C508" si="3672">IFERROR(SUBSTITUTE(SUBSTITUTE(MID(AD508,1,U518-1),CHAR(10),"")," ","")*1,0)</f>
        <v>0</v>
      </c>
      <c r="D508" s="59" t="s">
        <v>169</v>
      </c>
      <c r="E508" s="60">
        <f t="shared" ref="E508" si="3673">IFERROR(SUBSTITUTE(SUBSTITUTE(MID(AD508,U518,V518-U518),CHAR(10),"")," ","")*1,0)</f>
        <v>0</v>
      </c>
      <c r="F508" s="57" t="s">
        <v>170</v>
      </c>
      <c r="G508" s="35">
        <f t="shared" ref="G508" si="3674">IFERROR(SUBSTITUTE(SUBSTITUTE(MID(AD508,V518,U519-V518),CHAR(10),"")," ","")*1,0)</f>
        <v>0</v>
      </c>
      <c r="H508" s="26" t="s">
        <v>171</v>
      </c>
      <c r="I508" s="27">
        <f t="shared" ref="I508" si="3675">IFERROR(SUBSTITUTE(SUBSTITUTE(MID(AD508,U519,V519-U519),CHAR(10),"")," ","")*1,0)</f>
        <v>0</v>
      </c>
      <c r="J508" s="28" t="s">
        <v>172</v>
      </c>
      <c r="K508" s="36">
        <f t="shared" ref="K508" si="3676">IFERROR(SUBSTITUTE(SUBSTITUTE(MID(AD508,V519,U520-V519),CHAR(10),"")," ","")*1,0)</f>
        <v>0</v>
      </c>
      <c r="L508" s="37" t="s">
        <v>173</v>
      </c>
      <c r="M508" s="38">
        <f t="shared" ref="M508" si="3677">IFERROR(SUBSTITUTE(SUBSTITUTE(MID(AD508,U520,V520-U520),CHAR(10),"")," ","")*1,0)</f>
        <v>0</v>
      </c>
      <c r="N508" s="28" t="s">
        <v>163</v>
      </c>
      <c r="O508" s="25">
        <f t="shared" ref="O508" si="3678">IFERROR(SUBSTITUTE(SUBSTITUTE(MID(AD508,V520,U521-V520),CHAR(10),"")," ","")*1,0)</f>
        <v>0</v>
      </c>
      <c r="P508" s="39" t="s">
        <v>174</v>
      </c>
      <c r="Q508" s="40">
        <f t="shared" ref="Q508" si="3679">IFERROR(SUBSTITUTE(SUBSTITUTE(MID(AD508,U521,V521-U521),CHAR(10),"")," ","")*1,0)</f>
        <v>0</v>
      </c>
      <c r="R508" s="41" t="s">
        <v>175</v>
      </c>
      <c r="S508" s="25">
        <f t="shared" ref="S508" si="3680">IFERROR(SUBSTITUTE(SUBSTITUTE(MID(AD508,V521,U522-V521),CHAR(10),"")," ","")*1,0)</f>
        <v>0</v>
      </c>
      <c r="T508" s="26" t="s">
        <v>176</v>
      </c>
      <c r="U508" s="42">
        <f t="shared" ref="U508" si="3681">IFERROR(SUBSTITUTE(SUBSTITUTE(MID(AD508,U522,V522-U522),CHAR(10),"")," ","")*1,0)</f>
        <v>0</v>
      </c>
      <c r="V508" s="29" t="s">
        <v>177</v>
      </c>
      <c r="W508" s="30">
        <f t="shared" ref="W508" si="3682">IFERROR(SUBSTITUTE(SUBSTITUTE(MID(AD508,V522,U523-V522),CHAR(10),"")," ","")*1,0)</f>
        <v>0</v>
      </c>
      <c r="X508" s="31" t="s">
        <v>178</v>
      </c>
      <c r="Y508" s="32">
        <f t="shared" ref="Y508" si="3683">IFERROR(SUBSTITUTE(SUBSTITUTE(MID(AD508,U523,V523-U523),CHAR(10),"")," ","")*1,0)</f>
        <v>0</v>
      </c>
      <c r="Z508" s="33" t="s">
        <v>179</v>
      </c>
      <c r="AA508" s="30">
        <f t="shared" ref="AA508" si="3684">IFERROR(SUBSTITUTE(SUBSTITUTE(MID(AD508,V523,U524-V523),CHAR(10),"")," ","")*1,0)</f>
        <v>0</v>
      </c>
      <c r="AB508" s="31" t="s">
        <v>180</v>
      </c>
      <c r="AC508" s="34">
        <f t="shared" ref="AC508" si="3685">IFERROR(SUBSTITUTE(SUBSTITUTE(MID(AD508,U524,V524-U524),CHAR(10),"")," ","")*1,0)</f>
        <v>0</v>
      </c>
      <c r="AD508" s="85" t="e">
        <f t="shared" ref="AD508:AD539" si="3686">SUBSTITUTE(SUBSTITUTE(TRIM(SUBSTITUTE(A508,CHAR(32)," ")),")",5),"§",5)</f>
        <v>#REF!</v>
      </c>
      <c r="AG508" s="98"/>
    </row>
    <row r="509" spans="1:33" ht="29.25" thickBot="1" x14ac:dyDescent="0.3">
      <c r="A509" s="2" t="e">
        <f>[1]Sheet1!A509</f>
        <v>#REF!</v>
      </c>
      <c r="B509" s="24" t="s">
        <v>8</v>
      </c>
      <c r="C509" s="58" t="e">
        <f t="shared" ref="C509:C540" si="3687">SUBSTITUTE(SUBSTITUTE(IF(OR(LEN(A509)&gt;LEN(SUBSTITUTE(A509,"S","")),LEN(A509)&gt;LEN(SUBSTITUTE(A509,"e","")),LEN(A509)&gt;LEN(SUBSTITUTE(A509,"m","")),LEN(A509)&gt;LEN(SUBSTITUTE(A509,"i","")),LEN(A509)&gt;LEN(SUBSTITUTE(A509,"m","")),LEN(A509)&gt;LEN(SUBSTITUTE(A509,"p","")),LEN(A509)&gt;LEN(SUBSTITUTE(A509,"r","")),LEN(A509)&gt;LEN(SUBSTITUTE(A509,"e","")),LEN(A509)&gt;LEN(SUBSTITUTE(A509,"s","")),LEN(A509)&gt;LEN(SUBSTITUTE(A509,"ã","")),LEN(A509)&gt;LEN(SUBSTITUTE(A509,"o",""))),"Sem Impressão",A509),CHAR(10),"")," ","")</f>
        <v>#REF!</v>
      </c>
      <c r="AG509" s="98"/>
    </row>
    <row r="510" spans="1:33" ht="24.75" thickTop="1" thickBot="1" x14ac:dyDescent="0.3">
      <c r="A510" s="2" t="e">
        <f>[1]Sheet1!A510</f>
        <v>#REF!</v>
      </c>
      <c r="B510" s="20" t="s">
        <v>9</v>
      </c>
      <c r="C510" s="14" t="e">
        <f t="shared" ref="C510:C541" si="3688">SUBSTITUTE(SUBSTITUTE(A510,CHAR(10),"")," ","")</f>
        <v>#REF!</v>
      </c>
      <c r="D510" s="1"/>
      <c r="Z510" s="2"/>
      <c r="AG510" s="98"/>
    </row>
    <row r="511" spans="1:33" ht="30" thickTop="1" thickBot="1" x14ac:dyDescent="0.3">
      <c r="A511" s="2" t="e">
        <f>[1]Sheet1!A511</f>
        <v>#REF!</v>
      </c>
      <c r="B511" s="19" t="s">
        <v>10</v>
      </c>
      <c r="C511" s="17" t="e">
        <f t="shared" ref="C511:C542" si="3689">IF(IF(OR((LEN(A511)&gt;LEN(SUBSTITUTE(A511,"R",""))),(LEN(A511)&gt;LEN(SUBSTITUTE(A511,"v",""))),(LEN(A511)&gt;LEN(SUBSTITUTE(A511,"d","")))),"Revenda","Cliente")=IF(OR((LEN(A511)&gt;LEN(SUBSTITUTE(A511,"C",""))),(LEN(A511)&gt;LEN(SUBSTITUTE(A511,"l",""))),(LEN(A511)&gt;LEN(SUBSTITUTE(A511,"i",""))),(LEN(A511)&gt;LEN(SUBSTITUTE(A511,"t","")))),"Cliente","Revenda"),IF(OR((LEN(A511)&gt;LEN(SUBSTITUTE(A511,"R",""))),(LEN(A511)&gt;LEN(SUBSTITUTE(A511,"v",""))),(LEN(A511)&gt;LEN(SUBSTITUTE(A511,"d","")))),"Revenda","Cliente"),"ERRO!")</f>
        <v>#REF!</v>
      </c>
      <c r="D511" s="1"/>
      <c r="E511" s="1"/>
      <c r="J511" s="1"/>
      <c r="K511" s="1"/>
      <c r="L511" s="1"/>
      <c r="Q511" s="1"/>
      <c r="AG511" s="98"/>
    </row>
    <row r="512" spans="1:33" x14ac:dyDescent="0.25">
      <c r="A512" s="2" t="e">
        <f>[1]Sheet1!A512</f>
        <v>#REF!</v>
      </c>
      <c r="B512" s="113" t="s">
        <v>142</v>
      </c>
      <c r="C512" s="114"/>
      <c r="D512" s="111" t="s">
        <v>143</v>
      </c>
      <c r="E512" s="112"/>
      <c r="F512" s="113" t="s">
        <v>144</v>
      </c>
      <c r="G512" s="114"/>
      <c r="H512" s="111" t="s">
        <v>145</v>
      </c>
      <c r="I512" s="112"/>
      <c r="J512" s="113" t="s">
        <v>146</v>
      </c>
      <c r="K512" s="114"/>
      <c r="L512" s="111" t="s">
        <v>147</v>
      </c>
      <c r="M512" s="112"/>
      <c r="N512" s="113" t="s">
        <v>148</v>
      </c>
      <c r="O512" s="114"/>
      <c r="P512" s="111" t="s">
        <v>149</v>
      </c>
      <c r="Q512" s="112"/>
      <c r="R512" s="113" t="s">
        <v>150</v>
      </c>
      <c r="S512" s="114"/>
      <c r="T512" s="111" t="s">
        <v>151</v>
      </c>
      <c r="U512" s="112"/>
      <c r="V512" s="113" t="s">
        <v>2</v>
      </c>
      <c r="W512" s="114"/>
      <c r="Y512" s="2"/>
      <c r="AG512" s="98"/>
    </row>
    <row r="513" spans="1:33" ht="15.75" thickBot="1" x14ac:dyDescent="0.3">
      <c r="A513" s="2" t="e">
        <f>[1]Sheet1!A513</f>
        <v>#REF!</v>
      </c>
      <c r="B513" s="50" t="e">
        <f t="shared" ref="B513" si="3690">MID(A512,N519-3,4)</f>
        <v>#REF!</v>
      </c>
      <c r="C513" s="51" t="e">
        <f t="shared" ref="C513" si="3691">MID(A512,N519+3,5)</f>
        <v>#REF!</v>
      </c>
      <c r="D513" s="53" t="e">
        <f t="shared" ref="D513" si="3692">MID(A513,O519-3,4)</f>
        <v>#REF!</v>
      </c>
      <c r="E513" s="54" t="e">
        <f t="shared" ref="E513" si="3693">MID(A513,O519+3,5)</f>
        <v>#REF!</v>
      </c>
      <c r="F513" s="50" t="e">
        <f t="shared" ref="F513" si="3694">MID(A512,N520-3,4)</f>
        <v>#REF!</v>
      </c>
      <c r="G513" s="51" t="e">
        <f t="shared" ref="G513" si="3695">MID(A512,N520+3,5)</f>
        <v>#REF!</v>
      </c>
      <c r="H513" s="53" t="e">
        <f t="shared" ref="H513" si="3696">MID(A513,O520-3,4)</f>
        <v>#REF!</v>
      </c>
      <c r="I513" s="54" t="e">
        <f t="shared" ref="I513" si="3697">MID(A513,O520+3,5)</f>
        <v>#REF!</v>
      </c>
      <c r="J513" s="50" t="e">
        <f t="shared" ref="J513" si="3698">MID(A512,N521-3,4)</f>
        <v>#REF!</v>
      </c>
      <c r="K513" s="51" t="e">
        <f t="shared" ref="K513" si="3699">MID(A512,N521+3,5)</f>
        <v>#REF!</v>
      </c>
      <c r="L513" s="53" t="e">
        <f t="shared" ref="L513" si="3700">MID(A513,O521-3,4)</f>
        <v>#REF!</v>
      </c>
      <c r="M513" s="54" t="e">
        <f t="shared" ref="M513" si="3701">MID(A513,O521+3,5)</f>
        <v>#REF!</v>
      </c>
      <c r="N513" s="50" t="e">
        <f t="shared" ref="N513" si="3702">MID(A512,N522-3,4)</f>
        <v>#REF!</v>
      </c>
      <c r="O513" s="51" t="e">
        <f t="shared" ref="O513" si="3703">MID(A512,N522+3,5)</f>
        <v>#REF!</v>
      </c>
      <c r="P513" s="53" t="e">
        <f t="shared" ref="P513" si="3704">MID(A513,O522-3,4)</f>
        <v>#REF!</v>
      </c>
      <c r="Q513" s="54" t="e">
        <f t="shared" ref="Q513" si="3705">MID(A513,O522+3,5)</f>
        <v>#REF!</v>
      </c>
      <c r="R513" s="50" t="e">
        <f t="shared" ref="R513" si="3706">MID(A512,N523-3,4)</f>
        <v>#REF!</v>
      </c>
      <c r="S513" s="51" t="e">
        <f t="shared" ref="S513" si="3707">MID(A512,N523+3,5)</f>
        <v>#REF!</v>
      </c>
      <c r="T513" s="53" t="e">
        <f t="shared" ref="T513" si="3708">MID(A513,O523-3,4)</f>
        <v>#REF!</v>
      </c>
      <c r="U513" s="54" t="e">
        <f t="shared" ref="U513" si="3709">MID(A513,O523+3,5)</f>
        <v>#REF!</v>
      </c>
      <c r="V513" s="50" t="e">
        <f t="shared" ref="V513" si="3710">MID(A516,N524-2,3)</f>
        <v>#REF!</v>
      </c>
      <c r="W513" s="51" t="e">
        <f t="shared" ref="W513" si="3711">MID(A516,N524+3,5)</f>
        <v>#REF!</v>
      </c>
      <c r="AG513" s="98"/>
    </row>
    <row r="514" spans="1:33" ht="29.25" thickBot="1" x14ac:dyDescent="0.3">
      <c r="A514" s="2" t="e">
        <f>[1]Sheet1!A514</f>
        <v>#REF!</v>
      </c>
      <c r="B514" s="50" t="e">
        <f t="shared" ref="B514:B545" si="3712">SUBSTITUTE(B513,CHAR(10),"")</f>
        <v>#REF!</v>
      </c>
      <c r="C514" s="52" t="e">
        <f t="shared" ref="C514:C545" si="3713">SUBSTITUTE(SUBSTITUTE(C513,CHAR(10),""),"/"," / ")</f>
        <v>#REF!</v>
      </c>
      <c r="D514" s="50" t="e">
        <f t="shared" ref="D514:V514" si="3714">SUBSTITUTE(D513,CHAR(10),"")</f>
        <v>#REF!</v>
      </c>
      <c r="E514" s="52" t="e">
        <f t="shared" ref="E514:E545" si="3715">SUBSTITUTE(SUBSTITUTE(E513,CHAR(10),""),"/"," / ")</f>
        <v>#REF!</v>
      </c>
      <c r="F514" s="50" t="e">
        <f t="shared" ref="F514:X514" si="3716">SUBSTITUTE(F513,CHAR(10),"")</f>
        <v>#REF!</v>
      </c>
      <c r="G514" s="52" t="e">
        <f t="shared" ref="G514:G545" si="3717">SUBSTITUTE(SUBSTITUTE(G513,CHAR(10),""),"/"," / ")</f>
        <v>#REF!</v>
      </c>
      <c r="H514" s="50" t="e">
        <f t="shared" ref="H514:Z514" si="3718">SUBSTITUTE(H513,CHAR(10),"")</f>
        <v>#REF!</v>
      </c>
      <c r="I514" s="52" t="e">
        <f t="shared" ref="I514:I545" si="3719">SUBSTITUTE(SUBSTITUTE(I513,CHAR(10),""),"/"," / ")</f>
        <v>#REF!</v>
      </c>
      <c r="J514" s="50" t="e">
        <f t="shared" ref="J514:AB514" si="3720">SUBSTITUTE(J513,CHAR(10),"")</f>
        <v>#REF!</v>
      </c>
      <c r="K514" s="52" t="e">
        <f t="shared" ref="K514:K545" si="3721">SUBSTITUTE(SUBSTITUTE(K513,CHAR(10),""),"/"," / ")</f>
        <v>#REF!</v>
      </c>
      <c r="L514" s="50" t="e">
        <f t="shared" ref="L514:AD514" si="3722">SUBSTITUTE(L513,CHAR(10),"")</f>
        <v>#REF!</v>
      </c>
      <c r="M514" s="52" t="e">
        <f t="shared" ref="M514:M545" si="3723">SUBSTITUTE(SUBSTITUTE(M513,CHAR(10),""),"/"," / ")</f>
        <v>#REF!</v>
      </c>
      <c r="N514" s="50" t="e">
        <f t="shared" ref="N514:AF514" si="3724">SUBSTITUTE(N513,CHAR(10),"")</f>
        <v>#REF!</v>
      </c>
      <c r="O514" s="52" t="e">
        <f t="shared" ref="O514:O545" si="3725">SUBSTITUTE(SUBSTITUTE(O513,CHAR(10),""),"/"," / ")</f>
        <v>#REF!</v>
      </c>
      <c r="P514" s="50" t="e">
        <f t="shared" ref="P514:AF514" si="3726">SUBSTITUTE(P513,CHAR(10),"")</f>
        <v>#REF!</v>
      </c>
      <c r="Q514" s="52" t="e">
        <f t="shared" ref="Q514:Q545" si="3727">SUBSTITUTE(SUBSTITUTE(Q513,CHAR(10),""),"/"," / ")</f>
        <v>#REF!</v>
      </c>
      <c r="R514" s="50" t="e">
        <f t="shared" ref="R514:AF514" si="3728">SUBSTITUTE(R513,CHAR(10),"")</f>
        <v>#REF!</v>
      </c>
      <c r="S514" s="52" t="e">
        <f t="shared" ref="S514:S545" si="3729">SUBSTITUTE(SUBSTITUTE(S513,CHAR(10),""),"/"," / ")</f>
        <v>#REF!</v>
      </c>
      <c r="T514" s="50" t="e">
        <f t="shared" ref="T514:AF514" si="3730">SUBSTITUTE(T513,CHAR(10),"")</f>
        <v>#REF!</v>
      </c>
      <c r="U514" s="52" t="e">
        <f t="shared" ref="U514:U545" si="3731">SUBSTITUTE(SUBSTITUTE(U513,CHAR(10),""),"/"," / ")</f>
        <v>#REF!</v>
      </c>
      <c r="V514" s="50" t="e">
        <f t="shared" ref="V514:AF514" si="3732">SUBSTITUTE(V513,CHAR(10),"")</f>
        <v>#REF!</v>
      </c>
      <c r="W514" s="52" t="e">
        <f t="shared" ref="W514:W545" si="3733">SUBSTITUTE(SUBSTITUTE(W513,CHAR(10),""),"/"," / ")</f>
        <v>#REF!</v>
      </c>
      <c r="Y514" s="86" t="s">
        <v>206</v>
      </c>
      <c r="Z514" s="122" t="e">
        <f t="shared" ref="Z514:Z545" si="3734">FIND(",",A515)</f>
        <v>#REF!</v>
      </c>
      <c r="AG514" s="98"/>
    </row>
    <row r="515" spans="1:33" ht="15.75" customHeight="1" thickBot="1" x14ac:dyDescent="0.3">
      <c r="A515" s="2" t="e">
        <f>SUBSTITUTE([1]Sheet1!A515,"/","7")</f>
        <v>#REF!</v>
      </c>
      <c r="B515" s="109" t="str">
        <f>IFERROR(VLOOKUP("*"&amp;Sheet1!B514&amp;" -"&amp;Sheet1!C514&amp;"*",Tabela3[[x]:[c]],1,FALSE),"0% -Sem Serviço")</f>
        <v>0% -Sem Serviço</v>
      </c>
      <c r="C515" s="110"/>
      <c r="D515" s="109" t="str">
        <f>IFERROR(VLOOKUP("*"&amp;Sheet1!D514&amp;" -"&amp;Sheet1!E514&amp;"*",Tabela3[[x]:[c]],1,FALSE),"0% -Sem Serviço")</f>
        <v>0% -Sem Serviço</v>
      </c>
      <c r="E515" s="110"/>
      <c r="F515" s="109" t="str">
        <f>IFERROR(VLOOKUP("*"&amp;Sheet1!F514&amp;" -"&amp;Sheet1!G514&amp;"*",Tabela3[[x]:[c]],1,FALSE),"0% -Sem Serviço")</f>
        <v>0% -Sem Serviço</v>
      </c>
      <c r="G515" s="110"/>
      <c r="H515" s="109" t="str">
        <f>IFERROR(VLOOKUP("*"&amp;Sheet1!H514&amp;" -"&amp;Sheet1!I514&amp;"*",Tabela3[[x]:[c]],1,FALSE),"0% -Sem Serviço")</f>
        <v>0% -Sem Serviço</v>
      </c>
      <c r="I515" s="110"/>
      <c r="J515" s="109" t="str">
        <f>IFERROR(VLOOKUP("*"&amp;Sheet1!J514&amp;" -"&amp;Sheet1!K514&amp;"*",Tabela3[[x]:[c]],1,FALSE),"0% -Sem Serviço")</f>
        <v>0% -Sem Serviço</v>
      </c>
      <c r="K515" s="110"/>
      <c r="L515" s="109" t="str">
        <f>IFERROR(VLOOKUP("*"&amp;Sheet1!L514&amp;" -"&amp;Sheet1!M514&amp;"*",Tabela3[[x]:[c]],1,FALSE),"0% -Sem Serviço")</f>
        <v>0% -Sem Serviço</v>
      </c>
      <c r="M515" s="110"/>
      <c r="N515" s="109" t="str">
        <f>IFERROR(VLOOKUP("*"&amp;Sheet1!N514&amp;" -"&amp;Sheet1!O514&amp;"*",Tabela3[[x]:[c]],1,FALSE),"0% -Sem Serviço")</f>
        <v>0% -Sem Serviço</v>
      </c>
      <c r="O515" s="110"/>
      <c r="P515" s="109" t="str">
        <f>IFERROR(VLOOKUP("*"&amp;Sheet1!P514&amp;" -"&amp;Sheet1!Q514&amp;"*",Tabela3[[x]:[c]],1,FALSE),"0% -Sem Serviço")</f>
        <v>0% -Sem Serviço</v>
      </c>
      <c r="Q515" s="110"/>
      <c r="R515" s="109" t="str">
        <f>IFERROR(VLOOKUP("*"&amp;Sheet1!R514&amp;" -"&amp;Sheet1!S514&amp;"*",Tabela3[[x]:[c]],1,FALSE),"0% -Sem Serviço")</f>
        <v>0% -Sem Serviço</v>
      </c>
      <c r="S515" s="110"/>
      <c r="T515" s="109" t="str">
        <f>IFERROR(VLOOKUP("*"&amp;Sheet1!T514&amp;" -"&amp;Sheet1!U514&amp;"*",Tabela3[[x]:[c]],1,FALSE),"0% -Sem Serviço")</f>
        <v>0% -Sem Serviço</v>
      </c>
      <c r="U515" s="110"/>
      <c r="V515" s="109" t="str">
        <f>IFERROR(VLOOKUP("*"&amp;Sheet1!V514&amp;" -"&amp;Sheet1!W514&amp;"*",Tabela2[[x]:[c]],1,FALSE),"0% -Sem Serviço")</f>
        <v>0% -Sem Serviço</v>
      </c>
      <c r="W515" s="110"/>
      <c r="Y515" s="87" t="e">
        <f t="shared" ref="Y515:Y546" si="3735">MID(A515,1,Z514-1)&amp;""&amp;MID(A515,Z514,3)</f>
        <v>#REF!</v>
      </c>
      <c r="Z515" s="123"/>
      <c r="AG515" s="98"/>
    </row>
    <row r="516" spans="1:33" ht="32.25" thickBot="1" x14ac:dyDescent="0.3">
      <c r="A516" s="2" t="e">
        <f>SUBSTITUTE([1]Sheet1!A516,"/","7")</f>
        <v>#REF!</v>
      </c>
      <c r="B516" s="49" t="s">
        <v>183</v>
      </c>
      <c r="C516" s="48" t="e">
        <f t="shared" ref="C516:C547" si="3736">IF($A$15="Manter",IF(B517=0,"Sem Impressão",IF(IFERROR(FIND("P",B517),0)&gt;0,"Preto",IF(IFERROR(FIND("S",B517),0)&gt;0,"Sem Impressão",IF(IFERROR(FIND("C",B517),0)&gt;0,"Cinza",IF(IFERROR(FIND("V",B517),0)&gt;0,"Vermelho",IF(IFERROR(FIND("A",B517),0)&gt;0,"Azul",IF(IFERROR(FIND("D",B517),0)&gt;0,"Dourado",IF(IFERROR(FIND("B",B517),0)&gt;0,"Branco","Sem Impressão")))))))),$A$15)</f>
        <v>#REF!</v>
      </c>
      <c r="D516" s="47" t="s">
        <v>184</v>
      </c>
      <c r="E516" s="48" t="e">
        <f t="shared" ref="E516:E547" si="3737">IF($A$16="Manter",IF(C517=0,"Sem Impressão",IF(IFERROR(FIND("P",C517),0)&gt;0,"Preto",IF(IFERROR(FIND("S",C517),0)&gt;0,"Sem Impressão",IF(IFERROR(FIND("C",C517),0)&gt;0,"Cinza",IF(IFERROR(FIND("V",C517),0)&gt;0,"Vermelho",IF(IFERROR(FIND("A",C517),0)&gt;0,"Azul",IF(IFERROR(FIND("D",C517),0)&gt;0,"Dourado",IF(IFERROR(FIND("B",C517),0)&gt;0,"Branco","Sem Impressão")))))))),$A$16)</f>
        <v>#REF!</v>
      </c>
      <c r="F516" s="47" t="s">
        <v>185</v>
      </c>
      <c r="G516" s="48" t="e">
        <f t="shared" ref="G516:G547" si="3738">IF($A$17="Manter",IF(D517=0,"Sem Impressão",IF(IFERROR(FIND("P",D517),0)&gt;0,"Preto",IF(IFERROR(FIND("S",D517),0)&gt;0,"Sem Impressão",IF(IFERROR(FIND("C",D517),0)&gt;0,"Cinza",IF(IFERROR(FIND("V",D517),0)&gt;0,"Vermelho",IF(IFERROR(FIND("A",D517),0)&gt;0,"Azul",IF(IFERROR(FIND("D",D517),0)&gt;0,"Dourado",IF(IFERROR(FIND("B",D517),0)&gt;0,"Branco","Sem Impressão")))))))),$A$17)</f>
        <v>#REF!</v>
      </c>
      <c r="H516" s="47" t="s">
        <v>186</v>
      </c>
      <c r="I516" s="48" t="e">
        <f t="shared" ref="I516:I547" si="3739">IF($A$18="Manter",IF(E517=0,"Sem Impressão",IF(IFERROR(FIND("P",E517),0)&gt;0,"Preto",IF(IFERROR(FIND("S",E517),0)&gt;0,"Sem Impressão",IF(IFERROR(FIND("C",E517),0)&gt;0,"Cinza",IF(IFERROR(FIND("V",E517),0)&gt;0,"Vermelho",IF(IFERROR(FIND("A",E517),0)&gt;0,"Azul",IF(IFERROR(FIND("D",E517),0)&gt;0,"Dourado",IF(IFERROR(FIND("B",E517),0)&gt;0,"Branco","Sem Impressão")))))))),$A$18)</f>
        <v>#REF!</v>
      </c>
      <c r="J516" s="47" t="s">
        <v>187</v>
      </c>
      <c r="K516" s="48" t="e">
        <f t="shared" ref="K516:K547" si="3740">IF($A$19="Manter",IF(F517=0,"Sem Impressão",IF(IFERROR(FIND("P",F517),0)&gt;0,"Preto",IF(IFERROR(FIND("S",F517),0)&gt;0,"Sem Impressão",IF(IFERROR(FIND("C",F517),0)&gt;0,"Cinza",IF(IFERROR(FIND("V",F517),0)&gt;0,"Vermelho",IF(IFERROR(FIND("A",F517),0)&gt;0,"Azul",IF(IFERROR(FIND("D",F517),0)&gt;0,"Dourado",IF(IFERROR(FIND("B",F517),0)&gt;0,"Branco","Sem Impressão")))))))),$A$19)</f>
        <v>#REF!</v>
      </c>
      <c r="L516" s="47" t="s">
        <v>188</v>
      </c>
      <c r="M516" s="48" t="e">
        <f t="shared" ref="M516:M547" si="3741">IF($A$20="Manter",IF(G517=0,"Sem Impressão",IF(IFERROR(FIND("P",G517),0)&gt;0,"Preto",IF(IFERROR(FIND("S",G517),0)&gt;0,"Sem Impressão",IF(IFERROR(FIND("C",G517),0)&gt;0,"Cinza",IF(IFERROR(FIND("V",G517),0)&gt;0,"Vermelho",IF(IFERROR(FIND("A",G517),0)&gt;0,"Azul",IF(IFERROR(FIND("D",G517),0)&gt;0,"Dourado",IF(IFERROR(FIND("B",G517),0)&gt;0,"Branco","Sem Impressão")))))))),$A$20)</f>
        <v>#REF!</v>
      </c>
      <c r="N516" s="47" t="s">
        <v>189</v>
      </c>
      <c r="O516" s="48" t="e">
        <f t="shared" ref="O516:O547" si="3742">IF($A$21="Manter",IF(H517=0,"Sem Impressão",IF(IFERROR(FIND("P",H517),0)&gt;0,"Preto",IF(IFERROR(FIND("S",H517),0)&gt;0,"Sem Impressão",IF(IFERROR(FIND("C",H517),0)&gt;0,"Cinza",IF(IFERROR(FIND("V",H517),0)&gt;0,"Vermelho",IF(IFERROR(FIND("A",H517),0)&gt;0,"Azul",IF(IFERROR(FIND("D",H517),0)&gt;0,"Dourado",IF(IFERROR(FIND("B",H517),0)&gt;0,"Branco","Sem Impressão")))))))),$A$21)</f>
        <v>#REF!</v>
      </c>
      <c r="AG516" s="98"/>
    </row>
    <row r="517" spans="1:33" ht="18.75" customHeight="1" thickBot="1" x14ac:dyDescent="0.3">
      <c r="A517" s="2" t="e">
        <f>[1]Sheet1!A517</f>
        <v>#REF!</v>
      </c>
      <c r="B517" s="49" t="e">
        <f>[1]Sheet1!B517</f>
        <v>#REF!</v>
      </c>
      <c r="C517" s="49" t="e">
        <f>[1]Sheet1!C517</f>
        <v>#REF!</v>
      </c>
      <c r="D517" s="49" t="e">
        <f>[1]Sheet1!D517</f>
        <v>#REF!</v>
      </c>
      <c r="E517" s="49" t="e">
        <f>[1]Sheet1!E517</f>
        <v>#REF!</v>
      </c>
      <c r="F517" s="49" t="e">
        <f>[1]Sheet1!F517</f>
        <v>#REF!</v>
      </c>
      <c r="G517" s="49" t="e">
        <f>[1]Sheet1!G517</f>
        <v>#REF!</v>
      </c>
      <c r="H517" s="49" t="e">
        <f>[1]Sheet1!H517</f>
        <v>#REF!</v>
      </c>
      <c r="L517" s="1"/>
      <c r="N517" s="1"/>
      <c r="P517" s="43"/>
      <c r="Q517" s="1"/>
      <c r="R517" s="1" t="s">
        <v>181</v>
      </c>
      <c r="S517" s="100" t="s">
        <v>153</v>
      </c>
      <c r="T517" s="64" t="s">
        <v>7</v>
      </c>
      <c r="U517" s="64" t="s">
        <v>4</v>
      </c>
      <c r="V517" s="65" t="s">
        <v>152</v>
      </c>
      <c r="AG517" s="98"/>
    </row>
    <row r="518" spans="1:33" ht="18.75" customHeight="1" thickBot="1" x14ac:dyDescent="0.3">
      <c r="A518" s="2" t="e">
        <f>[1]Sheet1!A518</f>
        <v>#REF!</v>
      </c>
      <c r="B518" s="43"/>
      <c r="C518" s="83" t="s">
        <v>202</v>
      </c>
      <c r="D518" s="83" t="s">
        <v>203</v>
      </c>
      <c r="E518" s="83" t="s">
        <v>204</v>
      </c>
      <c r="F518" s="84" t="s">
        <v>205</v>
      </c>
      <c r="G518" s="103" t="s">
        <v>155</v>
      </c>
      <c r="H518" s="69" t="s">
        <v>7</v>
      </c>
      <c r="I518" s="69" t="s">
        <v>3</v>
      </c>
      <c r="J518" s="69" t="s">
        <v>4</v>
      </c>
      <c r="K518" s="70" t="s">
        <v>6</v>
      </c>
      <c r="L518" s="94" t="s">
        <v>154</v>
      </c>
      <c r="M518" s="64" t="s">
        <v>139</v>
      </c>
      <c r="N518" s="64" t="s">
        <v>140</v>
      </c>
      <c r="O518" s="65" t="s">
        <v>141</v>
      </c>
      <c r="P518" s="1"/>
      <c r="Q518" s="1"/>
      <c r="R518" s="1"/>
      <c r="S518" s="101"/>
      <c r="T518" s="45">
        <v>1</v>
      </c>
      <c r="U518" s="45" t="e">
        <f t="shared" ref="U518" si="3743">FIND(" ",AD508)</f>
        <v>#REF!</v>
      </c>
      <c r="V518" s="66" t="e">
        <f t="shared" ref="V518" si="3744">FIND(CHAR(10),AD508)</f>
        <v>#REF!</v>
      </c>
      <c r="W518" s="119" t="s">
        <v>200</v>
      </c>
      <c r="X518" s="120"/>
      <c r="Y518" s="120"/>
      <c r="Z518" s="120"/>
      <c r="AA518" s="120"/>
      <c r="AB518" s="121"/>
      <c r="AG518" s="98"/>
    </row>
    <row r="519" spans="1:33" ht="18.75" customHeight="1" thickBot="1" x14ac:dyDescent="0.3">
      <c r="A519" s="2" t="e">
        <f>[1]Sheet1!A519</f>
        <v>#REF!</v>
      </c>
      <c r="B519" s="80" t="s">
        <v>201</v>
      </c>
      <c r="C519" s="81" t="e" cm="1">
        <f t="array" ref="C519">IF(AE520="Manter",IFERROR(IF(SUBSTITUTE(MID($A$10,AB519,AB520-AB519),CHAR(10),"")*1&gt;100,SUBSTITUTE(MID($A$10,AB519,AB520-AB519),CHAR(10),"")*1/100,SUBSTITUTE(MID($A$10,AB519,AB520-AB519),CHAR(10),"")*1),0),IF(AE520="Não",0,IF(AE520="Sim",_xlfn.IFS(AND(C505&gt;0,C505&lt;=22),0.5,AND(C505&gt;22,C505&lt;=32),0.7,AND(C505&gt;32,C505&lt;=40),0.7,AND(C505&gt;40,C505&lt;=50),0.9,C505&gt;50,1.5))))</f>
        <v>#REF!</v>
      </c>
      <c r="D519" s="81">
        <f t="shared" ref="D519" si="3745">IFERROR(IF(SUBSTITUTE(MID($A$10,AB520,AB521-AB520),CHAR(10),"")*1&gt;100,SUBSTITUTE(MID($A$10,AB520,AB521-AB520),CHAR(10),"")*1/100,SUBSTITUTE(MID($A$10,AB520,AB521-AB520),CHAR(10),"")*1),0)</f>
        <v>0</v>
      </c>
      <c r="E519" s="81">
        <f t="shared" ref="E519" si="3746">IFERROR(IF(SUBSTITUTE(MID($A$10,AB521,AB522-AB521),CHAR(10),"")*1&gt;100,SUBSTITUTE(MID($A$10,AB521,AB522-AB521),CHAR(10),"")*1/100,SUBSTITUTE(MID($A$10,AB521,AB522-AB521),CHAR(10),"")*1),0)</f>
        <v>0</v>
      </c>
      <c r="F519" s="82">
        <f t="shared" ref="F519" si="3747">IFERROR(IF(SUBSTITUTE(TRIM(MID($A$10,AB522,AB523-AB522)),CHAR(10),"")*1&gt;100,SUBSTITUTE(TRIM(MID($A$10,AB522,AB523-AB522)),CHAR(10),"")*1/100,SUBSTITUTE(TRIM(MID($A$10,AB522,AB523-AB522)),CHAR(10),"")*1),0)</f>
        <v>0</v>
      </c>
      <c r="G519" s="104"/>
      <c r="H519" s="44">
        <v>1</v>
      </c>
      <c r="I519" s="44" t="e">
        <f t="shared" ref="I519" si="3748">FIND(CHAR(10),A507)</f>
        <v>#REF!</v>
      </c>
      <c r="J519" s="44" t="e">
        <f t="shared" ref="J519" si="3749">FIND(" ",A507)</f>
        <v>#REF!</v>
      </c>
      <c r="K519" s="71"/>
      <c r="L519" s="95"/>
      <c r="M519" s="45">
        <v>1</v>
      </c>
      <c r="N519" s="45" t="e">
        <f t="shared" ref="N519" si="3750">FIND("%",A512)</f>
        <v>#REF!</v>
      </c>
      <c r="O519" s="66" t="e">
        <f t="shared" ref="O519" si="3751">FIND("%",A513)</f>
        <v>#REF!</v>
      </c>
      <c r="P519" s="106" t="s">
        <v>182</v>
      </c>
      <c r="Q519" s="74">
        <v>1</v>
      </c>
      <c r="R519" s="75" t="e">
        <f t="shared" ref="R519" si="3752">FIND(CHAR(10),A516,FIND(CHAR(10),A516)+1)</f>
        <v>#REF!</v>
      </c>
      <c r="S519" s="101"/>
      <c r="T519" s="45">
        <v>2</v>
      </c>
      <c r="U519" s="45" t="e">
        <f t="shared" ref="U519" si="3753">FIND(" ",AD508,FIND(" ",AD508)+1)</f>
        <v>#REF!</v>
      </c>
      <c r="V519" s="66" t="e">
        <f t="shared" ref="V519" si="3754">FIND(CHAR(10),AD508,FIND(CHAR(10),AD508)+1)</f>
        <v>#REF!</v>
      </c>
      <c r="W519" s="78"/>
      <c r="X519" s="46"/>
      <c r="Y519" s="46"/>
      <c r="Z519" s="46"/>
      <c r="AA519" s="46"/>
      <c r="AB519" s="54">
        <v>1</v>
      </c>
      <c r="AC519" s="64"/>
      <c r="AD519" s="64" t="s">
        <v>210</v>
      </c>
      <c r="AE519" s="64" t="s">
        <v>211</v>
      </c>
      <c r="AG519" s="98"/>
    </row>
    <row r="520" spans="1:33" ht="18.75" customHeight="1" thickBot="1" x14ac:dyDescent="0.3">
      <c r="A520" s="2" t="e">
        <f>[1]Sheet1!A520</f>
        <v>#REF!</v>
      </c>
      <c r="B520" s="100" t="s">
        <v>156</v>
      </c>
      <c r="C520" s="64" t="s">
        <v>0</v>
      </c>
      <c r="D520" s="64" t="s">
        <v>1</v>
      </c>
      <c r="E520" s="64"/>
      <c r="F520" s="65" t="s">
        <v>2</v>
      </c>
      <c r="G520" s="104"/>
      <c r="H520" s="44">
        <v>2</v>
      </c>
      <c r="I520" s="44" t="e">
        <f t="shared" ref="I520" si="3755">FIND(CHAR(10),A507,FIND(CHAR(10),A507)+1)</f>
        <v>#REF!</v>
      </c>
      <c r="J520" s="44" t="e">
        <f t="shared" ref="J520" si="3756">FIND(" ",A507,FIND(" ",A507)+1)</f>
        <v>#REF!</v>
      </c>
      <c r="K520" s="71" t="e">
        <f t="shared" ref="K520" si="3757">MID(A507,I520,I521-I520)</f>
        <v>#REF!</v>
      </c>
      <c r="L520" s="95"/>
      <c r="M520" s="45">
        <v>2</v>
      </c>
      <c r="N520" s="45" t="e">
        <f t="shared" ref="N520" si="3758">FIND("%",A512,FIND("%",A512)+1)</f>
        <v>#REF!</v>
      </c>
      <c r="O520" s="66" t="e">
        <f t="shared" ref="O520" si="3759">FIND("%",A513,FIND("%",A513)+1)</f>
        <v>#REF!</v>
      </c>
      <c r="P520" s="107"/>
      <c r="Q520" s="46">
        <v>2</v>
      </c>
      <c r="R520" s="54" t="e">
        <f t="shared" ref="R520" si="3760">FIND(CHAR(10),A516,FIND(CHAR(10),A516,FIND(CHAR(10),A516,FIND(CHAR(10),A516)+1)+1)+1)</f>
        <v>#REF!</v>
      </c>
      <c r="S520" s="101"/>
      <c r="T520" s="45">
        <v>3</v>
      </c>
      <c r="U520" s="45" t="e">
        <f t="shared" ref="U520" si="3761">FIND(" ",AD508,FIND(" ",AD508,FIND(" ",AD508)+1)+1)</f>
        <v>#REF!</v>
      </c>
      <c r="V520" s="66" t="e">
        <f t="shared" ref="V520" si="3762">FIND(CHAR(10),AD508,FIND(CHAR(10),AD508,FIND(CHAR(10),AD508)+1)+1)</f>
        <v>#REF!</v>
      </c>
      <c r="W520" s="78">
        <v>1</v>
      </c>
      <c r="X520" s="46" t="e">
        <f t="shared" ref="X520" si="3763">FIND(CHAR(10),A514)</f>
        <v>#REF!</v>
      </c>
      <c r="Y520" s="46" t="e">
        <f t="shared" ref="Y520" si="3764">X520</f>
        <v>#REF!</v>
      </c>
      <c r="Z520" s="46" t="e">
        <f t="shared" ref="Z520" si="3765">IF(Y520=Z519,"Não","Sim")</f>
        <v>#REF!</v>
      </c>
      <c r="AA520" s="46">
        <f t="shared" ref="AA520" si="3766">Z524-3</f>
        <v>-3</v>
      </c>
      <c r="AB520" s="54">
        <f t="shared" ref="AB520:AB521" si="3767">IFERROR(_xlfn.XLOOKUP(AA520,$W$16:$W$20,$Y$16:$Y$20),1)</f>
        <v>1</v>
      </c>
      <c r="AC520" s="64" t="s">
        <v>202</v>
      </c>
      <c r="AD520" s="64" t="e">
        <f>[1]Sheet1!$A$55</f>
        <v>#REF!</v>
      </c>
      <c r="AE520" s="64" t="e">
        <f>[1]Sheet1!$A$59</f>
        <v>#REF!</v>
      </c>
      <c r="AG520" s="98"/>
    </row>
    <row r="521" spans="1:33" ht="18.75" customHeight="1" thickBot="1" x14ac:dyDescent="0.3">
      <c r="A521" s="2" t="e">
        <f>[1]Sheet1!A521</f>
        <v>#REF!</v>
      </c>
      <c r="B521" s="101"/>
      <c r="C521" s="45" t="e">
        <f t="shared" ref="C521" si="3768">LEFT(A505,SEARCH(" ",A505))</f>
        <v>#REF!</v>
      </c>
      <c r="D521" s="45" t="e">
        <f t="shared" ref="D521:D567" si="3769">SUBSTITUTE(SUBSTITUTE(SUBSTITUTE(LEFT(C522,SEARCH(" ",C522)),".",",")," ",""),CHAR(10),"")*1</f>
        <v>#REF!</v>
      </c>
      <c r="E521" s="45"/>
      <c r="F521" s="66" t="e">
        <f t="shared" ref="F521:F567" si="3770">FIND(CHAR(10),C522)</f>
        <v>#REF!</v>
      </c>
      <c r="G521" s="104"/>
      <c r="H521" s="44">
        <v>3</v>
      </c>
      <c r="I521" s="44" t="e">
        <f t="shared" ref="I521" si="3771">FIND(CHAR(10),A507,FIND(CHAR(10),A507,FIND(CHAR(10),A507)+1)+1)</f>
        <v>#REF!</v>
      </c>
      <c r="J521" s="44" t="e">
        <f t="shared" ref="J521" si="3772">FIND(" ",A507,FIND(" ",A507,FIND(" ",A507)+1)+1)</f>
        <v>#REF!</v>
      </c>
      <c r="K521" s="71" t="e">
        <f t="shared" ref="K521:K567" si="3773">FIND(" ",K520)</f>
        <v>#REF!</v>
      </c>
      <c r="L521" s="95"/>
      <c r="M521" s="45">
        <v>3</v>
      </c>
      <c r="N521" s="45" t="e">
        <f t="shared" ref="N521" si="3774">FIND("%",A512,FIND("%",A512,FIND("%",A512)+1)+1)</f>
        <v>#REF!</v>
      </c>
      <c r="O521" s="66" t="e">
        <f t="shared" ref="O521" si="3775">FIND("%",A513,FIND("%",A513,FIND("%",A513)+1)+1)</f>
        <v>#REF!</v>
      </c>
      <c r="P521" s="107"/>
      <c r="Q521" s="46">
        <v>3</v>
      </c>
      <c r="R521" s="54" t="e">
        <f t="shared" ref="R521" si="3776">FIND(CHAR(10),A516,FIND(CHAR(10),A516,FIND(CHAR(10),A516,FIND(CHAR(10),A516,FIND(CHAR(10),A516,FIND(CHAR(10),A516)+1)+1)+1)+1)+1)</f>
        <v>#REF!</v>
      </c>
      <c r="S521" s="101"/>
      <c r="T521" s="45">
        <v>4</v>
      </c>
      <c r="U521" s="45" t="e">
        <f t="shared" ref="U521" si="3777">FIND(" ",AD508,FIND(" ",AD508,FIND(" ",AD508,FIND(" ",AD508)+1)+1)+1)</f>
        <v>#REF!</v>
      </c>
      <c r="V521" s="66" t="e">
        <f t="shared" ref="V521" si="3778">FIND(CHAR(10),AD508,FIND(CHAR(10),AD508,FIND(CHAR(10),AD508,FIND(CHAR(10),AD508)+1)+1)+1)</f>
        <v>#REF!</v>
      </c>
      <c r="W521" s="78">
        <v>2</v>
      </c>
      <c r="X521" s="46" t="e">
        <f t="shared" ref="X521" si="3779">FIND(CHAR(10),A514,X520+1)</f>
        <v>#REF!</v>
      </c>
      <c r="Y521" s="46" t="e">
        <f t="shared" ref="Y521" si="3780">IFERROR(X521,X520)</f>
        <v>#REF!</v>
      </c>
      <c r="Z521" s="46" t="e">
        <f t="shared" ref="Z521:Z523" si="3781">IF(Y521=Y520,"Não","Sim")</f>
        <v>#REF!</v>
      </c>
      <c r="AA521" s="46">
        <f t="shared" ref="AA521" si="3782">Z524-2</f>
        <v>-2</v>
      </c>
      <c r="AB521" s="54">
        <f t="shared" si="3767"/>
        <v>1</v>
      </c>
      <c r="AC521" s="64" t="s">
        <v>207</v>
      </c>
      <c r="AD521" s="64" t="e">
        <f>[1]Sheet1!$A$56</f>
        <v>#REF!</v>
      </c>
      <c r="AE521" s="64" t="e">
        <f>[1]Sheet1!$A$60</f>
        <v>#REF!</v>
      </c>
      <c r="AG521" s="98"/>
    </row>
    <row r="522" spans="1:33" ht="18.75" customHeight="1" thickBot="1" x14ac:dyDescent="0.3">
      <c r="A522" s="2" t="e">
        <f>[1]Sheet1!A522</f>
        <v>#REF!</v>
      </c>
      <c r="B522" s="101"/>
      <c r="C522" s="45" t="e">
        <f t="shared" ref="C522" si="3783">TRIM(MID(A505,LEN(C521),50))</f>
        <v>#REF!</v>
      </c>
      <c r="D522" s="45" t="e">
        <f t="shared" ref="D522:D567" si="3784">D521+1-1</f>
        <v>#REF!</v>
      </c>
      <c r="E522" s="45"/>
      <c r="F522" s="66" t="e">
        <f t="shared" ref="F522" si="3785">TRIM(MID(C522,LEN(F524),F521-LEN(D522)))</f>
        <v>#REF!</v>
      </c>
      <c r="G522" s="104"/>
      <c r="H522" s="44">
        <v>4</v>
      </c>
      <c r="I522" s="44" t="e">
        <f t="shared" ref="I522" si="3786">FIND(CHAR(10),A507,FIND(CHAR(10),A507,FIND(CHAR(10),A507,FIND(CHAR(10),A507)+1)+1)+1)</f>
        <v>#REF!</v>
      </c>
      <c r="J522" s="44" t="e">
        <f t="shared" ref="J522" si="3787">FIND(" ",A507,FIND(" ",A507,FIND(" ",A507,FIND(" ",A507)+1)+1)+1)</f>
        <v>#REF!</v>
      </c>
      <c r="K522" s="71"/>
      <c r="L522" s="95"/>
      <c r="M522" s="45">
        <v>4</v>
      </c>
      <c r="N522" s="45" t="e">
        <f t="shared" ref="N522" si="3788">FIND("%",A512,FIND("%",A512,FIND("%",A512,FIND("%",A512)+1)+1)+1)</f>
        <v>#REF!</v>
      </c>
      <c r="O522" s="66" t="e">
        <f t="shared" ref="O522" si="3789">FIND("%",A513,FIND("%",A513,FIND("%",A513,FIND("%",A513)+1)+1)+1)</f>
        <v>#REF!</v>
      </c>
      <c r="P522" s="107"/>
      <c r="Q522" s="46">
        <v>4</v>
      </c>
      <c r="R522" s="54" t="e">
        <f t="shared" ref="R522" si="3790">FIND(CHAR(10),A516,FIND(CHAR(10),A516,FIND(CHAR(10),A516,FIND(CHAR(10),A516,FIND(CHAR(10),A516,FIND(CHAR(10),A516,FIND(CHAR(10),A516,FIND(CHAR(10),A516)+1)+1)+1)+1)+1)+1)+1)</f>
        <v>#REF!</v>
      </c>
      <c r="S522" s="101"/>
      <c r="T522" s="45">
        <v>5</v>
      </c>
      <c r="U522" s="45" t="e">
        <f t="shared" ref="U522" si="3791">FIND(" ",AD508,FIND(" ",AD508,FIND(" ",AD508,FIND(" ",AD508,FIND(" ",AD508)+1)+1)+1)+1)</f>
        <v>#REF!</v>
      </c>
      <c r="V522" s="66" t="e">
        <f t="shared" ref="V522" si="3792">FIND(CHAR(10),AD508,FIND(CHAR(10),AD508,FIND(CHAR(10),AD508,FIND(CHAR(10),AD508,FIND(CHAR(10),AD508)+1)+1)+1)+1)</f>
        <v>#REF!</v>
      </c>
      <c r="W522" s="78">
        <v>3</v>
      </c>
      <c r="X522" s="46" t="e">
        <f t="shared" ref="X522" si="3793">FIND(CHAR(10),A514,X521+1)</f>
        <v>#REF!</v>
      </c>
      <c r="Y522" s="46" t="e">
        <f t="shared" ref="Y522" si="3794">IFERROR(X522,IFERROR(X521,X520))</f>
        <v>#REF!</v>
      </c>
      <c r="Z522" s="46" t="e">
        <f t="shared" si="3781"/>
        <v>#REF!</v>
      </c>
      <c r="AA522" s="46">
        <f t="shared" ref="AA522" si="3795">Z524-1</f>
        <v>-1</v>
      </c>
      <c r="AB522" s="54" t="e">
        <f t="shared" ref="AB522:AB523" si="3796">_xlfn.XLOOKUP(AA522,$W$16:$W$20,$Y$16:$Y$20)</f>
        <v>#N/A</v>
      </c>
      <c r="AC522" s="64" t="s">
        <v>208</v>
      </c>
      <c r="AD522" s="64" t="e">
        <f>[1]Sheet1!$A$57</f>
        <v>#REF!</v>
      </c>
      <c r="AE522" s="64" t="e">
        <f>[1]Sheet1!$A$61</f>
        <v>#REF!</v>
      </c>
      <c r="AG522" s="98"/>
    </row>
    <row r="523" spans="1:33" ht="18.75" customHeight="1" x14ac:dyDescent="0.25">
      <c r="A523" s="2" t="e">
        <f>[1]Sheet1!A523</f>
        <v>#REF!</v>
      </c>
      <c r="B523" s="101"/>
      <c r="C523" s="45" t="e">
        <f t="shared" ref="C523" si="3797">SUBSTITUTE(SUBSTITUTE(SUBSTITUTE(C521,CHAR(10),"")," ",""),".",",")*1</f>
        <v>#REF!</v>
      </c>
      <c r="D523" s="45"/>
      <c r="E523" s="45"/>
      <c r="F523" s="66" t="e">
        <f t="shared" ref="F523:F567" si="3798">SUBSTITUTE(SUBSTITUTE(SUBSTITUTE(F522,CHAR(10),"")," ",""),".",",")*1</f>
        <v>#REF!</v>
      </c>
      <c r="G523" s="104"/>
      <c r="H523" s="44">
        <v>5</v>
      </c>
      <c r="I523" s="44" t="e">
        <f t="shared" ref="I523" si="3799">FIND(CHAR(10),A507,FIND(CHAR(10),A507,FIND(CHAR(10),A507,FIND(CHAR(10),A507,FIND(CHAR(10),A507)+1)+1)+1)+1)</f>
        <v>#REF!</v>
      </c>
      <c r="J523" s="44" t="e">
        <f t="shared" ref="J523" si="3800">FIND(" ",A507,FIND(" ",A507,FIND(" ",A507,FIND(" ",A507,FIND(" ",A507)+1)+1)+1)+1)</f>
        <v>#REF!</v>
      </c>
      <c r="K523" s="71"/>
      <c r="L523" s="96"/>
      <c r="M523" s="45">
        <v>5</v>
      </c>
      <c r="N523" s="45" t="e">
        <f t="shared" ref="N523" si="3801">FIND("%",A512,FIND("%",A512,FIND("%",A512,FIND("%",A512,FIND("%",A512)+1)+1)+1)+1)</f>
        <v>#REF!</v>
      </c>
      <c r="O523" s="66" t="e">
        <f t="shared" ref="O523" si="3802">FIND("%",A513,FIND("%",A513,FIND("%",A513,FIND("%",A513,FIND("%",A513)+1)+1)+1)+1)</f>
        <v>#REF!</v>
      </c>
      <c r="P523" s="107"/>
      <c r="Q523" s="46">
        <v>5</v>
      </c>
      <c r="R523" s="54" t="e">
        <f t="shared" ref="R523" si="3803">FIND(CHAR(10),A516,FIND(CHAR(10),A516,FIND(CHAR(10),A516,FIND(CHAR(10),A516,FIND(CHAR(10),A516,FIND(CHAR(10),A516,FIND(CHAR(10),A516,FIND(CHAR(10),A516,FIND(CHAR(10),A516,FIND(CHAR(10),A516)+1)+1)+1)+1)+1)+1)+1)+1)+1)</f>
        <v>#REF!</v>
      </c>
      <c r="S523" s="101"/>
      <c r="T523" s="45">
        <v>6</v>
      </c>
      <c r="U523" s="45" t="e">
        <f t="shared" ref="U523" si="3804">FIND(" ",AD508,FIND(" ",AD508,FIND(" ",AD508,FIND(" ",AD508,FIND(" ",AD508,FIND(" ",AD508)+1)+1)+1)+1)+1)</f>
        <v>#REF!</v>
      </c>
      <c r="V523" s="66" t="e">
        <f t="shared" ref="V523" si="3805">FIND(CHAR(10),AD508,FIND(CHAR(10),AD508,FIND(CHAR(10),AD508,FIND(CHAR(10),AD508,FIND(CHAR(10),AD508,FIND(CHAR(10),AD508)+1)+1)+1)+1)+1)</f>
        <v>#REF!</v>
      </c>
      <c r="W523" s="78">
        <v>4</v>
      </c>
      <c r="X523" s="46" t="e">
        <f t="shared" ref="X523" si="3806">FIND(CHAR(10),A514,X522+1)</f>
        <v>#REF!</v>
      </c>
      <c r="Y523" s="46" t="e">
        <f t="shared" ref="Y523" si="3807">IFERROR(X524,IFERROR(X523,IFERROR(X522,IFERROR(X521,X520))))</f>
        <v>#REF!</v>
      </c>
      <c r="Z523" s="46" t="e">
        <f t="shared" si="3781"/>
        <v>#REF!</v>
      </c>
      <c r="AA523" s="46">
        <f t="shared" ref="AA523:AA567" si="3808">Z524</f>
        <v>0</v>
      </c>
      <c r="AB523" s="54" t="e">
        <f t="shared" si="3796"/>
        <v>#N/A</v>
      </c>
      <c r="AC523" s="64" t="s">
        <v>209</v>
      </c>
      <c r="AD523" s="64" t="e">
        <f>[1]Sheet1!$A$58</f>
        <v>#REF!</v>
      </c>
      <c r="AE523" s="64" t="e">
        <f>[1]Sheet1!$A$62</f>
        <v>#REF!</v>
      </c>
      <c r="AG523" s="98"/>
    </row>
    <row r="524" spans="1:33" ht="18.75" customHeight="1" thickBot="1" x14ac:dyDescent="0.3">
      <c r="A524" s="2" t="e">
        <f>[1]Sheet1!A524</f>
        <v>#REF!</v>
      </c>
      <c r="B524" s="102"/>
      <c r="C524" s="67"/>
      <c r="D524" s="67"/>
      <c r="E524" s="67"/>
      <c r="F524" s="68" t="e">
        <f t="shared" ref="F524" si="3809">LEFT(C522,SEARCH(" ",C522))</f>
        <v>#REF!</v>
      </c>
      <c r="G524" s="105"/>
      <c r="H524" s="72">
        <v>6</v>
      </c>
      <c r="I524" s="72" t="e">
        <f t="shared" ref="I524" si="3810">LEN(A507)</f>
        <v>#REF!</v>
      </c>
      <c r="J524" s="72"/>
      <c r="K524" s="73"/>
      <c r="L524" s="91" t="s">
        <v>2</v>
      </c>
      <c r="M524" s="92" t="s">
        <v>230</v>
      </c>
      <c r="N524" s="92" t="e">
        <f t="shared" ref="N524" si="3811">FIND("%",A516)</f>
        <v>#REF!</v>
      </c>
      <c r="O524" s="93"/>
      <c r="P524" s="108"/>
      <c r="Q524" s="76">
        <v>6</v>
      </c>
      <c r="R524" s="77" t="e">
        <f t="shared" ref="R524" si="3812">FIND(CHAR(10),A516,FIND(CHAR(10),A516,FIND(CHAR(10),A516,FIND(CHAR(10),A516,FIND(CHAR(10),A516,FIND(CHAR(10),A516,FIND(CHAR(10),A516,FIND(CHAR(10),A516,FIND(CHAR(10),A516,FIND(CHAR(10),A516,FIND(CHAR(10),A516)+1)+1)+1)+1)+1)+1)+1)+1)+1)+1)</f>
        <v>#REF!</v>
      </c>
      <c r="S524" s="102"/>
      <c r="T524" s="67">
        <v>7</v>
      </c>
      <c r="U524" s="67" t="e">
        <f t="shared" ref="U524" si="3813">FIND(" ",AD508,FIND(" ",AD508,FIND(" ",AD508,FIND(" ",AD508,FIND(" ",AD508,FIND(" ",AD508,FIND(" ",AD508)+1)+1)+1)+1)+1)+1)</f>
        <v>#REF!</v>
      </c>
      <c r="V524" s="68" t="e">
        <f t="shared" ref="V524" si="3814">FIND(CHAR(10),AD508,FIND(CHAR(10),AD508,FIND(CHAR(10),AD508,FIND(CHAR(10),AD508,FIND(CHAR(10),AD508,FIND(CHAR(10),AD508,FIND(CHAR(10),AD508)+1)+1)+1)+1)+1)+1)</f>
        <v>#REF!</v>
      </c>
      <c r="W524" s="79">
        <v>5</v>
      </c>
      <c r="X524" s="76" t="e">
        <f t="shared" ref="X524" si="3815">FIND(CHAR(10),A514,X523+1)</f>
        <v>#REF!</v>
      </c>
      <c r="Y524" s="76"/>
      <c r="Z524" s="76">
        <f t="shared" ref="Z524" si="3816">COUNTIF(Z520:Z523,"SIM")</f>
        <v>0</v>
      </c>
      <c r="AA524" s="76"/>
      <c r="AB524" s="77"/>
      <c r="AG524" s="98"/>
    </row>
    <row r="525" spans="1:33" ht="15.75" thickBot="1" x14ac:dyDescent="0.3">
      <c r="A525" s="2" t="e">
        <f>[1]Sheet1!A525</f>
        <v>#REF!</v>
      </c>
      <c r="B525" s="4"/>
      <c r="C525" s="4"/>
      <c r="D525" s="4"/>
      <c r="E525" s="21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21"/>
      <c r="Q525" s="4"/>
      <c r="R525" s="4"/>
      <c r="S525" s="4"/>
      <c r="T525" s="4"/>
      <c r="U525" s="4"/>
      <c r="V525" s="5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99"/>
    </row>
    <row r="526" spans="1:33" ht="24.75" thickTop="1" thickBot="1" x14ac:dyDescent="0.3">
      <c r="A526" s="2" t="e">
        <f>[1]Sheet1!A526</f>
        <v>#REF!</v>
      </c>
      <c r="B526" s="18" t="s">
        <v>0</v>
      </c>
      <c r="C526" s="16" t="e">
        <f t="shared" ref="C526" si="3817">IF(C544&gt;100,C544/10,C544)</f>
        <v>#REF!</v>
      </c>
      <c r="D526" s="15" t="s">
        <v>1</v>
      </c>
      <c r="E526" s="16" t="e">
        <f t="shared" ref="E526" si="3818">IF(D543&gt;100,D543/10,D543)</f>
        <v>#REF!</v>
      </c>
      <c r="F526" s="13" t="s">
        <v>2</v>
      </c>
      <c r="G526" s="14" t="e">
        <f t="shared" ref="G526" si="3819">IF(F544&gt;10,F544/10,F544)</f>
        <v>#REF!</v>
      </c>
      <c r="H526" s="3"/>
      <c r="I526" s="3"/>
      <c r="J526" s="3"/>
      <c r="K526" s="3"/>
      <c r="L526" s="3"/>
      <c r="M526" s="3"/>
      <c r="N526" s="3"/>
      <c r="O526" s="3"/>
      <c r="R526" s="3"/>
      <c r="S526" s="3"/>
      <c r="T526" s="3"/>
      <c r="U526" s="3"/>
      <c r="AG526" s="97">
        <v>26</v>
      </c>
    </row>
    <row r="527" spans="1:33" ht="30" thickTop="1" thickBot="1" x14ac:dyDescent="0.3">
      <c r="A527" s="2" t="e">
        <f>[1]Sheet1!A527</f>
        <v>#REF!</v>
      </c>
      <c r="B527" s="19" t="s">
        <v>5</v>
      </c>
      <c r="C527" s="63" t="e">
        <f t="shared" ref="C527:C567" si="3820">SUBSTITUTE(SUBSTITUTE(A527,CHAR(10),"")," ","")</f>
        <v>#REF!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R527" s="1"/>
      <c r="S527" s="1"/>
      <c r="T527" s="1"/>
      <c r="U527" s="1"/>
      <c r="AG527" s="98"/>
    </row>
    <row r="528" spans="1:33" ht="16.5" thickTop="1" thickBot="1" x14ac:dyDescent="0.3">
      <c r="A528" s="2" t="e">
        <f>[1]Sheet1!A528</f>
        <v>#REF!</v>
      </c>
      <c r="B528" s="22" t="s">
        <v>158</v>
      </c>
      <c r="C528" s="56" t="e">
        <f t="shared" ref="C528" si="3821">SUBSTITUTE(SUBSTITUTE(MID(A528,1,J540-1),CHAR(10),"")," ","")</f>
        <v>#REF!</v>
      </c>
      <c r="D528" s="23" t="s">
        <v>159</v>
      </c>
      <c r="E528" s="55" t="e">
        <f t="shared" ref="E528" si="3822">SUBSTITUTE(SUBSTITUTE(MID(A528,J540,I540-J540),CHAR(10),"")," ","")</f>
        <v>#REF!</v>
      </c>
      <c r="F528" s="6" t="s">
        <v>160</v>
      </c>
      <c r="G528" s="7" t="e">
        <f t="shared" ref="G528" si="3823">SUBSTITUTE(SUBSTITUTE(MID(A528,I540,J541-I540),CHAR(10),"")," ","")</f>
        <v>#REF!</v>
      </c>
      <c r="H528" s="9" t="s">
        <v>161</v>
      </c>
      <c r="I528" s="10" t="e">
        <f t="shared" ref="I528" si="3824">SUBSTITUTE(SUBSTITUTE(MID(A528,J541,I541-J541),CHAR(10),"")," ","")</f>
        <v>#REF!</v>
      </c>
      <c r="J528" s="6" t="s">
        <v>162</v>
      </c>
      <c r="K528" s="11" t="e">
        <f t="shared" ref="K528" si="3825">SUBSTITUTE(SUBSTITUTE(MID(A528,I541,J542-I541),CHAR(10),"")," ","")</f>
        <v>#REF!</v>
      </c>
      <c r="L528" s="8" t="s">
        <v>164</v>
      </c>
      <c r="M528" s="10" t="e">
        <f t="shared" ref="M528" si="3826">SUBSTITUTE(SUBSTITUTE(MID(K541,K542,6),CHAR(10),"")," ","")</f>
        <v>#REF!</v>
      </c>
      <c r="N528" s="6" t="s">
        <v>165</v>
      </c>
      <c r="O528" s="11" t="e">
        <f t="shared" ref="O528" si="3827">SUBSTITUTE(SUBSTITUTE(MID(A528,I542,J543-I542),CHAR(10),"")," ","")</f>
        <v>#REF!</v>
      </c>
      <c r="P528" s="8" t="s">
        <v>166</v>
      </c>
      <c r="Q528" s="12" t="e">
        <f t="shared" ref="Q528" si="3828">SUBSTITUTE(SUBSTITUTE(MID(A528,J543,I543-J543),CHAR(10),"")," ","")</f>
        <v>#REF!</v>
      </c>
      <c r="R528" s="6" t="s">
        <v>167</v>
      </c>
      <c r="S528" s="11" t="e">
        <f t="shared" ref="S528" si="3829">SUBSTITUTE(SUBSTITUTE(MID(A528,I543,J544-I543),CHAR(10),"")," ","")</f>
        <v>#REF!</v>
      </c>
      <c r="T528" s="8" t="s">
        <v>168</v>
      </c>
      <c r="U528" s="12" t="e">
        <f t="shared" ref="U528" si="3830">SUBSTITUTE(SUBSTITUTE(MID(A528,J544,I544-J544),CHAR(10),"")," ","")</f>
        <v>#REF!</v>
      </c>
      <c r="AG528" s="98"/>
    </row>
    <row r="529" spans="1:33" ht="106.5" customHeight="1" thickTop="1" thickBot="1" x14ac:dyDescent="0.3">
      <c r="A529" s="2" t="e">
        <f>[1]Sheet1!A529</f>
        <v>#REF!</v>
      </c>
      <c r="B529" s="61" t="s">
        <v>157</v>
      </c>
      <c r="C529" s="62">
        <f t="shared" ref="C529" si="3831">IFERROR(SUBSTITUTE(SUBSTITUTE(MID(AD529,1,U539-1),CHAR(10),"")," ","")*1,0)</f>
        <v>0</v>
      </c>
      <c r="D529" s="59" t="s">
        <v>169</v>
      </c>
      <c r="E529" s="60">
        <f t="shared" ref="E529" si="3832">IFERROR(SUBSTITUTE(SUBSTITUTE(MID(AD529,U539,V539-U539),CHAR(10),"")," ","")*1,0)</f>
        <v>0</v>
      </c>
      <c r="F529" s="57" t="s">
        <v>170</v>
      </c>
      <c r="G529" s="35">
        <f t="shared" ref="G529" si="3833">IFERROR(SUBSTITUTE(SUBSTITUTE(MID(AD529,V539,U540-V539),CHAR(10),"")," ","")*1,0)</f>
        <v>0</v>
      </c>
      <c r="H529" s="26" t="s">
        <v>171</v>
      </c>
      <c r="I529" s="27">
        <f t="shared" ref="I529" si="3834">IFERROR(SUBSTITUTE(SUBSTITUTE(MID(AD529,U540,V540-U540),CHAR(10),"")," ","")*1,0)</f>
        <v>0</v>
      </c>
      <c r="J529" s="28" t="s">
        <v>172</v>
      </c>
      <c r="K529" s="36">
        <f t="shared" ref="K529" si="3835">IFERROR(SUBSTITUTE(SUBSTITUTE(MID(AD529,V540,U541-V540),CHAR(10),"")," ","")*1,0)</f>
        <v>0</v>
      </c>
      <c r="L529" s="37" t="s">
        <v>173</v>
      </c>
      <c r="M529" s="38">
        <f t="shared" ref="M529" si="3836">IFERROR(SUBSTITUTE(SUBSTITUTE(MID(AD529,U541,V541-U541),CHAR(10),"")," ","")*1,0)</f>
        <v>0</v>
      </c>
      <c r="N529" s="28" t="s">
        <v>163</v>
      </c>
      <c r="O529" s="25">
        <f t="shared" ref="O529" si="3837">IFERROR(SUBSTITUTE(SUBSTITUTE(MID(AD529,V541,U542-V541),CHAR(10),"")," ","")*1,0)</f>
        <v>0</v>
      </c>
      <c r="P529" s="39" t="s">
        <v>174</v>
      </c>
      <c r="Q529" s="40">
        <f t="shared" ref="Q529" si="3838">IFERROR(SUBSTITUTE(SUBSTITUTE(MID(AD529,U542,V542-U542),CHAR(10),"")," ","")*1,0)</f>
        <v>0</v>
      </c>
      <c r="R529" s="41" t="s">
        <v>175</v>
      </c>
      <c r="S529" s="25">
        <f t="shared" ref="S529" si="3839">IFERROR(SUBSTITUTE(SUBSTITUTE(MID(AD529,V542,U543-V542),CHAR(10),"")," ","")*1,0)</f>
        <v>0</v>
      </c>
      <c r="T529" s="26" t="s">
        <v>176</v>
      </c>
      <c r="U529" s="42">
        <f t="shared" ref="U529" si="3840">IFERROR(SUBSTITUTE(SUBSTITUTE(MID(AD529,U543,V543-U543),CHAR(10),"")," ","")*1,0)</f>
        <v>0</v>
      </c>
      <c r="V529" s="29" t="s">
        <v>177</v>
      </c>
      <c r="W529" s="30">
        <f t="shared" ref="W529" si="3841">IFERROR(SUBSTITUTE(SUBSTITUTE(MID(AD529,V543,U544-V543),CHAR(10),"")," ","")*1,0)</f>
        <v>0</v>
      </c>
      <c r="X529" s="31" t="s">
        <v>178</v>
      </c>
      <c r="Y529" s="32">
        <f t="shared" ref="Y529" si="3842">IFERROR(SUBSTITUTE(SUBSTITUTE(MID(AD529,U544,V544-U544),CHAR(10),"")," ","")*1,0)</f>
        <v>0</v>
      </c>
      <c r="Z529" s="33" t="s">
        <v>179</v>
      </c>
      <c r="AA529" s="30">
        <f t="shared" ref="AA529" si="3843">IFERROR(SUBSTITUTE(SUBSTITUTE(MID(AD529,V544,U545-V544),CHAR(10),"")," ","")*1,0)</f>
        <v>0</v>
      </c>
      <c r="AB529" s="31" t="s">
        <v>180</v>
      </c>
      <c r="AC529" s="34">
        <f t="shared" ref="AC529" si="3844">IFERROR(SUBSTITUTE(SUBSTITUTE(MID(AD529,U545,V545-U545),CHAR(10),"")," ","")*1,0)</f>
        <v>0</v>
      </c>
      <c r="AD529" s="85" t="e">
        <f t="shared" ref="AD529:AD567" si="3845">SUBSTITUTE(SUBSTITUTE(TRIM(SUBSTITUTE(A529,CHAR(32)," ")),")",5),"§",5)</f>
        <v>#REF!</v>
      </c>
      <c r="AG529" s="98"/>
    </row>
    <row r="530" spans="1:33" ht="29.25" thickBot="1" x14ac:dyDescent="0.3">
      <c r="A530" s="2" t="e">
        <f>[1]Sheet1!A530</f>
        <v>#REF!</v>
      </c>
      <c r="B530" s="24" t="s">
        <v>8</v>
      </c>
      <c r="C530" s="58" t="e">
        <f t="shared" ref="C530:C567" si="3846">SUBSTITUTE(SUBSTITUTE(IF(OR(LEN(A530)&gt;LEN(SUBSTITUTE(A530,"S","")),LEN(A530)&gt;LEN(SUBSTITUTE(A530,"e","")),LEN(A530)&gt;LEN(SUBSTITUTE(A530,"m","")),LEN(A530)&gt;LEN(SUBSTITUTE(A530,"i","")),LEN(A530)&gt;LEN(SUBSTITUTE(A530,"m","")),LEN(A530)&gt;LEN(SUBSTITUTE(A530,"p","")),LEN(A530)&gt;LEN(SUBSTITUTE(A530,"r","")),LEN(A530)&gt;LEN(SUBSTITUTE(A530,"e","")),LEN(A530)&gt;LEN(SUBSTITUTE(A530,"s","")),LEN(A530)&gt;LEN(SUBSTITUTE(A530,"ã","")),LEN(A530)&gt;LEN(SUBSTITUTE(A530,"o",""))),"Sem Impressão",A530),CHAR(10),"")," ","")</f>
        <v>#REF!</v>
      </c>
      <c r="AG530" s="98"/>
    </row>
    <row r="531" spans="1:33" ht="24.75" thickTop="1" thickBot="1" x14ac:dyDescent="0.3">
      <c r="A531" s="2" t="e">
        <f>[1]Sheet1!A531</f>
        <v>#REF!</v>
      </c>
      <c r="B531" s="20" t="s">
        <v>9</v>
      </c>
      <c r="C531" s="14" t="e">
        <f t="shared" ref="C531:C567" si="3847">SUBSTITUTE(SUBSTITUTE(A531,CHAR(10),"")," ","")</f>
        <v>#REF!</v>
      </c>
      <c r="D531" s="1"/>
      <c r="Z531" s="2"/>
      <c r="AG531" s="98"/>
    </row>
    <row r="532" spans="1:33" ht="30" thickTop="1" thickBot="1" x14ac:dyDescent="0.3">
      <c r="A532" s="2" t="e">
        <f>[1]Sheet1!A532</f>
        <v>#REF!</v>
      </c>
      <c r="B532" s="19" t="s">
        <v>10</v>
      </c>
      <c r="C532" s="17" t="e">
        <f t="shared" ref="C532:C567" si="3848">IF(IF(OR((LEN(A532)&gt;LEN(SUBSTITUTE(A532,"R",""))),(LEN(A532)&gt;LEN(SUBSTITUTE(A532,"v",""))),(LEN(A532)&gt;LEN(SUBSTITUTE(A532,"d","")))),"Revenda","Cliente")=IF(OR((LEN(A532)&gt;LEN(SUBSTITUTE(A532,"C",""))),(LEN(A532)&gt;LEN(SUBSTITUTE(A532,"l",""))),(LEN(A532)&gt;LEN(SUBSTITUTE(A532,"i",""))),(LEN(A532)&gt;LEN(SUBSTITUTE(A532,"t","")))),"Cliente","Revenda"),IF(OR((LEN(A532)&gt;LEN(SUBSTITUTE(A532,"R",""))),(LEN(A532)&gt;LEN(SUBSTITUTE(A532,"v",""))),(LEN(A532)&gt;LEN(SUBSTITUTE(A532,"d","")))),"Revenda","Cliente"),"ERRO!")</f>
        <v>#REF!</v>
      </c>
      <c r="D532" s="1"/>
      <c r="E532" s="1"/>
      <c r="J532" s="1"/>
      <c r="K532" s="1"/>
      <c r="L532" s="1"/>
      <c r="Q532" s="1"/>
      <c r="AG532" s="98"/>
    </row>
    <row r="533" spans="1:33" x14ac:dyDescent="0.25">
      <c r="A533" s="2" t="e">
        <f>[1]Sheet1!A533</f>
        <v>#REF!</v>
      </c>
      <c r="B533" s="113" t="s">
        <v>142</v>
      </c>
      <c r="C533" s="114"/>
      <c r="D533" s="111" t="s">
        <v>143</v>
      </c>
      <c r="E533" s="112"/>
      <c r="F533" s="113" t="s">
        <v>144</v>
      </c>
      <c r="G533" s="114"/>
      <c r="H533" s="111" t="s">
        <v>145</v>
      </c>
      <c r="I533" s="112"/>
      <c r="J533" s="113" t="s">
        <v>146</v>
      </c>
      <c r="K533" s="114"/>
      <c r="L533" s="111" t="s">
        <v>147</v>
      </c>
      <c r="M533" s="112"/>
      <c r="N533" s="113" t="s">
        <v>148</v>
      </c>
      <c r="O533" s="114"/>
      <c r="P533" s="111" t="s">
        <v>149</v>
      </c>
      <c r="Q533" s="112"/>
      <c r="R533" s="113" t="s">
        <v>150</v>
      </c>
      <c r="S533" s="114"/>
      <c r="T533" s="111" t="s">
        <v>151</v>
      </c>
      <c r="U533" s="112"/>
      <c r="V533" s="113" t="s">
        <v>2</v>
      </c>
      <c r="W533" s="114"/>
      <c r="Y533" s="2"/>
      <c r="AG533" s="98"/>
    </row>
    <row r="534" spans="1:33" ht="15.75" thickBot="1" x14ac:dyDescent="0.3">
      <c r="A534" s="2" t="e">
        <f>[1]Sheet1!A534</f>
        <v>#REF!</v>
      </c>
      <c r="B534" s="50" t="e">
        <f t="shared" ref="B534" si="3849">MID(A533,N540-3,4)</f>
        <v>#REF!</v>
      </c>
      <c r="C534" s="51" t="e">
        <f t="shared" ref="C534" si="3850">MID(A533,N540+3,5)</f>
        <v>#REF!</v>
      </c>
      <c r="D534" s="53" t="e">
        <f t="shared" ref="D534" si="3851">MID(A534,O540-3,4)</f>
        <v>#REF!</v>
      </c>
      <c r="E534" s="54" t="e">
        <f t="shared" ref="E534" si="3852">MID(A534,O540+3,5)</f>
        <v>#REF!</v>
      </c>
      <c r="F534" s="50" t="e">
        <f t="shared" ref="F534" si="3853">MID(A533,N541-3,4)</f>
        <v>#REF!</v>
      </c>
      <c r="G534" s="51" t="e">
        <f t="shared" ref="G534" si="3854">MID(A533,N541+3,5)</f>
        <v>#REF!</v>
      </c>
      <c r="H534" s="53" t="e">
        <f t="shared" ref="H534" si="3855">MID(A534,O541-3,4)</f>
        <v>#REF!</v>
      </c>
      <c r="I534" s="54" t="e">
        <f t="shared" ref="I534" si="3856">MID(A534,O541+3,5)</f>
        <v>#REF!</v>
      </c>
      <c r="J534" s="50" t="e">
        <f t="shared" ref="J534" si="3857">MID(A533,N542-3,4)</f>
        <v>#REF!</v>
      </c>
      <c r="K534" s="51" t="e">
        <f t="shared" ref="K534" si="3858">MID(A533,N542+3,5)</f>
        <v>#REF!</v>
      </c>
      <c r="L534" s="53" t="e">
        <f t="shared" ref="L534" si="3859">MID(A534,O542-3,4)</f>
        <v>#REF!</v>
      </c>
      <c r="M534" s="54" t="e">
        <f t="shared" ref="M534" si="3860">MID(A534,O542+3,5)</f>
        <v>#REF!</v>
      </c>
      <c r="N534" s="50" t="e">
        <f t="shared" ref="N534" si="3861">MID(A533,N543-3,4)</f>
        <v>#REF!</v>
      </c>
      <c r="O534" s="51" t="e">
        <f t="shared" ref="O534" si="3862">MID(A533,N543+3,5)</f>
        <v>#REF!</v>
      </c>
      <c r="P534" s="53" t="e">
        <f t="shared" ref="P534" si="3863">MID(A534,O543-3,4)</f>
        <v>#REF!</v>
      </c>
      <c r="Q534" s="54" t="e">
        <f t="shared" ref="Q534" si="3864">MID(A534,O543+3,5)</f>
        <v>#REF!</v>
      </c>
      <c r="R534" s="50" t="e">
        <f t="shared" ref="R534" si="3865">MID(A533,N544-3,4)</f>
        <v>#REF!</v>
      </c>
      <c r="S534" s="51" t="e">
        <f t="shared" ref="S534" si="3866">MID(A533,N544+3,5)</f>
        <v>#REF!</v>
      </c>
      <c r="T534" s="53" t="e">
        <f t="shared" ref="T534" si="3867">MID(A534,O544-3,4)</f>
        <v>#REF!</v>
      </c>
      <c r="U534" s="54" t="e">
        <f t="shared" ref="U534" si="3868">MID(A534,O544+3,5)</f>
        <v>#REF!</v>
      </c>
      <c r="V534" s="50" t="e">
        <f t="shared" ref="V534" si="3869">MID(A537,N545-2,3)</f>
        <v>#REF!</v>
      </c>
      <c r="W534" s="51" t="e">
        <f t="shared" ref="W534" si="3870">MID(A537,N545+3,5)</f>
        <v>#REF!</v>
      </c>
      <c r="AG534" s="98"/>
    </row>
    <row r="535" spans="1:33" ht="29.25" thickBot="1" x14ac:dyDescent="0.3">
      <c r="A535" s="2" t="e">
        <f>[1]Sheet1!A535</f>
        <v>#REF!</v>
      </c>
      <c r="B535" s="50" t="e">
        <f t="shared" ref="B535:B567" si="3871">SUBSTITUTE(B534,CHAR(10),"")</f>
        <v>#REF!</v>
      </c>
      <c r="C535" s="52" t="e">
        <f t="shared" ref="C535:C567" si="3872">SUBSTITUTE(SUBSTITUTE(C534,CHAR(10),""),"/"," / ")</f>
        <v>#REF!</v>
      </c>
      <c r="D535" s="50" t="e">
        <f t="shared" ref="D535:V535" si="3873">SUBSTITUTE(D534,CHAR(10),"")</f>
        <v>#REF!</v>
      </c>
      <c r="E535" s="52" t="e">
        <f t="shared" ref="E535:E567" si="3874">SUBSTITUTE(SUBSTITUTE(E534,CHAR(10),""),"/"," / ")</f>
        <v>#REF!</v>
      </c>
      <c r="F535" s="50" t="e">
        <f t="shared" ref="F535:X535" si="3875">SUBSTITUTE(F534,CHAR(10),"")</f>
        <v>#REF!</v>
      </c>
      <c r="G535" s="52" t="e">
        <f t="shared" ref="G535:G567" si="3876">SUBSTITUTE(SUBSTITUTE(G534,CHAR(10),""),"/"," / ")</f>
        <v>#REF!</v>
      </c>
      <c r="H535" s="50" t="e">
        <f t="shared" ref="H535:Z535" si="3877">SUBSTITUTE(H534,CHAR(10),"")</f>
        <v>#REF!</v>
      </c>
      <c r="I535" s="52" t="e">
        <f t="shared" ref="I535:I567" si="3878">SUBSTITUTE(SUBSTITUTE(I534,CHAR(10),""),"/"," / ")</f>
        <v>#REF!</v>
      </c>
      <c r="J535" s="50" t="e">
        <f t="shared" ref="J535:AB535" si="3879">SUBSTITUTE(J534,CHAR(10),"")</f>
        <v>#REF!</v>
      </c>
      <c r="K535" s="52" t="e">
        <f t="shared" ref="K535:K567" si="3880">SUBSTITUTE(SUBSTITUTE(K534,CHAR(10),""),"/"," / ")</f>
        <v>#REF!</v>
      </c>
      <c r="L535" s="50" t="e">
        <f t="shared" ref="L535:AD535" si="3881">SUBSTITUTE(L534,CHAR(10),"")</f>
        <v>#REF!</v>
      </c>
      <c r="M535" s="52" t="e">
        <f t="shared" ref="M535:M567" si="3882">SUBSTITUTE(SUBSTITUTE(M534,CHAR(10),""),"/"," / ")</f>
        <v>#REF!</v>
      </c>
      <c r="N535" s="50" t="e">
        <f t="shared" ref="N535:AF535" si="3883">SUBSTITUTE(N534,CHAR(10),"")</f>
        <v>#REF!</v>
      </c>
      <c r="O535" s="52" t="e">
        <f t="shared" ref="O535:O567" si="3884">SUBSTITUTE(SUBSTITUTE(O534,CHAR(10),""),"/"," / ")</f>
        <v>#REF!</v>
      </c>
      <c r="P535" s="50" t="e">
        <f t="shared" ref="P535:AF535" si="3885">SUBSTITUTE(P534,CHAR(10),"")</f>
        <v>#REF!</v>
      </c>
      <c r="Q535" s="52" t="e">
        <f t="shared" ref="Q535:Q567" si="3886">SUBSTITUTE(SUBSTITUTE(Q534,CHAR(10),""),"/"," / ")</f>
        <v>#REF!</v>
      </c>
      <c r="R535" s="50" t="e">
        <f t="shared" ref="R535:AF535" si="3887">SUBSTITUTE(R534,CHAR(10),"")</f>
        <v>#REF!</v>
      </c>
      <c r="S535" s="52" t="e">
        <f t="shared" ref="S535:S567" si="3888">SUBSTITUTE(SUBSTITUTE(S534,CHAR(10),""),"/"," / ")</f>
        <v>#REF!</v>
      </c>
      <c r="T535" s="50" t="e">
        <f t="shared" ref="T535:AF535" si="3889">SUBSTITUTE(T534,CHAR(10),"")</f>
        <v>#REF!</v>
      </c>
      <c r="U535" s="52" t="e">
        <f t="shared" ref="U535:U567" si="3890">SUBSTITUTE(SUBSTITUTE(U534,CHAR(10),""),"/"," / ")</f>
        <v>#REF!</v>
      </c>
      <c r="V535" s="50" t="e">
        <f t="shared" ref="V535:AF535" si="3891">SUBSTITUTE(V534,CHAR(10),"")</f>
        <v>#REF!</v>
      </c>
      <c r="W535" s="52" t="e">
        <f t="shared" ref="W535:W567" si="3892">SUBSTITUTE(SUBSTITUTE(W534,CHAR(10),""),"/"," / ")</f>
        <v>#REF!</v>
      </c>
      <c r="Y535" s="86" t="s">
        <v>206</v>
      </c>
      <c r="Z535" s="122" t="e">
        <f t="shared" ref="Z535:Z567" si="3893">FIND(",",A536)</f>
        <v>#REF!</v>
      </c>
      <c r="AG535" s="98"/>
    </row>
    <row r="536" spans="1:33" ht="15.75" customHeight="1" thickBot="1" x14ac:dyDescent="0.3">
      <c r="A536" s="2" t="e">
        <f>SUBSTITUTE([1]Sheet1!A536,"/","7")</f>
        <v>#REF!</v>
      </c>
      <c r="B536" s="109" t="str">
        <f>IFERROR(VLOOKUP("*"&amp;Sheet1!B535&amp;" -"&amp;Sheet1!C535&amp;"*",Tabela3[[x]:[c]],1,FALSE),"0% -Sem Serviço")</f>
        <v>0% -Sem Serviço</v>
      </c>
      <c r="C536" s="110"/>
      <c r="D536" s="109" t="str">
        <f>IFERROR(VLOOKUP("*"&amp;Sheet1!D535&amp;" -"&amp;Sheet1!E535&amp;"*",Tabela3[[x]:[c]],1,FALSE),"0% -Sem Serviço")</f>
        <v>0% -Sem Serviço</v>
      </c>
      <c r="E536" s="110"/>
      <c r="F536" s="109" t="str">
        <f>IFERROR(VLOOKUP("*"&amp;Sheet1!F535&amp;" -"&amp;Sheet1!G535&amp;"*",Tabela3[[x]:[c]],1,FALSE),"0% -Sem Serviço")</f>
        <v>0% -Sem Serviço</v>
      </c>
      <c r="G536" s="110"/>
      <c r="H536" s="109" t="str">
        <f>IFERROR(VLOOKUP("*"&amp;Sheet1!H535&amp;" -"&amp;Sheet1!I535&amp;"*",Tabela3[[x]:[c]],1,FALSE),"0% -Sem Serviço")</f>
        <v>0% -Sem Serviço</v>
      </c>
      <c r="I536" s="110"/>
      <c r="J536" s="109" t="str">
        <f>IFERROR(VLOOKUP("*"&amp;Sheet1!J535&amp;" -"&amp;Sheet1!K535&amp;"*",Tabela3[[x]:[c]],1,FALSE),"0% -Sem Serviço")</f>
        <v>0% -Sem Serviço</v>
      </c>
      <c r="K536" s="110"/>
      <c r="L536" s="109" t="str">
        <f>IFERROR(VLOOKUP("*"&amp;Sheet1!L535&amp;" -"&amp;Sheet1!M535&amp;"*",Tabela3[[x]:[c]],1,FALSE),"0% -Sem Serviço")</f>
        <v>0% -Sem Serviço</v>
      </c>
      <c r="M536" s="110"/>
      <c r="N536" s="109" t="str">
        <f>IFERROR(VLOOKUP("*"&amp;Sheet1!N535&amp;" -"&amp;Sheet1!O535&amp;"*",Tabela3[[x]:[c]],1,FALSE),"0% -Sem Serviço")</f>
        <v>0% -Sem Serviço</v>
      </c>
      <c r="O536" s="110"/>
      <c r="P536" s="109" t="str">
        <f>IFERROR(VLOOKUP("*"&amp;Sheet1!P535&amp;" -"&amp;Sheet1!Q535&amp;"*",Tabela3[[x]:[c]],1,FALSE),"0% -Sem Serviço")</f>
        <v>0% -Sem Serviço</v>
      </c>
      <c r="Q536" s="110"/>
      <c r="R536" s="109" t="str">
        <f>IFERROR(VLOOKUP("*"&amp;Sheet1!R535&amp;" -"&amp;Sheet1!S535&amp;"*",Tabela3[[x]:[c]],1,FALSE),"0% -Sem Serviço")</f>
        <v>0% -Sem Serviço</v>
      </c>
      <c r="S536" s="110"/>
      <c r="T536" s="109" t="str">
        <f>IFERROR(VLOOKUP("*"&amp;Sheet1!T535&amp;" -"&amp;Sheet1!U535&amp;"*",Tabela3[[x]:[c]],1,FALSE),"0% -Sem Serviço")</f>
        <v>0% -Sem Serviço</v>
      </c>
      <c r="U536" s="110"/>
      <c r="V536" s="109" t="str">
        <f>IFERROR(VLOOKUP("*"&amp;Sheet1!V535&amp;" -"&amp;Sheet1!W535&amp;"*",Tabela2[[x]:[c]],1,FALSE),"0% -Sem Serviço")</f>
        <v>0% -Sem Serviço</v>
      </c>
      <c r="W536" s="110"/>
      <c r="Y536" s="87" t="e">
        <f t="shared" ref="Y536:Y567" si="3894">MID(A536,1,Z535-1)&amp;""&amp;MID(A536,Z535,3)</f>
        <v>#REF!</v>
      </c>
      <c r="Z536" s="123"/>
      <c r="AG536" s="98"/>
    </row>
    <row r="537" spans="1:33" ht="32.25" thickBot="1" x14ac:dyDescent="0.3">
      <c r="A537" s="2" t="e">
        <f>SUBSTITUTE([1]Sheet1!A537,"/","7")</f>
        <v>#REF!</v>
      </c>
      <c r="B537" s="49" t="s">
        <v>183</v>
      </c>
      <c r="C537" s="48" t="e">
        <f t="shared" ref="C537:C567" si="3895">IF($A$15="Manter",IF(B538=0,"Sem Impressão",IF(IFERROR(FIND("P",B538),0)&gt;0,"Preto",IF(IFERROR(FIND("S",B538),0)&gt;0,"Sem Impressão",IF(IFERROR(FIND("C",B538),0)&gt;0,"Cinza",IF(IFERROR(FIND("V",B538),0)&gt;0,"Vermelho",IF(IFERROR(FIND("A",B538),0)&gt;0,"Azul",IF(IFERROR(FIND("D",B538),0)&gt;0,"Dourado",IF(IFERROR(FIND("B",B538),0)&gt;0,"Branco","Sem Impressão")))))))),$A$15)</f>
        <v>#REF!</v>
      </c>
      <c r="D537" s="47" t="s">
        <v>184</v>
      </c>
      <c r="E537" s="48" t="e">
        <f t="shared" ref="E537:E567" si="3896">IF($A$16="Manter",IF(C538=0,"Sem Impressão",IF(IFERROR(FIND("P",C538),0)&gt;0,"Preto",IF(IFERROR(FIND("S",C538),0)&gt;0,"Sem Impressão",IF(IFERROR(FIND("C",C538),0)&gt;0,"Cinza",IF(IFERROR(FIND("V",C538),0)&gt;0,"Vermelho",IF(IFERROR(FIND("A",C538),0)&gt;0,"Azul",IF(IFERROR(FIND("D",C538),0)&gt;0,"Dourado",IF(IFERROR(FIND("B",C538),0)&gt;0,"Branco","Sem Impressão")))))))),$A$16)</f>
        <v>#REF!</v>
      </c>
      <c r="F537" s="47" t="s">
        <v>185</v>
      </c>
      <c r="G537" s="48" t="e">
        <f t="shared" ref="G537:G567" si="3897">IF($A$17="Manter",IF(D538=0,"Sem Impressão",IF(IFERROR(FIND("P",D538),0)&gt;0,"Preto",IF(IFERROR(FIND("S",D538),0)&gt;0,"Sem Impressão",IF(IFERROR(FIND("C",D538),0)&gt;0,"Cinza",IF(IFERROR(FIND("V",D538),0)&gt;0,"Vermelho",IF(IFERROR(FIND("A",D538),0)&gt;0,"Azul",IF(IFERROR(FIND("D",D538),0)&gt;0,"Dourado",IF(IFERROR(FIND("B",D538),0)&gt;0,"Branco","Sem Impressão")))))))),$A$17)</f>
        <v>#REF!</v>
      </c>
      <c r="H537" s="47" t="s">
        <v>186</v>
      </c>
      <c r="I537" s="48" t="e">
        <f t="shared" ref="I537:I567" si="3898">IF($A$18="Manter",IF(E538=0,"Sem Impressão",IF(IFERROR(FIND("P",E538),0)&gt;0,"Preto",IF(IFERROR(FIND("S",E538),0)&gt;0,"Sem Impressão",IF(IFERROR(FIND("C",E538),0)&gt;0,"Cinza",IF(IFERROR(FIND("V",E538),0)&gt;0,"Vermelho",IF(IFERROR(FIND("A",E538),0)&gt;0,"Azul",IF(IFERROR(FIND("D",E538),0)&gt;0,"Dourado",IF(IFERROR(FIND("B",E538),0)&gt;0,"Branco","Sem Impressão")))))))),$A$18)</f>
        <v>#REF!</v>
      </c>
      <c r="J537" s="47" t="s">
        <v>187</v>
      </c>
      <c r="K537" s="48" t="e">
        <f t="shared" ref="K537:K567" si="3899">IF($A$19="Manter",IF(F538=0,"Sem Impressão",IF(IFERROR(FIND("P",F538),0)&gt;0,"Preto",IF(IFERROR(FIND("S",F538),0)&gt;0,"Sem Impressão",IF(IFERROR(FIND("C",F538),0)&gt;0,"Cinza",IF(IFERROR(FIND("V",F538),0)&gt;0,"Vermelho",IF(IFERROR(FIND("A",F538),0)&gt;0,"Azul",IF(IFERROR(FIND("D",F538),0)&gt;0,"Dourado",IF(IFERROR(FIND("B",F538),0)&gt;0,"Branco","Sem Impressão")))))))),$A$19)</f>
        <v>#REF!</v>
      </c>
      <c r="L537" s="47" t="s">
        <v>188</v>
      </c>
      <c r="M537" s="48" t="e">
        <f t="shared" ref="M537:M567" si="3900">IF($A$20="Manter",IF(G538=0,"Sem Impressão",IF(IFERROR(FIND("P",G538),0)&gt;0,"Preto",IF(IFERROR(FIND("S",G538),0)&gt;0,"Sem Impressão",IF(IFERROR(FIND("C",G538),0)&gt;0,"Cinza",IF(IFERROR(FIND("V",G538),0)&gt;0,"Vermelho",IF(IFERROR(FIND("A",G538),0)&gt;0,"Azul",IF(IFERROR(FIND("D",G538),0)&gt;0,"Dourado",IF(IFERROR(FIND("B",G538),0)&gt;0,"Branco","Sem Impressão")))))))),$A$20)</f>
        <v>#REF!</v>
      </c>
      <c r="N537" s="47" t="s">
        <v>189</v>
      </c>
      <c r="O537" s="48" t="e">
        <f t="shared" ref="O537:O567" si="3901">IF($A$21="Manter",IF(H538=0,"Sem Impressão",IF(IFERROR(FIND("P",H538),0)&gt;0,"Preto",IF(IFERROR(FIND("S",H538),0)&gt;0,"Sem Impressão",IF(IFERROR(FIND("C",H538),0)&gt;0,"Cinza",IF(IFERROR(FIND("V",H538),0)&gt;0,"Vermelho",IF(IFERROR(FIND("A",H538),0)&gt;0,"Azul",IF(IFERROR(FIND("D",H538),0)&gt;0,"Dourado",IF(IFERROR(FIND("B",H538),0)&gt;0,"Branco","Sem Impressão")))))))),$A$21)</f>
        <v>#REF!</v>
      </c>
      <c r="AG537" s="98"/>
    </row>
    <row r="538" spans="1:33" ht="18.75" customHeight="1" thickBot="1" x14ac:dyDescent="0.3">
      <c r="A538" s="2" t="e">
        <f>[1]Sheet1!A538</f>
        <v>#REF!</v>
      </c>
      <c r="B538" s="49" t="e">
        <f>[1]Sheet1!B538</f>
        <v>#REF!</v>
      </c>
      <c r="C538" s="49" t="e">
        <f>[1]Sheet1!C538</f>
        <v>#REF!</v>
      </c>
      <c r="D538" s="49" t="e">
        <f>[1]Sheet1!D538</f>
        <v>#REF!</v>
      </c>
      <c r="E538" s="49" t="e">
        <f>[1]Sheet1!E538</f>
        <v>#REF!</v>
      </c>
      <c r="F538" s="49" t="e">
        <f>[1]Sheet1!F538</f>
        <v>#REF!</v>
      </c>
      <c r="G538" s="49" t="e">
        <f>[1]Sheet1!G538</f>
        <v>#REF!</v>
      </c>
      <c r="H538" s="49" t="e">
        <f>[1]Sheet1!H538</f>
        <v>#REF!</v>
      </c>
      <c r="L538" s="1"/>
      <c r="N538" s="1"/>
      <c r="P538" s="43"/>
      <c r="Q538" s="1"/>
      <c r="R538" s="1" t="s">
        <v>181</v>
      </c>
      <c r="S538" s="100" t="s">
        <v>153</v>
      </c>
      <c r="T538" s="64" t="s">
        <v>7</v>
      </c>
      <c r="U538" s="64" t="s">
        <v>4</v>
      </c>
      <c r="V538" s="65" t="s">
        <v>152</v>
      </c>
      <c r="AG538" s="98"/>
    </row>
    <row r="539" spans="1:33" ht="18.75" customHeight="1" thickBot="1" x14ac:dyDescent="0.3">
      <c r="A539" s="2" t="e">
        <f>[1]Sheet1!A539</f>
        <v>#REF!</v>
      </c>
      <c r="B539" s="43"/>
      <c r="C539" s="83" t="s">
        <v>202</v>
      </c>
      <c r="D539" s="83" t="s">
        <v>203</v>
      </c>
      <c r="E539" s="83" t="s">
        <v>204</v>
      </c>
      <c r="F539" s="84" t="s">
        <v>205</v>
      </c>
      <c r="G539" s="103" t="s">
        <v>155</v>
      </c>
      <c r="H539" s="69" t="s">
        <v>7</v>
      </c>
      <c r="I539" s="69" t="s">
        <v>3</v>
      </c>
      <c r="J539" s="69" t="s">
        <v>4</v>
      </c>
      <c r="K539" s="70" t="s">
        <v>6</v>
      </c>
      <c r="L539" s="94" t="s">
        <v>154</v>
      </c>
      <c r="M539" s="64" t="s">
        <v>139</v>
      </c>
      <c r="N539" s="64" t="s">
        <v>140</v>
      </c>
      <c r="O539" s="65" t="s">
        <v>141</v>
      </c>
      <c r="P539" s="1"/>
      <c r="Q539" s="1"/>
      <c r="R539" s="1"/>
      <c r="S539" s="101"/>
      <c r="T539" s="45">
        <v>1</v>
      </c>
      <c r="U539" s="45" t="e">
        <f t="shared" ref="U539" si="3902">FIND(" ",AD529)</f>
        <v>#REF!</v>
      </c>
      <c r="V539" s="66" t="e">
        <f t="shared" ref="V539" si="3903">FIND(CHAR(10),AD529)</f>
        <v>#REF!</v>
      </c>
      <c r="W539" s="119" t="s">
        <v>200</v>
      </c>
      <c r="X539" s="120"/>
      <c r="Y539" s="120"/>
      <c r="Z539" s="120"/>
      <c r="AA539" s="120"/>
      <c r="AB539" s="121"/>
      <c r="AG539" s="98"/>
    </row>
    <row r="540" spans="1:33" ht="18.75" customHeight="1" thickBot="1" x14ac:dyDescent="0.3">
      <c r="A540" s="2" t="e">
        <f>[1]Sheet1!A540</f>
        <v>#REF!</v>
      </c>
      <c r="B540" s="80" t="s">
        <v>201</v>
      </c>
      <c r="C540" s="81" t="e" cm="1">
        <f t="array" ref="C540">IF(AE541="Manter",IFERROR(IF(SUBSTITUTE(MID($A$10,AB540,AB541-AB540),CHAR(10),"")*1&gt;100,SUBSTITUTE(MID($A$10,AB540,AB541-AB540),CHAR(10),"")*1/100,SUBSTITUTE(MID($A$10,AB540,AB541-AB540),CHAR(10),"")*1),0),IF(AE541="Não",0,IF(AE541="Sim",_xlfn.IFS(AND(C526&gt;0,C526&lt;=22),0.5,AND(C526&gt;22,C526&lt;=32),0.7,AND(C526&gt;32,C526&lt;=40),0.7,AND(C526&gt;40,C526&lt;=50),0.9,C526&gt;50,1.5))))</f>
        <v>#REF!</v>
      </c>
      <c r="D540" s="81">
        <f t="shared" ref="D540" si="3904">IFERROR(IF(SUBSTITUTE(MID($A$10,AB541,AB542-AB541),CHAR(10),"")*1&gt;100,SUBSTITUTE(MID($A$10,AB541,AB542-AB541),CHAR(10),"")*1/100,SUBSTITUTE(MID($A$10,AB541,AB542-AB541),CHAR(10),"")*1),0)</f>
        <v>0</v>
      </c>
      <c r="E540" s="81">
        <f t="shared" ref="E540" si="3905">IFERROR(IF(SUBSTITUTE(MID($A$10,AB542,AB543-AB542),CHAR(10),"")*1&gt;100,SUBSTITUTE(MID($A$10,AB542,AB543-AB542),CHAR(10),"")*1/100,SUBSTITUTE(MID($A$10,AB542,AB543-AB542),CHAR(10),"")*1),0)</f>
        <v>0</v>
      </c>
      <c r="F540" s="82">
        <f t="shared" ref="F540" si="3906">IFERROR(IF(SUBSTITUTE(TRIM(MID($A$10,AB543,AB544-AB543)),CHAR(10),"")*1&gt;100,SUBSTITUTE(TRIM(MID($A$10,AB543,AB544-AB543)),CHAR(10),"")*1/100,SUBSTITUTE(TRIM(MID($A$10,AB543,AB544-AB543)),CHAR(10),"")*1),0)</f>
        <v>0</v>
      </c>
      <c r="G540" s="104"/>
      <c r="H540" s="44">
        <v>1</v>
      </c>
      <c r="I540" s="44" t="e">
        <f t="shared" ref="I540" si="3907">FIND(CHAR(10),A528)</f>
        <v>#REF!</v>
      </c>
      <c r="J540" s="44" t="e">
        <f t="shared" ref="J540" si="3908">FIND(" ",A528)</f>
        <v>#REF!</v>
      </c>
      <c r="K540" s="71"/>
      <c r="L540" s="95"/>
      <c r="M540" s="45">
        <v>1</v>
      </c>
      <c r="N540" s="45" t="e">
        <f t="shared" ref="N540" si="3909">FIND("%",A533)</f>
        <v>#REF!</v>
      </c>
      <c r="O540" s="66" t="e">
        <f t="shared" ref="O540" si="3910">FIND("%",A534)</f>
        <v>#REF!</v>
      </c>
      <c r="P540" s="106" t="s">
        <v>182</v>
      </c>
      <c r="Q540" s="74">
        <v>1</v>
      </c>
      <c r="R540" s="75" t="e">
        <f t="shared" ref="R540" si="3911">FIND(CHAR(10),A537,FIND(CHAR(10),A537)+1)</f>
        <v>#REF!</v>
      </c>
      <c r="S540" s="101"/>
      <c r="T540" s="45">
        <v>2</v>
      </c>
      <c r="U540" s="45" t="e">
        <f t="shared" ref="U540" si="3912">FIND(" ",AD529,FIND(" ",AD529)+1)</f>
        <v>#REF!</v>
      </c>
      <c r="V540" s="66" t="e">
        <f t="shared" ref="V540" si="3913">FIND(CHAR(10),AD529,FIND(CHAR(10),AD529)+1)</f>
        <v>#REF!</v>
      </c>
      <c r="W540" s="78"/>
      <c r="X540" s="46"/>
      <c r="Y540" s="46"/>
      <c r="Z540" s="46"/>
      <c r="AA540" s="46"/>
      <c r="AB540" s="54">
        <v>1</v>
      </c>
      <c r="AC540" s="64"/>
      <c r="AD540" s="64" t="s">
        <v>210</v>
      </c>
      <c r="AE540" s="64" t="s">
        <v>211</v>
      </c>
      <c r="AG540" s="98"/>
    </row>
    <row r="541" spans="1:33" ht="18.75" customHeight="1" thickBot="1" x14ac:dyDescent="0.3">
      <c r="A541" s="2" t="e">
        <f>[1]Sheet1!A541</f>
        <v>#REF!</v>
      </c>
      <c r="B541" s="100" t="s">
        <v>156</v>
      </c>
      <c r="C541" s="64" t="s">
        <v>0</v>
      </c>
      <c r="D541" s="64" t="s">
        <v>1</v>
      </c>
      <c r="E541" s="64"/>
      <c r="F541" s="65" t="s">
        <v>2</v>
      </c>
      <c r="G541" s="104"/>
      <c r="H541" s="44">
        <v>2</v>
      </c>
      <c r="I541" s="44" t="e">
        <f t="shared" ref="I541" si="3914">FIND(CHAR(10),A528,FIND(CHAR(10),A528)+1)</f>
        <v>#REF!</v>
      </c>
      <c r="J541" s="44" t="e">
        <f t="shared" ref="J541" si="3915">FIND(" ",A528,FIND(" ",A528)+1)</f>
        <v>#REF!</v>
      </c>
      <c r="K541" s="71" t="e">
        <f t="shared" ref="K541" si="3916">MID(A528,I541,I542-I541)</f>
        <v>#REF!</v>
      </c>
      <c r="L541" s="95"/>
      <c r="M541" s="45">
        <v>2</v>
      </c>
      <c r="N541" s="45" t="e">
        <f t="shared" ref="N541" si="3917">FIND("%",A533,FIND("%",A533)+1)</f>
        <v>#REF!</v>
      </c>
      <c r="O541" s="66" t="e">
        <f t="shared" ref="O541" si="3918">FIND("%",A534,FIND("%",A534)+1)</f>
        <v>#REF!</v>
      </c>
      <c r="P541" s="107"/>
      <c r="Q541" s="46">
        <v>2</v>
      </c>
      <c r="R541" s="54" t="e">
        <f t="shared" ref="R541" si="3919">FIND(CHAR(10),A537,FIND(CHAR(10),A537,FIND(CHAR(10),A537,FIND(CHAR(10),A537)+1)+1)+1)</f>
        <v>#REF!</v>
      </c>
      <c r="S541" s="101"/>
      <c r="T541" s="45">
        <v>3</v>
      </c>
      <c r="U541" s="45" t="e">
        <f t="shared" ref="U541" si="3920">FIND(" ",AD529,FIND(" ",AD529,FIND(" ",AD529)+1)+1)</f>
        <v>#REF!</v>
      </c>
      <c r="V541" s="66" t="e">
        <f t="shared" ref="V541" si="3921">FIND(CHAR(10),AD529,FIND(CHAR(10),AD529,FIND(CHAR(10),AD529)+1)+1)</f>
        <v>#REF!</v>
      </c>
      <c r="W541" s="78">
        <v>1</v>
      </c>
      <c r="X541" s="46" t="e">
        <f t="shared" ref="X541" si="3922">FIND(CHAR(10),A535)</f>
        <v>#REF!</v>
      </c>
      <c r="Y541" s="46" t="e">
        <f t="shared" ref="Y541" si="3923">X541</f>
        <v>#REF!</v>
      </c>
      <c r="Z541" s="46" t="e">
        <f t="shared" ref="Z541" si="3924">IF(Y541=Z540,"Não","Sim")</f>
        <v>#REF!</v>
      </c>
      <c r="AA541" s="46">
        <f t="shared" ref="AA541" si="3925">Z545-3</f>
        <v>-3</v>
      </c>
      <c r="AB541" s="54">
        <f t="shared" ref="AB541:AB542" si="3926">IFERROR(_xlfn.XLOOKUP(AA541,$W$16:$W$20,$Y$16:$Y$20),1)</f>
        <v>1</v>
      </c>
      <c r="AC541" s="64" t="s">
        <v>202</v>
      </c>
      <c r="AD541" s="64" t="e">
        <f>[1]Sheet1!$A$55</f>
        <v>#REF!</v>
      </c>
      <c r="AE541" s="64" t="e">
        <f>[1]Sheet1!$A$59</f>
        <v>#REF!</v>
      </c>
      <c r="AG541" s="98"/>
    </row>
    <row r="542" spans="1:33" ht="18.75" customHeight="1" thickBot="1" x14ac:dyDescent="0.3">
      <c r="A542" s="2" t="e">
        <f>[1]Sheet1!A542</f>
        <v>#REF!</v>
      </c>
      <c r="B542" s="101"/>
      <c r="C542" s="45" t="e">
        <f t="shared" ref="C542" si="3927">LEFT(A526,SEARCH(" ",A526))</f>
        <v>#REF!</v>
      </c>
      <c r="D542" s="45" t="e">
        <f t="shared" ref="D542:D567" si="3928">SUBSTITUTE(SUBSTITUTE(SUBSTITUTE(LEFT(C543,SEARCH(" ",C543)),".",",")," ",""),CHAR(10),"")*1</f>
        <v>#REF!</v>
      </c>
      <c r="E542" s="45"/>
      <c r="F542" s="66" t="e">
        <f t="shared" ref="F542:F567" si="3929">FIND(CHAR(10),C543)</f>
        <v>#REF!</v>
      </c>
      <c r="G542" s="104"/>
      <c r="H542" s="44">
        <v>3</v>
      </c>
      <c r="I542" s="44" t="e">
        <f t="shared" ref="I542" si="3930">FIND(CHAR(10),A528,FIND(CHAR(10),A528,FIND(CHAR(10),A528)+1)+1)</f>
        <v>#REF!</v>
      </c>
      <c r="J542" s="44" t="e">
        <f t="shared" ref="J542" si="3931">FIND(" ",A528,FIND(" ",A528,FIND(" ",A528)+1)+1)</f>
        <v>#REF!</v>
      </c>
      <c r="K542" s="71" t="e">
        <f t="shared" ref="K542:K567" si="3932">FIND(" ",K541)</f>
        <v>#REF!</v>
      </c>
      <c r="L542" s="95"/>
      <c r="M542" s="45">
        <v>3</v>
      </c>
      <c r="N542" s="45" t="e">
        <f t="shared" ref="N542" si="3933">FIND("%",A533,FIND("%",A533,FIND("%",A533)+1)+1)</f>
        <v>#REF!</v>
      </c>
      <c r="O542" s="66" t="e">
        <f t="shared" ref="O542" si="3934">FIND("%",A534,FIND("%",A534,FIND("%",A534)+1)+1)</f>
        <v>#REF!</v>
      </c>
      <c r="P542" s="107"/>
      <c r="Q542" s="46">
        <v>3</v>
      </c>
      <c r="R542" s="54" t="e">
        <f t="shared" ref="R542" si="3935">FIND(CHAR(10),A537,FIND(CHAR(10),A537,FIND(CHAR(10),A537,FIND(CHAR(10),A537,FIND(CHAR(10),A537,FIND(CHAR(10),A537)+1)+1)+1)+1)+1)</f>
        <v>#REF!</v>
      </c>
      <c r="S542" s="101"/>
      <c r="T542" s="45">
        <v>4</v>
      </c>
      <c r="U542" s="45" t="e">
        <f t="shared" ref="U542" si="3936">FIND(" ",AD529,FIND(" ",AD529,FIND(" ",AD529,FIND(" ",AD529)+1)+1)+1)</f>
        <v>#REF!</v>
      </c>
      <c r="V542" s="66" t="e">
        <f t="shared" ref="V542" si="3937">FIND(CHAR(10),AD529,FIND(CHAR(10),AD529,FIND(CHAR(10),AD529,FIND(CHAR(10),AD529)+1)+1)+1)</f>
        <v>#REF!</v>
      </c>
      <c r="W542" s="78">
        <v>2</v>
      </c>
      <c r="X542" s="46" t="e">
        <f t="shared" ref="X542" si="3938">FIND(CHAR(10),A535,X541+1)</f>
        <v>#REF!</v>
      </c>
      <c r="Y542" s="46" t="e">
        <f t="shared" ref="Y542" si="3939">IFERROR(X542,X541)</f>
        <v>#REF!</v>
      </c>
      <c r="Z542" s="46" t="e">
        <f t="shared" ref="Z542:Z544" si="3940">IF(Y542=Y541,"Não","Sim")</f>
        <v>#REF!</v>
      </c>
      <c r="AA542" s="46">
        <f t="shared" ref="AA542" si="3941">Z545-2</f>
        <v>-2</v>
      </c>
      <c r="AB542" s="54">
        <f t="shared" si="3926"/>
        <v>1</v>
      </c>
      <c r="AC542" s="64" t="s">
        <v>207</v>
      </c>
      <c r="AD542" s="64" t="e">
        <f>[1]Sheet1!$A$56</f>
        <v>#REF!</v>
      </c>
      <c r="AE542" s="64" t="e">
        <f>[1]Sheet1!$A$60</f>
        <v>#REF!</v>
      </c>
      <c r="AG542" s="98"/>
    </row>
    <row r="543" spans="1:33" ht="18.75" customHeight="1" thickBot="1" x14ac:dyDescent="0.3">
      <c r="A543" s="2" t="e">
        <f>[1]Sheet1!A543</f>
        <v>#REF!</v>
      </c>
      <c r="B543" s="101"/>
      <c r="C543" s="45" t="e">
        <f t="shared" ref="C543" si="3942">TRIM(MID(A526,LEN(C542),50))</f>
        <v>#REF!</v>
      </c>
      <c r="D543" s="45" t="e">
        <f t="shared" ref="D543:D567" si="3943">D542+1-1</f>
        <v>#REF!</v>
      </c>
      <c r="E543" s="45"/>
      <c r="F543" s="66" t="e">
        <f t="shared" ref="F543" si="3944">TRIM(MID(C543,LEN(F545),F542-LEN(D543)))</f>
        <v>#REF!</v>
      </c>
      <c r="G543" s="104"/>
      <c r="H543" s="44">
        <v>4</v>
      </c>
      <c r="I543" s="44" t="e">
        <f t="shared" ref="I543" si="3945">FIND(CHAR(10),A528,FIND(CHAR(10),A528,FIND(CHAR(10),A528,FIND(CHAR(10),A528)+1)+1)+1)</f>
        <v>#REF!</v>
      </c>
      <c r="J543" s="44" t="e">
        <f t="shared" ref="J543" si="3946">FIND(" ",A528,FIND(" ",A528,FIND(" ",A528,FIND(" ",A528)+1)+1)+1)</f>
        <v>#REF!</v>
      </c>
      <c r="K543" s="71"/>
      <c r="L543" s="95"/>
      <c r="M543" s="45">
        <v>4</v>
      </c>
      <c r="N543" s="45" t="e">
        <f t="shared" ref="N543" si="3947">FIND("%",A533,FIND("%",A533,FIND("%",A533,FIND("%",A533)+1)+1)+1)</f>
        <v>#REF!</v>
      </c>
      <c r="O543" s="66" t="e">
        <f t="shared" ref="O543" si="3948">FIND("%",A534,FIND("%",A534,FIND("%",A534,FIND("%",A534)+1)+1)+1)</f>
        <v>#REF!</v>
      </c>
      <c r="P543" s="107"/>
      <c r="Q543" s="46">
        <v>4</v>
      </c>
      <c r="R543" s="54" t="e">
        <f t="shared" ref="R543" si="3949">FIND(CHAR(10),A537,FIND(CHAR(10),A537,FIND(CHAR(10),A537,FIND(CHAR(10),A537,FIND(CHAR(10),A537,FIND(CHAR(10),A537,FIND(CHAR(10),A537,FIND(CHAR(10),A537)+1)+1)+1)+1)+1)+1)+1)</f>
        <v>#REF!</v>
      </c>
      <c r="S543" s="101"/>
      <c r="T543" s="45">
        <v>5</v>
      </c>
      <c r="U543" s="45" t="e">
        <f t="shared" ref="U543" si="3950">FIND(" ",AD529,FIND(" ",AD529,FIND(" ",AD529,FIND(" ",AD529,FIND(" ",AD529)+1)+1)+1)+1)</f>
        <v>#REF!</v>
      </c>
      <c r="V543" s="66" t="e">
        <f t="shared" ref="V543" si="3951">FIND(CHAR(10),AD529,FIND(CHAR(10),AD529,FIND(CHAR(10),AD529,FIND(CHAR(10),AD529,FIND(CHAR(10),AD529)+1)+1)+1)+1)</f>
        <v>#REF!</v>
      </c>
      <c r="W543" s="78">
        <v>3</v>
      </c>
      <c r="X543" s="46" t="e">
        <f t="shared" ref="X543" si="3952">FIND(CHAR(10),A535,X542+1)</f>
        <v>#REF!</v>
      </c>
      <c r="Y543" s="46" t="e">
        <f t="shared" ref="Y543" si="3953">IFERROR(X543,IFERROR(X542,X541))</f>
        <v>#REF!</v>
      </c>
      <c r="Z543" s="46" t="e">
        <f t="shared" si="3940"/>
        <v>#REF!</v>
      </c>
      <c r="AA543" s="46">
        <f t="shared" ref="AA543" si="3954">Z545-1</f>
        <v>-1</v>
      </c>
      <c r="AB543" s="54" t="e">
        <f t="shared" ref="AB543:AB544" si="3955">_xlfn.XLOOKUP(AA543,$W$16:$W$20,$Y$16:$Y$20)</f>
        <v>#N/A</v>
      </c>
      <c r="AC543" s="64" t="s">
        <v>208</v>
      </c>
      <c r="AD543" s="64" t="e">
        <f>[1]Sheet1!$A$57</f>
        <v>#REF!</v>
      </c>
      <c r="AE543" s="64" t="e">
        <f>[1]Sheet1!$A$61</f>
        <v>#REF!</v>
      </c>
      <c r="AG543" s="98"/>
    </row>
    <row r="544" spans="1:33" ht="18.75" customHeight="1" x14ac:dyDescent="0.25">
      <c r="A544" s="2" t="e">
        <f>[1]Sheet1!A544</f>
        <v>#REF!</v>
      </c>
      <c r="B544" s="101"/>
      <c r="C544" s="45" t="e">
        <f t="shared" ref="C544" si="3956">SUBSTITUTE(SUBSTITUTE(SUBSTITUTE(C542,CHAR(10),"")," ",""),".",",")*1</f>
        <v>#REF!</v>
      </c>
      <c r="D544" s="45"/>
      <c r="E544" s="45"/>
      <c r="F544" s="66" t="e">
        <f t="shared" ref="F544:F567" si="3957">SUBSTITUTE(SUBSTITUTE(SUBSTITUTE(F543,CHAR(10),"")," ",""),".",",")*1</f>
        <v>#REF!</v>
      </c>
      <c r="G544" s="104"/>
      <c r="H544" s="44">
        <v>5</v>
      </c>
      <c r="I544" s="44" t="e">
        <f t="shared" ref="I544" si="3958">FIND(CHAR(10),A528,FIND(CHAR(10),A528,FIND(CHAR(10),A528,FIND(CHAR(10),A528,FIND(CHAR(10),A528)+1)+1)+1)+1)</f>
        <v>#REF!</v>
      </c>
      <c r="J544" s="44" t="e">
        <f t="shared" ref="J544" si="3959">FIND(" ",A528,FIND(" ",A528,FIND(" ",A528,FIND(" ",A528,FIND(" ",A528)+1)+1)+1)+1)</f>
        <v>#REF!</v>
      </c>
      <c r="K544" s="71"/>
      <c r="L544" s="96"/>
      <c r="M544" s="45">
        <v>5</v>
      </c>
      <c r="N544" s="45" t="e">
        <f t="shared" ref="N544" si="3960">FIND("%",A533,FIND("%",A533,FIND("%",A533,FIND("%",A533,FIND("%",A533)+1)+1)+1)+1)</f>
        <v>#REF!</v>
      </c>
      <c r="O544" s="66" t="e">
        <f t="shared" ref="O544" si="3961">FIND("%",A534,FIND("%",A534,FIND("%",A534,FIND("%",A534,FIND("%",A534)+1)+1)+1)+1)</f>
        <v>#REF!</v>
      </c>
      <c r="P544" s="107"/>
      <c r="Q544" s="46">
        <v>5</v>
      </c>
      <c r="R544" s="54" t="e">
        <f t="shared" ref="R544" si="3962">FIND(CHAR(10),A537,FIND(CHAR(10),A537,FIND(CHAR(10),A537,FIND(CHAR(10),A537,FIND(CHAR(10),A537,FIND(CHAR(10),A537,FIND(CHAR(10),A537,FIND(CHAR(10),A537,FIND(CHAR(10),A537,FIND(CHAR(10),A537)+1)+1)+1)+1)+1)+1)+1)+1)+1)</f>
        <v>#REF!</v>
      </c>
      <c r="S544" s="101"/>
      <c r="T544" s="45">
        <v>6</v>
      </c>
      <c r="U544" s="45" t="e">
        <f t="shared" ref="U544" si="3963">FIND(" ",AD529,FIND(" ",AD529,FIND(" ",AD529,FIND(" ",AD529,FIND(" ",AD529,FIND(" ",AD529)+1)+1)+1)+1)+1)</f>
        <v>#REF!</v>
      </c>
      <c r="V544" s="66" t="e">
        <f t="shared" ref="V544" si="3964">FIND(CHAR(10),AD529,FIND(CHAR(10),AD529,FIND(CHAR(10),AD529,FIND(CHAR(10),AD529,FIND(CHAR(10),AD529,FIND(CHAR(10),AD529)+1)+1)+1)+1)+1)</f>
        <v>#REF!</v>
      </c>
      <c r="W544" s="78">
        <v>4</v>
      </c>
      <c r="X544" s="46" t="e">
        <f t="shared" ref="X544" si="3965">FIND(CHAR(10),A535,X543+1)</f>
        <v>#REF!</v>
      </c>
      <c r="Y544" s="46" t="e">
        <f t="shared" ref="Y544" si="3966">IFERROR(X545,IFERROR(X544,IFERROR(X543,IFERROR(X542,X541))))</f>
        <v>#REF!</v>
      </c>
      <c r="Z544" s="46" t="e">
        <f t="shared" si="3940"/>
        <v>#REF!</v>
      </c>
      <c r="AA544" s="46">
        <f t="shared" ref="AA544:AA567" si="3967">Z545</f>
        <v>0</v>
      </c>
      <c r="AB544" s="54" t="e">
        <f t="shared" si="3955"/>
        <v>#N/A</v>
      </c>
      <c r="AC544" s="64" t="s">
        <v>209</v>
      </c>
      <c r="AD544" s="64" t="e">
        <f>[1]Sheet1!$A$58</f>
        <v>#REF!</v>
      </c>
      <c r="AE544" s="64" t="e">
        <f>[1]Sheet1!$A$62</f>
        <v>#REF!</v>
      </c>
      <c r="AG544" s="98"/>
    </row>
    <row r="545" spans="1:33" ht="18.75" customHeight="1" thickBot="1" x14ac:dyDescent="0.3">
      <c r="A545" s="2" t="e">
        <f>[1]Sheet1!A545</f>
        <v>#REF!</v>
      </c>
      <c r="B545" s="102"/>
      <c r="C545" s="67"/>
      <c r="D545" s="67"/>
      <c r="E545" s="67"/>
      <c r="F545" s="68" t="e">
        <f t="shared" ref="F545" si="3968">LEFT(C543,SEARCH(" ",C543))</f>
        <v>#REF!</v>
      </c>
      <c r="G545" s="105"/>
      <c r="H545" s="72">
        <v>6</v>
      </c>
      <c r="I545" s="72" t="e">
        <f t="shared" ref="I545" si="3969">LEN(A528)</f>
        <v>#REF!</v>
      </c>
      <c r="J545" s="72"/>
      <c r="K545" s="73"/>
      <c r="L545" s="91" t="s">
        <v>2</v>
      </c>
      <c r="M545" s="92" t="s">
        <v>230</v>
      </c>
      <c r="N545" s="92" t="e">
        <f t="shared" ref="N545" si="3970">FIND("%",A537)</f>
        <v>#REF!</v>
      </c>
      <c r="O545" s="93"/>
      <c r="P545" s="108"/>
      <c r="Q545" s="76">
        <v>6</v>
      </c>
      <c r="R545" s="77" t="e">
        <f t="shared" ref="R545" si="3971">FIND(CHAR(10),A537,FIND(CHAR(10),A537,FIND(CHAR(10),A537,FIND(CHAR(10),A537,FIND(CHAR(10),A537,FIND(CHAR(10),A537,FIND(CHAR(10),A537,FIND(CHAR(10),A537,FIND(CHAR(10),A537,FIND(CHAR(10),A537,FIND(CHAR(10),A537)+1)+1)+1)+1)+1)+1)+1)+1)+1)+1)</f>
        <v>#REF!</v>
      </c>
      <c r="S545" s="102"/>
      <c r="T545" s="67">
        <v>7</v>
      </c>
      <c r="U545" s="67" t="e">
        <f t="shared" ref="U545" si="3972">FIND(" ",AD529,FIND(" ",AD529,FIND(" ",AD529,FIND(" ",AD529,FIND(" ",AD529,FIND(" ",AD529,FIND(" ",AD529)+1)+1)+1)+1)+1)+1)</f>
        <v>#REF!</v>
      </c>
      <c r="V545" s="68" t="e">
        <f t="shared" ref="V545" si="3973">FIND(CHAR(10),AD529,FIND(CHAR(10),AD529,FIND(CHAR(10),AD529,FIND(CHAR(10),AD529,FIND(CHAR(10),AD529,FIND(CHAR(10),AD529,FIND(CHAR(10),AD529)+1)+1)+1)+1)+1)+1)</f>
        <v>#REF!</v>
      </c>
      <c r="W545" s="79">
        <v>5</v>
      </c>
      <c r="X545" s="76" t="e">
        <f t="shared" ref="X545" si="3974">FIND(CHAR(10),A535,X544+1)</f>
        <v>#REF!</v>
      </c>
      <c r="Y545" s="76"/>
      <c r="Z545" s="76">
        <f t="shared" ref="Z545" si="3975">COUNTIF(Z541:Z544,"SIM")</f>
        <v>0</v>
      </c>
      <c r="AA545" s="76"/>
      <c r="AB545" s="77"/>
      <c r="AG545" s="98"/>
    </row>
    <row r="546" spans="1:33" ht="15.75" thickBot="1" x14ac:dyDescent="0.3">
      <c r="A546" s="2" t="e">
        <f>[1]Sheet1!A546</f>
        <v>#REF!</v>
      </c>
      <c r="B546" s="4"/>
      <c r="C546" s="4"/>
      <c r="D546" s="4"/>
      <c r="E546" s="21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21"/>
      <c r="Q546" s="4"/>
      <c r="R546" s="4"/>
      <c r="S546" s="4"/>
      <c r="T546" s="4"/>
      <c r="U546" s="4"/>
      <c r="V546" s="5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99"/>
    </row>
    <row r="547" spans="1:33" ht="24.75" thickTop="1" thickBot="1" x14ac:dyDescent="0.3">
      <c r="A547" s="2" t="e">
        <f>[1]Sheet1!A547</f>
        <v>#REF!</v>
      </c>
      <c r="B547" s="18" t="s">
        <v>0</v>
      </c>
      <c r="C547" s="16" t="e">
        <f t="shared" ref="C547" si="3976">IF(C565&gt;100,C565/10,C565)</f>
        <v>#REF!</v>
      </c>
      <c r="D547" s="15" t="s">
        <v>1</v>
      </c>
      <c r="E547" s="16" t="e">
        <f t="shared" ref="E547" si="3977">IF(D564&gt;100,D564/10,D564)</f>
        <v>#REF!</v>
      </c>
      <c r="F547" s="13" t="s">
        <v>2</v>
      </c>
      <c r="G547" s="14" t="e">
        <f t="shared" ref="G547" si="3978">IF(F565&gt;10,F565/10,F565)</f>
        <v>#REF!</v>
      </c>
      <c r="H547" s="3"/>
      <c r="I547" s="3"/>
      <c r="J547" s="3"/>
      <c r="K547" s="3"/>
      <c r="L547" s="3"/>
      <c r="M547" s="3"/>
      <c r="N547" s="3"/>
      <c r="O547" s="3"/>
      <c r="R547" s="3"/>
      <c r="S547" s="3"/>
      <c r="T547" s="3"/>
      <c r="U547" s="3"/>
      <c r="AG547" s="97">
        <v>27</v>
      </c>
    </row>
    <row r="548" spans="1:33" ht="30" thickTop="1" thickBot="1" x14ac:dyDescent="0.3">
      <c r="A548" s="2" t="e">
        <f>[1]Sheet1!A548</f>
        <v>#REF!</v>
      </c>
      <c r="B548" s="19" t="s">
        <v>5</v>
      </c>
      <c r="C548" s="63" t="e">
        <f t="shared" ref="C548:C567" si="3979">SUBSTITUTE(SUBSTITUTE(A548,CHAR(10),"")," ","")</f>
        <v>#REF!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R548" s="1"/>
      <c r="S548" s="1"/>
      <c r="T548" s="1"/>
      <c r="U548" s="1"/>
      <c r="AG548" s="98"/>
    </row>
    <row r="549" spans="1:33" ht="16.5" thickTop="1" thickBot="1" x14ac:dyDescent="0.3">
      <c r="A549" s="2" t="e">
        <f>[1]Sheet1!A549</f>
        <v>#REF!</v>
      </c>
      <c r="B549" s="22" t="s">
        <v>158</v>
      </c>
      <c r="C549" s="56" t="e">
        <f t="shared" ref="C549" si="3980">SUBSTITUTE(SUBSTITUTE(MID(A549,1,J561-1),CHAR(10),"")," ","")</f>
        <v>#REF!</v>
      </c>
      <c r="D549" s="23" t="s">
        <v>159</v>
      </c>
      <c r="E549" s="55" t="e">
        <f t="shared" ref="E549" si="3981">SUBSTITUTE(SUBSTITUTE(MID(A549,J561,I561-J561),CHAR(10),"")," ","")</f>
        <v>#REF!</v>
      </c>
      <c r="F549" s="6" t="s">
        <v>160</v>
      </c>
      <c r="G549" s="7" t="e">
        <f t="shared" ref="G549" si="3982">SUBSTITUTE(SUBSTITUTE(MID(A549,I561,J562-I561),CHAR(10),"")," ","")</f>
        <v>#REF!</v>
      </c>
      <c r="H549" s="9" t="s">
        <v>161</v>
      </c>
      <c r="I549" s="10" t="e">
        <f t="shared" ref="I549" si="3983">SUBSTITUTE(SUBSTITUTE(MID(A549,J562,I562-J562),CHAR(10),"")," ","")</f>
        <v>#REF!</v>
      </c>
      <c r="J549" s="6" t="s">
        <v>162</v>
      </c>
      <c r="K549" s="11" t="e">
        <f t="shared" ref="K549" si="3984">SUBSTITUTE(SUBSTITUTE(MID(A549,I562,J563-I562),CHAR(10),"")," ","")</f>
        <v>#REF!</v>
      </c>
      <c r="L549" s="8" t="s">
        <v>164</v>
      </c>
      <c r="M549" s="10" t="e">
        <f t="shared" ref="M549" si="3985">SUBSTITUTE(SUBSTITUTE(MID(K562,K563,6),CHAR(10),"")," ","")</f>
        <v>#REF!</v>
      </c>
      <c r="N549" s="6" t="s">
        <v>165</v>
      </c>
      <c r="O549" s="11" t="e">
        <f t="shared" ref="O549" si="3986">SUBSTITUTE(SUBSTITUTE(MID(A549,I563,J564-I563),CHAR(10),"")," ","")</f>
        <v>#REF!</v>
      </c>
      <c r="P549" s="8" t="s">
        <v>166</v>
      </c>
      <c r="Q549" s="12" t="e">
        <f t="shared" ref="Q549" si="3987">SUBSTITUTE(SUBSTITUTE(MID(A549,J564,I564-J564),CHAR(10),"")," ","")</f>
        <v>#REF!</v>
      </c>
      <c r="R549" s="6" t="s">
        <v>167</v>
      </c>
      <c r="S549" s="11" t="e">
        <f t="shared" ref="S549" si="3988">SUBSTITUTE(SUBSTITUTE(MID(A549,I564,J565-I564),CHAR(10),"")," ","")</f>
        <v>#REF!</v>
      </c>
      <c r="T549" s="8" t="s">
        <v>168</v>
      </c>
      <c r="U549" s="12" t="e">
        <f t="shared" ref="U549" si="3989">SUBSTITUTE(SUBSTITUTE(MID(A549,J565,I565-J565),CHAR(10),"")," ","")</f>
        <v>#REF!</v>
      </c>
      <c r="AG549" s="98"/>
    </row>
    <row r="550" spans="1:33" ht="106.5" customHeight="1" thickTop="1" thickBot="1" x14ac:dyDescent="0.3">
      <c r="A550" s="2" t="e">
        <f>[1]Sheet1!A550</f>
        <v>#REF!</v>
      </c>
      <c r="B550" s="61" t="s">
        <v>157</v>
      </c>
      <c r="C550" s="62">
        <f t="shared" ref="C550" si="3990">IFERROR(SUBSTITUTE(SUBSTITUTE(MID(AD550,1,U560-1),CHAR(10),"")," ","")*1,0)</f>
        <v>0</v>
      </c>
      <c r="D550" s="59" t="s">
        <v>169</v>
      </c>
      <c r="E550" s="60">
        <f t="shared" ref="E550" si="3991">IFERROR(SUBSTITUTE(SUBSTITUTE(MID(AD550,U560,V560-U560),CHAR(10),"")," ","")*1,0)</f>
        <v>0</v>
      </c>
      <c r="F550" s="57" t="s">
        <v>170</v>
      </c>
      <c r="G550" s="35">
        <f t="shared" ref="G550" si="3992">IFERROR(SUBSTITUTE(SUBSTITUTE(MID(AD550,V560,U561-V560),CHAR(10),"")," ","")*1,0)</f>
        <v>0</v>
      </c>
      <c r="H550" s="26" t="s">
        <v>171</v>
      </c>
      <c r="I550" s="27">
        <f t="shared" ref="I550" si="3993">IFERROR(SUBSTITUTE(SUBSTITUTE(MID(AD550,U561,V561-U561),CHAR(10),"")," ","")*1,0)</f>
        <v>0</v>
      </c>
      <c r="J550" s="28" t="s">
        <v>172</v>
      </c>
      <c r="K550" s="36">
        <f t="shared" ref="K550" si="3994">IFERROR(SUBSTITUTE(SUBSTITUTE(MID(AD550,V561,U562-V561),CHAR(10),"")," ","")*1,0)</f>
        <v>0</v>
      </c>
      <c r="L550" s="37" t="s">
        <v>173</v>
      </c>
      <c r="M550" s="38">
        <f t="shared" ref="M550" si="3995">IFERROR(SUBSTITUTE(SUBSTITUTE(MID(AD550,U562,V562-U562),CHAR(10),"")," ","")*1,0)</f>
        <v>0</v>
      </c>
      <c r="N550" s="28" t="s">
        <v>163</v>
      </c>
      <c r="O550" s="25">
        <f t="shared" ref="O550" si="3996">IFERROR(SUBSTITUTE(SUBSTITUTE(MID(AD550,V562,U563-V562),CHAR(10),"")," ","")*1,0)</f>
        <v>0</v>
      </c>
      <c r="P550" s="39" t="s">
        <v>174</v>
      </c>
      <c r="Q550" s="40">
        <f t="shared" ref="Q550" si="3997">IFERROR(SUBSTITUTE(SUBSTITUTE(MID(AD550,U563,V563-U563),CHAR(10),"")," ","")*1,0)</f>
        <v>0</v>
      </c>
      <c r="R550" s="41" t="s">
        <v>175</v>
      </c>
      <c r="S550" s="25">
        <f t="shared" ref="S550" si="3998">IFERROR(SUBSTITUTE(SUBSTITUTE(MID(AD550,V563,U564-V563),CHAR(10),"")," ","")*1,0)</f>
        <v>0</v>
      </c>
      <c r="T550" s="26" t="s">
        <v>176</v>
      </c>
      <c r="U550" s="42">
        <f t="shared" ref="U550" si="3999">IFERROR(SUBSTITUTE(SUBSTITUTE(MID(AD550,U564,V564-U564),CHAR(10),"")," ","")*1,0)</f>
        <v>0</v>
      </c>
      <c r="V550" s="29" t="s">
        <v>177</v>
      </c>
      <c r="W550" s="30">
        <f t="shared" ref="W550" si="4000">IFERROR(SUBSTITUTE(SUBSTITUTE(MID(AD550,V564,U565-V564),CHAR(10),"")," ","")*1,0)</f>
        <v>0</v>
      </c>
      <c r="X550" s="31" t="s">
        <v>178</v>
      </c>
      <c r="Y550" s="32">
        <f t="shared" ref="Y550" si="4001">IFERROR(SUBSTITUTE(SUBSTITUTE(MID(AD550,U565,V565-U565),CHAR(10),"")," ","")*1,0)</f>
        <v>0</v>
      </c>
      <c r="Z550" s="33" t="s">
        <v>179</v>
      </c>
      <c r="AA550" s="30">
        <f t="shared" ref="AA550" si="4002">IFERROR(SUBSTITUTE(SUBSTITUTE(MID(AD550,V565,U566-V565),CHAR(10),"")," ","")*1,0)</f>
        <v>0</v>
      </c>
      <c r="AB550" s="31" t="s">
        <v>180</v>
      </c>
      <c r="AC550" s="34">
        <f t="shared" ref="AC550" si="4003">IFERROR(SUBSTITUTE(SUBSTITUTE(MID(AD550,U566,V566-U566),CHAR(10),"")," ","")*1,0)</f>
        <v>0</v>
      </c>
      <c r="AD550" s="85" t="e">
        <f t="shared" ref="AD550:AD567" si="4004">SUBSTITUTE(SUBSTITUTE(TRIM(SUBSTITUTE(A550,CHAR(32)," ")),")",5),"§",5)</f>
        <v>#REF!</v>
      </c>
      <c r="AG550" s="98"/>
    </row>
    <row r="551" spans="1:33" ht="29.25" thickBot="1" x14ac:dyDescent="0.3">
      <c r="A551" s="2" t="e">
        <f>[1]Sheet1!A551</f>
        <v>#REF!</v>
      </c>
      <c r="B551" s="24" t="s">
        <v>8</v>
      </c>
      <c r="C551" s="58" t="e">
        <f t="shared" ref="C551:C567" si="4005">SUBSTITUTE(SUBSTITUTE(IF(OR(LEN(A551)&gt;LEN(SUBSTITUTE(A551,"S","")),LEN(A551)&gt;LEN(SUBSTITUTE(A551,"e","")),LEN(A551)&gt;LEN(SUBSTITUTE(A551,"m","")),LEN(A551)&gt;LEN(SUBSTITUTE(A551,"i","")),LEN(A551)&gt;LEN(SUBSTITUTE(A551,"m","")),LEN(A551)&gt;LEN(SUBSTITUTE(A551,"p","")),LEN(A551)&gt;LEN(SUBSTITUTE(A551,"r","")),LEN(A551)&gt;LEN(SUBSTITUTE(A551,"e","")),LEN(A551)&gt;LEN(SUBSTITUTE(A551,"s","")),LEN(A551)&gt;LEN(SUBSTITUTE(A551,"ã","")),LEN(A551)&gt;LEN(SUBSTITUTE(A551,"o",""))),"Sem Impressão",A551),CHAR(10),"")," ","")</f>
        <v>#REF!</v>
      </c>
      <c r="AG551" s="98"/>
    </row>
    <row r="552" spans="1:33" ht="31.5" customHeight="1" thickTop="1" thickBot="1" x14ac:dyDescent="0.3">
      <c r="A552" s="2" t="e">
        <f>[1]Sheet1!A552</f>
        <v>#REF!</v>
      </c>
      <c r="B552" s="20" t="s">
        <v>9</v>
      </c>
      <c r="C552" s="14" t="e">
        <f t="shared" ref="C552:C567" si="4006">SUBSTITUTE(SUBSTITUTE(A552,CHAR(10),"")," ","")</f>
        <v>#REF!</v>
      </c>
      <c r="D552" s="1"/>
      <c r="Z552" s="2"/>
      <c r="AG552" s="98"/>
    </row>
    <row r="553" spans="1:33" ht="30" thickTop="1" thickBot="1" x14ac:dyDescent="0.3">
      <c r="A553" s="2" t="e">
        <f>[1]Sheet1!A553</f>
        <v>#REF!</v>
      </c>
      <c r="B553" s="19" t="s">
        <v>10</v>
      </c>
      <c r="C553" s="17" t="e">
        <f t="shared" ref="C553:C567" si="4007">IF(IF(OR((LEN(A553)&gt;LEN(SUBSTITUTE(A553,"R",""))),(LEN(A553)&gt;LEN(SUBSTITUTE(A553,"v",""))),(LEN(A553)&gt;LEN(SUBSTITUTE(A553,"d","")))),"Revenda","Cliente")=IF(OR((LEN(A553)&gt;LEN(SUBSTITUTE(A553,"C",""))),(LEN(A553)&gt;LEN(SUBSTITUTE(A553,"l",""))),(LEN(A553)&gt;LEN(SUBSTITUTE(A553,"i",""))),(LEN(A553)&gt;LEN(SUBSTITUTE(A553,"t","")))),"Cliente","Revenda"),IF(OR((LEN(A553)&gt;LEN(SUBSTITUTE(A553,"R",""))),(LEN(A553)&gt;LEN(SUBSTITUTE(A553,"v",""))),(LEN(A553)&gt;LEN(SUBSTITUTE(A553,"d","")))),"Revenda","Cliente"),"ERRO!")</f>
        <v>#REF!</v>
      </c>
      <c r="D553" s="1"/>
      <c r="E553" s="1"/>
      <c r="J553" s="1"/>
      <c r="K553" s="1"/>
      <c r="L553" s="1"/>
      <c r="Q553" s="1"/>
      <c r="AG553" s="98"/>
    </row>
    <row r="554" spans="1:33" x14ac:dyDescent="0.25">
      <c r="A554" s="2" t="e">
        <f>[1]Sheet1!A554</f>
        <v>#REF!</v>
      </c>
      <c r="B554" s="113" t="s">
        <v>142</v>
      </c>
      <c r="C554" s="114"/>
      <c r="D554" s="111" t="s">
        <v>143</v>
      </c>
      <c r="E554" s="112"/>
      <c r="F554" s="113" t="s">
        <v>144</v>
      </c>
      <c r="G554" s="114"/>
      <c r="H554" s="111" t="s">
        <v>145</v>
      </c>
      <c r="I554" s="112"/>
      <c r="J554" s="113" t="s">
        <v>146</v>
      </c>
      <c r="K554" s="114"/>
      <c r="L554" s="111" t="s">
        <v>147</v>
      </c>
      <c r="M554" s="112"/>
      <c r="N554" s="113" t="s">
        <v>148</v>
      </c>
      <c r="O554" s="114"/>
      <c r="P554" s="111" t="s">
        <v>149</v>
      </c>
      <c r="Q554" s="112"/>
      <c r="R554" s="113" t="s">
        <v>150</v>
      </c>
      <c r="S554" s="114"/>
      <c r="T554" s="111" t="s">
        <v>151</v>
      </c>
      <c r="U554" s="112"/>
      <c r="V554" s="113" t="s">
        <v>2</v>
      </c>
      <c r="W554" s="114"/>
      <c r="Y554" s="2"/>
      <c r="AG554" s="98"/>
    </row>
    <row r="555" spans="1:33" ht="15.75" thickBot="1" x14ac:dyDescent="0.3">
      <c r="A555" s="2" t="e">
        <f>[1]Sheet1!A555</f>
        <v>#REF!</v>
      </c>
      <c r="B555" s="50" t="e">
        <f t="shared" ref="B555" si="4008">MID(A554,N561-3,4)</f>
        <v>#REF!</v>
      </c>
      <c r="C555" s="51" t="e">
        <f t="shared" ref="C555" si="4009">MID(A554,N561+3,5)</f>
        <v>#REF!</v>
      </c>
      <c r="D555" s="53" t="e">
        <f t="shared" ref="D555" si="4010">MID(A555,O561-3,4)</f>
        <v>#REF!</v>
      </c>
      <c r="E555" s="54" t="e">
        <f t="shared" ref="E555" si="4011">MID(A555,O561+3,5)</f>
        <v>#REF!</v>
      </c>
      <c r="F555" s="50" t="e">
        <f t="shared" ref="F555" si="4012">MID(A554,N562-3,4)</f>
        <v>#REF!</v>
      </c>
      <c r="G555" s="51" t="e">
        <f t="shared" ref="G555" si="4013">MID(A554,N562+3,5)</f>
        <v>#REF!</v>
      </c>
      <c r="H555" s="53" t="e">
        <f t="shared" ref="H555" si="4014">MID(A555,O562-3,4)</f>
        <v>#REF!</v>
      </c>
      <c r="I555" s="54" t="e">
        <f t="shared" ref="I555" si="4015">MID(A555,O562+3,5)</f>
        <v>#REF!</v>
      </c>
      <c r="J555" s="50" t="e">
        <f t="shared" ref="J555" si="4016">MID(A554,N563-3,4)</f>
        <v>#REF!</v>
      </c>
      <c r="K555" s="51" t="e">
        <f t="shared" ref="K555" si="4017">MID(A554,N563+3,5)</f>
        <v>#REF!</v>
      </c>
      <c r="L555" s="53" t="e">
        <f t="shared" ref="L555" si="4018">MID(A555,O563-3,4)</f>
        <v>#REF!</v>
      </c>
      <c r="M555" s="54" t="e">
        <f t="shared" ref="M555" si="4019">MID(A555,O563+3,5)</f>
        <v>#REF!</v>
      </c>
      <c r="N555" s="50" t="e">
        <f t="shared" ref="N555" si="4020">MID(A554,N564-3,4)</f>
        <v>#REF!</v>
      </c>
      <c r="O555" s="51" t="e">
        <f t="shared" ref="O555" si="4021">MID(A554,N564+3,5)</f>
        <v>#REF!</v>
      </c>
      <c r="P555" s="53" t="e">
        <f t="shared" ref="P555" si="4022">MID(A555,O564-3,4)</f>
        <v>#REF!</v>
      </c>
      <c r="Q555" s="54" t="e">
        <f t="shared" ref="Q555" si="4023">MID(A555,O564+3,5)</f>
        <v>#REF!</v>
      </c>
      <c r="R555" s="50" t="e">
        <f t="shared" ref="R555" si="4024">MID(A554,N565-3,4)</f>
        <v>#REF!</v>
      </c>
      <c r="S555" s="51" t="e">
        <f t="shared" ref="S555" si="4025">MID(A554,N565+3,5)</f>
        <v>#REF!</v>
      </c>
      <c r="T555" s="53" t="e">
        <f t="shared" ref="T555" si="4026">MID(A555,O565-3,4)</f>
        <v>#REF!</v>
      </c>
      <c r="U555" s="54" t="e">
        <f t="shared" ref="U555" si="4027">MID(A555,O565+3,5)</f>
        <v>#REF!</v>
      </c>
      <c r="V555" s="50" t="e">
        <f t="shared" ref="V555" si="4028">MID(A558,N566-2,3)</f>
        <v>#REF!</v>
      </c>
      <c r="W555" s="51" t="e">
        <f t="shared" ref="W555" si="4029">MID(A558,N566+3,5)</f>
        <v>#REF!</v>
      </c>
      <c r="AG555" s="98"/>
    </row>
    <row r="556" spans="1:33" ht="29.25" thickBot="1" x14ac:dyDescent="0.3">
      <c r="A556" s="2" t="e">
        <f>[1]Sheet1!A556</f>
        <v>#REF!</v>
      </c>
      <c r="B556" s="50" t="e">
        <f t="shared" ref="B556:B567" si="4030">SUBSTITUTE(B555,CHAR(10),"")</f>
        <v>#REF!</v>
      </c>
      <c r="C556" s="52" t="e">
        <f t="shared" ref="C556:C567" si="4031">SUBSTITUTE(SUBSTITUTE(C555,CHAR(10),""),"/"," / ")</f>
        <v>#REF!</v>
      </c>
      <c r="D556" s="50" t="e">
        <f t="shared" ref="D556:V556" si="4032">SUBSTITUTE(D555,CHAR(10),"")</f>
        <v>#REF!</v>
      </c>
      <c r="E556" s="52" t="e">
        <f t="shared" ref="E556:E567" si="4033">SUBSTITUTE(SUBSTITUTE(E555,CHAR(10),""),"/"," / ")</f>
        <v>#REF!</v>
      </c>
      <c r="F556" s="50" t="e">
        <f t="shared" ref="F556:X556" si="4034">SUBSTITUTE(F555,CHAR(10),"")</f>
        <v>#REF!</v>
      </c>
      <c r="G556" s="52" t="e">
        <f t="shared" ref="G556:G567" si="4035">SUBSTITUTE(SUBSTITUTE(G555,CHAR(10),""),"/"," / ")</f>
        <v>#REF!</v>
      </c>
      <c r="H556" s="50" t="e">
        <f t="shared" ref="H556:Z556" si="4036">SUBSTITUTE(H555,CHAR(10),"")</f>
        <v>#REF!</v>
      </c>
      <c r="I556" s="52" t="e">
        <f t="shared" ref="I556:I567" si="4037">SUBSTITUTE(SUBSTITUTE(I555,CHAR(10),""),"/"," / ")</f>
        <v>#REF!</v>
      </c>
      <c r="J556" s="50" t="e">
        <f t="shared" ref="J556:AB556" si="4038">SUBSTITUTE(J555,CHAR(10),"")</f>
        <v>#REF!</v>
      </c>
      <c r="K556" s="52" t="e">
        <f t="shared" ref="K556:K567" si="4039">SUBSTITUTE(SUBSTITUTE(K555,CHAR(10),""),"/"," / ")</f>
        <v>#REF!</v>
      </c>
      <c r="L556" s="50" t="e">
        <f t="shared" ref="L556:AD556" si="4040">SUBSTITUTE(L555,CHAR(10),"")</f>
        <v>#REF!</v>
      </c>
      <c r="M556" s="52" t="e">
        <f t="shared" ref="M556:M567" si="4041">SUBSTITUTE(SUBSTITUTE(M555,CHAR(10),""),"/"," / ")</f>
        <v>#REF!</v>
      </c>
      <c r="N556" s="50" t="e">
        <f t="shared" ref="N556:AF556" si="4042">SUBSTITUTE(N555,CHAR(10),"")</f>
        <v>#REF!</v>
      </c>
      <c r="O556" s="52" t="e">
        <f t="shared" ref="O556:O567" si="4043">SUBSTITUTE(SUBSTITUTE(O555,CHAR(10),""),"/"," / ")</f>
        <v>#REF!</v>
      </c>
      <c r="P556" s="50" t="e">
        <f t="shared" ref="P556:AF556" si="4044">SUBSTITUTE(P555,CHAR(10),"")</f>
        <v>#REF!</v>
      </c>
      <c r="Q556" s="52" t="e">
        <f t="shared" ref="Q556:Q567" si="4045">SUBSTITUTE(SUBSTITUTE(Q555,CHAR(10),""),"/"," / ")</f>
        <v>#REF!</v>
      </c>
      <c r="R556" s="50" t="e">
        <f t="shared" ref="R556:AF556" si="4046">SUBSTITUTE(R555,CHAR(10),"")</f>
        <v>#REF!</v>
      </c>
      <c r="S556" s="52" t="e">
        <f t="shared" ref="S556:S567" si="4047">SUBSTITUTE(SUBSTITUTE(S555,CHAR(10),""),"/"," / ")</f>
        <v>#REF!</v>
      </c>
      <c r="T556" s="50" t="e">
        <f t="shared" ref="T556:AF556" si="4048">SUBSTITUTE(T555,CHAR(10),"")</f>
        <v>#REF!</v>
      </c>
      <c r="U556" s="52" t="e">
        <f t="shared" ref="U556:U567" si="4049">SUBSTITUTE(SUBSTITUTE(U555,CHAR(10),""),"/"," / ")</f>
        <v>#REF!</v>
      </c>
      <c r="V556" s="50" t="e">
        <f t="shared" ref="V556:AF556" si="4050">SUBSTITUTE(V555,CHAR(10),"")</f>
        <v>#REF!</v>
      </c>
      <c r="W556" s="52" t="e">
        <f t="shared" ref="W556:W567" si="4051">SUBSTITUTE(SUBSTITUTE(W555,CHAR(10),""),"/"," / ")</f>
        <v>#REF!</v>
      </c>
      <c r="Y556" s="86" t="s">
        <v>206</v>
      </c>
      <c r="Z556" s="122" t="e">
        <f t="shared" ref="Z556:Z567" si="4052">FIND(",",A557)</f>
        <v>#REF!</v>
      </c>
      <c r="AG556" s="98"/>
    </row>
    <row r="557" spans="1:33" ht="15.75" customHeight="1" thickBot="1" x14ac:dyDescent="0.3">
      <c r="A557" s="2" t="e">
        <f>SUBSTITUTE([1]Sheet1!A557,"/","7")</f>
        <v>#REF!</v>
      </c>
      <c r="B557" s="109" t="str">
        <f>IFERROR(VLOOKUP("*"&amp;Sheet1!B556&amp;" -"&amp;Sheet1!C556&amp;"*",Tabela3[[x]:[c]],1,FALSE),"0% -Sem Serviço")</f>
        <v>0% -Sem Serviço</v>
      </c>
      <c r="C557" s="110"/>
      <c r="D557" s="109" t="str">
        <f>IFERROR(VLOOKUP("*"&amp;Sheet1!D556&amp;" -"&amp;Sheet1!E556&amp;"*",Tabela3[[x]:[c]],1,FALSE),"0% -Sem Serviço")</f>
        <v>0% -Sem Serviço</v>
      </c>
      <c r="E557" s="110"/>
      <c r="F557" s="109" t="str">
        <f>IFERROR(VLOOKUP("*"&amp;Sheet1!F556&amp;" -"&amp;Sheet1!G556&amp;"*",Tabela3[[x]:[c]],1,FALSE),"0% -Sem Serviço")</f>
        <v>0% -Sem Serviço</v>
      </c>
      <c r="G557" s="110"/>
      <c r="H557" s="109" t="str">
        <f>IFERROR(VLOOKUP("*"&amp;Sheet1!H556&amp;" -"&amp;Sheet1!I556&amp;"*",Tabela3[[x]:[c]],1,FALSE),"0% -Sem Serviço")</f>
        <v>0% -Sem Serviço</v>
      </c>
      <c r="I557" s="110"/>
      <c r="J557" s="109" t="str">
        <f>IFERROR(VLOOKUP("*"&amp;Sheet1!J556&amp;" -"&amp;Sheet1!K556&amp;"*",Tabela3[[x]:[c]],1,FALSE),"0% -Sem Serviço")</f>
        <v>0% -Sem Serviço</v>
      </c>
      <c r="K557" s="110"/>
      <c r="L557" s="109" t="str">
        <f>IFERROR(VLOOKUP("*"&amp;Sheet1!L556&amp;" -"&amp;Sheet1!M556&amp;"*",Tabela3[[x]:[c]],1,FALSE),"0% -Sem Serviço")</f>
        <v>0% -Sem Serviço</v>
      </c>
      <c r="M557" s="110"/>
      <c r="N557" s="109" t="str">
        <f>IFERROR(VLOOKUP("*"&amp;Sheet1!N556&amp;" -"&amp;Sheet1!O556&amp;"*",Tabela3[[x]:[c]],1,FALSE),"0% -Sem Serviço")</f>
        <v>0% -Sem Serviço</v>
      </c>
      <c r="O557" s="110"/>
      <c r="P557" s="109" t="str">
        <f>IFERROR(VLOOKUP("*"&amp;Sheet1!P556&amp;" -"&amp;Sheet1!Q556&amp;"*",Tabela3[[x]:[c]],1,FALSE),"0% -Sem Serviço")</f>
        <v>0% -Sem Serviço</v>
      </c>
      <c r="Q557" s="110"/>
      <c r="R557" s="109" t="str">
        <f>IFERROR(VLOOKUP("*"&amp;Sheet1!R556&amp;" -"&amp;Sheet1!S556&amp;"*",Tabela3[[x]:[c]],1,FALSE),"0% -Sem Serviço")</f>
        <v>0% -Sem Serviço</v>
      </c>
      <c r="S557" s="110"/>
      <c r="T557" s="109" t="str">
        <f>IFERROR(VLOOKUP("*"&amp;Sheet1!T556&amp;" -"&amp;Sheet1!U556&amp;"*",Tabela3[[x]:[c]],1,FALSE),"0% -Sem Serviço")</f>
        <v>0% -Sem Serviço</v>
      </c>
      <c r="U557" s="110"/>
      <c r="V557" s="109" t="str">
        <f>IFERROR(VLOOKUP("*"&amp;Sheet1!V556&amp;" -"&amp;Sheet1!W556&amp;"*",Tabela2[[x]:[c]],1,FALSE),"0% -Sem Serviço")</f>
        <v>0% -Sem Serviço</v>
      </c>
      <c r="W557" s="110"/>
      <c r="Y557" s="87" t="e">
        <f t="shared" ref="Y557:Y567" si="4053">MID(A557,1,Z556-1)&amp;""&amp;MID(A557,Z556,3)</f>
        <v>#REF!</v>
      </c>
      <c r="Z557" s="123"/>
      <c r="AG557" s="98"/>
    </row>
    <row r="558" spans="1:33" ht="32.25" thickBot="1" x14ac:dyDescent="0.3">
      <c r="A558" s="2" t="e">
        <f>SUBSTITUTE([1]Sheet1!A558,"/","7")</f>
        <v>#REF!</v>
      </c>
      <c r="B558" s="49" t="s">
        <v>183</v>
      </c>
      <c r="C558" s="48" t="e">
        <f t="shared" ref="C558:C567" si="4054">IF($A$15="Manter",IF(B559=0,"Sem Impressão",IF(IFERROR(FIND("P",B559),0)&gt;0,"Preto",IF(IFERROR(FIND("S",B559),0)&gt;0,"Sem Impressão",IF(IFERROR(FIND("C",B559),0)&gt;0,"Cinza",IF(IFERROR(FIND("V",B559),0)&gt;0,"Vermelho",IF(IFERROR(FIND("A",B559),0)&gt;0,"Azul",IF(IFERROR(FIND("D",B559),0)&gt;0,"Dourado",IF(IFERROR(FIND("B",B559),0)&gt;0,"Branco","Sem Impressão")))))))),$A$15)</f>
        <v>#REF!</v>
      </c>
      <c r="D558" s="47" t="s">
        <v>184</v>
      </c>
      <c r="E558" s="48" t="e">
        <f t="shared" ref="E558:E567" si="4055">IF($A$16="Manter",IF(C559=0,"Sem Impressão",IF(IFERROR(FIND("P",C559),0)&gt;0,"Preto",IF(IFERROR(FIND("S",C559),0)&gt;0,"Sem Impressão",IF(IFERROR(FIND("C",C559),0)&gt;0,"Cinza",IF(IFERROR(FIND("V",C559),0)&gt;0,"Vermelho",IF(IFERROR(FIND("A",C559),0)&gt;0,"Azul",IF(IFERROR(FIND("D",C559),0)&gt;0,"Dourado",IF(IFERROR(FIND("B",C559),0)&gt;0,"Branco","Sem Impressão")))))))),$A$16)</f>
        <v>#REF!</v>
      </c>
      <c r="F558" s="47" t="s">
        <v>185</v>
      </c>
      <c r="G558" s="48" t="e">
        <f t="shared" ref="G558:G567" si="4056">IF($A$17="Manter",IF(D559=0,"Sem Impressão",IF(IFERROR(FIND("P",D559),0)&gt;0,"Preto",IF(IFERROR(FIND("S",D559),0)&gt;0,"Sem Impressão",IF(IFERROR(FIND("C",D559),0)&gt;0,"Cinza",IF(IFERROR(FIND("V",D559),0)&gt;0,"Vermelho",IF(IFERROR(FIND("A",D559),0)&gt;0,"Azul",IF(IFERROR(FIND("D",D559),0)&gt;0,"Dourado",IF(IFERROR(FIND("B",D559),0)&gt;0,"Branco","Sem Impressão")))))))),$A$17)</f>
        <v>#REF!</v>
      </c>
      <c r="H558" s="47" t="s">
        <v>186</v>
      </c>
      <c r="I558" s="48" t="e">
        <f t="shared" ref="I558:I567" si="4057">IF($A$18="Manter",IF(E559=0,"Sem Impressão",IF(IFERROR(FIND("P",E559),0)&gt;0,"Preto",IF(IFERROR(FIND("S",E559),0)&gt;0,"Sem Impressão",IF(IFERROR(FIND("C",E559),0)&gt;0,"Cinza",IF(IFERROR(FIND("V",E559),0)&gt;0,"Vermelho",IF(IFERROR(FIND("A",E559),0)&gt;0,"Azul",IF(IFERROR(FIND("D",E559),0)&gt;0,"Dourado",IF(IFERROR(FIND("B",E559),0)&gt;0,"Branco","Sem Impressão")))))))),$A$18)</f>
        <v>#REF!</v>
      </c>
      <c r="J558" s="47" t="s">
        <v>187</v>
      </c>
      <c r="K558" s="48" t="e">
        <f t="shared" ref="K558:K567" si="4058">IF($A$19="Manter",IF(F559=0,"Sem Impressão",IF(IFERROR(FIND("P",F559),0)&gt;0,"Preto",IF(IFERROR(FIND("S",F559),0)&gt;0,"Sem Impressão",IF(IFERROR(FIND("C",F559),0)&gt;0,"Cinza",IF(IFERROR(FIND("V",F559),0)&gt;0,"Vermelho",IF(IFERROR(FIND("A",F559),0)&gt;0,"Azul",IF(IFERROR(FIND("D",F559),0)&gt;0,"Dourado",IF(IFERROR(FIND("B",F559),0)&gt;0,"Branco","Sem Impressão")))))))),$A$19)</f>
        <v>#REF!</v>
      </c>
      <c r="L558" s="47" t="s">
        <v>188</v>
      </c>
      <c r="M558" s="48" t="e">
        <f t="shared" ref="M558:M567" si="4059">IF($A$20="Manter",IF(G559=0,"Sem Impressão",IF(IFERROR(FIND("P",G559),0)&gt;0,"Preto",IF(IFERROR(FIND("S",G559),0)&gt;0,"Sem Impressão",IF(IFERROR(FIND("C",G559),0)&gt;0,"Cinza",IF(IFERROR(FIND("V",G559),0)&gt;0,"Vermelho",IF(IFERROR(FIND("A",G559),0)&gt;0,"Azul",IF(IFERROR(FIND("D",G559),0)&gt;0,"Dourado",IF(IFERROR(FIND("B",G559),0)&gt;0,"Branco","Sem Impressão")))))))),$A$20)</f>
        <v>#REF!</v>
      </c>
      <c r="N558" s="47" t="s">
        <v>189</v>
      </c>
      <c r="O558" s="48" t="e">
        <f t="shared" ref="O558:O567" si="4060">IF($A$21="Manter",IF(H559=0,"Sem Impressão",IF(IFERROR(FIND("P",H559),0)&gt;0,"Preto",IF(IFERROR(FIND("S",H559),0)&gt;0,"Sem Impressão",IF(IFERROR(FIND("C",H559),0)&gt;0,"Cinza",IF(IFERROR(FIND("V",H559),0)&gt;0,"Vermelho",IF(IFERROR(FIND("A",H559),0)&gt;0,"Azul",IF(IFERROR(FIND("D",H559),0)&gt;0,"Dourado",IF(IFERROR(FIND("B",H559),0)&gt;0,"Branco","Sem Impressão")))))))),$A$21)</f>
        <v>#REF!</v>
      </c>
      <c r="AG558" s="98"/>
    </row>
    <row r="559" spans="1:33" ht="18.75" customHeight="1" thickBot="1" x14ac:dyDescent="0.3">
      <c r="A559" s="2" t="e">
        <f>[1]Sheet1!A559</f>
        <v>#REF!</v>
      </c>
      <c r="B559" s="49" t="e">
        <f>[1]Sheet1!B559</f>
        <v>#REF!</v>
      </c>
      <c r="C559" s="49" t="e">
        <f>[1]Sheet1!C559</f>
        <v>#REF!</v>
      </c>
      <c r="D559" s="49" t="e">
        <f>[1]Sheet1!D559</f>
        <v>#REF!</v>
      </c>
      <c r="E559" s="49" t="e">
        <f>[1]Sheet1!E559</f>
        <v>#REF!</v>
      </c>
      <c r="F559" s="49" t="e">
        <f>[1]Sheet1!F559</f>
        <v>#REF!</v>
      </c>
      <c r="G559" s="49" t="e">
        <f>[1]Sheet1!G559</f>
        <v>#REF!</v>
      </c>
      <c r="H559" s="49" t="e">
        <f>[1]Sheet1!H559</f>
        <v>#REF!</v>
      </c>
      <c r="L559" s="1"/>
      <c r="N559" s="1"/>
      <c r="P559" s="43"/>
      <c r="Q559" s="1"/>
      <c r="R559" s="1" t="s">
        <v>181</v>
      </c>
      <c r="S559" s="100" t="s">
        <v>153</v>
      </c>
      <c r="T559" s="64" t="s">
        <v>7</v>
      </c>
      <c r="U559" s="64" t="s">
        <v>4</v>
      </c>
      <c r="V559" s="65" t="s">
        <v>152</v>
      </c>
      <c r="AG559" s="98"/>
    </row>
    <row r="560" spans="1:33" ht="18.75" customHeight="1" thickBot="1" x14ac:dyDescent="0.3">
      <c r="A560" s="2" t="e">
        <f>[1]Sheet1!A560</f>
        <v>#REF!</v>
      </c>
      <c r="B560" s="43"/>
      <c r="C560" s="83" t="s">
        <v>202</v>
      </c>
      <c r="D560" s="83" t="s">
        <v>203</v>
      </c>
      <c r="E560" s="83" t="s">
        <v>204</v>
      </c>
      <c r="F560" s="84" t="s">
        <v>205</v>
      </c>
      <c r="G560" s="103" t="s">
        <v>155</v>
      </c>
      <c r="H560" s="69" t="s">
        <v>7</v>
      </c>
      <c r="I560" s="69" t="s">
        <v>3</v>
      </c>
      <c r="J560" s="69" t="s">
        <v>4</v>
      </c>
      <c r="K560" s="70" t="s">
        <v>6</v>
      </c>
      <c r="L560" s="94" t="s">
        <v>154</v>
      </c>
      <c r="M560" s="64" t="s">
        <v>139</v>
      </c>
      <c r="N560" s="64" t="s">
        <v>140</v>
      </c>
      <c r="O560" s="65" t="s">
        <v>141</v>
      </c>
      <c r="P560" s="1"/>
      <c r="Q560" s="1"/>
      <c r="R560" s="1"/>
      <c r="S560" s="101"/>
      <c r="T560" s="45">
        <v>1</v>
      </c>
      <c r="U560" s="45" t="e">
        <f t="shared" ref="U560" si="4061">FIND(" ",AD550)</f>
        <v>#REF!</v>
      </c>
      <c r="V560" s="66" t="e">
        <f t="shared" ref="V560" si="4062">FIND(CHAR(10),AD550)</f>
        <v>#REF!</v>
      </c>
      <c r="W560" s="119" t="s">
        <v>200</v>
      </c>
      <c r="X560" s="120"/>
      <c r="Y560" s="120"/>
      <c r="Z560" s="120"/>
      <c r="AA560" s="120"/>
      <c r="AB560" s="121"/>
      <c r="AG560" s="98"/>
    </row>
    <row r="561" spans="1:33" ht="18.75" customHeight="1" thickBot="1" x14ac:dyDescent="0.3">
      <c r="A561" s="2" t="e">
        <f>[1]Sheet1!A561</f>
        <v>#REF!</v>
      </c>
      <c r="B561" s="80" t="s">
        <v>201</v>
      </c>
      <c r="C561" s="81" t="e" cm="1">
        <f t="array" ref="C561">IF(AE562="Manter",IFERROR(IF(SUBSTITUTE(MID($A$10,AB561,AB562-AB561),CHAR(10),"")*1&gt;100,SUBSTITUTE(MID($A$10,AB561,AB562-AB561),CHAR(10),"")*1/100,SUBSTITUTE(MID($A$10,AB561,AB562-AB561),CHAR(10),"")*1),0),IF(AE562="Não",0,IF(AE562="Sim",_xlfn.IFS(AND(C547&gt;0,C547&lt;=22),0.5,AND(C547&gt;22,C547&lt;=32),0.7,AND(C547&gt;32,C547&lt;=40),0.7,AND(C547&gt;40,C547&lt;=50),0.9,C547&gt;50,1.5))))</f>
        <v>#REF!</v>
      </c>
      <c r="D561" s="81">
        <f t="shared" ref="D561" si="4063">IFERROR(IF(SUBSTITUTE(MID($A$10,AB562,AB563-AB562),CHAR(10),"")*1&gt;100,SUBSTITUTE(MID($A$10,AB562,AB563-AB562),CHAR(10),"")*1/100,SUBSTITUTE(MID($A$10,AB562,AB563-AB562),CHAR(10),"")*1),0)</f>
        <v>0</v>
      </c>
      <c r="E561" s="81">
        <f t="shared" ref="E561" si="4064">IFERROR(IF(SUBSTITUTE(MID($A$10,AB563,AB564-AB563),CHAR(10),"")*1&gt;100,SUBSTITUTE(MID($A$10,AB563,AB564-AB563),CHAR(10),"")*1/100,SUBSTITUTE(MID($A$10,AB563,AB564-AB563),CHAR(10),"")*1),0)</f>
        <v>0</v>
      </c>
      <c r="F561" s="82">
        <f t="shared" ref="F561" si="4065">IFERROR(IF(SUBSTITUTE(TRIM(MID($A$10,AB564,AB565-AB564)),CHAR(10),"")*1&gt;100,SUBSTITUTE(TRIM(MID($A$10,AB564,AB565-AB564)),CHAR(10),"")*1/100,SUBSTITUTE(TRIM(MID($A$10,AB564,AB565-AB564)),CHAR(10),"")*1),0)</f>
        <v>0</v>
      </c>
      <c r="G561" s="104"/>
      <c r="H561" s="44">
        <v>1</v>
      </c>
      <c r="I561" s="44" t="e">
        <f t="shared" ref="I561" si="4066">FIND(CHAR(10),A549)</f>
        <v>#REF!</v>
      </c>
      <c r="J561" s="44" t="e">
        <f t="shared" ref="J561" si="4067">FIND(" ",A549)</f>
        <v>#REF!</v>
      </c>
      <c r="K561" s="71"/>
      <c r="L561" s="95"/>
      <c r="M561" s="45">
        <v>1</v>
      </c>
      <c r="N561" s="45" t="e">
        <f t="shared" ref="N561" si="4068">FIND("%",A554)</f>
        <v>#REF!</v>
      </c>
      <c r="O561" s="66" t="e">
        <f t="shared" ref="O561" si="4069">FIND("%",A555)</f>
        <v>#REF!</v>
      </c>
      <c r="P561" s="106" t="s">
        <v>182</v>
      </c>
      <c r="Q561" s="74">
        <v>1</v>
      </c>
      <c r="R561" s="75" t="e">
        <f t="shared" ref="R561" si="4070">FIND(CHAR(10),A558,FIND(CHAR(10),A558)+1)</f>
        <v>#REF!</v>
      </c>
      <c r="S561" s="101"/>
      <c r="T561" s="45">
        <v>2</v>
      </c>
      <c r="U561" s="45" t="e">
        <f t="shared" ref="U561" si="4071">FIND(" ",AD550,FIND(" ",AD550)+1)</f>
        <v>#REF!</v>
      </c>
      <c r="V561" s="66" t="e">
        <f t="shared" ref="V561" si="4072">FIND(CHAR(10),AD550,FIND(CHAR(10),AD550)+1)</f>
        <v>#REF!</v>
      </c>
      <c r="W561" s="78"/>
      <c r="X561" s="46"/>
      <c r="Y561" s="46"/>
      <c r="Z561" s="46"/>
      <c r="AA561" s="46"/>
      <c r="AB561" s="54">
        <v>1</v>
      </c>
      <c r="AC561" s="64"/>
      <c r="AD561" s="64" t="s">
        <v>210</v>
      </c>
      <c r="AE561" s="64" t="s">
        <v>211</v>
      </c>
      <c r="AG561" s="98"/>
    </row>
    <row r="562" spans="1:33" ht="18.75" customHeight="1" thickBot="1" x14ac:dyDescent="0.3">
      <c r="A562" s="2" t="e">
        <f>[1]Sheet1!A562</f>
        <v>#REF!</v>
      </c>
      <c r="B562" s="100" t="s">
        <v>156</v>
      </c>
      <c r="C562" s="64" t="s">
        <v>0</v>
      </c>
      <c r="D562" s="64" t="s">
        <v>1</v>
      </c>
      <c r="E562" s="64"/>
      <c r="F562" s="65" t="s">
        <v>2</v>
      </c>
      <c r="G562" s="104"/>
      <c r="H562" s="44">
        <v>2</v>
      </c>
      <c r="I562" s="44" t="e">
        <f t="shared" ref="I562" si="4073">FIND(CHAR(10),A549,FIND(CHAR(10),A549)+1)</f>
        <v>#REF!</v>
      </c>
      <c r="J562" s="44" t="e">
        <f t="shared" ref="J562" si="4074">FIND(" ",A549,FIND(" ",A549)+1)</f>
        <v>#REF!</v>
      </c>
      <c r="K562" s="71" t="e">
        <f t="shared" ref="K562" si="4075">MID(A549,I562,I563-I562)</f>
        <v>#REF!</v>
      </c>
      <c r="L562" s="95"/>
      <c r="M562" s="45">
        <v>2</v>
      </c>
      <c r="N562" s="45" t="e">
        <f t="shared" ref="N562" si="4076">FIND("%",A554,FIND("%",A554)+1)</f>
        <v>#REF!</v>
      </c>
      <c r="O562" s="66" t="e">
        <f t="shared" ref="O562" si="4077">FIND("%",A555,FIND("%",A555)+1)</f>
        <v>#REF!</v>
      </c>
      <c r="P562" s="107"/>
      <c r="Q562" s="46">
        <v>2</v>
      </c>
      <c r="R562" s="54" t="e">
        <f t="shared" ref="R562" si="4078">FIND(CHAR(10),A558,FIND(CHAR(10),A558,FIND(CHAR(10),A558,FIND(CHAR(10),A558)+1)+1)+1)</f>
        <v>#REF!</v>
      </c>
      <c r="S562" s="101"/>
      <c r="T562" s="45">
        <v>3</v>
      </c>
      <c r="U562" s="45" t="e">
        <f t="shared" ref="U562" si="4079">FIND(" ",AD550,FIND(" ",AD550,FIND(" ",AD550)+1)+1)</f>
        <v>#REF!</v>
      </c>
      <c r="V562" s="66" t="e">
        <f t="shared" ref="V562" si="4080">FIND(CHAR(10),AD550,FIND(CHAR(10),AD550,FIND(CHAR(10),AD550)+1)+1)</f>
        <v>#REF!</v>
      </c>
      <c r="W562" s="78">
        <v>1</v>
      </c>
      <c r="X562" s="46" t="e">
        <f t="shared" ref="X562" si="4081">FIND(CHAR(10),A556)</f>
        <v>#REF!</v>
      </c>
      <c r="Y562" s="46" t="e">
        <f t="shared" ref="Y562" si="4082">X562</f>
        <v>#REF!</v>
      </c>
      <c r="Z562" s="46" t="e">
        <f t="shared" ref="Z562" si="4083">IF(Y562=Z561,"Não","Sim")</f>
        <v>#REF!</v>
      </c>
      <c r="AA562" s="46">
        <f t="shared" ref="AA562" si="4084">Z566-3</f>
        <v>-3</v>
      </c>
      <c r="AB562" s="54">
        <f t="shared" ref="AB562:AB563" si="4085">IFERROR(_xlfn.XLOOKUP(AA562,$W$16:$W$20,$Y$16:$Y$20),1)</f>
        <v>1</v>
      </c>
      <c r="AC562" s="64" t="s">
        <v>202</v>
      </c>
      <c r="AD562" s="64" t="e">
        <f>[1]Sheet1!$A$55</f>
        <v>#REF!</v>
      </c>
      <c r="AE562" s="64" t="e">
        <f>[1]Sheet1!$A$59</f>
        <v>#REF!</v>
      </c>
      <c r="AG562" s="98"/>
    </row>
    <row r="563" spans="1:33" ht="18.75" customHeight="1" thickBot="1" x14ac:dyDescent="0.3">
      <c r="A563" s="2" t="e">
        <f>[1]Sheet1!A563</f>
        <v>#REF!</v>
      </c>
      <c r="B563" s="101"/>
      <c r="C563" s="45" t="e">
        <f t="shared" ref="C563" si="4086">LEFT(A547,SEARCH(" ",A547))</f>
        <v>#REF!</v>
      </c>
      <c r="D563" s="45" t="e">
        <f t="shared" ref="D563:D567" si="4087">SUBSTITUTE(SUBSTITUTE(SUBSTITUTE(LEFT(C564,SEARCH(" ",C564)),".",",")," ",""),CHAR(10),"")*1</f>
        <v>#REF!</v>
      </c>
      <c r="E563" s="45"/>
      <c r="F563" s="66" t="e">
        <f t="shared" ref="F563:F567" si="4088">FIND(CHAR(10),C564)</f>
        <v>#REF!</v>
      </c>
      <c r="G563" s="104"/>
      <c r="H563" s="44">
        <v>3</v>
      </c>
      <c r="I563" s="44" t="e">
        <f t="shared" ref="I563" si="4089">FIND(CHAR(10),A549,FIND(CHAR(10),A549,FIND(CHAR(10),A549)+1)+1)</f>
        <v>#REF!</v>
      </c>
      <c r="J563" s="44" t="e">
        <f t="shared" ref="J563" si="4090">FIND(" ",A549,FIND(" ",A549,FIND(" ",A549)+1)+1)</f>
        <v>#REF!</v>
      </c>
      <c r="K563" s="71" t="e">
        <f t="shared" ref="K563:K567" si="4091">FIND(" ",K562)</f>
        <v>#REF!</v>
      </c>
      <c r="L563" s="95"/>
      <c r="M563" s="45">
        <v>3</v>
      </c>
      <c r="N563" s="45" t="e">
        <f t="shared" ref="N563" si="4092">FIND("%",A554,FIND("%",A554,FIND("%",A554)+1)+1)</f>
        <v>#REF!</v>
      </c>
      <c r="O563" s="66" t="e">
        <f t="shared" ref="O563" si="4093">FIND("%",A555,FIND("%",A555,FIND("%",A555)+1)+1)</f>
        <v>#REF!</v>
      </c>
      <c r="P563" s="107"/>
      <c r="Q563" s="46">
        <v>3</v>
      </c>
      <c r="R563" s="54" t="e">
        <f t="shared" ref="R563" si="4094">FIND(CHAR(10),A558,FIND(CHAR(10),A558,FIND(CHAR(10),A558,FIND(CHAR(10),A558,FIND(CHAR(10),A558,FIND(CHAR(10),A558)+1)+1)+1)+1)+1)</f>
        <v>#REF!</v>
      </c>
      <c r="S563" s="101"/>
      <c r="T563" s="45">
        <v>4</v>
      </c>
      <c r="U563" s="45" t="e">
        <f t="shared" ref="U563" si="4095">FIND(" ",AD550,FIND(" ",AD550,FIND(" ",AD550,FIND(" ",AD550)+1)+1)+1)</f>
        <v>#REF!</v>
      </c>
      <c r="V563" s="66" t="e">
        <f t="shared" ref="V563" si="4096">FIND(CHAR(10),AD550,FIND(CHAR(10),AD550,FIND(CHAR(10),AD550,FIND(CHAR(10),AD550)+1)+1)+1)</f>
        <v>#REF!</v>
      </c>
      <c r="W563" s="78">
        <v>2</v>
      </c>
      <c r="X563" s="46" t="e">
        <f t="shared" ref="X563" si="4097">FIND(CHAR(10),A556,X562+1)</f>
        <v>#REF!</v>
      </c>
      <c r="Y563" s="46" t="e">
        <f t="shared" ref="Y563" si="4098">IFERROR(X563,X562)</f>
        <v>#REF!</v>
      </c>
      <c r="Z563" s="46" t="e">
        <f t="shared" ref="Z563:Z565" si="4099">IF(Y563=Y562,"Não","Sim")</f>
        <v>#REF!</v>
      </c>
      <c r="AA563" s="46">
        <f t="shared" ref="AA563" si="4100">Z566-2</f>
        <v>-2</v>
      </c>
      <c r="AB563" s="54">
        <f t="shared" si="4085"/>
        <v>1</v>
      </c>
      <c r="AC563" s="64" t="s">
        <v>207</v>
      </c>
      <c r="AD563" s="64" t="e">
        <f>[1]Sheet1!$A$56</f>
        <v>#REF!</v>
      </c>
      <c r="AE563" s="64" t="e">
        <f>[1]Sheet1!$A$60</f>
        <v>#REF!</v>
      </c>
      <c r="AG563" s="98"/>
    </row>
    <row r="564" spans="1:33" ht="18.75" customHeight="1" thickBot="1" x14ac:dyDescent="0.3">
      <c r="A564" s="2" t="e">
        <f>[1]Sheet1!A564</f>
        <v>#REF!</v>
      </c>
      <c r="B564" s="101"/>
      <c r="C564" s="45" t="e">
        <f t="shared" ref="C564" si="4101">TRIM(MID(A547,LEN(C563),50))</f>
        <v>#REF!</v>
      </c>
      <c r="D564" s="45" t="e">
        <f t="shared" ref="D564:D567" si="4102">D563+1-1</f>
        <v>#REF!</v>
      </c>
      <c r="E564" s="45"/>
      <c r="F564" s="66" t="e">
        <f t="shared" ref="F564" si="4103">TRIM(MID(C564,LEN(F566),F563-LEN(D564)))</f>
        <v>#REF!</v>
      </c>
      <c r="G564" s="104"/>
      <c r="H564" s="44">
        <v>4</v>
      </c>
      <c r="I564" s="44" t="e">
        <f t="shared" ref="I564" si="4104">FIND(CHAR(10),A549,FIND(CHAR(10),A549,FIND(CHAR(10),A549,FIND(CHAR(10),A549)+1)+1)+1)</f>
        <v>#REF!</v>
      </c>
      <c r="J564" s="44" t="e">
        <f t="shared" ref="J564" si="4105">FIND(" ",A549,FIND(" ",A549,FIND(" ",A549,FIND(" ",A549)+1)+1)+1)</f>
        <v>#REF!</v>
      </c>
      <c r="K564" s="71"/>
      <c r="L564" s="95"/>
      <c r="M564" s="45">
        <v>4</v>
      </c>
      <c r="N564" s="45" t="e">
        <f t="shared" ref="N564" si="4106">FIND("%",A554,FIND("%",A554,FIND("%",A554,FIND("%",A554)+1)+1)+1)</f>
        <v>#REF!</v>
      </c>
      <c r="O564" s="66" t="e">
        <f t="shared" ref="O564" si="4107">FIND("%",A555,FIND("%",A555,FIND("%",A555,FIND("%",A555)+1)+1)+1)</f>
        <v>#REF!</v>
      </c>
      <c r="P564" s="107"/>
      <c r="Q564" s="46">
        <v>4</v>
      </c>
      <c r="R564" s="54" t="e">
        <f t="shared" ref="R564" si="4108">FIND(CHAR(10),A558,FIND(CHAR(10),A558,FIND(CHAR(10),A558,FIND(CHAR(10),A558,FIND(CHAR(10),A558,FIND(CHAR(10),A558,FIND(CHAR(10),A558,FIND(CHAR(10),A558)+1)+1)+1)+1)+1)+1)+1)</f>
        <v>#REF!</v>
      </c>
      <c r="S564" s="101"/>
      <c r="T564" s="45">
        <v>5</v>
      </c>
      <c r="U564" s="45" t="e">
        <f t="shared" ref="U564" si="4109">FIND(" ",AD550,FIND(" ",AD550,FIND(" ",AD550,FIND(" ",AD550,FIND(" ",AD550)+1)+1)+1)+1)</f>
        <v>#REF!</v>
      </c>
      <c r="V564" s="66" t="e">
        <f t="shared" ref="V564" si="4110">FIND(CHAR(10),AD550,FIND(CHAR(10),AD550,FIND(CHAR(10),AD550,FIND(CHAR(10),AD550,FIND(CHAR(10),AD550)+1)+1)+1)+1)</f>
        <v>#REF!</v>
      </c>
      <c r="W564" s="78">
        <v>3</v>
      </c>
      <c r="X564" s="46" t="e">
        <f t="shared" ref="X564" si="4111">FIND(CHAR(10),A556,X563+1)</f>
        <v>#REF!</v>
      </c>
      <c r="Y564" s="46" t="e">
        <f t="shared" ref="Y564" si="4112">IFERROR(X564,IFERROR(X563,X562))</f>
        <v>#REF!</v>
      </c>
      <c r="Z564" s="46" t="e">
        <f t="shared" si="4099"/>
        <v>#REF!</v>
      </c>
      <c r="AA564" s="46">
        <f t="shared" ref="AA564" si="4113">Z566-1</f>
        <v>-1</v>
      </c>
      <c r="AB564" s="54" t="e">
        <f t="shared" ref="AB564:AB565" si="4114">_xlfn.XLOOKUP(AA564,$W$16:$W$20,$Y$16:$Y$20)</f>
        <v>#N/A</v>
      </c>
      <c r="AC564" s="64" t="s">
        <v>208</v>
      </c>
      <c r="AD564" s="64" t="e">
        <f>[1]Sheet1!$A$57</f>
        <v>#REF!</v>
      </c>
      <c r="AE564" s="64" t="e">
        <f>[1]Sheet1!$A$61</f>
        <v>#REF!</v>
      </c>
      <c r="AG564" s="98"/>
    </row>
    <row r="565" spans="1:33" ht="18.75" customHeight="1" x14ac:dyDescent="0.25">
      <c r="A565" s="2" t="e">
        <f>[1]Sheet1!A565</f>
        <v>#REF!</v>
      </c>
      <c r="B565" s="101"/>
      <c r="C565" s="45" t="e">
        <f t="shared" ref="C565" si="4115">SUBSTITUTE(SUBSTITUTE(SUBSTITUTE(C563,CHAR(10),"")," ",""),".",",")*1</f>
        <v>#REF!</v>
      </c>
      <c r="D565" s="45"/>
      <c r="E565" s="45"/>
      <c r="F565" s="66" t="e">
        <f t="shared" ref="F565:F567" si="4116">SUBSTITUTE(SUBSTITUTE(SUBSTITUTE(F564,CHAR(10),"")," ",""),".",",")*1</f>
        <v>#REF!</v>
      </c>
      <c r="G565" s="104"/>
      <c r="H565" s="44">
        <v>5</v>
      </c>
      <c r="I565" s="44" t="e">
        <f t="shared" ref="I565" si="4117">FIND(CHAR(10),A549,FIND(CHAR(10),A549,FIND(CHAR(10),A549,FIND(CHAR(10),A549,FIND(CHAR(10),A549)+1)+1)+1)+1)</f>
        <v>#REF!</v>
      </c>
      <c r="J565" s="44" t="e">
        <f t="shared" ref="J565" si="4118">FIND(" ",A549,FIND(" ",A549,FIND(" ",A549,FIND(" ",A549,FIND(" ",A549)+1)+1)+1)+1)</f>
        <v>#REF!</v>
      </c>
      <c r="K565" s="71"/>
      <c r="L565" s="96"/>
      <c r="M565" s="45">
        <v>5</v>
      </c>
      <c r="N565" s="45" t="e">
        <f t="shared" ref="N565" si="4119">FIND("%",A554,FIND("%",A554,FIND("%",A554,FIND("%",A554,FIND("%",A554)+1)+1)+1)+1)</f>
        <v>#REF!</v>
      </c>
      <c r="O565" s="66" t="e">
        <f t="shared" ref="O565" si="4120">FIND("%",A555,FIND("%",A555,FIND("%",A555,FIND("%",A555,FIND("%",A555)+1)+1)+1)+1)</f>
        <v>#REF!</v>
      </c>
      <c r="P565" s="107"/>
      <c r="Q565" s="46">
        <v>5</v>
      </c>
      <c r="R565" s="54" t="e">
        <f t="shared" ref="R565" si="4121">FIND(CHAR(10),A558,FIND(CHAR(10),A558,FIND(CHAR(10),A558,FIND(CHAR(10),A558,FIND(CHAR(10),A558,FIND(CHAR(10),A558,FIND(CHAR(10),A558,FIND(CHAR(10),A558,FIND(CHAR(10),A558,FIND(CHAR(10),A558)+1)+1)+1)+1)+1)+1)+1)+1)+1)</f>
        <v>#REF!</v>
      </c>
      <c r="S565" s="101"/>
      <c r="T565" s="45">
        <v>6</v>
      </c>
      <c r="U565" s="45" t="e">
        <f t="shared" ref="U565" si="4122">FIND(" ",AD550,FIND(" ",AD550,FIND(" ",AD550,FIND(" ",AD550,FIND(" ",AD550,FIND(" ",AD550)+1)+1)+1)+1)+1)</f>
        <v>#REF!</v>
      </c>
      <c r="V565" s="66" t="e">
        <f t="shared" ref="V565" si="4123">FIND(CHAR(10),AD550,FIND(CHAR(10),AD550,FIND(CHAR(10),AD550,FIND(CHAR(10),AD550,FIND(CHAR(10),AD550,FIND(CHAR(10),AD550)+1)+1)+1)+1)+1)</f>
        <v>#REF!</v>
      </c>
      <c r="W565" s="78">
        <v>4</v>
      </c>
      <c r="X565" s="46" t="e">
        <f t="shared" ref="X565" si="4124">FIND(CHAR(10),A556,X564+1)</f>
        <v>#REF!</v>
      </c>
      <c r="Y565" s="46" t="e">
        <f t="shared" ref="Y565" si="4125">IFERROR(X566,IFERROR(X565,IFERROR(X564,IFERROR(X563,X562))))</f>
        <v>#REF!</v>
      </c>
      <c r="Z565" s="46" t="e">
        <f t="shared" si="4099"/>
        <v>#REF!</v>
      </c>
      <c r="AA565" s="46">
        <f t="shared" ref="AA565:AA567" si="4126">Z566</f>
        <v>0</v>
      </c>
      <c r="AB565" s="54" t="e">
        <f t="shared" si="4114"/>
        <v>#N/A</v>
      </c>
      <c r="AC565" s="64" t="s">
        <v>209</v>
      </c>
      <c r="AD565" s="64" t="e">
        <f>[1]Sheet1!$A$58</f>
        <v>#REF!</v>
      </c>
      <c r="AE565" s="64" t="e">
        <f>[1]Sheet1!$A$62</f>
        <v>#REF!</v>
      </c>
      <c r="AG565" s="98"/>
    </row>
    <row r="566" spans="1:33" ht="18.75" customHeight="1" thickBot="1" x14ac:dyDescent="0.3">
      <c r="A566" s="2" t="e">
        <f>[1]Sheet1!A566</f>
        <v>#REF!</v>
      </c>
      <c r="B566" s="102"/>
      <c r="C566" s="67"/>
      <c r="D566" s="67"/>
      <c r="E566" s="67"/>
      <c r="F566" s="68" t="e">
        <f t="shared" ref="F566" si="4127">LEFT(C564,SEARCH(" ",C564))</f>
        <v>#REF!</v>
      </c>
      <c r="G566" s="105"/>
      <c r="H566" s="72">
        <v>6</v>
      </c>
      <c r="I566" s="72" t="e">
        <f t="shared" ref="I566" si="4128">LEN(A549)</f>
        <v>#REF!</v>
      </c>
      <c r="J566" s="72"/>
      <c r="K566" s="73"/>
      <c r="L566" s="91" t="s">
        <v>2</v>
      </c>
      <c r="M566" s="92" t="s">
        <v>230</v>
      </c>
      <c r="N566" s="92" t="e">
        <f t="shared" ref="N566" si="4129">FIND("%",A558)</f>
        <v>#REF!</v>
      </c>
      <c r="O566" s="93"/>
      <c r="P566" s="108"/>
      <c r="Q566" s="76">
        <v>6</v>
      </c>
      <c r="R566" s="77" t="e">
        <f t="shared" ref="R566" si="4130">FIND(CHAR(10),A558,FIND(CHAR(10),A558,FIND(CHAR(10),A558,FIND(CHAR(10),A558,FIND(CHAR(10),A558,FIND(CHAR(10),A558,FIND(CHAR(10),A558,FIND(CHAR(10),A558,FIND(CHAR(10),A558,FIND(CHAR(10),A558,FIND(CHAR(10),A558)+1)+1)+1)+1)+1)+1)+1)+1)+1)+1)</f>
        <v>#REF!</v>
      </c>
      <c r="S566" s="102"/>
      <c r="T566" s="67">
        <v>7</v>
      </c>
      <c r="U566" s="67" t="e">
        <f t="shared" ref="U566" si="4131">FIND(" ",AD550,FIND(" ",AD550,FIND(" ",AD550,FIND(" ",AD550,FIND(" ",AD550,FIND(" ",AD550,FIND(" ",AD550)+1)+1)+1)+1)+1)+1)</f>
        <v>#REF!</v>
      </c>
      <c r="V566" s="68" t="e">
        <f t="shared" ref="V566" si="4132">FIND(CHAR(10),AD550,FIND(CHAR(10),AD550,FIND(CHAR(10),AD550,FIND(CHAR(10),AD550,FIND(CHAR(10),AD550,FIND(CHAR(10),AD550,FIND(CHAR(10),AD550)+1)+1)+1)+1)+1)+1)</f>
        <v>#REF!</v>
      </c>
      <c r="W566" s="79">
        <v>5</v>
      </c>
      <c r="X566" s="76" t="e">
        <f t="shared" ref="X566" si="4133">FIND(CHAR(10),A556,X565+1)</f>
        <v>#REF!</v>
      </c>
      <c r="Y566" s="76"/>
      <c r="Z566" s="76">
        <f t="shared" ref="Z566" si="4134">COUNTIF(Z562:Z565,"SIM")</f>
        <v>0</v>
      </c>
      <c r="AA566" s="76"/>
      <c r="AB566" s="77"/>
      <c r="AG566" s="98"/>
    </row>
    <row r="567" spans="1:33" ht="15.75" thickBot="1" x14ac:dyDescent="0.3">
      <c r="A567" s="2" t="e">
        <f>[1]Sheet1!A567</f>
        <v>#REF!</v>
      </c>
      <c r="B567" s="4"/>
      <c r="C567" s="4"/>
      <c r="D567" s="4"/>
      <c r="E567" s="21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21"/>
      <c r="Q567" s="4"/>
      <c r="R567" s="4"/>
      <c r="S567" s="4"/>
      <c r="T567" s="4"/>
      <c r="U567" s="4"/>
      <c r="V567" s="5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99"/>
    </row>
    <row r="568" spans="1:33" ht="15.75" thickTop="1" x14ac:dyDescent="0.25"/>
  </sheetData>
  <mergeCells count="810">
    <mergeCell ref="W560:AB560"/>
    <mergeCell ref="S496:S503"/>
    <mergeCell ref="S517:S524"/>
    <mergeCell ref="L560:L565"/>
    <mergeCell ref="L455:L460"/>
    <mergeCell ref="V554:W554"/>
    <mergeCell ref="Z556:Z557"/>
    <mergeCell ref="V557:W557"/>
    <mergeCell ref="Z493:Z494"/>
    <mergeCell ref="V494:W494"/>
    <mergeCell ref="V512:W512"/>
    <mergeCell ref="Z514:Z515"/>
    <mergeCell ref="V515:W515"/>
    <mergeCell ref="V533:W533"/>
    <mergeCell ref="Z535:Z536"/>
    <mergeCell ref="V536:W536"/>
    <mergeCell ref="W497:AB497"/>
    <mergeCell ref="W518:AB518"/>
    <mergeCell ref="W539:AB539"/>
    <mergeCell ref="V470:W470"/>
    <mergeCell ref="Z472:Z473"/>
    <mergeCell ref="V473:W473"/>
    <mergeCell ref="V491:W491"/>
    <mergeCell ref="W455:AB455"/>
    <mergeCell ref="W476:AB476"/>
    <mergeCell ref="T452:U452"/>
    <mergeCell ref="T449:U449"/>
    <mergeCell ref="S454:S461"/>
    <mergeCell ref="S475:S482"/>
    <mergeCell ref="Z409:Z410"/>
    <mergeCell ref="V410:W410"/>
    <mergeCell ref="V428:W428"/>
    <mergeCell ref="Z430:Z431"/>
    <mergeCell ref="V431:W431"/>
    <mergeCell ref="S391:S398"/>
    <mergeCell ref="S412:S419"/>
    <mergeCell ref="V449:W449"/>
    <mergeCell ref="Z451:Z452"/>
    <mergeCell ref="V452:W452"/>
    <mergeCell ref="V386:W386"/>
    <mergeCell ref="S349:S356"/>
    <mergeCell ref="T368:U368"/>
    <mergeCell ref="T365:U365"/>
    <mergeCell ref="S370:S377"/>
    <mergeCell ref="Z388:Z389"/>
    <mergeCell ref="V389:W389"/>
    <mergeCell ref="L371:L376"/>
    <mergeCell ref="V407:W407"/>
    <mergeCell ref="V260:W260"/>
    <mergeCell ref="Z262:Z263"/>
    <mergeCell ref="V263:W263"/>
    <mergeCell ref="L221:M221"/>
    <mergeCell ref="N221:O221"/>
    <mergeCell ref="P221:Q221"/>
    <mergeCell ref="R221:S221"/>
    <mergeCell ref="T221:U221"/>
    <mergeCell ref="T239:U239"/>
    <mergeCell ref="S244:S251"/>
    <mergeCell ref="T71:U71"/>
    <mergeCell ref="N74:O74"/>
    <mergeCell ref="P74:Q74"/>
    <mergeCell ref="R74:S74"/>
    <mergeCell ref="T74:U74"/>
    <mergeCell ref="T92:U92"/>
    <mergeCell ref="T95:U95"/>
    <mergeCell ref="V239:W239"/>
    <mergeCell ref="Z241:Z242"/>
    <mergeCell ref="V242:W242"/>
    <mergeCell ref="V71:W71"/>
    <mergeCell ref="Z73:Z74"/>
    <mergeCell ref="V74:W74"/>
    <mergeCell ref="V92:W92"/>
    <mergeCell ref="Z94:Z95"/>
    <mergeCell ref="V95:W95"/>
    <mergeCell ref="V113:W113"/>
    <mergeCell ref="W77:AB77"/>
    <mergeCell ref="W98:AB98"/>
    <mergeCell ref="W266:AB266"/>
    <mergeCell ref="W287:AB287"/>
    <mergeCell ref="W308:AB308"/>
    <mergeCell ref="W329:AB329"/>
    <mergeCell ref="W350:AB350"/>
    <mergeCell ref="W371:AB371"/>
    <mergeCell ref="W392:AB392"/>
    <mergeCell ref="W413:AB413"/>
    <mergeCell ref="W434:AB434"/>
    <mergeCell ref="V281:W281"/>
    <mergeCell ref="Z283:Z284"/>
    <mergeCell ref="V284:W284"/>
    <mergeCell ref="V302:W302"/>
    <mergeCell ref="Z304:Z305"/>
    <mergeCell ref="V305:W305"/>
    <mergeCell ref="V323:W323"/>
    <mergeCell ref="Z325:Z326"/>
    <mergeCell ref="V326:W326"/>
    <mergeCell ref="V344:W344"/>
    <mergeCell ref="Z346:Z347"/>
    <mergeCell ref="V347:W347"/>
    <mergeCell ref="V365:W365"/>
    <mergeCell ref="Z367:Z368"/>
    <mergeCell ref="V368:W368"/>
    <mergeCell ref="W119:AB119"/>
    <mergeCell ref="W140:AB140"/>
    <mergeCell ref="W161:AB161"/>
    <mergeCell ref="W182:AB182"/>
    <mergeCell ref="W203:AB203"/>
    <mergeCell ref="W224:AB224"/>
    <mergeCell ref="W245:AB245"/>
    <mergeCell ref="Z115:Z116"/>
    <mergeCell ref="V116:W116"/>
    <mergeCell ref="V134:W134"/>
    <mergeCell ref="Z136:Z137"/>
    <mergeCell ref="V137:W137"/>
    <mergeCell ref="V155:W155"/>
    <mergeCell ref="Z157:Z158"/>
    <mergeCell ref="V158:W158"/>
    <mergeCell ref="V176:W176"/>
    <mergeCell ref="Z178:Z179"/>
    <mergeCell ref="V179:W179"/>
    <mergeCell ref="V197:W197"/>
    <mergeCell ref="Z199:Z200"/>
    <mergeCell ref="V200:W200"/>
    <mergeCell ref="V218:W218"/>
    <mergeCell ref="Z220:Z221"/>
    <mergeCell ref="V221:W221"/>
    <mergeCell ref="S307:S314"/>
    <mergeCell ref="R323:S323"/>
    <mergeCell ref="T323:U323"/>
    <mergeCell ref="S328:S335"/>
    <mergeCell ref="R344:S344"/>
    <mergeCell ref="D11:E11"/>
    <mergeCell ref="S139:S146"/>
    <mergeCell ref="R155:S155"/>
    <mergeCell ref="T155:U155"/>
    <mergeCell ref="S160:S167"/>
    <mergeCell ref="R176:S176"/>
    <mergeCell ref="T176:U176"/>
    <mergeCell ref="S202:S209"/>
    <mergeCell ref="R218:S218"/>
    <mergeCell ref="T218:U218"/>
    <mergeCell ref="J11:K11"/>
    <mergeCell ref="H11:I11"/>
    <mergeCell ref="F11:G11"/>
    <mergeCell ref="L29:M29"/>
    <mergeCell ref="P71:Q71"/>
    <mergeCell ref="L92:M92"/>
    <mergeCell ref="N92:O92"/>
    <mergeCell ref="P92:Q92"/>
    <mergeCell ref="G35:G41"/>
    <mergeCell ref="AG442:AG462"/>
    <mergeCell ref="AG463:AG483"/>
    <mergeCell ref="AG484:AG504"/>
    <mergeCell ref="AG505:AG525"/>
    <mergeCell ref="AG316:AG336"/>
    <mergeCell ref="AG337:AG357"/>
    <mergeCell ref="AG358:AG378"/>
    <mergeCell ref="AG379:AG399"/>
    <mergeCell ref="AG400:AG420"/>
    <mergeCell ref="AG421:AG441"/>
    <mergeCell ref="AG295:AG315"/>
    <mergeCell ref="AG64:AG84"/>
    <mergeCell ref="AG85:AG105"/>
    <mergeCell ref="AG106:AG126"/>
    <mergeCell ref="AG127:AG147"/>
    <mergeCell ref="AG148:AG168"/>
    <mergeCell ref="AG169:AG189"/>
    <mergeCell ref="AG190:AG210"/>
    <mergeCell ref="AG211:AG231"/>
    <mergeCell ref="AG232:AG252"/>
    <mergeCell ref="AG253:AG273"/>
    <mergeCell ref="AG274:AG294"/>
    <mergeCell ref="B8:C8"/>
    <mergeCell ref="D8:E8"/>
    <mergeCell ref="F8:G8"/>
    <mergeCell ref="H8:I8"/>
    <mergeCell ref="P15:P20"/>
    <mergeCell ref="G14:G20"/>
    <mergeCell ref="B16:B20"/>
    <mergeCell ref="J8:K8"/>
    <mergeCell ref="L8:M8"/>
    <mergeCell ref="N8:O8"/>
    <mergeCell ref="P8:Q8"/>
    <mergeCell ref="B11:C11"/>
    <mergeCell ref="P11:Q11"/>
    <mergeCell ref="N11:O11"/>
    <mergeCell ref="L11:M11"/>
    <mergeCell ref="L14:L19"/>
    <mergeCell ref="AG1:AG21"/>
    <mergeCell ref="AG22:AG42"/>
    <mergeCell ref="AG43:AG63"/>
    <mergeCell ref="S13:S20"/>
    <mergeCell ref="T8:U8"/>
    <mergeCell ref="R8:S8"/>
    <mergeCell ref="T11:U11"/>
    <mergeCell ref="R11:S11"/>
    <mergeCell ref="S34:S41"/>
    <mergeCell ref="T53:U53"/>
    <mergeCell ref="T50:U50"/>
    <mergeCell ref="S55:S62"/>
    <mergeCell ref="W14:AB14"/>
    <mergeCell ref="W35:AB35"/>
    <mergeCell ref="W56:AB56"/>
    <mergeCell ref="V8:W8"/>
    <mergeCell ref="V11:W11"/>
    <mergeCell ref="Z10:Z11"/>
    <mergeCell ref="V29:W29"/>
    <mergeCell ref="Z31:Z32"/>
    <mergeCell ref="V32:W32"/>
    <mergeCell ref="V50:W50"/>
    <mergeCell ref="Z52:Z53"/>
    <mergeCell ref="V53:W53"/>
    <mergeCell ref="P36:P41"/>
    <mergeCell ref="B37:B41"/>
    <mergeCell ref="N29:O29"/>
    <mergeCell ref="P29:Q29"/>
    <mergeCell ref="R29:S29"/>
    <mergeCell ref="T29:U29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B29:C29"/>
    <mergeCell ref="D29:E29"/>
    <mergeCell ref="F29:G29"/>
    <mergeCell ref="H29:I29"/>
    <mergeCell ref="J29:K29"/>
    <mergeCell ref="L35:L40"/>
    <mergeCell ref="L50:M50"/>
    <mergeCell ref="N50:O50"/>
    <mergeCell ref="P50:Q50"/>
    <mergeCell ref="R50:S50"/>
    <mergeCell ref="B50:C50"/>
    <mergeCell ref="D50:E50"/>
    <mergeCell ref="F50:G50"/>
    <mergeCell ref="H50:I50"/>
    <mergeCell ref="J50:K50"/>
    <mergeCell ref="G56:G62"/>
    <mergeCell ref="P57:P62"/>
    <mergeCell ref="B58:B62"/>
    <mergeCell ref="L53:M53"/>
    <mergeCell ref="N53:O53"/>
    <mergeCell ref="P53:Q53"/>
    <mergeCell ref="R53:S53"/>
    <mergeCell ref="S76:S83"/>
    <mergeCell ref="G77:G83"/>
    <mergeCell ref="P78:P83"/>
    <mergeCell ref="B79:B83"/>
    <mergeCell ref="R71:S71"/>
    <mergeCell ref="B53:C53"/>
    <mergeCell ref="D53:E53"/>
    <mergeCell ref="F53:G53"/>
    <mergeCell ref="H53:I53"/>
    <mergeCell ref="J53:K53"/>
    <mergeCell ref="B74:C74"/>
    <mergeCell ref="D74:E74"/>
    <mergeCell ref="F74:G74"/>
    <mergeCell ref="H74:I74"/>
    <mergeCell ref="J74:K74"/>
    <mergeCell ref="L74:M74"/>
    <mergeCell ref="B71:C71"/>
    <mergeCell ref="D71:E71"/>
    <mergeCell ref="F71:G71"/>
    <mergeCell ref="H71:I71"/>
    <mergeCell ref="J71:K71"/>
    <mergeCell ref="L71:M71"/>
    <mergeCell ref="N71:O71"/>
    <mergeCell ref="S97:S104"/>
    <mergeCell ref="G98:G104"/>
    <mergeCell ref="P99:P104"/>
    <mergeCell ref="B100:B104"/>
    <mergeCell ref="R92:S92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B92:C92"/>
    <mergeCell ref="D92:E92"/>
    <mergeCell ref="F92:G92"/>
    <mergeCell ref="T116:U116"/>
    <mergeCell ref="B116:C116"/>
    <mergeCell ref="D116:E116"/>
    <mergeCell ref="F116:G116"/>
    <mergeCell ref="H116:I116"/>
    <mergeCell ref="J116:K116"/>
    <mergeCell ref="L113:M113"/>
    <mergeCell ref="N113:O113"/>
    <mergeCell ref="P113:Q113"/>
    <mergeCell ref="R113:S113"/>
    <mergeCell ref="T113:U113"/>
    <mergeCell ref="B113:C113"/>
    <mergeCell ref="D113:E113"/>
    <mergeCell ref="F113:G113"/>
    <mergeCell ref="H113:I113"/>
    <mergeCell ref="J113:K113"/>
    <mergeCell ref="S118:S125"/>
    <mergeCell ref="G119:G125"/>
    <mergeCell ref="P120:P125"/>
    <mergeCell ref="B121:B125"/>
    <mergeCell ref="L116:M116"/>
    <mergeCell ref="N116:O116"/>
    <mergeCell ref="P116:Q116"/>
    <mergeCell ref="R116:S116"/>
    <mergeCell ref="H92:I92"/>
    <mergeCell ref="J92:K92"/>
    <mergeCell ref="N134:O134"/>
    <mergeCell ref="P134:Q134"/>
    <mergeCell ref="R134:S134"/>
    <mergeCell ref="T134:U134"/>
    <mergeCell ref="B134:C134"/>
    <mergeCell ref="D134:E134"/>
    <mergeCell ref="F134:G134"/>
    <mergeCell ref="H134:I134"/>
    <mergeCell ref="J134:K134"/>
    <mergeCell ref="N137:O137"/>
    <mergeCell ref="P137:Q137"/>
    <mergeCell ref="R137:S137"/>
    <mergeCell ref="T137:U137"/>
    <mergeCell ref="B137:C137"/>
    <mergeCell ref="D137:E137"/>
    <mergeCell ref="F137:G137"/>
    <mergeCell ref="H137:I137"/>
    <mergeCell ref="J137:K137"/>
    <mergeCell ref="G140:G146"/>
    <mergeCell ref="P141:P146"/>
    <mergeCell ref="B142:B146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N158:O158"/>
    <mergeCell ref="P158:Q158"/>
    <mergeCell ref="R158:S158"/>
    <mergeCell ref="T158:U158"/>
    <mergeCell ref="B158:C158"/>
    <mergeCell ref="D158:E158"/>
    <mergeCell ref="F158:G158"/>
    <mergeCell ref="H158:I158"/>
    <mergeCell ref="J158:K158"/>
    <mergeCell ref="G161:G167"/>
    <mergeCell ref="P162:P167"/>
    <mergeCell ref="B163:B167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S181:S188"/>
    <mergeCell ref="G182:G188"/>
    <mergeCell ref="P183:P188"/>
    <mergeCell ref="B184:B188"/>
    <mergeCell ref="L179:M179"/>
    <mergeCell ref="N179:O179"/>
    <mergeCell ref="P179:Q179"/>
    <mergeCell ref="R179:S179"/>
    <mergeCell ref="T179:U179"/>
    <mergeCell ref="B179:C179"/>
    <mergeCell ref="D179:E179"/>
    <mergeCell ref="F179:G179"/>
    <mergeCell ref="H179:I179"/>
    <mergeCell ref="J179:K179"/>
    <mergeCell ref="N197:O197"/>
    <mergeCell ref="P197:Q197"/>
    <mergeCell ref="R197:S197"/>
    <mergeCell ref="T197:U197"/>
    <mergeCell ref="B197:C197"/>
    <mergeCell ref="D197:E197"/>
    <mergeCell ref="F197:G197"/>
    <mergeCell ref="H197:I197"/>
    <mergeCell ref="J197:K197"/>
    <mergeCell ref="N200:O200"/>
    <mergeCell ref="P200:Q200"/>
    <mergeCell ref="R200:S200"/>
    <mergeCell ref="T200:U200"/>
    <mergeCell ref="B200:C200"/>
    <mergeCell ref="D200:E200"/>
    <mergeCell ref="F200:G200"/>
    <mergeCell ref="H200:I200"/>
    <mergeCell ref="J200:K200"/>
    <mergeCell ref="G203:G209"/>
    <mergeCell ref="P204:P209"/>
    <mergeCell ref="B205:B209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B221:C221"/>
    <mergeCell ref="D221:E221"/>
    <mergeCell ref="F221:G221"/>
    <mergeCell ref="H221:I221"/>
    <mergeCell ref="J221:K221"/>
    <mergeCell ref="T242:U242"/>
    <mergeCell ref="B242:C242"/>
    <mergeCell ref="D242:E242"/>
    <mergeCell ref="F242:G242"/>
    <mergeCell ref="H242:I242"/>
    <mergeCell ref="J242:K242"/>
    <mergeCell ref="G224:G230"/>
    <mergeCell ref="P225:P230"/>
    <mergeCell ref="B226:B230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S223:S230"/>
    <mergeCell ref="R239:S239"/>
    <mergeCell ref="G245:G251"/>
    <mergeCell ref="P246:P251"/>
    <mergeCell ref="B247:B251"/>
    <mergeCell ref="L242:M242"/>
    <mergeCell ref="N242:O242"/>
    <mergeCell ref="P242:Q242"/>
    <mergeCell ref="R242:S242"/>
    <mergeCell ref="T263:U263"/>
    <mergeCell ref="B263:C263"/>
    <mergeCell ref="D263:E263"/>
    <mergeCell ref="F263:G263"/>
    <mergeCell ref="H263:I263"/>
    <mergeCell ref="J263:K263"/>
    <mergeCell ref="L260:M260"/>
    <mergeCell ref="N260:O260"/>
    <mergeCell ref="P260:Q260"/>
    <mergeCell ref="R260:S260"/>
    <mergeCell ref="T260:U260"/>
    <mergeCell ref="B260:C260"/>
    <mergeCell ref="D260:E260"/>
    <mergeCell ref="F260:G260"/>
    <mergeCell ref="H260:I260"/>
    <mergeCell ref="J260:K260"/>
    <mergeCell ref="L245:L250"/>
    <mergeCell ref="S265:S272"/>
    <mergeCell ref="G266:G272"/>
    <mergeCell ref="P267:P272"/>
    <mergeCell ref="B268:B272"/>
    <mergeCell ref="L263:M263"/>
    <mergeCell ref="N263:O263"/>
    <mergeCell ref="P263:Q263"/>
    <mergeCell ref="R263:S263"/>
    <mergeCell ref="L266:L271"/>
    <mergeCell ref="T284:U284"/>
    <mergeCell ref="B284:C284"/>
    <mergeCell ref="D284:E284"/>
    <mergeCell ref="F284:G284"/>
    <mergeCell ref="H284:I284"/>
    <mergeCell ref="J284:K284"/>
    <mergeCell ref="L281:M281"/>
    <mergeCell ref="N281:O281"/>
    <mergeCell ref="P281:Q281"/>
    <mergeCell ref="R281:S281"/>
    <mergeCell ref="T281:U281"/>
    <mergeCell ref="B281:C281"/>
    <mergeCell ref="D281:E281"/>
    <mergeCell ref="F281:G281"/>
    <mergeCell ref="H281:I281"/>
    <mergeCell ref="J281:K281"/>
    <mergeCell ref="S286:S293"/>
    <mergeCell ref="G287:G293"/>
    <mergeCell ref="P288:P293"/>
    <mergeCell ref="B289:B293"/>
    <mergeCell ref="L284:M284"/>
    <mergeCell ref="N284:O284"/>
    <mergeCell ref="P284:Q284"/>
    <mergeCell ref="R284:S284"/>
    <mergeCell ref="L287:L292"/>
    <mergeCell ref="L302:M302"/>
    <mergeCell ref="N302:O302"/>
    <mergeCell ref="P302:Q302"/>
    <mergeCell ref="R302:S302"/>
    <mergeCell ref="T302:U302"/>
    <mergeCell ref="B302:C302"/>
    <mergeCell ref="D302:E302"/>
    <mergeCell ref="F302:G302"/>
    <mergeCell ref="H302:I302"/>
    <mergeCell ref="J302:K302"/>
    <mergeCell ref="L305:M305"/>
    <mergeCell ref="N305:O305"/>
    <mergeCell ref="P305:Q305"/>
    <mergeCell ref="R305:S305"/>
    <mergeCell ref="T305:U305"/>
    <mergeCell ref="B305:C305"/>
    <mergeCell ref="D305:E305"/>
    <mergeCell ref="F305:G305"/>
    <mergeCell ref="H305:I305"/>
    <mergeCell ref="J305:K305"/>
    <mergeCell ref="G308:G314"/>
    <mergeCell ref="P309:P314"/>
    <mergeCell ref="B310:B314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L308:L313"/>
    <mergeCell ref="L326:M326"/>
    <mergeCell ref="N326:O326"/>
    <mergeCell ref="P326:Q326"/>
    <mergeCell ref="R326:S326"/>
    <mergeCell ref="T326:U326"/>
    <mergeCell ref="B326:C326"/>
    <mergeCell ref="D326:E326"/>
    <mergeCell ref="F326:G326"/>
    <mergeCell ref="H326:I326"/>
    <mergeCell ref="J326:K326"/>
    <mergeCell ref="G329:G335"/>
    <mergeCell ref="P330:P335"/>
    <mergeCell ref="B331:B335"/>
    <mergeCell ref="B344:C344"/>
    <mergeCell ref="D344:E344"/>
    <mergeCell ref="F344:G344"/>
    <mergeCell ref="H344:I344"/>
    <mergeCell ref="J344:K344"/>
    <mergeCell ref="L344:M344"/>
    <mergeCell ref="N344:O344"/>
    <mergeCell ref="P344:Q344"/>
    <mergeCell ref="L329:L334"/>
    <mergeCell ref="G350:G356"/>
    <mergeCell ref="P351:P356"/>
    <mergeCell ref="B352:B356"/>
    <mergeCell ref="T344:U344"/>
    <mergeCell ref="B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L350:L355"/>
    <mergeCell ref="D368:E368"/>
    <mergeCell ref="F368:G368"/>
    <mergeCell ref="H368:I368"/>
    <mergeCell ref="J368:K368"/>
    <mergeCell ref="L365:M365"/>
    <mergeCell ref="N365:O365"/>
    <mergeCell ref="P365:Q365"/>
    <mergeCell ref="R365:S365"/>
    <mergeCell ref="B365:C365"/>
    <mergeCell ref="D365:E365"/>
    <mergeCell ref="F365:G365"/>
    <mergeCell ref="H365:I365"/>
    <mergeCell ref="J365:K365"/>
    <mergeCell ref="G371:G377"/>
    <mergeCell ref="P372:P377"/>
    <mergeCell ref="B373:B377"/>
    <mergeCell ref="L368:M368"/>
    <mergeCell ref="N368:O368"/>
    <mergeCell ref="P368:Q368"/>
    <mergeCell ref="R368:S368"/>
    <mergeCell ref="T389:U389"/>
    <mergeCell ref="B389:C389"/>
    <mergeCell ref="D389:E389"/>
    <mergeCell ref="F389:G389"/>
    <mergeCell ref="H389:I389"/>
    <mergeCell ref="J389:K389"/>
    <mergeCell ref="L386:M386"/>
    <mergeCell ref="N386:O386"/>
    <mergeCell ref="P386:Q386"/>
    <mergeCell ref="R386:S386"/>
    <mergeCell ref="T386:U386"/>
    <mergeCell ref="B386:C386"/>
    <mergeCell ref="D386:E386"/>
    <mergeCell ref="F386:G386"/>
    <mergeCell ref="H386:I386"/>
    <mergeCell ref="J386:K386"/>
    <mergeCell ref="B368:C368"/>
    <mergeCell ref="G392:G398"/>
    <mergeCell ref="P393:P398"/>
    <mergeCell ref="B394:B398"/>
    <mergeCell ref="L389:M389"/>
    <mergeCell ref="N389:O389"/>
    <mergeCell ref="P389:Q389"/>
    <mergeCell ref="R389:S389"/>
    <mergeCell ref="T410:U410"/>
    <mergeCell ref="B410:C410"/>
    <mergeCell ref="D410:E410"/>
    <mergeCell ref="F410:G410"/>
    <mergeCell ref="H410:I410"/>
    <mergeCell ref="J410:K410"/>
    <mergeCell ref="L407:M407"/>
    <mergeCell ref="N407:O407"/>
    <mergeCell ref="P407:Q407"/>
    <mergeCell ref="R407:S407"/>
    <mergeCell ref="T407:U407"/>
    <mergeCell ref="B407:C407"/>
    <mergeCell ref="D407:E407"/>
    <mergeCell ref="F407:G407"/>
    <mergeCell ref="H407:I407"/>
    <mergeCell ref="J407:K407"/>
    <mergeCell ref="L392:L397"/>
    <mergeCell ref="G413:G419"/>
    <mergeCell ref="P414:P419"/>
    <mergeCell ref="B415:B419"/>
    <mergeCell ref="L410:M410"/>
    <mergeCell ref="N410:O410"/>
    <mergeCell ref="P410:Q410"/>
    <mergeCell ref="R410:S410"/>
    <mergeCell ref="T431:U431"/>
    <mergeCell ref="B431:C431"/>
    <mergeCell ref="D431:E431"/>
    <mergeCell ref="F431:G431"/>
    <mergeCell ref="H431:I431"/>
    <mergeCell ref="J431:K431"/>
    <mergeCell ref="L428:M428"/>
    <mergeCell ref="N428:O428"/>
    <mergeCell ref="P428:Q428"/>
    <mergeCell ref="R428:S428"/>
    <mergeCell ref="T428:U428"/>
    <mergeCell ref="B428:C428"/>
    <mergeCell ref="D428:E428"/>
    <mergeCell ref="F428:G428"/>
    <mergeCell ref="H428:I428"/>
    <mergeCell ref="J428:K428"/>
    <mergeCell ref="L413:L418"/>
    <mergeCell ref="S433:S440"/>
    <mergeCell ref="G434:G440"/>
    <mergeCell ref="P435:P440"/>
    <mergeCell ref="B436:B440"/>
    <mergeCell ref="L431:M431"/>
    <mergeCell ref="N431:O431"/>
    <mergeCell ref="P431:Q431"/>
    <mergeCell ref="R431:S431"/>
    <mergeCell ref="L434:L439"/>
    <mergeCell ref="D452:E452"/>
    <mergeCell ref="F452:G452"/>
    <mergeCell ref="H452:I452"/>
    <mergeCell ref="J452:K452"/>
    <mergeCell ref="L449:M449"/>
    <mergeCell ref="N449:O449"/>
    <mergeCell ref="P449:Q449"/>
    <mergeCell ref="R449:S449"/>
    <mergeCell ref="B449:C449"/>
    <mergeCell ref="D449:E449"/>
    <mergeCell ref="F449:G449"/>
    <mergeCell ref="H449:I449"/>
    <mergeCell ref="J449:K449"/>
    <mergeCell ref="G455:G461"/>
    <mergeCell ref="P456:P461"/>
    <mergeCell ref="B457:B461"/>
    <mergeCell ref="L452:M452"/>
    <mergeCell ref="N452:O452"/>
    <mergeCell ref="P452:Q452"/>
    <mergeCell ref="R452:S452"/>
    <mergeCell ref="T473:U473"/>
    <mergeCell ref="B473:C473"/>
    <mergeCell ref="D473:E473"/>
    <mergeCell ref="F473:G473"/>
    <mergeCell ref="H473:I473"/>
    <mergeCell ref="J473:K473"/>
    <mergeCell ref="L470:M470"/>
    <mergeCell ref="N470:O470"/>
    <mergeCell ref="P470:Q470"/>
    <mergeCell ref="R470:S470"/>
    <mergeCell ref="T470:U470"/>
    <mergeCell ref="B470:C470"/>
    <mergeCell ref="D470:E470"/>
    <mergeCell ref="F470:G470"/>
    <mergeCell ref="H470:I470"/>
    <mergeCell ref="J470:K470"/>
    <mergeCell ref="B452:C452"/>
    <mergeCell ref="G476:G482"/>
    <mergeCell ref="P477:P482"/>
    <mergeCell ref="B478:B482"/>
    <mergeCell ref="L473:M473"/>
    <mergeCell ref="N473:O473"/>
    <mergeCell ref="P473:Q473"/>
    <mergeCell ref="R473:S473"/>
    <mergeCell ref="T494:U494"/>
    <mergeCell ref="B494:C494"/>
    <mergeCell ref="D494:E494"/>
    <mergeCell ref="F494:G494"/>
    <mergeCell ref="H494:I494"/>
    <mergeCell ref="J494:K494"/>
    <mergeCell ref="L491:M491"/>
    <mergeCell ref="N491:O491"/>
    <mergeCell ref="P491:Q491"/>
    <mergeCell ref="R491:S491"/>
    <mergeCell ref="T491:U491"/>
    <mergeCell ref="B491:C491"/>
    <mergeCell ref="D491:E491"/>
    <mergeCell ref="F491:G491"/>
    <mergeCell ref="H491:I491"/>
    <mergeCell ref="J491:K491"/>
    <mergeCell ref="L476:L481"/>
    <mergeCell ref="G497:G503"/>
    <mergeCell ref="P498:P503"/>
    <mergeCell ref="B499:B503"/>
    <mergeCell ref="L494:M494"/>
    <mergeCell ref="N494:O494"/>
    <mergeCell ref="P494:Q494"/>
    <mergeCell ref="R494:S494"/>
    <mergeCell ref="T515:U515"/>
    <mergeCell ref="B515:C515"/>
    <mergeCell ref="D515:E515"/>
    <mergeCell ref="F515:G515"/>
    <mergeCell ref="H515:I515"/>
    <mergeCell ref="J515:K515"/>
    <mergeCell ref="L512:M512"/>
    <mergeCell ref="N512:O512"/>
    <mergeCell ref="P512:Q512"/>
    <mergeCell ref="R512:S512"/>
    <mergeCell ref="T512:U512"/>
    <mergeCell ref="B512:C512"/>
    <mergeCell ref="D512:E512"/>
    <mergeCell ref="F512:G512"/>
    <mergeCell ref="H512:I512"/>
    <mergeCell ref="J512:K512"/>
    <mergeCell ref="L497:L502"/>
    <mergeCell ref="G518:G524"/>
    <mergeCell ref="P519:P524"/>
    <mergeCell ref="B520:B524"/>
    <mergeCell ref="L515:M515"/>
    <mergeCell ref="N515:O515"/>
    <mergeCell ref="P515:Q515"/>
    <mergeCell ref="R515:S515"/>
    <mergeCell ref="T536:U536"/>
    <mergeCell ref="B536:C536"/>
    <mergeCell ref="D536:E536"/>
    <mergeCell ref="F536:G536"/>
    <mergeCell ref="H536:I536"/>
    <mergeCell ref="J536:K536"/>
    <mergeCell ref="L533:M533"/>
    <mergeCell ref="N533:O533"/>
    <mergeCell ref="P533:Q533"/>
    <mergeCell ref="R533:S533"/>
    <mergeCell ref="T533:U533"/>
    <mergeCell ref="B533:C533"/>
    <mergeCell ref="D533:E533"/>
    <mergeCell ref="F533:G533"/>
    <mergeCell ref="H533:I533"/>
    <mergeCell ref="J533:K533"/>
    <mergeCell ref="L518:L523"/>
    <mergeCell ref="H554:I554"/>
    <mergeCell ref="J554:K554"/>
    <mergeCell ref="S538:S545"/>
    <mergeCell ref="G539:G545"/>
    <mergeCell ref="P540:P545"/>
    <mergeCell ref="B541:B545"/>
    <mergeCell ref="L536:M536"/>
    <mergeCell ref="N536:O536"/>
    <mergeCell ref="P536:Q536"/>
    <mergeCell ref="R536:S536"/>
    <mergeCell ref="L539:L544"/>
    <mergeCell ref="AG526:AG546"/>
    <mergeCell ref="AG547:AG567"/>
    <mergeCell ref="S559:S566"/>
    <mergeCell ref="G560:G566"/>
    <mergeCell ref="P561:P566"/>
    <mergeCell ref="B562:B566"/>
    <mergeCell ref="L557:M557"/>
    <mergeCell ref="N557:O557"/>
    <mergeCell ref="P557:Q557"/>
    <mergeCell ref="R557:S557"/>
    <mergeCell ref="T557:U557"/>
    <mergeCell ref="B557:C557"/>
    <mergeCell ref="D557:E557"/>
    <mergeCell ref="F557:G557"/>
    <mergeCell ref="H557:I557"/>
    <mergeCell ref="J557:K557"/>
    <mergeCell ref="L554:M554"/>
    <mergeCell ref="N554:O554"/>
    <mergeCell ref="P554:Q554"/>
    <mergeCell ref="R554:S554"/>
    <mergeCell ref="T554:U554"/>
    <mergeCell ref="B554:C554"/>
    <mergeCell ref="D554:E554"/>
    <mergeCell ref="F554:G554"/>
    <mergeCell ref="L56:L61"/>
    <mergeCell ref="L77:L82"/>
    <mergeCell ref="L98:L103"/>
    <mergeCell ref="L119:L124"/>
    <mergeCell ref="L140:L145"/>
    <mergeCell ref="L161:L166"/>
    <mergeCell ref="L182:L187"/>
    <mergeCell ref="L203:L208"/>
    <mergeCell ref="L224:L229"/>
    <mergeCell ref="L200:M200"/>
    <mergeCell ref="L197:M197"/>
    <mergeCell ref="L158:M158"/>
    <mergeCell ref="L137:M137"/>
    <mergeCell ref="L134:M1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8E3-9AEC-425D-9318-BF5300CFF010}">
  <dimension ref="A1:Q111"/>
  <sheetViews>
    <sheetView topLeftCell="A52" workbookViewId="0">
      <selection activeCell="C79" sqref="C79:C87"/>
    </sheetView>
  </sheetViews>
  <sheetFormatPr defaultRowHeight="15" x14ac:dyDescent="0.25"/>
  <cols>
    <col min="2" max="2" width="12.7109375" customWidth="1"/>
    <col min="3" max="3" width="26" bestFit="1" customWidth="1"/>
    <col min="4" max="4" width="5" bestFit="1" customWidth="1"/>
    <col min="11" max="11" width="31.5703125" bestFit="1" customWidth="1"/>
    <col min="12" max="12" width="36.42578125" bestFit="1" customWidth="1"/>
    <col min="17" max="17" width="30.85546875" bestFit="1" customWidth="1"/>
  </cols>
  <sheetData>
    <row r="1" spans="1:17" x14ac:dyDescent="0.25">
      <c r="A1" t="s">
        <v>191</v>
      </c>
      <c r="B1" t="s">
        <v>192</v>
      </c>
    </row>
    <row r="2" spans="1:17" x14ac:dyDescent="0.25">
      <c r="A2" t="s">
        <v>193</v>
      </c>
      <c r="B2">
        <v>0</v>
      </c>
    </row>
    <row r="3" spans="1:17" x14ac:dyDescent="0.25">
      <c r="A3" t="s">
        <v>194</v>
      </c>
      <c r="B3">
        <v>6</v>
      </c>
    </row>
    <row r="4" spans="1:17" x14ac:dyDescent="0.25">
      <c r="A4" t="s">
        <v>195</v>
      </c>
      <c r="B4">
        <v>7</v>
      </c>
    </row>
    <row r="5" spans="1:17" x14ac:dyDescent="0.25">
      <c r="A5" t="s">
        <v>196</v>
      </c>
      <c r="B5">
        <v>8</v>
      </c>
      <c r="K5" t="s">
        <v>137</v>
      </c>
      <c r="L5" t="s">
        <v>73</v>
      </c>
      <c r="M5" t="s">
        <v>138</v>
      </c>
    </row>
    <row r="6" spans="1:17" x14ac:dyDescent="0.25">
      <c r="A6" t="s">
        <v>197</v>
      </c>
      <c r="B6">
        <v>9</v>
      </c>
      <c r="K6" t="s">
        <v>44</v>
      </c>
      <c r="L6" t="s">
        <v>107</v>
      </c>
      <c r="M6">
        <v>-0.45</v>
      </c>
    </row>
    <row r="7" spans="1:17" x14ac:dyDescent="0.25">
      <c r="A7" t="s">
        <v>198</v>
      </c>
      <c r="B7">
        <v>13</v>
      </c>
      <c r="K7" t="s">
        <v>43</v>
      </c>
      <c r="L7" t="s">
        <v>106</v>
      </c>
      <c r="M7">
        <v>-0.4</v>
      </c>
    </row>
    <row r="8" spans="1:17" x14ac:dyDescent="0.25">
      <c r="A8" t="s">
        <v>199</v>
      </c>
      <c r="B8">
        <v>6</v>
      </c>
      <c r="K8" t="s">
        <v>42</v>
      </c>
      <c r="L8" t="s">
        <v>105</v>
      </c>
      <c r="M8">
        <v>-0.35</v>
      </c>
    </row>
    <row r="9" spans="1:17" x14ac:dyDescent="0.25">
      <c r="K9" t="s">
        <v>41</v>
      </c>
      <c r="L9" t="s">
        <v>104</v>
      </c>
      <c r="M9">
        <v>-0.25</v>
      </c>
    </row>
    <row r="10" spans="1:17" x14ac:dyDescent="0.25">
      <c r="K10" t="s">
        <v>11</v>
      </c>
      <c r="L10" t="s">
        <v>74</v>
      </c>
      <c r="M10">
        <v>0</v>
      </c>
      <c r="Q10" s="2"/>
    </row>
    <row r="11" spans="1:17" x14ac:dyDescent="0.25">
      <c r="K11" t="s">
        <v>17</v>
      </c>
      <c r="L11" t="s">
        <v>80</v>
      </c>
      <c r="M11">
        <v>0.1</v>
      </c>
    </row>
    <row r="12" spans="1:17" x14ac:dyDescent="0.25">
      <c r="K12" t="s">
        <v>18</v>
      </c>
      <c r="L12" t="s">
        <v>81</v>
      </c>
      <c r="M12">
        <v>0.1</v>
      </c>
    </row>
    <row r="13" spans="1:17" x14ac:dyDescent="0.25">
      <c r="K13" t="s">
        <v>19</v>
      </c>
      <c r="L13" t="s">
        <v>82</v>
      </c>
      <c r="M13">
        <v>0.1</v>
      </c>
    </row>
    <row r="14" spans="1:17" x14ac:dyDescent="0.25">
      <c r="K14" t="s">
        <v>21</v>
      </c>
      <c r="L14" t="s">
        <v>84</v>
      </c>
      <c r="M14">
        <v>0.1</v>
      </c>
    </row>
    <row r="15" spans="1:17" x14ac:dyDescent="0.25">
      <c r="K15" t="s">
        <v>24</v>
      </c>
      <c r="L15" t="s">
        <v>87</v>
      </c>
      <c r="M15">
        <v>0.1</v>
      </c>
    </row>
    <row r="16" spans="1:17" x14ac:dyDescent="0.25">
      <c r="K16" t="s">
        <v>31</v>
      </c>
      <c r="L16" t="s">
        <v>94</v>
      </c>
      <c r="M16">
        <v>0.1</v>
      </c>
    </row>
    <row r="17" spans="11:15" x14ac:dyDescent="0.25">
      <c r="K17" t="s">
        <v>47</v>
      </c>
      <c r="L17" t="s">
        <v>110</v>
      </c>
      <c r="M17">
        <v>0.1</v>
      </c>
    </row>
    <row r="18" spans="11:15" x14ac:dyDescent="0.25">
      <c r="K18" t="s">
        <v>53</v>
      </c>
      <c r="L18" t="s">
        <v>116</v>
      </c>
      <c r="M18">
        <v>0.1</v>
      </c>
    </row>
    <row r="19" spans="11:15" x14ac:dyDescent="0.25">
      <c r="K19" t="s">
        <v>55</v>
      </c>
      <c r="L19" t="s">
        <v>118</v>
      </c>
      <c r="M19">
        <v>0.1</v>
      </c>
    </row>
    <row r="20" spans="11:15" x14ac:dyDescent="0.25">
      <c r="K20" t="s">
        <v>59</v>
      </c>
      <c r="L20" t="s">
        <v>122</v>
      </c>
      <c r="M20">
        <v>0.1</v>
      </c>
    </row>
    <row r="21" spans="11:15" x14ac:dyDescent="0.25">
      <c r="K21" t="s">
        <v>12</v>
      </c>
      <c r="L21" t="s">
        <v>75</v>
      </c>
      <c r="M21">
        <v>0.15</v>
      </c>
    </row>
    <row r="22" spans="11:15" x14ac:dyDescent="0.25">
      <c r="K22" t="s">
        <v>15</v>
      </c>
      <c r="L22" t="s">
        <v>78</v>
      </c>
      <c r="M22">
        <v>0.15</v>
      </c>
    </row>
    <row r="23" spans="11:15" x14ac:dyDescent="0.25">
      <c r="K23" t="s">
        <v>16</v>
      </c>
      <c r="L23" t="s">
        <v>79</v>
      </c>
      <c r="M23">
        <v>0.15</v>
      </c>
    </row>
    <row r="24" spans="11:15" x14ac:dyDescent="0.25">
      <c r="K24" t="s">
        <v>32</v>
      </c>
      <c r="L24" t="s">
        <v>95</v>
      </c>
      <c r="M24">
        <v>0.15</v>
      </c>
    </row>
    <row r="25" spans="11:15" x14ac:dyDescent="0.25">
      <c r="K25" t="s">
        <v>35</v>
      </c>
      <c r="L25" t="s">
        <v>98</v>
      </c>
      <c r="M25">
        <v>0.15</v>
      </c>
    </row>
    <row r="26" spans="11:15" x14ac:dyDescent="0.25">
      <c r="K26" t="s">
        <v>63</v>
      </c>
      <c r="L26" t="s">
        <v>126</v>
      </c>
      <c r="M26">
        <v>0.15</v>
      </c>
    </row>
    <row r="27" spans="11:15" x14ac:dyDescent="0.25">
      <c r="K27" t="s">
        <v>20</v>
      </c>
      <c r="L27" t="s">
        <v>83</v>
      </c>
      <c r="M27">
        <v>0.2</v>
      </c>
    </row>
    <row r="28" spans="11:15" x14ac:dyDescent="0.25">
      <c r="K28" t="s">
        <v>25</v>
      </c>
      <c r="L28" t="s">
        <v>88</v>
      </c>
      <c r="M28">
        <v>0.2</v>
      </c>
    </row>
    <row r="29" spans="11:15" x14ac:dyDescent="0.25">
      <c r="K29" t="s">
        <v>33</v>
      </c>
      <c r="L29" t="s">
        <v>96</v>
      </c>
      <c r="M29">
        <v>0.2</v>
      </c>
    </row>
    <row r="30" spans="11:15" x14ac:dyDescent="0.25">
      <c r="K30" t="s">
        <v>60</v>
      </c>
      <c r="L30" t="s">
        <v>123</v>
      </c>
      <c r="M30">
        <v>0.2</v>
      </c>
    </row>
    <row r="31" spans="11:15" x14ac:dyDescent="0.25">
      <c r="K31" t="s">
        <v>13</v>
      </c>
      <c r="L31" t="s">
        <v>76</v>
      </c>
      <c r="M31">
        <v>0.25</v>
      </c>
    </row>
    <row r="32" spans="11:15" x14ac:dyDescent="0.25">
      <c r="K32" t="s">
        <v>14</v>
      </c>
      <c r="L32" t="s">
        <v>77</v>
      </c>
      <c r="M32">
        <v>0.25</v>
      </c>
      <c r="O32" t="s">
        <v>190</v>
      </c>
    </row>
    <row r="33" spans="11:13" x14ac:dyDescent="0.25">
      <c r="K33" t="s">
        <v>50</v>
      </c>
      <c r="L33" t="s">
        <v>113</v>
      </c>
      <c r="M33">
        <v>0.25</v>
      </c>
    </row>
    <row r="34" spans="11:13" x14ac:dyDescent="0.25">
      <c r="K34" t="s">
        <v>52</v>
      </c>
      <c r="L34" t="s">
        <v>115</v>
      </c>
      <c r="M34">
        <v>0.25</v>
      </c>
    </row>
    <row r="35" spans="11:13" x14ac:dyDescent="0.25">
      <c r="K35" t="s">
        <v>26</v>
      </c>
      <c r="L35" t="s">
        <v>89</v>
      </c>
      <c r="M35">
        <v>0.3</v>
      </c>
    </row>
    <row r="36" spans="11:13" x14ac:dyDescent="0.25">
      <c r="K36" t="s">
        <v>36</v>
      </c>
      <c r="L36" t="s">
        <v>99</v>
      </c>
      <c r="M36">
        <v>0.3</v>
      </c>
    </row>
    <row r="37" spans="11:13" x14ac:dyDescent="0.25">
      <c r="K37" t="s">
        <v>48</v>
      </c>
      <c r="L37" t="s">
        <v>111</v>
      </c>
      <c r="M37">
        <v>0.3</v>
      </c>
    </row>
    <row r="38" spans="11:13" x14ac:dyDescent="0.25">
      <c r="K38" t="s">
        <v>54</v>
      </c>
      <c r="L38" t="s">
        <v>117</v>
      </c>
      <c r="M38">
        <v>0.3</v>
      </c>
    </row>
    <row r="39" spans="11:13" x14ac:dyDescent="0.25">
      <c r="K39" t="s">
        <v>61</v>
      </c>
      <c r="L39" t="s">
        <v>124</v>
      </c>
      <c r="M39">
        <v>0.3</v>
      </c>
    </row>
    <row r="40" spans="11:13" x14ac:dyDescent="0.25">
      <c r="K40" t="s">
        <v>64</v>
      </c>
      <c r="L40" t="s">
        <v>127</v>
      </c>
      <c r="M40">
        <v>0.3</v>
      </c>
    </row>
    <row r="41" spans="11:13" x14ac:dyDescent="0.25">
      <c r="K41" t="s">
        <v>51</v>
      </c>
      <c r="L41" t="s">
        <v>114</v>
      </c>
      <c r="M41">
        <v>0.3135</v>
      </c>
    </row>
    <row r="42" spans="11:13" x14ac:dyDescent="0.25">
      <c r="K42" t="s">
        <v>22</v>
      </c>
      <c r="L42" t="s">
        <v>85</v>
      </c>
      <c r="M42">
        <v>0.4</v>
      </c>
    </row>
    <row r="43" spans="11:13" x14ac:dyDescent="0.25">
      <c r="K43" t="s">
        <v>37</v>
      </c>
      <c r="L43" t="s">
        <v>100</v>
      </c>
      <c r="M43">
        <v>0.4</v>
      </c>
    </row>
    <row r="44" spans="11:13" x14ac:dyDescent="0.25">
      <c r="K44" t="s">
        <v>45</v>
      </c>
      <c r="L44" t="s">
        <v>108</v>
      </c>
      <c r="M44">
        <v>0.4</v>
      </c>
    </row>
    <row r="45" spans="11:13" x14ac:dyDescent="0.25">
      <c r="K45" t="s">
        <v>58</v>
      </c>
      <c r="L45" t="s">
        <v>121</v>
      </c>
      <c r="M45">
        <v>0.4</v>
      </c>
    </row>
    <row r="46" spans="11:13" x14ac:dyDescent="0.25">
      <c r="K46" t="s">
        <v>65</v>
      </c>
      <c r="L46" t="s">
        <v>128</v>
      </c>
      <c r="M46">
        <v>0.4</v>
      </c>
    </row>
    <row r="47" spans="11:13" x14ac:dyDescent="0.25">
      <c r="K47" t="s">
        <v>34</v>
      </c>
      <c r="L47" t="s">
        <v>97</v>
      </c>
      <c r="M47">
        <v>0.5</v>
      </c>
    </row>
    <row r="48" spans="11:13" x14ac:dyDescent="0.25">
      <c r="K48" t="s">
        <v>39</v>
      </c>
      <c r="L48" t="s">
        <v>102</v>
      </c>
      <c r="M48">
        <v>0.5</v>
      </c>
    </row>
    <row r="49" spans="11:13" x14ac:dyDescent="0.25">
      <c r="K49" t="s">
        <v>46</v>
      </c>
      <c r="L49" t="s">
        <v>109</v>
      </c>
      <c r="M49">
        <v>0.5</v>
      </c>
    </row>
    <row r="50" spans="11:13" x14ac:dyDescent="0.25">
      <c r="K50" t="s">
        <v>57</v>
      </c>
      <c r="L50" t="s">
        <v>120</v>
      </c>
      <c r="M50">
        <v>0.5</v>
      </c>
    </row>
    <row r="51" spans="11:13" x14ac:dyDescent="0.25">
      <c r="K51" t="s">
        <v>62</v>
      </c>
      <c r="L51" t="s">
        <v>125</v>
      </c>
      <c r="M51">
        <v>0.5</v>
      </c>
    </row>
    <row r="52" spans="11:13" x14ac:dyDescent="0.25">
      <c r="K52" t="s">
        <v>67</v>
      </c>
      <c r="L52" t="s">
        <v>130</v>
      </c>
      <c r="M52">
        <v>0.5</v>
      </c>
    </row>
    <row r="53" spans="11:13" x14ac:dyDescent="0.25">
      <c r="K53" t="s">
        <v>23</v>
      </c>
      <c r="L53" t="s">
        <v>86</v>
      </c>
      <c r="M53">
        <v>0.6</v>
      </c>
    </row>
    <row r="54" spans="11:13" x14ac:dyDescent="0.25">
      <c r="K54" t="s">
        <v>40</v>
      </c>
      <c r="L54" t="s">
        <v>103</v>
      </c>
      <c r="M54">
        <v>0.6</v>
      </c>
    </row>
    <row r="55" spans="11:13" x14ac:dyDescent="0.25">
      <c r="K55" t="s">
        <v>68</v>
      </c>
      <c r="L55" t="s">
        <v>131</v>
      </c>
      <c r="M55">
        <v>0.6</v>
      </c>
    </row>
    <row r="56" spans="11:13" x14ac:dyDescent="0.25">
      <c r="K56" t="s">
        <v>38</v>
      </c>
      <c r="L56" t="s">
        <v>101</v>
      </c>
      <c r="M56">
        <v>0.8</v>
      </c>
    </row>
    <row r="57" spans="11:13" x14ac:dyDescent="0.25">
      <c r="K57" t="s">
        <v>49</v>
      </c>
      <c r="L57" t="s">
        <v>112</v>
      </c>
      <c r="M57">
        <v>0.8</v>
      </c>
    </row>
    <row r="58" spans="11:13" x14ac:dyDescent="0.25">
      <c r="K58" t="s">
        <v>56</v>
      </c>
      <c r="L58" t="s">
        <v>119</v>
      </c>
      <c r="M58">
        <v>0.8</v>
      </c>
    </row>
    <row r="59" spans="11:13" x14ac:dyDescent="0.25">
      <c r="K59" t="s">
        <v>66</v>
      </c>
      <c r="L59" t="s">
        <v>129</v>
      </c>
      <c r="M59">
        <v>0.8</v>
      </c>
    </row>
    <row r="60" spans="11:13" x14ac:dyDescent="0.25">
      <c r="K60" t="s">
        <v>28</v>
      </c>
      <c r="L60" t="s">
        <v>91</v>
      </c>
      <c r="M60">
        <v>2</v>
      </c>
    </row>
    <row r="61" spans="11:13" x14ac:dyDescent="0.25">
      <c r="K61" t="s">
        <v>70</v>
      </c>
      <c r="L61" t="s">
        <v>133</v>
      </c>
      <c r="M61">
        <v>2</v>
      </c>
    </row>
    <row r="62" spans="11:13" x14ac:dyDescent="0.25">
      <c r="K62" t="s">
        <v>27</v>
      </c>
      <c r="L62" t="s">
        <v>90</v>
      </c>
      <c r="M62">
        <v>3</v>
      </c>
    </row>
    <row r="63" spans="11:13" x14ac:dyDescent="0.25">
      <c r="K63" t="s">
        <v>69</v>
      </c>
      <c r="L63" t="s">
        <v>132</v>
      </c>
      <c r="M63">
        <v>3.5</v>
      </c>
    </row>
    <row r="64" spans="11:13" x14ac:dyDescent="0.25">
      <c r="K64" t="s">
        <v>30</v>
      </c>
      <c r="L64" t="s">
        <v>93</v>
      </c>
      <c r="M64">
        <v>4</v>
      </c>
    </row>
    <row r="65" spans="2:13" x14ac:dyDescent="0.25">
      <c r="K65" t="s">
        <v>72</v>
      </c>
      <c r="L65" t="s">
        <v>135</v>
      </c>
      <c r="M65">
        <v>4</v>
      </c>
    </row>
    <row r="66" spans="2:13" x14ac:dyDescent="0.25">
      <c r="K66" t="s">
        <v>29</v>
      </c>
      <c r="L66" t="s">
        <v>92</v>
      </c>
      <c r="M66">
        <v>5.25</v>
      </c>
    </row>
    <row r="67" spans="2:13" x14ac:dyDescent="0.25">
      <c r="K67" t="s">
        <v>71</v>
      </c>
      <c r="L67" t="s">
        <v>134</v>
      </c>
      <c r="M67">
        <v>5.64</v>
      </c>
    </row>
    <row r="68" spans="2:13" x14ac:dyDescent="0.25">
      <c r="B68" t="s">
        <v>137</v>
      </c>
      <c r="C68" t="s">
        <v>73</v>
      </c>
      <c r="D68" t="s">
        <v>138</v>
      </c>
      <c r="K68" s="88" t="s">
        <v>212</v>
      </c>
      <c r="L68" t="s">
        <v>221</v>
      </c>
      <c r="M68">
        <v>0</v>
      </c>
    </row>
    <row r="69" spans="2:13" x14ac:dyDescent="0.25">
      <c r="B69" t="s">
        <v>212</v>
      </c>
      <c r="C69" t="s">
        <v>221</v>
      </c>
      <c r="D69">
        <v>0</v>
      </c>
      <c r="K69" s="88" t="s">
        <v>213</v>
      </c>
      <c r="L69" t="s">
        <v>222</v>
      </c>
      <c r="M69">
        <v>0.05</v>
      </c>
    </row>
    <row r="70" spans="2:13" x14ac:dyDescent="0.25">
      <c r="B70" t="s">
        <v>213</v>
      </c>
      <c r="C70" t="s">
        <v>222</v>
      </c>
      <c r="D70">
        <v>0.05</v>
      </c>
      <c r="K70" s="89" t="s">
        <v>214</v>
      </c>
      <c r="L70" t="s">
        <v>223</v>
      </c>
      <c r="M70">
        <v>0.1</v>
      </c>
    </row>
    <row r="71" spans="2:13" x14ac:dyDescent="0.25">
      <c r="B71" t="s">
        <v>214</v>
      </c>
      <c r="C71" t="s">
        <v>223</v>
      </c>
      <c r="D71">
        <v>0.1</v>
      </c>
      <c r="K71" s="88" t="s">
        <v>215</v>
      </c>
      <c r="L71" t="s">
        <v>224</v>
      </c>
      <c r="M71">
        <v>0.15</v>
      </c>
    </row>
    <row r="72" spans="2:13" x14ac:dyDescent="0.25">
      <c r="B72" t="s">
        <v>215</v>
      </c>
      <c r="C72" t="s">
        <v>224</v>
      </c>
      <c r="D72">
        <v>0.15</v>
      </c>
      <c r="K72" s="89" t="s">
        <v>216</v>
      </c>
      <c r="L72" t="s">
        <v>225</v>
      </c>
      <c r="M72">
        <v>0.2</v>
      </c>
    </row>
    <row r="73" spans="2:13" x14ac:dyDescent="0.25">
      <c r="B73" t="s">
        <v>216</v>
      </c>
      <c r="C73" t="s">
        <v>225</v>
      </c>
      <c r="D73">
        <v>0.2</v>
      </c>
      <c r="K73" s="88" t="s">
        <v>217</v>
      </c>
      <c r="L73" t="s">
        <v>226</v>
      </c>
      <c r="M73">
        <v>0.3</v>
      </c>
    </row>
    <row r="74" spans="2:13" x14ac:dyDescent="0.25">
      <c r="B74" t="s">
        <v>217</v>
      </c>
      <c r="C74" t="s">
        <v>226</v>
      </c>
      <c r="D74">
        <v>0.3</v>
      </c>
      <c r="K74" s="89" t="s">
        <v>218</v>
      </c>
      <c r="L74" t="s">
        <v>227</v>
      </c>
      <c r="M74">
        <v>0.4</v>
      </c>
    </row>
    <row r="75" spans="2:13" x14ac:dyDescent="0.25">
      <c r="B75" t="s">
        <v>218</v>
      </c>
      <c r="C75" t="s">
        <v>227</v>
      </c>
      <c r="D75">
        <v>0.4</v>
      </c>
      <c r="K75" s="88" t="s">
        <v>219</v>
      </c>
      <c r="L75" t="s">
        <v>228</v>
      </c>
      <c r="M75">
        <v>0.5</v>
      </c>
    </row>
    <row r="76" spans="2:13" x14ac:dyDescent="0.25">
      <c r="B76" t="s">
        <v>219</v>
      </c>
      <c r="C76" t="s">
        <v>228</v>
      </c>
      <c r="D76">
        <v>0.5</v>
      </c>
      <c r="K76" s="90" t="s">
        <v>220</v>
      </c>
      <c r="L76" t="s">
        <v>229</v>
      </c>
      <c r="M76">
        <v>0.6</v>
      </c>
    </row>
    <row r="77" spans="2:13" x14ac:dyDescent="0.25">
      <c r="B77" t="s">
        <v>220</v>
      </c>
      <c r="C77" t="s">
        <v>229</v>
      </c>
      <c r="D77">
        <v>0.6</v>
      </c>
      <c r="L77" t="s">
        <v>136</v>
      </c>
    </row>
    <row r="78" spans="2:13" x14ac:dyDescent="0.25">
      <c r="L78" t="s">
        <v>136</v>
      </c>
    </row>
    <row r="79" spans="2:13" x14ac:dyDescent="0.25">
      <c r="L79" t="s">
        <v>136</v>
      </c>
    </row>
    <row r="80" spans="2:13" x14ac:dyDescent="0.25">
      <c r="L80" t="s">
        <v>136</v>
      </c>
    </row>
    <row r="81" spans="12:12" x14ac:dyDescent="0.25">
      <c r="L81" t="s">
        <v>136</v>
      </c>
    </row>
    <row r="82" spans="12:12" x14ac:dyDescent="0.25">
      <c r="L82" t="s">
        <v>136</v>
      </c>
    </row>
    <row r="83" spans="12:12" x14ac:dyDescent="0.25">
      <c r="L83" t="s">
        <v>136</v>
      </c>
    </row>
    <row r="84" spans="12:12" x14ac:dyDescent="0.25">
      <c r="L84" t="s">
        <v>136</v>
      </c>
    </row>
    <row r="85" spans="12:12" x14ac:dyDescent="0.25">
      <c r="L85" t="s">
        <v>136</v>
      </c>
    </row>
    <row r="86" spans="12:12" x14ac:dyDescent="0.25">
      <c r="L86" t="s">
        <v>136</v>
      </c>
    </row>
    <row r="87" spans="12:12" x14ac:dyDescent="0.25">
      <c r="L87" t="s">
        <v>136</v>
      </c>
    </row>
    <row r="88" spans="12:12" x14ac:dyDescent="0.25">
      <c r="L88" t="s">
        <v>136</v>
      </c>
    </row>
    <row r="89" spans="12:12" x14ac:dyDescent="0.25">
      <c r="L89" t="s">
        <v>136</v>
      </c>
    </row>
    <row r="90" spans="12:12" x14ac:dyDescent="0.25">
      <c r="L90" t="s">
        <v>136</v>
      </c>
    </row>
    <row r="91" spans="12:12" x14ac:dyDescent="0.25">
      <c r="L91" t="s">
        <v>136</v>
      </c>
    </row>
    <row r="92" spans="12:12" x14ac:dyDescent="0.25">
      <c r="L92" t="s">
        <v>136</v>
      </c>
    </row>
    <row r="93" spans="12:12" x14ac:dyDescent="0.25">
      <c r="L93" t="s">
        <v>136</v>
      </c>
    </row>
    <row r="94" spans="12:12" x14ac:dyDescent="0.25">
      <c r="L94" t="s">
        <v>136</v>
      </c>
    </row>
    <row r="95" spans="12:12" x14ac:dyDescent="0.25">
      <c r="L95" t="s">
        <v>136</v>
      </c>
    </row>
    <row r="96" spans="12:12" x14ac:dyDescent="0.25">
      <c r="L96" t="s">
        <v>136</v>
      </c>
    </row>
    <row r="97" spans="12:12" x14ac:dyDescent="0.25">
      <c r="L97" t="s">
        <v>136</v>
      </c>
    </row>
    <row r="98" spans="12:12" x14ac:dyDescent="0.25">
      <c r="L98" t="s">
        <v>136</v>
      </c>
    </row>
    <row r="99" spans="12:12" x14ac:dyDescent="0.25">
      <c r="L99" t="s">
        <v>136</v>
      </c>
    </row>
    <row r="100" spans="12:12" x14ac:dyDescent="0.25">
      <c r="L100" t="s">
        <v>136</v>
      </c>
    </row>
    <row r="101" spans="12:12" x14ac:dyDescent="0.25">
      <c r="L101" t="s">
        <v>136</v>
      </c>
    </row>
    <row r="102" spans="12:12" x14ac:dyDescent="0.25">
      <c r="L102" t="s">
        <v>136</v>
      </c>
    </row>
    <row r="103" spans="12:12" x14ac:dyDescent="0.25">
      <c r="L103" t="s">
        <v>136</v>
      </c>
    </row>
    <row r="104" spans="12:12" x14ac:dyDescent="0.25">
      <c r="L104" t="s">
        <v>136</v>
      </c>
    </row>
    <row r="105" spans="12:12" x14ac:dyDescent="0.25">
      <c r="L105" t="s">
        <v>136</v>
      </c>
    </row>
    <row r="106" spans="12:12" x14ac:dyDescent="0.25">
      <c r="L106" t="s">
        <v>136</v>
      </c>
    </row>
    <row r="107" spans="12:12" x14ac:dyDescent="0.25">
      <c r="L107" t="s">
        <v>136</v>
      </c>
    </row>
    <row r="108" spans="12:12" x14ac:dyDescent="0.25">
      <c r="L108" t="s">
        <v>136</v>
      </c>
    </row>
    <row r="109" spans="12:12" x14ac:dyDescent="0.25">
      <c r="L109" t="s">
        <v>136</v>
      </c>
    </row>
    <row r="110" spans="12:12" x14ac:dyDescent="0.25">
      <c r="L110" t="s">
        <v>136</v>
      </c>
    </row>
    <row r="111" spans="12:12" x14ac:dyDescent="0.25">
      <c r="L111" t="s">
        <v>136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JoaoFaria</dc:creator>
  <cp:lastModifiedBy>João Faria</cp:lastModifiedBy>
  <dcterms:created xsi:type="dcterms:W3CDTF">2022-07-21T07:21:37Z</dcterms:created>
  <dcterms:modified xsi:type="dcterms:W3CDTF">2022-09-16T07:14:11Z</dcterms:modified>
</cp:coreProperties>
</file>