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alysis" sheetId="1" r:id="rId4"/>
    <sheet state="visible" name="Cross Reference Papers" sheetId="2" r:id="rId5"/>
    <sheet state="visible" name="IEEE" sheetId="3" r:id="rId6"/>
    <sheet state="visible" name="Scopus" sheetId="4" r:id="rId7"/>
    <sheet state="visible" name="Web_of_Science" sheetId="5" r:id="rId8"/>
    <sheet state="visible" name="Folha6" sheetId="6" r:id="rId9"/>
  </sheets>
  <definedNames>
    <definedName hidden="1" localSheetId="1" name="_xlnm._FilterDatabase">'Cross Reference Papers'!$B$2:$B$884</definedName>
  </definedNames>
  <calcPr/>
</workbook>
</file>

<file path=xl/sharedStrings.xml><?xml version="1.0" encoding="utf-8"?>
<sst xmlns="http://schemas.openxmlformats.org/spreadsheetml/2006/main" count="3914" uniqueCount="1932">
  <si>
    <t>Document Title</t>
  </si>
  <si>
    <t>Is a review paper</t>
  </si>
  <si>
    <t>Is IOT Application</t>
  </si>
  <si>
    <t>Is pure security protocol Issue</t>
  </si>
  <si>
    <t>Other topic</t>
  </si>
  <si>
    <t>Symbolic Tools</t>
  </si>
  <si>
    <t>Is open Access</t>
  </si>
  <si>
    <t>Date after 31 dec 2023</t>
  </si>
  <si>
    <t>An Integrated Smart Contract Vulnerability Detection Tool Using Multi-Layer Perceptron on Real-Time Solidity Smart Contracts</t>
  </si>
  <si>
    <t>Yes</t>
  </si>
  <si>
    <t>Ethereum Blockchain Smart Contract Vulnerability Detection Using Deep Learning</t>
  </si>
  <si>
    <t>EtherGIS: A Vulnerability Detection Framework for Ethereum Smart Contracts Based on Graph Learning Features</t>
  </si>
  <si>
    <t>ContractWard: Automated Vulnerability Detection Models for Ethereum Smart Contracts</t>
  </si>
  <si>
    <t>Improvement and Optimization of Vulnerability Detection Methods for Ethernet Smart Contracts</t>
  </si>
  <si>
    <t>SoliAudit: Smart Contract Vulnerability Assessment Based on Machine Learning and Fuzz Testing</t>
  </si>
  <si>
    <t>Detecting Vulnerabilities in Ethereum Smart Contracts with Deep Learning</t>
  </si>
  <si>
    <t>Multi-Objective Approach for Detecting Vulnerabilities in Ethereum Smart Contracts</t>
  </si>
  <si>
    <t>Smart Contract Bytecode Similarity Detection Based on Self-supervised Learning</t>
  </si>
  <si>
    <t>Modelling And Simulation For Detecting Vulnerabilities And Security Threats Of Smart Contracts Using Machine Learning</t>
  </si>
  <si>
    <t>third-party authentication method</t>
  </si>
  <si>
    <t>SmartMixModel: Machine Learning-based Vulnerability Detection of Solidity Smart Contracts</t>
  </si>
  <si>
    <t>Methodology Interaction by Machine Learning Model to Detect Vulnerability in Smart Contract of Blockchain</t>
  </si>
  <si>
    <t>No</t>
  </si>
  <si>
    <t>MANDO-HGT: Heterogeneous Graph Transformers for Smart Contract Vulnerability Detection</t>
  </si>
  <si>
    <t>Vulnerability Analysis of Smart Contract for Blockchain-Based IoT Applications: A Machine Learning Approach</t>
  </si>
  <si>
    <t>GVD-net: Graph embedding-based Machine Learning Model for Smart Contract Vulnerability Detection</t>
  </si>
  <si>
    <t>Full-Stack Hierarchical Fusion of Static Features for Smart Contracts Vulnerability Detection</t>
  </si>
  <si>
    <t>AutoMESC: Automatic Framework for Mining and Classifying Ethereum Smart Contract Vulnerabilities and Their Fixes</t>
  </si>
  <si>
    <t>Machine Learning Model for Smart Contracts Security Analysis</t>
  </si>
  <si>
    <t>Opcode Sequences-Based Smart Contract Vulnerabilities Detection Using Deep Learning</t>
  </si>
  <si>
    <t>SCScan: A SVM-Based Scanning System for Vulnerabilities in Blockchain Smart Contracts</t>
  </si>
  <si>
    <t>Expert system type of aplication - Algorithms to check manually a given vulnerabilitiy.</t>
  </si>
  <si>
    <t>VulHunter: Hunting Vulnerable Smart Contracts at EVM Bytecode-Level via Multiple Instance Learning</t>
  </si>
  <si>
    <t>Accelerating Smart Contract Vulnerability Scan Using Transformers</t>
  </si>
  <si>
    <t>Schooling to Exploit Foolish Contracts</t>
  </si>
  <si>
    <t>Automatic Identification of Crash-inducing Smart Contracts</t>
  </si>
  <si>
    <t>Towards Automatic Exploit Generation for Identifying Re-Entrancy Attacks on Cross-Contract</t>
  </si>
  <si>
    <t>TokenCheck: Towards Deep Learning Based Security Vulnerability Detection In ERC-20 Tokens</t>
  </si>
  <si>
    <t>A Deep Learning Model for Threat Hunting in Ethereum Blockchain</t>
  </si>
  <si>
    <t>Fraud detection using transactions (not at smart contracts level)</t>
  </si>
  <si>
    <t>Vulnerability Detection in Smart Contracts Using Deep Learning</t>
  </si>
  <si>
    <t>Exploring Smart Contract Recommendation: Towards Efficient Blockchain Development</t>
  </si>
  <si>
    <t>Efficient Avoidance of Vulnerabilities in Auto-completed Smart Contract Code Using Vulnerability-constrained Decoding</t>
  </si>
  <si>
    <t>Analysis of Blockchain-Based Techniques for the Mitigation of DDoS Attacks in IoT Devices</t>
  </si>
  <si>
    <t>Unknown Threats Detection Methods of Smart Contracts</t>
  </si>
  <si>
    <t>A Graph Neural Network Approach for Detecting Smart Contract Anomalies in Collaborative Economy Platforms Based on Blockchain Technology</t>
  </si>
  <si>
    <t>Abnormal Transactions Detection in the Ethereum Network Using Semi-Supervised Generative Adversarial Networks</t>
  </si>
  <si>
    <t>The Blockchain-Powered Edge Computing Platform for Developing Smart Internet of Things (IoT) Applications</t>
  </si>
  <si>
    <t>Real Estate Registry Platform Through NFT Tokenization Using Blockchain</t>
  </si>
  <si>
    <t>DeFiScanner: Spotting DeFi Attacks Exploiting Logic Vulnerabilities on Blockchain</t>
  </si>
  <si>
    <t>16th International Conference on Network and System Security, NSS 2022</t>
  </si>
  <si>
    <t>TP-Detect: trigram-pixel based vulnerability detection for Ethereum smart contracts</t>
  </si>
  <si>
    <t>An integrated deep learning model for Ethereum smart contract vulnerability detection</t>
  </si>
  <si>
    <t>An Efficient Code-Embedding-Based Vulnerability Detection Model for Ethereum Smart Contracts</t>
  </si>
  <si>
    <t>17th EAI International Conference on Security and Privacy in Communication Networks, SecureComm 2021</t>
  </si>
  <si>
    <t>Proceedings - 2022 4th International Conference on Data Intelligence and Security, ICDIS 2022</t>
  </si>
  <si>
    <t>CDRF: A Detection Method of Smart Contract Vulnerability Based on Random Forest</t>
  </si>
  <si>
    <t>Digital forensic framework for smart contract vulnerabilities using ensemble models</t>
  </si>
  <si>
    <t>6th International Conference on Information Systems Security and Privacy , ICISSP 2020</t>
  </si>
  <si>
    <t>A Survey on Ethereum Smart Contract Vulnerability Detection Using Machine Learning</t>
  </si>
  <si>
    <t>Eth2Vec: Learning contract-wide code representations for vulnerability detection on Ethereum smart contracts</t>
  </si>
  <si>
    <t>Blockchain Intelligence: Methods, Applications and Challenges</t>
  </si>
  <si>
    <t>Smart Scan: An Approach to Detect Denial of Service Vulnerability in Ethereum Smart Contracts</t>
  </si>
  <si>
    <t>Detection and Analysis of Ethereum Energy Smart Contracts</t>
  </si>
  <si>
    <t>Detecting Unknown Vulnerabilities in Smart Contracts with Binary Classification Model Using Machine Learning</t>
  </si>
  <si>
    <t>The Vulnerabilities in Smart Contracts: A Survey</t>
  </si>
  <si>
    <t>Analyzing the Attacks on Blockchain Technologies</t>
  </si>
  <si>
    <t>Towards Auto Contract Generation and Ensemble-based Smart Contract Vulnerability Detection</t>
  </si>
  <si>
    <t>Vulnerability Detection of Smart Contracts Based on Bidirectional GRU and Attention Mechanism</t>
  </si>
  <si>
    <t>SCGformer: Smart contract vulnerability detection based on control flow graph and transformer</t>
  </si>
  <si>
    <t>Smart Learning to Find Dumb Contracts</t>
  </si>
  <si>
    <t>An Efficient Vulnerability Detection Model for Ethereum Smart Contracts</t>
  </si>
  <si>
    <t>A General Smart Contract Vulnerability Detection Framework with Self-attention Graph Pooling</t>
  </si>
  <si>
    <t>Detecting unknown vulnerabilities in smart contracts using opcode sequences</t>
  </si>
  <si>
    <t>A Novel Machine Learning-Based Analysis Model for Smart Contract Vulnerability</t>
  </si>
  <si>
    <t>A new scheme of vulnerability analysis in smart contract with machine learning</t>
  </si>
  <si>
    <t>Dynamic vulnerability detection on smart contracts using machine learning</t>
  </si>
  <si>
    <t>SVChecker: A deep learning-based system for smart contract vulnerability detection</t>
  </si>
  <si>
    <t>MANDO-GURU: vulnerability detection for smart contract source code by heterogeneous graph embeddings</t>
  </si>
  <si>
    <t>Smart Contract Vulnerability Detection Based on Clustering Opcode Instructions</t>
  </si>
  <si>
    <t>A Machine Learning-Based Dynamic Method for Detecting Vulnerabilities in Smart Contracts</t>
  </si>
  <si>
    <t>Smart contract vulnerability detection combined with multi-objective detection</t>
  </si>
  <si>
    <t>DeepInfer: Deep Type Inference from Smart Contract Bytecode</t>
  </si>
  <si>
    <t>automatically recover function signatures and returns from the bytecode of Solidity and Vyper smart contracts</t>
  </si>
  <si>
    <t>Typical Contract Graph Feature Enhanced Smart Contract Vulnerability Detection</t>
  </si>
  <si>
    <t>Machine learning approaches for enhancing smart contracts security: A systematic literature review</t>
  </si>
  <si>
    <t>Prediction of ethereum blockchain ERC-20 token standard smart contract vulnerabilities using source code Metrics: An ensemble learning approach</t>
  </si>
  <si>
    <t>Deep Learning-Based Program-Wide Binary Code Similarity for Smart Contracts</t>
  </si>
  <si>
    <t>Disruptive Technologies in Information Sciences VI</t>
  </si>
  <si>
    <t>OC-Detector: Detecting Smart Contract Vulnerabilities Based on Clustering Opcode Instructions</t>
  </si>
  <si>
    <t>Attention-based Machine Learning Model for Smart Contract Vulnerability Detection</t>
  </si>
  <si>
    <t>Vulnerability and Transaction Behavior Based Detection of Malicious Smart Contracts</t>
  </si>
  <si>
    <t>Paper Title</t>
  </si>
  <si>
    <t>Cross Reference</t>
  </si>
  <si>
    <t>SoliAudit: Smart Contract Vulnerability Assessment Based on Machine Learning and Fuzz Testing.</t>
  </si>
  <si>
    <t>Detecting Smart Contract Vulnerabilities with Combined Binary and Multiclass Classification</t>
  </si>
  <si>
    <t>Smart Contract Vulnerability Detection based on Abstract Syntax Tree</t>
  </si>
  <si>
    <t>A Feature-Based Robust Method for Abnormal Contracts Detection in Ethereum Blockchain</t>
  </si>
  <si>
    <t>xFuzz: Machine Learning Guided Cross-Contract Fuzzing</t>
  </si>
  <si>
    <t>Transaction-based classification and detection approach for Ethereum smart contract</t>
  </si>
  <si>
    <t>Smart Contract Vulnerability Detection Method based on Bi-LSTM Neural Network</t>
  </si>
  <si>
    <t>Model-Agnostic Meta-Learning for Fast Adaptation of Deep Networks</t>
  </si>
  <si>
    <t>Blockchain-enabled fraud discovery through abnormal smart contract detection on Ethereum</t>
  </si>
  <si>
    <t>A Smart Contract Vulnerability Detection Mechanism Based on Deep Learning and Expert Rules</t>
  </si>
  <si>
    <t>Dissecting Ponzi schemes on Ethereum: Identification, analysis, and impact.</t>
  </si>
  <si>
    <t>Smart Contract Vulnerability Detection Based on Deep Learning and Multimodal Decision Fusion</t>
  </si>
  <si>
    <t>A Novel Smart Contract Vulnerability Detection Method Based on Information Graph and Ensemble Learning</t>
  </si>
  <si>
    <t>Reentrancy Vulnerability Detection and Localization: A Deep Learning Based Two-phase Approach.</t>
  </si>
  <si>
    <t>Paragraph vector based topic model for language model adaptation</t>
  </si>
  <si>
    <t>A New Smart Contract Anomaly Detection Method by Fusing Opcode and Source Code Features for Blockchain Services</t>
  </si>
  <si>
    <t>A Semantic Analysis-Based Method for Smart Contract Vulnerability</t>
  </si>
  <si>
    <t>Authors</t>
  </si>
  <si>
    <t>Author Affiliations</t>
  </si>
  <si>
    <t>Publication Title</t>
  </si>
  <si>
    <t>Date Added To Xplore</t>
  </si>
  <si>
    <t>Publication Year</t>
  </si>
  <si>
    <t>Volume</t>
  </si>
  <si>
    <t>Issue</t>
  </si>
  <si>
    <t>Start Page</t>
  </si>
  <si>
    <t>End Page</t>
  </si>
  <si>
    <t>Abstract</t>
  </si>
  <si>
    <t>ISSN</t>
  </si>
  <si>
    <t>ISBNs</t>
  </si>
  <si>
    <t>DOI</t>
  </si>
  <si>
    <t>Funding Information</t>
  </si>
  <si>
    <t>PDF Link</t>
  </si>
  <si>
    <t>Author Keywords</t>
  </si>
  <si>
    <t>IEEE Terms</t>
  </si>
  <si>
    <t>Mesh_Terms</t>
  </si>
  <si>
    <t>Article Citation Count</t>
  </si>
  <si>
    <t>Patent Citation Count</t>
  </si>
  <si>
    <t>Reference Count</t>
  </si>
  <si>
    <t>License</t>
  </si>
  <si>
    <t>Online Date</t>
  </si>
  <si>
    <t>Issue Date</t>
  </si>
  <si>
    <t>Meeting Date</t>
  </si>
  <si>
    <t>Publisher</t>
  </si>
  <si>
    <t>Document Identifier</t>
  </si>
  <si>
    <t>L. S. H. Colin; P. M. Mohan; J. Pan; P. L. K. Keong</t>
  </si>
  <si>
    <t>Infocomm Technology Cluster, Singapore Institute of Technology, 10 Dover Dr, Singapore; Infocomm Technology Cluster, Singapore Institute of Technology, 10 Dover Dr, Singapore; Disruptive Technologies Office, Home Team Science and Technology Agency, 1 Stars Ave, Singapore; Infocomm Technology Cluster, Singapore Institute of Technology, 10 Dover Dr, Singapore</t>
  </si>
  <si>
    <t>IEEE Access</t>
  </si>
  <si>
    <t>16 Feb 2024</t>
  </si>
  <si>
    <t>perceptron (MLP). We use feature vectors from the Opcodes and CFG for the machine learning (ML) model training. The existing ML-based approaches for analyzing the smart contract code are constrained by the vulnerability detection space, significantly varying Solidity versions, and no unified approach to verify against the ground truth. The primary contributions in this paper are 1) a standardized pre-processing method for smart contract training data, 2) introducing bugs to create a balanced dataset of flawed files across Solidity versions using AST, and 3) standardizing vulnerability identification using the Smart Contract Weakness Classification (SWC) registry. The ML models employed for benchmarking the proposed MLP, and a multi-input model combining MLP and Long short-term memory (LSTM) in our study are Random forest (RF), XGBoost (XGB), Support vector machine (SVM). The performance evaluation on real-time smart contracts deployed on the Ethereum Blockchain show an accuracy of up to 91% using MLP with the lowest average False Positive Rate (FPR) among all tools and models, measuring at 0.0125.</t>
  </si>
  <si>
    <t>2169-3536</t>
  </si>
  <si>
    <t>10.1109/ACCESS.2024.3364351</t>
  </si>
  <si>
    <t xml:space="preserve">Singapore Ministry of Education (MoE) Grant, Singapore Institute of Technology (SIT); </t>
  </si>
  <si>
    <t>https://ieeexplore.ieee.org/stamp/stamp.jsp?arnumber=10430147</t>
  </si>
  <si>
    <t>Blockchain;ethereum;machine learning;multi-layer perceptron;real-time smart contracts;solidity smart contracts;vulnerability analysis and detection;code analysis;software testing</t>
  </si>
  <si>
    <t>Smart contracts;Blockchains;Machine learning;Real-time systems;Support vector machines;Training data;Syntactics;Control engineering;Malware;Detection algorithms;Performance evaluation;Registers;Long short term memory</t>
  </si>
  <si>
    <t>CCBYNCND</t>
  </si>
  <si>
    <t>8 Feb 2024</t>
  </si>
  <si>
    <t>IEEE</t>
  </si>
  <si>
    <t>IEEE Journals</t>
  </si>
  <si>
    <t>H. O. Demir; S. Z. Parlat; A. Gumus</t>
  </si>
  <si>
    <t>Electrical and Electronics Engineering, Izmir Institute of Technology, Izmir, Turkey; Electrical and Electronics Engineering, Izmir Institute of Technology, Izmir, Turkey; Electrical and Electronics Engineering, Izmir Institute of Technology, Izmir, Turkey</t>
  </si>
  <si>
    <t>2023 7th International Symposium on Innovative Approaches in Smart Technologies (ISAS)</t>
  </si>
  <si>
    <t>Blockchain technology, employing advanced cryptography, stands as an optimal means to establish trust among unfamiliar online counterparts. It facilitates secure transactions and consensus among participants. Ethereum, a prominent blockchain network, extends this utility by introducing smart contracts. These are predefined programs containing data and methods for execution. Once deployed, these contracts remain unalterable due to blockchain’s immutable nature. However, unlike conventional software that can be readily patched, they may harbor vulnerabilities. Smart contracts operate with the Ethereum cryptocurrency Ether, rendering fixes intricate and economically impactful. Static analyzers exist to spot vulnerabilities in smart contacts during development, but they are time-intensive. We propose a machine learning-based approach for detecting reentrancy vulnerabilities in smart contracts. Our system comprises three components: data preparation, Op2Vec, and an LSTM model. We collected 30,000 smart contracts, dividing them into two sets of 15,000 each for Op2Vec generation and LSTM training, respectively. We mapped opcode keywords to vector representations using a Skip-Gram algorithm, resulting in a 100-dimensional dictionary with 72 unique opcodes. Labeling was done using the Slither static analyzer, with 116 contracts identified as vulnerable and an additional 132 clean contracts for dataset balance. A Bidirectional LSTM (Bi-LSTM) model was devised by employing assembly data to detect flaws. The developed Bi-LSTM model demonstrated promise in reentrancy vulnerability detection, achieving a 96% accuracy rate in testing and reducing the analysis time to less than a fifth of that required by static analyzers. The codes and data are shared on GitHub as an open-source software package in a way that benefits everyone interested: https://github.com/miralabai/blockchain-vulnerability-detection.</t>
  </si>
  <si>
    <t>979-8-3503-8306-5</t>
  </si>
  <si>
    <t>10.1109/ISAS60782.2023.10391797</t>
  </si>
  <si>
    <t>https://ieeexplore.ieee.org/stamp/stamp.jsp?arnumber=10391797</t>
  </si>
  <si>
    <t>Smart Contracts;Bi-LSTM;Reentrancy;Op2Vec;Blockchain;Vulnerability Detection</t>
  </si>
  <si>
    <t>Training;Smart contracts;Decentralized applications;Rendering (computer graphics);Data models;Blockchains;Cryptocurrency</t>
  </si>
  <si>
    <t>IEEE Conferences</t>
  </si>
  <si>
    <t>Q. Zeng; J. He; G. Zhao; S. Li; J. Yang; H. Tang; H. Luo</t>
  </si>
  <si>
    <t>School of Computer Science, South China Normal University, Guangzhou, China; WeBank Co., Ltd, Shenzhen, China; School of Computer Science, South China Normal University, Guangzhou, China; School of Computer Science, South China Normal University, Guangzhou, China; School of Computer Science, South China Normal University, Guangzhou, China; School of Computer Science, South China Normal University, Guangzhou, China; School of Computer Science, South China Normal University, Guangzhou, China</t>
  </si>
  <si>
    <t>2022 IEEE 46th Annual Computers, Software, and Applications Conference (COMPSAC)</t>
  </si>
  <si>
    <t>10 Aug 2022</t>
  </si>
  <si>
    <t>The financial property of Ethereum makes smart contract attacks frequently bring about tremendous economic loss. Method for effective detection of vulnerabilities in contracts imperative. Existing efforts for contract security analysis heavily rely on rigid rules defined by experts, which are labor-intensive and non-scalable. There is still a lack of effort that considers combining expert-defined security patterns with deep learning. This paper proposes EtherGIS, a vulnerability detection framework that utilizes graph neural networks (GNN) and expert knowledge to extract the graph feature from smart contract control flow graphs (CFG). To gain multi-dimensional contract information and reinforce the attention of vulnerability-related graph features, sensitive EVM instruction corpora are constructed by analyzing EVM underlying logic and diverse vulnerability triggering mechanisms. The characteristic of nodes and edges in a CFG is initially confirmed according to the corpora, generating the corresponding attribute graph. GNN is adopted to aggregate the whole graph's attribute and structure information, bridging the semantic gap between low-level graph features and high-level contract features. The feature representation of the graph is finally input into the graph classification model for vulnerability detection. Furthermore, automated machine learning (AutoML) is adopted to automate the entire deep learning process. Data for this research was collected from Ethereum to build up a dataset of six vulnerabilities for evaluation. Experimental results demonstrate that EtherGIS can productively detect vulnerabilities in Ethereum smart contracts in terms of accuracy, precision, recall, and F1-score. All aspects outperform the existing work.</t>
  </si>
  <si>
    <t>0730-3157</t>
  </si>
  <si>
    <t>978-1-6654-8810-5</t>
  </si>
  <si>
    <t>10.1109/COMPSAC54236.2022.00277</t>
  </si>
  <si>
    <t>https://ieeexplore.ieee.org/stamp/stamp.jsp?arnumber=9842713</t>
  </si>
  <si>
    <t>Ethereum smart contract;vulnerability detection;EVM instruction;deep learning</t>
  </si>
  <si>
    <t>Deep learning;Knowledge engineering;Smart contracts;Semantics;Feature extraction;Software;Graph neural networks</t>
  </si>
  <si>
    <t>W. Wang; J. Song; G. Xu; Y. Li; H. Wang; C. Su</t>
  </si>
  <si>
    <t>Beijing Key Laboratory of Security and Privacy in Intelligent Transportation, Beijing Jiaotong University, Beijing, China; Beijing Key Laboratory of Security and Privacy in Intelligent Transportation, Beijing Jiaotong University, Beijing, China; Tianjin Key Laboratory of Advanced Networking, College of Intelligence and Computing, Tianjin University, Tianjin, China; Beijing Key Laboratory of Security and Privacy in Intelligent Transportation, Beijing Jiaotong University, Beijing, China; Department of Computer Science, Norwegian University of Science and Technology, Gjøvik, Norway; Division of Computer Science, University of Aizu, Aizu-Wakamatsu, Japan</t>
  </si>
  <si>
    <t>IEEE Transactions on Network Science and Engineering</t>
  </si>
  <si>
    <t>Smart contracts are decentralized applications running on Blockchain. A very large number of smart contracts has been deployed on Ethereum. Meanwhile, security flaws of contracts have led to huge pecuniary losses and destroyed the ecological stability of contract layer on Blockchain. It is thus an emerging yet crucial issue to effectively and efficiently detect vulnerabilities in contracts. Existing detection methods like Oyente and Securify are mainly based on symbolic execution or analysis. These methods are very time-consuming, as the symbolic execution requires the exploration of all executable paths or the analysis of dependency graphs in a contract. In this work, we propose ContractWard to detect vulnerabilities in smart contracts with machine learning techniques. First, we extract bigram features from simplified operation codes of smart contracts. Second, we employ five machine learning algorithms and two sampling algorithms to build the models. ContractWard is evaluated with 49502 real-world smart contracts running on Ethereum. The experimental results demonstrate the effectiveness and efficiency of ContractWard. The predictive Micro-F1 and Macro-F1 of ContractWard are over 96% and the average detection time is 4 seconds on each smart contract when we use XGBoost for training the models and SMOTETomek for balancing the training sets.</t>
  </si>
  <si>
    <t>2327-4697</t>
  </si>
  <si>
    <t>10.1109/TNSE.2020.2968505</t>
  </si>
  <si>
    <t xml:space="preserve">National Natural Science Foundation of China(grant numbers:U1736114); National Key Research and Development Program of China(grant numbers:2017YFB0802805); JSPS Kiban(B)(grant numbers:18H03240); JSPS Kiban(C)(grant numbers:18K11298); </t>
  </si>
  <si>
    <t>https://ieeexplore.ieee.org/stamp/stamp.jsp?arnumber=8967006</t>
  </si>
  <si>
    <t>Blockchain;machine learning;smart contracts;vulnerability detection.</t>
  </si>
  <si>
    <t>Smart contracts;Blockchain;Tools;Feature extraction;Security;Machine learning algorithms</t>
  </si>
  <si>
    <t>Z. Yang; W. Zhu; M. Yu</t>
  </si>
  <si>
    <t>Command and Control Engineering College, Army Engineering University of PLA, Nanjing, China; Command and Control Engineering College, Army Engineering University of PLA, Nanjing, China; Command and Control Engineering College, Army Engineering University of PLA, Nanjing, China</t>
  </si>
  <si>
    <t>1 Aug 2023</t>
  </si>
  <si>
    <t>Smart contracts based on blockchain are widely used in finance, management, Internet of Things, healthcare, and other fields. However, with the rapid development of smart contracts, the corresponding security vulnerability attack cases occur frequently. Existing Ethereum smart contract vulnerability detection tools based on static analysis techniques rely too much on expert rules, for this reason, this paper proposes an Ethereum smart contract vulnerability detection method SCSVM based on support vector machine technology. A representation of smart contracts is constructed based on the word-to-vector technique, the features of Ethereum smart contracts are extracted based on the support vector machine technique, and these features are combined to identify vulnerabilities. Experiments on Smartbugs and Smartbugs-wild show that SCSVM is significantly effective. It achieves a detection accuracy of 87.51%, outperforming five typical static analysis vulnerability detection tools in terms of F1-score. To alleviate the problems of deep learning methods over-relying on large-scale data to train models and collecting a large number of smart contract attack samples in a short period, this paper proposes a basic learner-meta-learner framework, SCLMF. solc-based acquisition of the bytecode of Ethereum smart contract Solidity, on which smart contract representations are constructed via Python and the use of SCLMF for vulnerability detection. The experiments on WScrawlD show that SCLMF has a certain detection effect. Also, to further verify the effectiveness of SCLMF, experiments were conducted on Omniglot, and the detection accuracy was 96.7% and 98.5% under 5-way 1-shot and 5-way 5-shot conditions, respectively, which exceeded Memory-Augmented Neural Networks and CONVOLUTIONAL SIAMESE NETS. In summary, the experiments proved the effectiveness of SCSVM and SCLMF in Ethereum smart contract vulnerability detection.</t>
  </si>
  <si>
    <t>10.1109/ACCESS.2023.3298672</t>
  </si>
  <si>
    <t xml:space="preserve">KYZYJKKCJC23001; </t>
  </si>
  <si>
    <t>https://ieeexplore.ieee.org/stamp/stamp.jsp?arnumber=10192903</t>
  </si>
  <si>
    <t>Base learner-meta-learner;Ethereum;smart contracts;support vector machines;vulnerability detection;word embedding</t>
  </si>
  <si>
    <t>Smart contracts;Ethernet;Deep learning;Data models;Semantics;Neural networks;Feature extraction;Metalearning;Support vector machines;Network intrusion</t>
  </si>
  <si>
    <t>J. -W. Liao; T. -T. Tsai; C. -K. He; C. -W. Tien</t>
  </si>
  <si>
    <t>Cybersecurity Technology Institute, Institute for Information Industry, Taipei, Taiwan, R.O.C; Cybersecurity Technology Institute, Institute for Information Industry, Taipei, Taiwan, R.O.C; Cybersecurity Technology Institute, Institute for Information Industry, Taipei, Taiwan, R.O.C; Cybersecurity Technology Institute, Institute for Information Industry, Taipei, Taiwan, R.O.C</t>
  </si>
  <si>
    <t>2019 Sixth International Conference on Internet of Things: Systems, Management and Security (IOTSMS)</t>
  </si>
  <si>
    <t>23 Dec 2019</t>
  </si>
  <si>
    <t>Blockchain has flourished in recent years. As a decentralized system architecture, smart contracts give the blockchain a user-defined logical concept. The smart contract is an executable program that can be used for automatic transactions on the Ethereum blockchain. In 2016, the DAO attack resulted in the theft of 60M USD due to unsafe smart contracts. Smart contracts are vulnerable to hacking because they are difficult to patch and there is a lack of assessment standards for ensuring their quality. Hackers can exploit the vulnerabilities in smart contracts when they have been published on Ethereum. Thus, this study presents SoliAudit (Solidity Audit), which uses machine learning and fuzz testing for smart contract vulnerability assessment. SoliAudit employs machine learning technology using Solidity machine code as learning features to verify 13 kinds of vulnerabilities, which have been listed as Top 10 threats by an open security organization. We also created a gray-box fuzz testing mechanism, which consists of a fuzzer contract and a simulated blockchain environment for on-line transaction verification. Different from previous research systems, SoliAudit can detect vulnerabilities without expert knowledge or predefined patterns. We subjected SoliAudit to real-world evaluation by using near 18k smart contracts from the Ethereum blockchain and Capture-the-Flag samples. The results show that the accuracy of SoliAudit can reach to 90% and the fuzzing can help identify potential weaknesses, including reentrancy and arithmetic overflow problems.</t>
  </si>
  <si>
    <t>978-1-7281-2949-5</t>
  </si>
  <si>
    <t>10.1109/IOTSMS48152.2019.8939256</t>
  </si>
  <si>
    <t>https://ieeexplore.ieee.org/stamp/stamp.jsp?arnumber=8939256</t>
  </si>
  <si>
    <t>Smart contract;vulnerability;fuzz testing;machine learning</t>
  </si>
  <si>
    <t>Smart contracts;Blockchain;Machine learning;Feature extraction;Security;Fuzzing</t>
  </si>
  <si>
    <t>Z. Wu; S. Li; B. Wang; T. Liu; Y. Zhu; C. Zhu; M. Hu</t>
  </si>
  <si>
    <t>National Key Laboratory of Science and Tecknology on Information System Security; Beijing Key Laboratory of Security and Privacy in Intelligent Transportation, Beijing Jiaotong University; Beijing Key Laboratory of Security and Privacy in Intelligent Transportation, Beijing Jiaotong University; Beijing Key Laboratory of Security and Privacy in Intelligent Transportation, Beijing Jiaotong University; Beijing Key Laboratory of Security and Privacy in Intelligent Transportation, Beijing Jiaotong University; Zhejiang Electronic Information Products Inspection and Research Institute; iFLYTEK Co., Ltd</t>
  </si>
  <si>
    <t>2022 4th International Conference on Data Intelligence and Security (ICDIS)</t>
  </si>
  <si>
    <t>23 Dec 2022</t>
  </si>
  <si>
    <t>Decentralized applications and smart contracts running on Ethereum have been widely applied in many fields, such as finance and logistics. On the one hand, the number of smart contracts surges. On the other hand, smart contracts often carry million dollars. Once there is a severe vulnerability in a smart contract, huge losses may occur. Detection tools like Oyente and Mythril were developed for vulnerabilities in smart contracts. However, many of these tools many detection tools do not use intrinsic features in the contract, resulting in ineffectiveness in the detection. In addition, many tools rely on symbolic execution and lack automation in the detection, resulting in inefficiency and in incapacity in vetting huge number of emerging smart contract on Ethereum. In our work, we are motivated to enhance the effectiveness and efficiency of vulnerability detection in contracts. First, we use opcodes as static features and use bigram to build the opcode feature space that is further optimized with Mtfidf. Second, We use deep learning algorithms namely, CNN, LSTM, CNN-BiLSTM, and ResNets, for the smart contract vulnerability detection. Extensive experimental results based on real-world smart contracts show that our methods are promising. Mtfidf significantly improves the detection performance. The best detection performance with ResNets reaches 82% in terms of Macro-F1.</t>
  </si>
  <si>
    <t>978-1-6654-5968-6</t>
  </si>
  <si>
    <t>10.1109/ICDIS55630.2022.00016</t>
  </si>
  <si>
    <t>https://ieeexplore.ieee.org/stamp/stamp.jsp?arnumber=9984905</t>
  </si>
  <si>
    <t>Smart contracts;Vulnerability detection;Machine learning;Deep learning</t>
  </si>
  <si>
    <t>Deep learning;Heuristic algorithms;Smart contracts;Text categorization;Feature extraction;Classification algorithms;Security</t>
  </si>
  <si>
    <t>V. K. Jain; M. Tripathi</t>
  </si>
  <si>
    <t>Department of Computer Science and Engineering, Malaviya National Institute of Technology, Jaipur, Rajasthan, India; Department of Computer Science and Engineering, Malaviya National Institute of Technology, Jaipur, Rajasthan, India</t>
  </si>
  <si>
    <t>2023 International Conference on Emerging Trends in Networks and Computer Communications (ETNCC)</t>
  </si>
  <si>
    <t>24 Oct 2023</t>
  </si>
  <si>
    <t>Smart contracts, which provide user-defined logic to blockchains, have become increasingly popular in recent years due to their decentralized system architecture. They are executable programs that can automate transactions on the ethereum blockchain. However, security concerns with certain aspects of smart contracts can be challenging to address. Therefore, this paper proposed a multi-objective approach using a neural network makes it a more scalable and effective tool for detecting smart contract vulnerabilities than traditional approaches. With the increasing complexity of smart contracts and the growing importance of security in the blockchain space, a technique like multi-objective is becoming increasingly necessary to ensure the safety and reliability of decentralized applications. The proposed approach evaluated over 11000 real word ethereum smart contracts and detected two vulnerabilities without expert knowledge. The results showed that it achieved an average F1-score of 86.7 and 84.4 percent for reentrancy and timestamp vulnerability, respectively, indicating that the proposed approach has an impressive level of accuracy in classifying complex smart contracts, which has significant implications in the blockchain security field.</t>
  </si>
  <si>
    <t>979-8-3503-1487-8</t>
  </si>
  <si>
    <t>10.1109/ETNCC59188.2023.10284955</t>
  </si>
  <si>
    <t>https://ieeexplore.ieee.org/stamp/stamp.jsp?arnumber=10284955</t>
  </si>
  <si>
    <t>Blockchain;Deep Learning;Ethereum;Machine Learning;Smart Contract;Vulnerability Detection</t>
  </si>
  <si>
    <t>Adaptation models;Computational modeling;Smart contracts;Neural networks;Systems architecture;Robustness;Blockchains</t>
  </si>
  <si>
    <t>H. Zuo; Y. Shi; Z. Qin; X. Jiang</t>
  </si>
  <si>
    <t>School of Cyber Science and Engineering, Southeast University, Nanjing, China; School of Cyber Science and Engineering, Southeast University, Nanjing, China; School of Cyber Science and Engineering, Southeast University, Nanjing, China; PeckShield, Inc, Hangzhou, China</t>
  </si>
  <si>
    <t>2023 8th International Conference on Signal and Image Processing (ICSIP)</t>
  </si>
  <si>
    <t>9 Oct 2023</t>
  </si>
  <si>
    <t>Code similarity detection is crucial for conducting security audits on smart contracts. It enables important audit tasks such as vulnerability mining and malicious contract detection based on code similarity. However, as the majority of smart contracts on Ethereum do not share their source code, detecting code similarity based on bytecode is of great significance. This paper proposes a method for self-supervised learning-based bytecode similarity detection, which obtains the control flow graph (CFG) from the bytecode in a symbolic way by simulating the execution of all instructions on the Ethereum Virtual Machine. Similarity detection is then performed at the function level. The proposed method utilizes a self-supervised model to obtain features from the bytecode and combines them with the features obtained from the stack when generating CFG to detect bytecode similarity. Experimental results demonstrate that the proposed method outperforms the baseline in terms of performance.</t>
  </si>
  <si>
    <t>979-8-3503-9793-2</t>
  </si>
  <si>
    <t>10.1109/ICSIP57908.2023.10271080</t>
  </si>
  <si>
    <t xml:space="preserve">National Natural Science Foundation of China; </t>
  </si>
  <si>
    <t>https://ieeexplore.ieee.org/stamp/stamp.jsp?arnumber=10271080</t>
  </si>
  <si>
    <t>smart contract bytecode;similarity;CFG;self-supervised learning</t>
  </si>
  <si>
    <t>Codes;Source coding;Smart contracts;Self-supervised learning;Feature extraction;Virtual machining;Flow graphs</t>
  </si>
  <si>
    <t>A. Mughaid; I. Obeidat; A. Shdaifat; R. Alhayjna; S. AlZu'bi</t>
  </si>
  <si>
    <t>Department of Information Technology, Faculty of prince Al-Hussien bin Abdullah || for, IT The Hashemite University, Zarqa, Jordan; Department of Information Technology, Faculty of prince Al-Hussien bin Abdullah || for, IT The Hashemite University, Zarqa, Jordan; Department of Information Technology, Faculty of prince Al-Hussien bin Abdullah || for, IT The Hashemite University, Zarqa, Jordan; Department of Information Technology, Faculty of prince Al-Hussien bin Abdullah || for, IT The Hashemite University, Zarqa, Jordan; Computer Science Department, Al Zaytoonah University of Jordan, Amman, Jordan</t>
  </si>
  <si>
    <t>2023 Eighth International Conference on Fog and Mobile Edge Computing (FMEC)</t>
  </si>
  <si>
    <t>Recently, the use and development of a blockchain systems such as Ethereum has increased rapidly, and many systems have relied on a third party as an intermediary between the sender and the receiver. Despite the attempts of developers to protect smart contracts, smart contracts contain many vulner-abilities that hackers resort to exploiting and using due to the attack that caused many financial and economic losses, and with the increase of errors in smart contracts, there are many tools and methods. For the analysis of smart contracts, machine learning models have appeared that facilitate their discovery instead of extracting them manually. In this paper, We have built a model that attempts to cancel the third party and we used machine learning to identify valid and invalid smart contracts. We have used several models and compared them with previous results of previous work in the same field. The result of this research was as expected of height accuracy achieved with approximately.99%.</t>
  </si>
  <si>
    <t>979-8-3503-1697-1</t>
  </si>
  <si>
    <t>10.1109/FMEC59375.2023.10305867</t>
  </si>
  <si>
    <t>https://ieeexplore.ieee.org/stamp/stamp.jsp?arnumber=10305867</t>
  </si>
  <si>
    <t>Cyber security;Blockchain;Smart contract;Machine learning;IPFS</t>
  </si>
  <si>
    <t>Support vector machines;Video on demand;Multi-access edge computing;Costs;Biological system modeling;Smart contracts;Receivers</t>
  </si>
  <si>
    <t>S. Shakya; A. Mukherjee; R. Halder; A. Maiti; A. Chaturvedi</t>
  </si>
  <si>
    <t>Indian Institute of Technology Patna, Patna, India; RCC Institute of Information Technology, Kolkata, India; Indian Institute of Technology Patna, Patna, India; Indian Institute of Technology Patna, Patna, India; Indian Institute of Technology (BHU), Varanasi, India</t>
  </si>
  <si>
    <t>2022 IEEE International Conference on Blockchain (Blockchain)</t>
  </si>
  <si>
    <t>19 Sep 2022</t>
  </si>
  <si>
    <t>The growing popularity of Ethereum and Solidity smart contracts makes them attractive targets for security threats and attacks. Even though researchers have been dedicating substantial efforts in developing machine learning-based vulnerability detection models for Solidity smart contracts, the models achieved considerably lower accuracy due to shallow coverage of the feature space. In this paper, we introduce SmartMixModel, an improved vulnerability detection model considering an expanded feature space covering both the source- and byte-codes of the Solidity smart contracts. In particular, our contribution in this paper is threefold. First, we collect close to seventy thousand real-world Solidity smart contracts deployed on the Ethereum mainnet and employ the SmartCheck tool to label them considering ten types of vulnerabilities. Next, we generate a mixed-level embedding feature space considering both the high-level syntactic features of the source codes and the low-level features extracted from the compiled byte codes. Finally, we train various Machine Learning and Deep Learning models on our dataset balanced with SMOTETomek. We observe an improved detection performance compared to the state-of-the-art models, achieving the highest Micro-F1 of 98.34%, Macro-F1 of 98.20%, maximum F1-score rate of 99%, and maximum AUROC of 99.60% in the case of XGBoost classifier.</t>
  </si>
  <si>
    <t>978-1-6654-6104-7</t>
  </si>
  <si>
    <t>10.1109/Blockchain55522.2022.00016</t>
  </si>
  <si>
    <t>https://ieeexplore.ieee.org/stamp/stamp.jsp?arnumber=9881798</t>
  </si>
  <si>
    <t>Blockchain;Smart Contract;Solidity;Vulnerability;Machine Learning</t>
  </si>
  <si>
    <t>Deep learning;Solid modeling;Codes;Smart contracts;Syntactics;Feature extraction;Blockchains</t>
  </si>
  <si>
    <t>B. T. Nha; N. D. Thuan</t>
  </si>
  <si>
    <t>Information System, University of Information Technology, VNU-HCM, Ho Chi Minh, Vietnam; Information System, University of Information Technology, VNU-HCM, Ho Chi Minh, Vietnam</t>
  </si>
  <si>
    <t>2022 RIVF International Conference on Computing and Communication Technologies (RIVF)</t>
  </si>
  <si>
    <t>Smart contracts have become increasingly popular in the development of trustworthy decentralized applications in recent years. These tools compare vulnerable contracts to a set of predefined rules. However, the emergence of new vulnerable types and programming skills to mitigate potential vulnerabilities results in many false positive and false negative tool reports. To address this, this data was analyzed using unsupervised machine learning to determine whether an algorithm can distinguish between shady/illegal owners and clean owners. Clustering algorithms are used in this paper. However, algorithms can cluster objects and detect fraud activity in Bitcoin transactions. Research on bitcoin network anomalies and suspicious transactions seeks to identify anomalous transactions, when all nodes on the bitcoin network are unlabeled. There is no evidence that any transaction is illegal. We are primarily interested in discovering irregularities in the bitcoin transaction network.</t>
  </si>
  <si>
    <t>2162-786X</t>
  </si>
  <si>
    <t>978-1-6654-6166-5</t>
  </si>
  <si>
    <t>10.1109/RIVF55975.2022.10013832</t>
  </si>
  <si>
    <t>https://ieeexplore.ieee.org/stamp/stamp.jsp?arnumber=10013832</t>
  </si>
  <si>
    <t>Histograms;Machine learning algorithms;Time series analysis;Smart contracts;Clustering algorithms;Bitcoin;Network analyzers</t>
  </si>
  <si>
    <t>H. H. Nguyen; N. -M. Nguyen; C. Xie; Z. Ahmadi; D. Kudendo; T. -N. Doan; L. Jiang</t>
  </si>
  <si>
    <t>L3S Research Center, Leibniz Universität Hannover, Hannover, Germany; Singapore Management University, Singapore; L3S Research Center, Leibniz Universität Hannover, Hannover, Germany; L3S Research Center, Leibniz Universität Hannover, Hannover, Germany; L3S Research Center, Leibniz Universität Hannover, Hannover, Germany; Independent Researcher, Atlanta, Georgia, USA; Singapore Management University, Singapore</t>
  </si>
  <si>
    <t>2023 IEEE/ACM 20th International Conference on Mining Software Repositories (MSR)</t>
  </si>
  <si>
    <t>Smart contracts in blockchains have been increasingly used for high-value business applications. It is essential to check smart contracts' reliability before and after deployment. Although various program analysis and deep learning techniques have been proposed to detect vulnerabilities in either Ethereum smart contract source code or bytecode, their detection accuracy and scalability are still limited. This paper presents a novel framework named MANDO-HGT for detecting smart contract vulnerabilities. Given Ethereum smart contracts, either in source code or bytecode form, and vulnerable or clean, MANDO-HGT custom-builds heterogeneous contract graphs (HCGs) to represent control-flow and/or function-call information of the code. It then adapts heterogeneous graph transformers (HGTs) with customized meta relations for graph nodes and edges to learn their embeddings and train classifiers for detecting various vulnerability types in the nodes and graphs of the contracts more accurately. We have collected more than 55K Ethereum smart contracts from various data sources and verified the labels for 423 buggy and 2,742 clean contracts to evaluate MANDO-HGT. Our empirical results show that MANDO-HGT can significantly improve the detection accuracy of other state-of-the-art vulnerability detection techniques that are based on either machine learning or conventional analysis techniques. The accuracy improvements in terms of F1-score range from 0.7% to more than 76% at either the coarse-grained contract level or the fine-grained line level for various vulnerability types in either source code or bytecode. Our method is general and can be retrained easily for different vulnerability types without the need for manually defined vulnerability patterns.</t>
  </si>
  <si>
    <t>2574-3864</t>
  </si>
  <si>
    <t>979-8-3503-1184-6</t>
  </si>
  <si>
    <t>10.1109/MSR59073.2023.00052</t>
  </si>
  <si>
    <t>https://ieeexplore.ieee.org/stamp/stamp.jsp?arnumber=10174104</t>
  </si>
  <si>
    <t>vulnerability detection;smart contracts;source code;bytecode;heterogeneous graph learning;graph transformer</t>
  </si>
  <si>
    <t>Deep learning;Codes;Source coding;Soft sensors;Scalability;Image edge detection;Smart contracts</t>
  </si>
  <si>
    <t>Q. Zhou; K. Zheng; K. Zhang; L. Hou; X. Wang</t>
  </si>
  <si>
    <t>Intelligent Computing and Communications Laboratory, Wireless Signal Processing and Networks Lab, Key Laboratory of Universal Wireless Communications, Ministry of Education, Beijing University of Posts and Telecommunications, Beijing, China; College of Electrical Engineering and Computer Science, Ningbo University, Ningbo, China; Department of Electrical and Computer Engineering, University of Nebraska–Lincoln, Omaha, NE, USA; Intelligent Computing and Communications Laboratory, Wireless Signal Processing and Networks Lab, Key Laboratory of Universal Wireless Communications, Ministry of Education, Beijing University of Posts and Telecommunications, Beijing, China; Department of Electrical and Computer Engineering, Western University, London, Canada</t>
  </si>
  <si>
    <t>IEEE Internet of Things Journal</t>
  </si>
  <si>
    <t>7 Dec 2022</t>
  </si>
  <si>
    <t>With the emergence of Blockchain-based Internet of Things (BIoT) applications, smart contracts have become one of the most appealing aspects because they reduce the cost and complexity of distributed administration. However, the immaturity of smart contracts may result in significant financial losses or the leakage of sensitive information. This article first investigates the taxonomy of security issues associated with smart contracts considering BIoT scenarios. To address these security concerns and overcome the limitations of existing methods, a tree-based machine learning vulnerability detection (TMLVD) method is proposed to perform the vulnerability analysis of smart contracts. TMLVD feeds the intermediate representations of smart contracts derived from abstract syntax trees (AST) into a tree-based training network for building the prediction model. Multidimensional features are captured by this model to identify smart contracts as vulnerable. The detection phase can be implemented quickly with limited computing resources and the accuracy of the detection results is guaranteed. The experimental evaluation demonstrated the effectiveness and efficiency of TMLVD on a data set comprised of Ethereum smart contracts.</t>
  </si>
  <si>
    <t>2327-4662</t>
  </si>
  <si>
    <t>10.1109/JIOT.2022.3196269</t>
  </si>
  <si>
    <t xml:space="preserve">National Natural Science Foundation of China (NSFC)(grant numbers:61731004); </t>
  </si>
  <si>
    <t>https://ieeexplore.ieee.org/stamp/stamp.jsp?arnumber=9848817</t>
  </si>
  <si>
    <t>Blockchain;Internet of Things (IoT);machine learning (ML);smart contract;vulnerability analysis</t>
  </si>
  <si>
    <t>Smart contracts;Internet of Things;Blockchains;Security;Machine learning;Scalability</t>
  </si>
  <si>
    <t>3 Aug 2022</t>
  </si>
  <si>
    <t>Z. Wang; Q. Zheng; Y. Sun</t>
  </si>
  <si>
    <t>Business School Beijing Institute Of Fashion Technology, Beijing, China; Business School Beijing Institute Of Fashion Technology, Beijing, China; Ideological and Political Theory Teaching Department, Beijing Institute Of Fashion Technology, Beijing, China</t>
  </si>
  <si>
    <t>2022 International Conference on Algorithms, Data Mining, and Information Technology (ADMIT)</t>
  </si>
  <si>
    <t>16 Dec 2022</t>
  </si>
  <si>
    <t>Ethereum smart contract and the agreements contained therein exist across a distributed, decentralized blockchain network, which controls the execution of Dapps, and transactions are trackable and irreversible. Since the amount of smart contracts on Ethereum has a rapid growth, which also lead to a large number of security vulnerabilities. However, the traditional method such as static symbolic analysis requires manual analysis in advance with high false detection rate. In this paper, we propose a GVD-net model for smart contract vulnerability detection. GVD-net consists of preprocessing section,backbone-net and detection section.We prepossess the source code and gain a weight matrix in the first section. In backbone-net, we generate a CFG graph according to the variables and function calling relationships of the solidity code, and use the CFG graph to build the corresponding relationship of nodes and generate a non-Euclidean graph. Then we use the adjacent search algorithm to generate a non-complete random walk sequence, and use the graph embedding algorithm Node2Vec to generate a 256-dimensional vector and gain another weight matrix. We input the test code into GVD-net to generate the threshold ϑ in the final section and will classify the smart contract as danger code if the ϑ is bigger than 0.75. Moreover, GVD-net will confirm the type of vulnerability according to weight matrix. We conduct comprehensive experiments on GVD-net with the SBcurated data-set, and the experiment results show that (1) GVD-net can classify a smart contract as safe or danger code, with the accuracy of 90.2% (2) GVD-net can detect three types of vulnerability (arithmetic issues, access control and asset frozen) and attain good performance within 1s.</t>
  </si>
  <si>
    <t>978-1-6654-5472-8</t>
  </si>
  <si>
    <t>10.1109/ADMIT57209.2022.00024</t>
  </si>
  <si>
    <t>https://ieeexplore.ieee.org/stamp/stamp.jsp?arnumber=9974924</t>
  </si>
  <si>
    <t>Access control;Codes;Machine learning algorithms;Source coding;Smart contracts;Manuals;Machine learning</t>
  </si>
  <si>
    <t>W. Jie; A. S. V. Koe; P. Huang; S. Zhang</t>
  </si>
  <si>
    <t>Institute of Artificial Intelligence and Blockchain, Guangzhou University, Guangzhou, China; Institute of Artificial Intelligence and Blockchain, Guangzhou University, Guangzhou, China; Institute of Artificial Intelligence and Blockchain, Guangzhou University, Guangzhou, China; College of Computer Science and Engineering, Hunan University of Science and Technology, Xiangtan, China</t>
  </si>
  <si>
    <t>2021 IEEE International Conference on Blockchain (Blockchain)</t>
  </si>
  <si>
    <t>The security of smart contracts has drawn attention in recent years due to their immutability and ability to hold assets. Existing machine learning and deep learning methods addressing vulnerabilities in smart contracts often partially combine pooled features from first the contract source code, second, the build based approach made of features extracted during source code compilation, and third, the bytecode approach relying on features obtained from the Ethereum virtual machine bytecode analysis. Together those three approaches form the full-stack, and they are usually being conducted under static analysis thanks to its speed of execution. However, to the best of our knowledge, no single work has yet simultaneously undertaken a full-stack intralayer and cross-layer features fusion for smart contracts vulnerability assessment under static analysis, without making use of expert-based patterns nor without manually fusing the various features extracted from shuffled partial combinations of layers in the full-stack. This paper introduces a full-stack hierarchical fusion of static features for smart contracts vulnerability detection. In our construction, we associate each layer of the full-stack to a modality and leverage automatic intramodality and crossmodality pooled features fusion from state-of-the-art artificial neural networks and deep neural networks. Additionally, our models are applied to the hierarchy of power set layers in the full-stack, without any expert-based rule. Furthermore, our work aims to assess the increase in vulnerability detection performance and provide guidance for future research on smart contracts vulnerability detection.</t>
  </si>
  <si>
    <t>978-1-6654-1760-0</t>
  </si>
  <si>
    <t>10.1109/Blockchain53845.2021.00091</t>
  </si>
  <si>
    <t>https://ieeexplore.ieee.org/stamp/stamp.jsp?arnumber=9680540</t>
  </si>
  <si>
    <t>blockchain;smart contract;static analysis;vulnerability;machine learning;deep learning</t>
  </si>
  <si>
    <t>Deep learning;Codes;Smart contracts;Static analysis;Feature extraction;Virtual machining;Blockchains</t>
  </si>
  <si>
    <t>M. Soud; I. Qasse; G. Liebel; M. Hamdaqa</t>
  </si>
  <si>
    <t>Department of Computer Science, Reykjavik University, Reykjavik, Iceland; Department of Computer Science, Reykjavik University, Reykjavik, Iceland; Department of Computer Science, Reykjavik University, Reykjavik, Iceland; Department of Computer Science, Reykjavik University, Reykjavik, Iceland</t>
  </si>
  <si>
    <t>2023 49th Euromicro Conference on Software Engineering and Advanced Applications (SEAA)</t>
  </si>
  <si>
    <t>Due to the risks associated with vulnerabilities in smart contracts, their security has gained significant attention in recent years. However, there is a lack of open datasets on smart contract vulnerabilities and their fixes that allows for data-driven research. Towards this end, we propose an automated framework for mining and classifying Ethereum’s smart contract vulnerabilities and their corresponding fixes from GitHub and from the Common Vulnerabilities and Exposures (CVE) records in the National Vulnerability Database. We implemented the proposed method in a fully automated framework, which we call AutoMESC. AutoMESC uses seven of the most well-known smart contract security tools to classify and label the collected vulnerabilities based on vulnerability types. Furthermore, it collects metadata that can be used in data-intensive smart contract security research (e.g., vulnerability detection, vulnerability classification, severity prediction, and automated repair). We used AutoMESC to construct a sample dataset and made it publicly available. Currently, the dataset contains 6.7K smart contract vulnerability-fix pairs written in Solidity. We assess the quality of the constructed dataset in terms of accuracy, provenance, and relevance, and compare it with existing datasets. AutoMESC is designed to collect data continuously and keep the corresponding dataset up-to-date with newly discovered smart contract vulnerabilities and their fixes from GitHub and CVE records.</t>
  </si>
  <si>
    <t>2376-9521</t>
  </si>
  <si>
    <t>979-8-3503-4235-2</t>
  </si>
  <si>
    <t>10.1109/SEAA60479.2023.00068</t>
  </si>
  <si>
    <t>https://ieeexplore.ieee.org/stamp/stamp.jsp?arnumber=10371421</t>
  </si>
  <si>
    <t>Ethereum;Smart contracts;Blockchain;Automation;Software security;Vulnerabilit</t>
  </si>
  <si>
    <t>Measurement;Smart contracts;Machine learning;Maintenance engineering;Metadata;Feature extraction;Security</t>
  </si>
  <si>
    <t>P. Momeni; Y. Wang; R. Samavi</t>
  </si>
  <si>
    <t>McMaster University, Canada; McMaster University, Hamilton, Canada; McMaster University, Hamilton, Canada</t>
  </si>
  <si>
    <t>2019 17th International Conference on Privacy, Security and Trust (PST)</t>
  </si>
  <si>
    <t>In this paper, we introduce a machine learning predictive model that detects patterns of security vulnerabilities in smart contracts. We adapted two static code analyzers to label more than 1000 smart contracts that were verified and used on the Ethereum platform. Our model predicted a number of major software vulnerabilities with the average accuracy of 95 percent. The model currently supports smart contracts developed in Solidity, however, the approach described in this paper can be applied to other languages and blockchain platforms.</t>
  </si>
  <si>
    <t>2643-4202</t>
  </si>
  <si>
    <t>978-1-7281-3265-5</t>
  </si>
  <si>
    <t>10.1109/PST47121.2019.8949045</t>
  </si>
  <si>
    <t>https://ieeexplore.ieee.org/stamp/stamp.jsp?arnumber=8949045</t>
  </si>
  <si>
    <t>blockchain;smart contract;security vulnerability;machine learning;code analysis;software testing</t>
  </si>
  <si>
    <t>J. Zhu; X. Xing; G. Wang; P. Li</t>
  </si>
  <si>
    <t>School of Computer Science and Cyber Engineering, Guangzhou University, Guangzhou, China; School of Computer Science and Cyber Engineering, Guangzhou University, Guangzhou, China; School of Computer Science and Cyber Engineering, Guangzhou University, Guangzhou, China; School of Computer Science and Cyber Engineering, Guangzhou University, Guangzhou, China</t>
  </si>
  <si>
    <t>2023 IEEE 22nd International Conference on Trust, Security and Privacy in Computing and Communications (TrustCom)</t>
  </si>
  <si>
    <t>29 May 2024</t>
  </si>
  <si>
    <t>Ethereum is a blockchain platform that allows developers to create smart contracts. Smart contracts are programs that can automatically execute and handle cryptocurrency funds. However, over a hundred thousand new smart contracts are deployed every day and inevitably contain vulnerabilities due to programming errors. Once deployed, smart contracts cannot be fixed or changed, leaving funds at risk. To mitigate it, we use deep learning to detect vulnerabilities in smart contracts. First, we create our own dataset of labeled smart contracts based on opcode sequences, since few smart contract codes and labeled datasets are publicly available. We collect opcode sequences by replaying real-world transactions from the Ethereum Mainnet in our fully synchronized node while we leverage a plugin called "SODA" to label opcode sequences with vulnerability classes. Second, after data collection, we preprocess the data by removing duplicate opcode sequences, normalizing the sequences to the same length, and converting them into vectors. Finally, to detect vulnerabilities in smart contracts, we train a deep classification model using LSTM neural networks. Our model achieved an average accuracy of 82.63% and an F1-score of 79.74% across seven types of vulnerabilities, which is important for securing funds and logic in smart contracts.</t>
  </si>
  <si>
    <t>2324-9013</t>
  </si>
  <si>
    <t>979-8-3503-8199-3</t>
  </si>
  <si>
    <t>10.1109/TrustCom60117.2023.00057</t>
  </si>
  <si>
    <t xml:space="preserve">National Key Research and Development Program of China; </t>
  </si>
  <si>
    <t>https://ieeexplore.ieee.org/stamp/stamp.jsp?arnumber=10538581</t>
  </si>
  <si>
    <t>Smart Contracts;Vulnerabilities Detection;Opcode Sequences;Deep Learning;LSTM</t>
  </si>
  <si>
    <t>Deep learning;Computational modeling;Source coding;Smart contracts;Programming;Data models;Vectors</t>
  </si>
  <si>
    <t>X. Hao; W. Ren; W. Zheng; T. Zhu</t>
  </si>
  <si>
    <t>School of Computer Science, China University of Geosciences, Wuhan, P.R. China; School of Computer Science, China University of Geosciences, Wuhan, P.R. China; School of Computer Science, China University of Geosciences, Wuhan, P.R. China; School of Computer Science, China University of Geosciences, Wuhan, P.R. China</t>
  </si>
  <si>
    <t>2020 IEEE 19th International Conference on Trust, Security and Privacy in Computing and Communications (TrustCom)</t>
  </si>
  <si>
    <t>9 Feb 2021</t>
  </si>
  <si>
    <t>The application of blockchain has moved beyond cryptocurrencies, to applications such as credentialing and smart contracts. The smart contract allows ones to achieve fair exchange for values without relying on a centralized entity. However, as the smart contract can be automatically executed with token transfers, an attacker can seek to exploit vulnerabilities in smart contracts for illicit profits. Thus, this paper proposes a support vector machine (SVM)-based scanning system for vulnerabilities on smart contracts. Our evaluation on Ethereum demonstrate that we achieve a identification rate of over 90% based on several popular attacks.</t>
  </si>
  <si>
    <t>978-1-6654-0392-4</t>
  </si>
  <si>
    <t>10.1109/TrustCom50675.2020.00221</t>
  </si>
  <si>
    <t xml:space="preserve">National Natural Science Foundation of China(grant numbers:61972366); Chinese Academy of Sciences(grant numbers:KFKT2019-003); </t>
  </si>
  <si>
    <t>https://ieeexplore.ieee.org/stamp/stamp.jsp?arnumber=9343119</t>
  </si>
  <si>
    <t>Blockchain;Ethereum;Smart Contract;Vulnerability Detection;Support Vector Machine</t>
  </si>
  <si>
    <t>Support vector machines;Deep learning;Privacy;Smart contracts;Supervised learning;Blockchain;Pattern matching</t>
  </si>
  <si>
    <t>Z. Li; S. Lu; R. Zhang; Z. Zhao; R. Liang; R. Xue; W. Li; F. Zhang; S. Gao</t>
  </si>
  <si>
    <t>State Key Laboratory of Information Security, Institute of Information Engineering, Chinese Academy of Sciences, Beijing, China; Information Engineering University, Zhengzhou, China; State Key Laboratory of Information Security, Institute of Information Engineering, Chinese Academy of Sciences, Beijing, China; College of Computer Science and Technology, Zhejiang University, Hangzhou, China; Information Engineering University, Zhengzhou, China; State Key Laboratory of Information Security, Institute of Information Engineering, Chinese Academy of Sciences, Beijing, China; State Key Laboratory of Information Security, Institute of Information Engineering, Chinese Academy of Sciences, Beijing, China; College of Computer Science and Technology, Zhejiang University, Hangzhou, China; School of Information, Central University of Finance and Economics, Beijing, China</t>
  </si>
  <si>
    <t>IEEE Transactions on Software Engineering</t>
  </si>
  <si>
    <t>With the economic development of Ethereum, the frequent security incidents involving smart contracts running on this platform have caused billions of dollars in losses. Consequently, there is a pressing need to identify the vulnerabilities in contracts, while the state-of-the-art (SOTA) detection methods have been limited in this regard as they cannot overcome three challenges at the same time. (i) Meet the requirements of detecting the source code, bytecode, and opcode of contracts simultaneously; (ii) reduce the reliance on manual pre-defined rules/patterns and expert involvement; (iii) assist contract developers in completing the contract lifecycle more safely, e.g., vulnerability repair and abnormal monitoring. With the development of machine learning (ML), using it to detect the contract runtime execution sequences (called instances) has made it possible to address these challenges. However, the lack of datasets with fine-grained sequence labels poses a significant obstacle, given the unreadability of bytecode/opcode. To this end, we propose a method named VulHunter that extracts the instances by traversing the Control Flow Graph built from contract opcodes. Based on the hybrid attention and multi-instance learning mechanisms, VulHunter reasons the instance labels and designs an optional classifier to automatically capture the subtle features of both normal and defective contracts, thereby identifying the vulnerable instances. Then, it combines the symbolic execution to construct and solve symbolic constraints to validate their feasibility. Finally, we implement a prototype of VulHunter with 15K lines of code and compare it with 9 SOTA methods on five open source datasets including 52,042 source codes and 184,289 bytecodes. The results indicate that VulHunter can detect contract vulnerabilities more accurately (90.04% accuracy and 85.60% F1 score), efficiently (only 4.4 seconds per contract), and robustly (0% analysis failure rate) than SOTA methods. Also, it can focus on specific metrics such as precision and recall by employing different baseline models and hyperparameters to meet the various user requirements, e.g., vulnerability discovery and misreport mitigation. More importantly, compared with the previous ML-based arts, it can not only provide classification results, defective contract source code statements, key opcode fragments, and vulnerable execution paths, but also eliminate misreports and facilitate more operations such as vulnerability repair and attack simulation during the contract lifecycle.</t>
  </si>
  <si>
    <t>1939-3520</t>
  </si>
  <si>
    <t>10.1109/TSE.2023.3317209</t>
  </si>
  <si>
    <t xml:space="preserve">National Key R&amp;D Program of China(grant numbers:2021YFB2700603); National Natural Science Foundation of China(grant numbers:62172405,62072487,62227805,62072398); Major Public Welfare Projects Foundation of Henan(grant numbers:201300210200); Beijing Natural Science Foundation(grant numbers:M21036); Zhejiang Key R&amp;D Plan(grant numbers:2021C01116); Leading Innovative and Entrepreneur Team Introduction Program of Zhejiang(grant numbers:2018R01005); Zhejiang Provincial Natural Science Foundation of China(grant numbers:LD22F020002); </t>
  </si>
  <si>
    <t>https://ieeexplore.ieee.org/stamp/stamp.jsp?arnumber=10261219</t>
  </si>
  <si>
    <t>Blockchain;smart contract;security analysis;multiple instance learning;symbolic execution</t>
  </si>
  <si>
    <t>Source coding;Smart contracts;Codes;Pattern matching;Testing;Monitoring;Maintenance engineering</t>
  </si>
  <si>
    <t>CCBY</t>
  </si>
  <si>
    <t>22 Sep 2023</t>
  </si>
  <si>
    <t>E. Balcı; G. Yılmaz; A. Uzunoğlu; E. G. Soyak</t>
  </si>
  <si>
    <t>Computer Engineering, Bahcesehir University, Istanbul, Turkey; Computer Engineering, Bahcesehir University, Istanbul, Turkey; Information Systems Engineering, Sakarya University, Turkey; Computer Engineering, Bahcesehir University, Istanbul, Turkey</t>
  </si>
  <si>
    <t>2023 IEEE Asia-Pacific Conference on Computer Science and Data Engineering (CSDE)</t>
  </si>
  <si>
    <t>5 Apr 2024</t>
  </si>
  <si>
    <t>Ethereum technology has brought upon the smart contract concept, enabling multiple independent parties to engage in transactions without the need for an external trusted authority. While this distributed network operates correctly and autonomously, smart contracts may expose security vulnerabilities, which may be exploited by malicious actors to illegitimately transfer funds. Furthermore, once a smart contract is created, it cannot be changed due to the immutability of the blockchain structure. Hence, it is critical to detect smart contract vulnerabilities before they are deployed. In this work, we propose VASCOT, a Vulnerability Analyzer for Smart COntracts using Transformers, to automatically perform sequential analysis on the EVM bytecode of smart contracts, to detect trace vulnerabilities. We construct a data set comprising Ethereum smart contracts verified in 2022; our evaluation of VASCOT on this data set demonstrates improvement in accuracy and significant reduction in time cost compared to the previously proposed sequential vulnerability scanners. To the best of our knowledge, this work constitutes the first use of transformers for smart contract security.</t>
  </si>
  <si>
    <t>979-8-3503-4107-2</t>
  </si>
  <si>
    <t>10.1109/CSDE59766.2023.10487756</t>
  </si>
  <si>
    <t>https://ieeexplore.ieee.org/stamp/stamp.jsp?arnumber=10487756</t>
  </si>
  <si>
    <t>Ethereum;smart contract;vulnerability;transformer;sequence modeling</t>
  </si>
  <si>
    <t>Computer science;Sequential analysis;Costs;Computational modeling;Smart contracts;Transformers;Data engineering</t>
  </si>
  <si>
    <t>T. Abdelaziz; A. Hobor</t>
  </si>
  <si>
    <t>National University of Singapore, Singapore; University College London, London, England</t>
  </si>
  <si>
    <t>2023 Fifth International Conference on Blockchain Computing and Applications (BCCA)</t>
  </si>
  <si>
    <t>11 Dec 2023</t>
  </si>
  <si>
    <t>We introduce SCooLS, our Smart Contract Learning (Semi-supervised) engine. SCooLS uses neural networks to analyze Ethereum contract bytecode and identifies specific vulnerable functions. SCooLS incorporates two key elements: semi-supervised learning and graph neural networks (GNNs). Semi-supervised learning produces more accurate models than unsupervised learning, while not requiring the large oracle-labeled training set that supervised learning requires. GNNs enable direct analysis of smart contract bytecode without any manual feature engineering, predefined patterns, or expert rules. SCooLS is the first application of semi-supervised learning to smart contract vulnerability analysis, as well as the first deep learning-based vulnerability analyzer to identify specific vulnera-ble functions. SCooLS's performance is better than existing tools, with an accuracy level of 98.4%, an F1 score of 90.5%, and an exceptionally low false positive rate of only 0.8%. Furthermore, SCooLS is fast, analyzing a typical function in 0.05 seconds. We leverage SCooLS's ability to identify specific vulnerable functions to build an exploit generator, which was successful in stealing Ether from 76.9% of the true positives.</t>
  </si>
  <si>
    <t>979-8-3503-3923-9</t>
  </si>
  <si>
    <t>10.1109/BCCA58897.2023.10338924</t>
  </si>
  <si>
    <t>https://ieeexplore.ieee.org/stamp/stamp.jsp?arnumber=10338924</t>
  </si>
  <si>
    <t>Ethereum smart contract;vulnerability classification;security threat detection;exploit generation;self-supervised learning;bytecode (i.e., runtime bytecode)</t>
  </si>
  <si>
    <t>Training;Runtime;Smart contracts;Supervised learning;Manuals;Semisupervised learning;Graph neural networks</t>
  </si>
  <si>
    <t>C. Ni; C. Tian; K. Yang; D. Lo; J. Chen; X. Yang</t>
  </si>
  <si>
    <t>School of Software Technology, Zhejiang University, China; College of Computer Science and Technology, Zhejiang University, China; College of Computer Science and Technology, Zhejiang University, China; Singapore Management University Singapore; School of Software Engineering, Sun Yat-Sen University, China; College of Computer Science and Technology, Zhejiang University, China</t>
  </si>
  <si>
    <t>2023 IEEE International Conference on Software Analysis, Evolution and Reengineering (SANER)</t>
  </si>
  <si>
    <t>15 May 2023</t>
  </si>
  <si>
    <t>Smart contract, a special software code running on and resided in the blockchain, enlarges the general application of blockchain and exchanges assets without dependence of external parties. With blockchain’s characteristic of immutability, they cannot be modified once deployed. Thus, the contract and the records are persisted on the blockchain forever, including failed transactions that are caused by runtime errors and result in the waste of computation, storage, and fees. In this paper, we refer to smart contracts which will cause runtime errors as crash-inducing smart contracts. However, automatic identification of crash-inducing smart contracts is limited investigated in the literature. The existing approaches to identify crash-inducing smart contracts are either limited in finding vulnerability (e.g., pattern-based static analysis) or very expensive (e.g., program analysis), which is insufficient for Ethereum.To reduce runtime errors on Ethereum, we propose an efficient, generalizable, and machine learning-based crash-inducing smart contract detector, CRASHSCDET, to automatically identify crash-inducing smart contracts. To investigate the effectiveness of CRASHSCDET, we firstly propose 34 static source code metrics from four dimensions (i.e., complexity metrics, count metrics, object-oriented metrics, and Solidity-specific metrics) to characterize smart contracts. Then, we collect a large-scale dataset of verified smart contracts (i.e., 54,739) and label these smart contracts based on their execution traces on Etherscan. We make a comprehensive comparison with three state-of-the-art approaches and the results show that CRASHSCDET can achieve good performance (i.e., 0.937 of F1-measure and 0.980 of AUC on average) and statistically significantly improve the baselines by 0.5%-60.4% in terms of F1-measure and by 41.2%-44.3% in terms of AUC, which indicates the effectiveness of static source code metrics in identifying crash-inducing smart contracts. We further investigate the importance of different types of metrics and find that metrics in different dimensions have varying abilities to depict the characteristic of smart contracts. Especially, metrics belonging to the "Count" dimension are the most discriminative ones but combining all metrics can achieve better prediction performance.</t>
  </si>
  <si>
    <t>2640-7574</t>
  </si>
  <si>
    <t>978-1-6654-5278-6</t>
  </si>
  <si>
    <t>10.1109/SANER56733.2023.00020</t>
  </si>
  <si>
    <t xml:space="preserve">Research and Development; National Natural Science Foundation of China; National Science Foundation; Fundamental Research Funds for the Central Universities; </t>
  </si>
  <si>
    <t>https://ieeexplore.ieee.org/stamp/stamp.jsp?arnumber=10123502</t>
  </si>
  <si>
    <t>Crash-inducing Smart Contract;Static Source Code Metric;Quality Assurance;Ethereum;Machine Learning</t>
  </si>
  <si>
    <t>Measurement;Runtime;Source coding;Smart contracts;Detectors;Static analysis;Computer crashes</t>
  </si>
  <si>
    <t>M. F. Andrijasa; S. A. Ismail; N. Ahmad</t>
  </si>
  <si>
    <t>Departement of Information Technology, State Polytechnic of Samarinda, Samarinda, Indonesia; Razak Faculty of Technology and Informatics, Universiti Teknologi Malaysia, Kuala Lumpur, Malaysia; Razak Faculty of Technology and Informatics, Universiti Teknologi Malaysia, Kuala Lumpur, Malaysia</t>
  </si>
  <si>
    <t>2022 IEEE Symposium on Future Telecommunication Technologies (SOFTT)</t>
  </si>
  <si>
    <t>The core of Ethereum is a smart contract, which enables developers to create blockchain-based applications in a secure and inexpensive manner. Everyone has access to the source code of Ethereum-based smart contracts. The smart contract has become a target for numerous attackers due to its transparency. Since 2015, when the first Ethereum block was discovered, many security incidents have occurred. Several code analysis methods have been developed for detecting the re-entrancy vulnerability of smart contracts. However, Existing strategies for detecting cross-contract vulnerability tend to experience both false negative and false positive results. To enhance the re-entrancy detection technique of existing works, we propose a challenge to enhance re-entrancy detection technique for Ethereum blockchain smart cross-contract. We proposed multi-agent deep reinforcement learning fuzzing to provide an exploit generator on cross-contract. We will discover a novel solution for enhancing re-entrancy detection techniques for cross-contract by integrating all these systems.</t>
  </si>
  <si>
    <t>978-1-6654-5597-8</t>
  </si>
  <si>
    <t>10.1109/SOFTT56880.2022.10010192</t>
  </si>
  <si>
    <t>https://ieeexplore.ieee.org/stamp/stamp.jsp?arnumber=10010192</t>
  </si>
  <si>
    <t>Blockchain;Smart contract;Re-entrancy Attack;Multi-Agent;Deep Reinforcement Learning;Fuzzing</t>
  </si>
  <si>
    <t>Deep learning;Codes;Source coding;Smart contracts;Reinforcement learning;Fuzzing;Generators</t>
  </si>
  <si>
    <t>S. Goswami; R. Singh; N. Saikia; K. K. Bora; U. Sharma</t>
  </si>
  <si>
    <t>Department of Computer Science &amp; Engineering, Tezpur University, Tezpur, India; Department of Computer Science &amp; Engineering, Tezpur University, Tezpur, India; Department of Computer Science &amp; Engineering, Tezpur University, Tezpur, India; Department of Computer Science &amp; Engineering, Tezpur University, Tezpur, India; Department of Computer Science &amp; Engineering, Tezpur University, Tezpur, India</t>
  </si>
  <si>
    <t>2021 IEEE Region 10 Symposium (TENSYMP)</t>
  </si>
  <si>
    <t>4 Oct 2021</t>
  </si>
  <si>
    <t>The use of Ethereum based tokens in blockchain applications have been on the rise in recent times and accordingly, the need for proper analysis of token source codes for security vulnerabilities has become paramount. Existing symbolic analysis tools have demonstrated to be efficient in detecting many of the security vulnerabilities, but by virtue of the complex nature of the analysis they perform to detect vulnerable paths, there is a considerable increase in search time with an increase in depth. Cryptocurrencies have recently achieved the milestone of a USD 2 trillion market cap and with such a high volume of assets involved, the need for an efficient and scalable security vulnerability detection tool in an ever-increasing list of tokens becomes of utmost priority. This paper proposes a deep learning based approach for the prediction of security vulnerabilities in ERC-20 token smart contracts. The proposal proposed by this paper is based on the use of Long Short-Term Memory neural network architecture on smart contract opcodes which are in form of sequential data. The proposed solution achieves an accuracy of 93.26% when tested on ERC-20 smart contracts collected from Ethereum mainnet and thus proves to be an efficient alternative for existing symbolic tools.</t>
  </si>
  <si>
    <t>2642-6102</t>
  </si>
  <si>
    <t>978-1-6654-0026-8</t>
  </si>
  <si>
    <t>10.1109/TENSYMP52854.2021.9550913</t>
  </si>
  <si>
    <t>https://ieeexplore.ieee.org/stamp/stamp.jsp?arnumber=9550913</t>
  </si>
  <si>
    <t>ERC-20 Tokens;Machine Learning;Security Vulnerability Detection</t>
  </si>
  <si>
    <t>Deep learning;Industries;Smart contracts;Neural networks;Memory architecture;Tools;Predictive models</t>
  </si>
  <si>
    <t>E. Rabieinejad; A. Yazdinejad; R. M. Parizi</t>
  </si>
  <si>
    <t>Information Technology Department, K.N.Toosi University of Technology, Tehran, Iran; Cyber Science Lab, School of Computer Science, University of Guelph, Ontario, Canada; College of Computing and Software Engineering, Kennesaw State University, GA, USA</t>
  </si>
  <si>
    <t>2021 IEEE 20th International Conference on Trust, Security and Privacy in Computing and Communications (TrustCom)</t>
  </si>
  <si>
    <t>Blockchain technology has found extensive applications in recent years, especially in financial and currency exchange applications, due to improved trustworthiness and security. Although blockchain technology improves security by design, it is not immune to security threats and vulnerabilities. Ethereum, as a decentralized, open-source blockchain, has shown high growth and widespread adoption in recent years, however, there is a wide range of vulnerability, security risks, and also attacks around it. To tackle such issues, machine learning could be a viable solution for threat hunting in the Ethereum blockchain. Machine learning algorithms, by analyzing the behav-ioral patterns, can achieve an insight for threat hunting. In this paper, we proposed a deep learning-based model for Ethereum threat hunting. The model applies a deep neural network for attack detection and uses a combination of machine learning algorithms (unsupervised with supervised algorithms) for attack classification. The performance evolution of the proposed model in terms of accuracy presents 97.72 % in Ethereum attack detection and 99.4% in attack classification.</t>
  </si>
  <si>
    <t>978-1-6654-1658-0</t>
  </si>
  <si>
    <t>10.1109/TrustCom53373.2021.00160</t>
  </si>
  <si>
    <t>https://ieeexplore.ieee.org/stamp/stamp.jsp?arnumber=9724302</t>
  </si>
  <si>
    <t>Ethereum blockchain;Threat hunting;Deep neural network;Security attacks;Attack detection;Attack classification</t>
  </si>
  <si>
    <t>Deep learning;Radio frequency;Privacy;Machine learning algorithms;Recurrent neural networks;Blockchains;Classification algorithms</t>
  </si>
  <si>
    <t>S. Gopali; Z. A. Khan; B. Chhetri; B. Karki; A. S. Namin</t>
  </si>
  <si>
    <t>Department of Computer Science, Texas Tech University; Department of Computer Science, Texas Tech University; Department of Computer Science, Texas Tech University; Department of Computer Science, Texas Tech University; Department of Computer Science, Texas Tech University</t>
  </si>
  <si>
    <t>Various decentralized applications have deployed millions of smart contracts (SCs) on the Blockchain networks. SCs enable programmable transactions involving the transfer of monetary assets between peers on a Blockchain network without any need to a central authority. However, similar to any software program, SCs may contain security issues. Software se-curity engineers and researchers have already uncovered several Ethereum BlockChain and SC vulnerabilities. Still, researchers continuously discover many more security flaws in deployed SCs. Indeed, the popularity of SCs attracts adversaries to launch new attack vectors. Thus, efficient vulnerability detection is necessary. This paper lists broad known vulnerabilities in SCs and classifies them based on the multi-class categories such as Suicidal, Prodigal, Greedy, and Normal SCs. The paper adopts artificial recurrent neural network architecture such as Long Short-Term Memory (LSTM) and Temporal Convolutional Network (TCN) used in deep learning to identify and then classify vulnerable Scs.</t>
  </si>
  <si>
    <t>10.1109/COMPSAC54236.2022.00197</t>
  </si>
  <si>
    <t xml:space="preserve">National Science Foundation(grant numbers:1723765,1821560); </t>
  </si>
  <si>
    <t>https://ieeexplore.ieee.org/stamp/stamp.jsp?arnumber=9842527</t>
  </si>
  <si>
    <t>Temporal Convolutional Network (TCN);Long Short-Term Memory LSTM;Smart Contracts (SC)</t>
  </si>
  <si>
    <t>Deep learning;Recurrent neural networks;Conferences;Smart contracts;Computer architecture;Decentralized applications;Software</t>
  </si>
  <si>
    <t>Z. Jiang; Z. Zheng; K. Chen; X. Luo; X. Tang; Y. Li</t>
  </si>
  <si>
    <t>School of Software Engineering, Sun Yat-Sen University, Zhuhai, Guangdong, China; School of Software Engineering, Sun Yat-Sen University, Zhuhai, Guangdong, China; School of mathematics, Sun Yat-Sen University, Guangzhou, Guangdong, China; Department of Computing, The-Hong Kong Polytechnic University, Hung Hom, Hong Kong; School of Computer Science and Engineering, Sun Yat-Sen University, Guangzhou, Guangdong, China; Institute of Software Application Technology Guangzhou, Chinese Academy of Sciences, Guangzhou, China</t>
  </si>
  <si>
    <t>IEEE Transactions on Services Computing</t>
  </si>
  <si>
    <t>Since the development of Blockchain 2.0, the smart contract has become the core of blockchain. However, smart contracts with inaccurate or non-standard codes and settings may cause security vulnerabilities, extra expense cost and wast of computing resource. To avoid these problems and assist users to create new smart contract or apply existing smart contract in a more efficient way, we propose smart contract recommendation by regarding smart contract as a special form of software service in a blockchain system. First, four real-world datasets are obtained from Ethereum and EOSIO for smart contract recommendation. Then, a novel smart contract recommendation framework is proposed and evaluated. In the large-scale experiments, the results validate the feasibility of smart contract recommendation. Additionally, the datasets are publicly released online to other researchers for further studies on smart contract recommendation.</t>
  </si>
  <si>
    <t>1939-1374</t>
  </si>
  <si>
    <t>10.1109/TSC.2022.3202081</t>
  </si>
  <si>
    <t xml:space="preserve">National Key R&amp;D Program of China(grant numbers:2020YFB1006002); National Natural Science Foundation of China(grant numbers:62032025,62002393); Technology Program of Guangzhou, China(grant numbers:202103050004); Hong Kong RGC Project(grant numbers:PolyU15219319,PolyU15222320,PolyU15224121); </t>
  </si>
  <si>
    <t>https://ieeexplore.ieee.org/stamp/stamp.jsp?arnumber=9868158</t>
  </si>
  <si>
    <t>Blockchain;EOSIO;ethereum;service recommendation;smart contract</t>
  </si>
  <si>
    <t>Smart contracts;Codes;Blockchains;Software;Costs;Security;Machine learning algorithms</t>
  </si>
  <si>
    <t>26 Aug 2022</t>
  </si>
  <si>
    <t>A. Storhaug; J. Li; T. Hu</t>
  </si>
  <si>
    <t>Department of Computer Science, Norwegian University of Science and Technology, Trondheim, Norway; Department of Computer Science, Norwegian University of Science and Technology, Trondheim, Norway; School of Computer Science and Engineering, Southeast University, Nanjing, China</t>
  </si>
  <si>
    <t>2023 IEEE 34th International Symposium on Software Reliability Engineering (ISSRE)</t>
  </si>
  <si>
    <t>Auto-completing code enables developers to speed up coding significantly. Recent advances in transformer-based large language model (LLM) technologies have been applied to code synthesis. However, studies show that many of such synthesized codes contain vulnerabilities. We propose a novel vulnerability-constrained decoding approach to reduce the amount of vulnerable code generated by such models. Using a small dataset of labeled vulnerable lines of code, we fine-tune an LLM to include vulnerability labels when generating code, acting as an embedded classifier. Then, during decoding, we deny the model to generate these labels to avoid generating vulnerable code. To evaluate the method, we chose to automatically complete Ethereum Blockchain smart contracts (SCs) as the case study due to the strict requirements of SC security. We first fine-tuned the 6-billion-parameter GPT-J model using 186,397 Ethereum SCs after removing the duplication from 2,217,692 SCs. The fine-tuning took more than one week using ten GPUs. The results showed that our fine-tuned model could synthesize SCs with an average BLEU (BiLingual Evaluation Understudy) score of 0.557. However, many codes in the auto-completed SCs were vulnerable. Using the code before the vulnerable line of 176 SCs containing different types of vulnerabilities to auto-complete the code, we found that more than 70% of the auto-completed codes were insecure. Thus, we further fine-tuned the model on other 941 vulnerable SCs containing the same types of vulnerabilities and applied vulnerability-constrained decoding. The fine-tuning took only one hour with four GPUs. We then auto-completed the 176 SCs again and found that our approach could identify 62% of the code to be generated as vulnerable and avoid generating 67% of them, indicating the approach could efficiently and effectively avoid vulnerabilities in the auto-completed code.</t>
  </si>
  <si>
    <t>2332-6549</t>
  </si>
  <si>
    <t>979-8-3503-1594-3</t>
  </si>
  <si>
    <t>10.1109/ISSRE59848.2023.00035</t>
  </si>
  <si>
    <t xml:space="preserve">Research and Development; Research and Development; </t>
  </si>
  <si>
    <t>https://ieeexplore.ieee.org/stamp/stamp.jsp?arnumber=10301240</t>
  </si>
  <si>
    <t>smart contract;code generation;machine learning;software security</t>
  </si>
  <si>
    <t>Codes;Smart contracts;Transformers;Encoding;Decoding;Software reliability;Blockchains</t>
  </si>
  <si>
    <t>V. Saha; G. Anand; M. Ghosh; S. Singhal</t>
  </si>
  <si>
    <t>Department of Information Technology, Indira Gandhi Delhi Technical University for Women, Delhi, India; Department of Information Technology, Indira Gandhi Delhi Technical University for Women, Delhi, India; Department of Information Technology, Indira Gandhi Delhi Technical University for Women, Delhi, India; Department of Information Technology, Indira Gandhi Delhi Technical University for Women, Delhi, India</t>
  </si>
  <si>
    <t>2023 14th International Conference on Computing Communication and Networking Technologies (ICCCNT)</t>
  </si>
  <si>
    <t>Despite the pervasiveness of the Internet of Things (IoT) as a result of its widespread adoption across multiple industries including healthcare, agriculture etc., these devices continue to suffer from significant shortcomings. Their structural limitations coupled with the lack of security implementations make IoT devices highly vulnerable, especially to Distributed Denial of Service (DDoS) attacks, thus serving as an ideal tool for botnet manifestation. Despite the development of increasingly efficient defense mechanisms, there is a continual rise in the frequency and scale of such attacks which continues to outperform these countermeasures. The inherent characteristics of Blockchain, combined with the significant potential of smart contracts to be used for whitelisting, blacklisting, identity management, and traffic monitoring mechanisms, make this technology stand out as a promising candidate for developing mitigation strategies against different types of DDoS attacks. This paper presents a thorough analysis of IoT devices, their architecture, and their limitations. It aims to comprehensively examine DDoS mitigation solutions in three areas: prevention of device &amp; network compromise, detection-based mechanisms, and reaction-based solutions while studying the integration of Blockchain, with other technologies like SDN, Fog Computing, Machine Learning etc.</t>
  </si>
  <si>
    <t>2473-7674</t>
  </si>
  <si>
    <t>979-8-3503-3509-5</t>
  </si>
  <si>
    <t>10.1109/ICCCNT56998.2023.10307642</t>
  </si>
  <si>
    <t>https://ieeexplore.ieee.org/stamp/stamp.jsp?arnumber=10307642</t>
  </si>
  <si>
    <t>Blockchain;IoT;DDoS;Ethereum;Smart Contracts;SDN;Machine Learning;Fog Computing;Whitelisting;IDS;Co-IoT;Blockchain Signaling System (BloSS);Decentralised Applications (dApps);Swarm storage</t>
  </si>
  <si>
    <t>Scalability;Smart contracts;Computer architecture;Medical services;Network security;Denial-of-service attack;Blockchains</t>
  </si>
  <si>
    <t>D. He; K. Ding; S. Chan; M. Guizani</t>
  </si>
  <si>
    <t>School of Computer Science and Technology, Harbin Institute of Technology, Shenzhen, China; Software Engineering Institute, East China Normal University, Shanghai, China; Department of Electrical Engineering, City University of Hong Kong, Hong Kong, China; Machine Learning Department, Mohamed Bin Zayed University of Artificial Intelligence, Abu Dhabi, UAE</t>
  </si>
  <si>
    <t>With the explosive growth of blockchain platforms and applications, security threats of blockchain also occur frequently. As a decentralized application deployed on the blockchain, smart contracts help the blockchain realize safe and efficient information storage, asset management, and value transfer. Therefore, smart contracts play a vital role in the security of the blockchain. In recent years, security threats against smart contracts have increased, not only causing huge economic losses but also impacting the credit system of the blockchain. Therefore, many researchers have carried out corresponding research on the security threats of smart contracts. Common threat detection methods include formal verification, symbolic execution, fuzzing, etc. Most of these methods are only for known threats, while there is not much work on detecting unknown threats. In order to better deal with unknown threats, we present a review of the typical smart contract security events in recent years, analyze the security threats from contract coding, Ethereum virtual machine, and blockchain characteristics. Further, we compare and summarize the latest unknown threat detection methods. Then, to address the problem that very few unknown threat samples are available, a detection method based on a few-shot learning is proposed.</t>
  </si>
  <si>
    <t>10.1109/JIOT.2023.3299492</t>
  </si>
  <si>
    <t xml:space="preserve">National Key Research and Development Program of China(grant numbers:2021YFB2700900); Shenzhen Science and Technology Program(grant numbers:JSGG20220831103400002,KCXST20221021111404010); Fok Ying Tung Education Foundation of China(grant numbers:171058); Guangdong Provincial Key Laboratory of Novel Security Intelligence Technologies(grant numbers:2022B1212010005); City University of Hong Kong, Hong Kong SAR, China(grant numbers:7020085); </t>
  </si>
  <si>
    <t>https://ieeexplore.ieee.org/stamp/stamp.jsp?arnumber=10197172</t>
  </si>
  <si>
    <t>Blockchain;few-shot learning;smart contract;unknown threats;vulnerability detection</t>
  </si>
  <si>
    <t>Smart contracts;Blockchains;Security;Internet of Things;Decentralized autonomous organization;Threat assessment;Encoding</t>
  </si>
  <si>
    <t>K. Zkik; A. Sebbar; O. Fadi; O. Mustapha; A. Belhadi</t>
  </si>
  <si>
    <t>CERADE, ESAIP Ecole d'Ingenieur, Angers, France; ESIN, TICLab, International University of Rabat, Rabat, Morocco; ESIN, TICLab, International University of Rabat, Rabat, Morocco; ESIN, TICLab, International University of Rabat, Rabat, Morocco; BearLab, International University of Rabat, Rabat Business School, Morocco</t>
  </si>
  <si>
    <t>2023 9th International Conference on Control, Decision and Information Technologies (CoDIT)</t>
  </si>
  <si>
    <t>Blockchain technology provides a promising solution for collaborative economy systems by offering a decentralized, transparent, and secure platform. This is mainly accomplished through smart contracts, which are self-executing computer programs that facilitate, verify, and enforce the negotiation or performance of a contract. Digital tokens, on the other hand, are used to represent assets or currencies in these systems. Despite the benefits of Blockchain-based collaborative economy systems, significant security concerns are associated with them. These include the possibility of fraud, risk assessment, bugs in smart contracts, and cyber-attacks. For instance, attackers can exploit vulnerabilities in smart contracts to perform reentrancy and infinite loop attacks, leading to significant financial losses. To address these security challenges, this paper proposes integrating artificial intelligence models to prevent vulnerabilities in smart contracts and detect anomalies. Specifically, Graph Neural Networks models can be utilized to safeguard Blockchain-based collaborative economy platforms from attacks such as reentrancy and infinite loop attacks. According to the findings, this approach can accurately identify both normal and abnormal traffic and classify specific types of attacks. The framework's performance is further evaluated using various metrics to ensure its effectiveness in detecting anomalies, thereby providing an additional layer of security for Blockchain-based collaborative economy systems.</t>
  </si>
  <si>
    <t>2576-3555</t>
  </si>
  <si>
    <t>979-8-3503-1140-2</t>
  </si>
  <si>
    <t>10.1109/CoDIT58514.2023.10284080</t>
  </si>
  <si>
    <t>https://ieeexplore.ieee.org/stamp/stamp.jsp?arnumber=10284080</t>
  </si>
  <si>
    <t>Blockchain;Graph Neural Network;Smart Contract;Collaborative Economy Platforms;Anomaly detection</t>
  </si>
  <si>
    <t>Training;Biological system modeling;Smart contracts;Computer bugs;Collaboration;Transforms;Graph neural networks</t>
  </si>
  <si>
    <t>Y. K. Sanjalawe; S. R. Al-E’mari</t>
  </si>
  <si>
    <t>Cybersecurity Department, School of Information Technology, American University of Madaba, Amman, Jordan; Information Security Department, Faculty of Information Technology, University of Petra, Amman, Jordan</t>
  </si>
  <si>
    <t>14 Sep 2023</t>
  </si>
  <si>
    <t>Numerous abnormal transactions have been exposed as a result of targeted attacks on Ethereum, such as the Ethereum Decentralized Autonomous Organization attack. Exploiting vulnerabilities in smart contracts, malicious users can pursue their own illicit objectives through abnormal transactions. Consequently, identifying these malevolent users, implicated in fraudulent activities and their attribution, becomes exceedingly complex. Cryptocurrency transactions used for malicious purposes, employing pseudo-anonymous accounts to send and receive ransom payments and accumulating funds under various identities, further highlight the need to control and detect these abnormal transactions for maintaining a high level of security within the Ethereum network. Although existing Intrusion Detection Systems (IDSs) help mitigate abnormal transaction occurrences, their performance necessitates improvement. To address this issue, this study presents a novel approach, named Abnormal Transactions Detection Using a Semi-Supervised Generative Adversarial Network (ATD-SGAN), which efficiently detects abnormal attacks within the Ethereum network. ATD-SGAN leverages a semi-supervised generative adversarial network for this purpose. The results demonstrate that ATD-SGAN significantly enhances the performance of state-of-the-art IDSs. It achieves an increase in detection accuracy from 3.78% to 11.05% and reduces the false alarm rate from 42.29% to 0.15%. Moreover, ATD-SGAN notably improves the F1-measure, ranging from 10.39% to 3.79%, compared to the current IDSs.</t>
  </si>
  <si>
    <t>10.1109/ACCESS.2023.3313630</t>
  </si>
  <si>
    <t>https://ieeexplore.ieee.org/stamp/stamp.jsp?arnumber=10246252</t>
  </si>
  <si>
    <t>Abnormal transactions;ethereum;feature selection;intrusion detection system;network security</t>
  </si>
  <si>
    <t>Blockchains;Feature extraction;Smart contracts;Security;Generative adversarial networks;Decentralized applications;Denial-of-service attack;Network security</t>
  </si>
  <si>
    <t>11 Sep 2023</t>
  </si>
  <si>
    <t>N. Setia</t>
  </si>
  <si>
    <t>Centre for Interdisciplinary Research in Business and Technology, Chitkara University Institute of Engineering and Technology, Chitkara University, Punjab, India</t>
  </si>
  <si>
    <t>2023 2nd International Conference on Futuristic Technologies (INCOFT)</t>
  </si>
  <si>
    <t>22 Feb 2024</t>
  </si>
  <si>
    <t>Because of the intensive calculations required by Convolutional Neural Networks (CNNs) applications, an embedded device with limited hardware, such an IoT device, cannot execute the apps independently. One approach is to send CNN calculations away from the client devices and have them executed by neighboring edge servers [1], which have more powerful hardware. However, the proposed approach has a number of flaws. Providing incentives for the edge server to host the client applications is a problem of availability. Another issue is a problem with scalability, or how to deploy additional servers to handle increased demand for CNN services. Last but not least, there's the problem of data integrity, which concerns the client's ability to have faith in the output from hidden edge servers. We believe that blockchain technology holds the key to resolving these problems and making edge computing a reality. In this work, we present a new blockchain-based structure for CNN edge computing. Due to the inability of existing blockchains like Ethereum to execute a sophisticated programme, we suggest an alternative blockchain structure and protocol.</t>
  </si>
  <si>
    <t>979-8-3503-0884-6</t>
  </si>
  <si>
    <t>10.1109/INCOFT60753.2023.10425644</t>
  </si>
  <si>
    <t>https://ieeexplore.ieee.org/stamp/stamp.jsp?arnumber=10425644</t>
  </si>
  <si>
    <t>Edge Computing;Offloading;Blockchain;Machine Learning;Deep Learning and CNN</t>
  </si>
  <si>
    <t>Scalability;Hardware;Blockchains;Convolutional neural networks;Servers;Internet of Things;Edge computing</t>
  </si>
  <si>
    <t>A. Sharma; A. Sharma; A. Tripathi; A. Chaudhary</t>
  </si>
  <si>
    <t>Department of Computer Science &amp; Engineering, ABES Institute of Technology, Ghaziabad, Uttar Pradesh, India; Department of Computer Science &amp; Engineering, ABES Institute of Technology, Ghaziabad, Uttar Pradesh, India; Department of Computer Science &amp; Engineering, ABES Institute of Technology, Ghaziabad, Uttar Pradesh, India; Department of Computer Science &amp; Engineering, ABES Institute of Technology, Ghaziabad, Uttar Pradesh, India</t>
  </si>
  <si>
    <t>2024 2nd International Conference on Disruptive Technologies (ICDT)</t>
  </si>
  <si>
    <t>11 Apr 2024</t>
  </si>
  <si>
    <t>The conventional real estate registry system exhibits numerous shortcomings, being both costly and time-consuming. Vulnerabilities to fraud, particularly through impersonation of false property ownership, further undermine its effectiveness. This paper proposes a methodology for accurately identifying the legitimate property owner and ensuring secure ownership transfers. Leveraging the immutable characteristics of Blockchain and Non-Fungible Tokens (NFTs), this approach addresses the deficiencies of traditional property transfer systems. The automation of processes through smart contracts, powered by the Ethereum Blockchain, streamlines the transfer of property ownership. NFTs, uniquely tied to individuals and resistant to replication, eradicate fraud and eliminate challenges associated with verifying the identity of the authentic property owner. Possession of the NFT signifies true property ownership. The integration of NFTs and blockchain not only enhances transparency and security but also accelerates and fortifies the reliability of the traditional real estate transfer process.</t>
  </si>
  <si>
    <t>979-8-3503-7105-5</t>
  </si>
  <si>
    <t>10.1109/ICDT61202.2024.10488945</t>
  </si>
  <si>
    <t>https://ieeexplore.ieee.org/stamp/stamp.jsp?arnumber=10488945</t>
  </si>
  <si>
    <t>Ethereum (ETH);Blockchain (BC);Ledger (LED);Tokenization(T);Real Estate Registry (RER);Non-Fungible Tokens (NFTs)</t>
  </si>
  <si>
    <t>Resistance;Smart contracts;Machine learning;Predictive models;Tokenization;Fraud;Nonfungible tokens</t>
  </si>
  <si>
    <t>B. Wang; X. Yuan; L. Duan; H. Ma; B. Wang; C. Su; W. Wang</t>
  </si>
  <si>
    <t>Beijing Key Laboratory of Security and Privacy in Intelligent Transportation, Beijing Jiaotong University, Beijing, China; Beijing Key Laboratory of Security and Privacy in Intelligent Transportation, Beijing Jiaotong University, Beijing, China; Beijing Key Laboratory of Security and Privacy in Intelligent Transportation, Beijing Jiaotong University, Beijing, China; School of Information Science and Technology, Shihezi University, Shihezi, China; Zhejiang Key Laboratory of Multi-Dimensional Perception Technology, Application and Cybersecurity, Hangzhou, China; Department of Computer Science and Engineering and the Division of Computer Science, University of Aizu, Aizuwakamatsu, Japan; Beijing Key Laboratory of Security and Privacy in Intelligent Transportation, Beijing Jiaotong University, Beijing, China</t>
  </si>
  <si>
    <t>IEEE Transactions on Computational Social Systems</t>
  </si>
  <si>
    <t>2 Apr 2024</t>
  </si>
  <si>
    <t>With the rapid development of decentralized financial (DeFi), the total value locked (TVL) in DeFi continues to increase. A big number of adversaries exploit logic vulnerabilities to attack DeFi applications for profit, such as flash loan attacks and price manipulation attacks. However, the current vulnerability detection tools for smart contracts cannot be directly used to detect the logic vulnerabilities generated by the combination of different protocols. How to characterize and detect DeFi attacks that exploited logic vulnerabilities is a big challenge. In this work, we propose a deep-learning-based attack detection system on DeFi, called DeFiScanner, in which we design a novel neural network that includes a global model, a local model, and a fusion model to characterize DeFi attacks. First, the unstructured emitted events are automatically and efficiently normalized. Second, the transaction-related features of normalized emitted events are enriched with the global model and the semantic features of emitted events are extracted with the local model. Finally, the transaction-related features and the semantic features of emitted events are fused efficiently with the fusion model to detect DeFi attacks. We collect a dataset that consists of 50910 real-world DeFi transactions on Ethereum (ETH). The extensive experimental results demonstrate the effectiveness of DeFiScanner. The true positive rate (TPR) and the area under the receiver operating characteristic (ROC) curve of the system reach 0.91 and 0.97, respectively.</t>
  </si>
  <si>
    <t>2329-924X</t>
  </si>
  <si>
    <t>10.1109/TCSS.2022.3228122</t>
  </si>
  <si>
    <t xml:space="preserve">National Natural Science Foundation of China(grant numbers:U21A20463,61902021); </t>
  </si>
  <si>
    <t>https://ieeexplore.ieee.org/stamp/stamp.jsp?arnumber=9996367</t>
  </si>
  <si>
    <t>Attacks detection;blockchain;decentralized finance;deep learning</t>
  </si>
  <si>
    <t>Feature extraction;Ash;Semantics;Blockchains;Security;Smart contracts;Ecosystems</t>
  </si>
  <si>
    <t>21 Dec 2022</t>
  </si>
  <si>
    <t>Author full names</t>
  </si>
  <si>
    <t>Author(s) ID</t>
  </si>
  <si>
    <t>Title</t>
  </si>
  <si>
    <t>Year</t>
  </si>
  <si>
    <t>Source title</t>
  </si>
  <si>
    <t>Art. No.</t>
  </si>
  <si>
    <t>Page start</t>
  </si>
  <si>
    <t>Page end</t>
  </si>
  <si>
    <t>Page count</t>
  </si>
  <si>
    <t>Cited by</t>
  </si>
  <si>
    <t>Link</t>
  </si>
  <si>
    <t>Editors</t>
  </si>
  <si>
    <t>Sponsors</t>
  </si>
  <si>
    <t>Conference name</t>
  </si>
  <si>
    <t>Conference date</t>
  </si>
  <si>
    <t>Conference location</t>
  </si>
  <si>
    <t>Conference code</t>
  </si>
  <si>
    <t>Document Type</t>
  </si>
  <si>
    <t>Publication Stage</t>
  </si>
  <si>
    <t>Open Access</t>
  </si>
  <si>
    <t>Source</t>
  </si>
  <si>
    <t>EID</t>
  </si>
  <si>
    <t>Lecture Notes in Computer Science (including subseries Lecture Notes in Artificial Intelligence and Lecture Notes in Bioinformatics)</t>
  </si>
  <si>
    <t>13787 LNCS</t>
  </si>
  <si>
    <t>https://www.scopus.com/inward/record.uri?eid=2-s2.0-85145054512&amp;partnerID=40&amp;md5=67ece35835db512580110d2847c2b80e</t>
  </si>
  <si>
    <t>Yuan X.; Bai G.; Alcaraz C.; Majumdar S.</t>
  </si>
  <si>
    <t>Springer Science and Business Media Deutschland GmbH</t>
  </si>
  <si>
    <t>9 December 2022 through 12 December 2022</t>
  </si>
  <si>
    <t>Denarau Island</t>
  </si>
  <si>
    <t>Conference review</t>
  </si>
  <si>
    <t>Final</t>
  </si>
  <si>
    <t>Scopus</t>
  </si>
  <si>
    <t>2-s2.0-85145054512</t>
  </si>
  <si>
    <t>Lohith J.J.; Anusree Manoj K.; Guru Nanma P.; Srinivasan P.</t>
  </si>
  <si>
    <t>Lohith, J.J. (56857581400); Anusree Manoj, K. (58165545000); Guru Nanma, P. (58165965900); Srinivasan, Pooja (58166178100)</t>
  </si>
  <si>
    <t>56857581400; 58165545000; 58165965900; 58166178100</t>
  </si>
  <si>
    <t>Multimedia Tools and Applications</t>
  </si>
  <si>
    <t>10.1007/s11042-023-15042-4</t>
  </si>
  <si>
    <t>https://www.scopus.com/inward/record.uri?eid=2-s2.0-85151342821&amp;doi=10.1007%2fs11042-023-15042-4&amp;partnerID=40&amp;md5=164e6692652d8e860690debe56e869da</t>
  </si>
  <si>
    <t>Springer</t>
  </si>
  <si>
    <t>Article</t>
  </si>
  <si>
    <t>2-s2.0-85151342821</t>
  </si>
  <si>
    <t>Jain V.K.; Tripathi M.</t>
  </si>
  <si>
    <t>Jain, Vikas Kumar (57207914267); Tripathi, Meenakshi (56038579300)</t>
  </si>
  <si>
    <t>57207914267; 56038579300</t>
  </si>
  <si>
    <t>International Journal of Information Security</t>
  </si>
  <si>
    <t>10.1007/s10207-023-00752-5</t>
  </si>
  <si>
    <t>https://www.scopus.com/inward/record.uri?eid=2-s2.0-85172003293&amp;doi=10.1007%2fs10207-023-00752-5&amp;partnerID=40&amp;md5=b8dbc4357ba92d2d9c7d9a38c4ca35dc</t>
  </si>
  <si>
    <t>2-s2.0-85172003293</t>
  </si>
  <si>
    <t>Wu Z.; Li S.; Wang B.; Liu T.; Zhu Y.; Zhu C.; Hu M.</t>
  </si>
  <si>
    <t>Wu, Zhendong (55884284300); Li, Shan (58070622100); Wang, Bin (57190009779); Liu, Tianjian (58070558600); Zhu, Yongsheng (57949114000); Zhu, Chenming (58070653500); Hu, Mingqing (58070526500)</t>
  </si>
  <si>
    <t>55884284300; 58070622100; 57190009779; 58070558600; 57949114000; 58070653500; 58070526500</t>
  </si>
  <si>
    <t>https://www.scopus.com/inward/record.uri?eid=2-s2.0-85146486665&amp;doi=10.1109%2fICDIS55630.2022.00016&amp;partnerID=40&amp;md5=d782b82af9f3d2a30f40306df1f46c87</t>
  </si>
  <si>
    <t>Institute of Electrical and Electronics Engineers Inc.</t>
  </si>
  <si>
    <t>Beijing Jiaotong University; Guangdong Provincial Key Laboratory of New Technology for Security Intelligence; Harbin Institute of Technology; HIT (Shenzhen)-Ping An Technology Guangdong-HongKong-Macao Smart Finance Research Center; IEEE Computational Intelligence Society; Institute for Electrical and Electronics Engineers</t>
  </si>
  <si>
    <t>4th International Conference on Data Intelligence and Security, ICDIS 2022</t>
  </si>
  <si>
    <t>24 August 2022 through 26 August 2022</t>
  </si>
  <si>
    <t>Shenzhen</t>
  </si>
  <si>
    <t>Conference paper</t>
  </si>
  <si>
    <t>2-s2.0-85146486665</t>
  </si>
  <si>
    <t>Xu Z.; Chen X.; Dong X.; Han H.; Yan Z.; Ye K.; Li C.; Zheng Z.; Wang H.; Zhang J.</t>
  </si>
  <si>
    <t>Xu, Zhigang (55619297907); Chen, Xingxing (57985737600); Dong, Xinhua (55502469900); Han, Hongmu (24483248500); Yan, Zhongzhen (53882037600); Ye, Kangze (57985628300); Li, Chaojun (58198125900); Zheng, Zhiqiang (57926543800); Wang, Haitao (57926543900); Zhang, Jiaxi (58198010700)</t>
  </si>
  <si>
    <t>55619297907; 57985737600; 55502469900; 24483248500; 53882037600; 57985628300; 58198125900; 57926543800; 57926543900; 58198010700</t>
  </si>
  <si>
    <t>International Journal of Data Warehousing and Mining</t>
  </si>
  <si>
    <t>10.4018/IJDWM.320473</t>
  </si>
  <si>
    <t>https://www.scopus.com/inward/record.uri?eid=2-s2.0-85153675552&amp;doi=10.4018%2fIJDWM.320473&amp;partnerID=40&amp;md5=e8a912b4060e7afa753f412d6cc1b1e9</t>
  </si>
  <si>
    <t>IGI Global</t>
  </si>
  <si>
    <t>All Open Access; Bronze Open Access</t>
  </si>
  <si>
    <t>2-s2.0-85153675552</t>
  </si>
  <si>
    <t>Goswami S.; Singh R.; Saikia N.; Bora K.K.; Sharma U.</t>
  </si>
  <si>
    <t>Goswami, Subhasish (57213278803); Singh, Rabijit (57309375600); Saikia, Nayanjeet (57302369400); Bora, Kaushik Kumar (57302848500); Sharma, Utpal (24759511100)</t>
  </si>
  <si>
    <t>57213278803; 57309375600; 57302369400; 57302848500; 24759511100</t>
  </si>
  <si>
    <t>TokenCheck: Towards Deep Learning Based Security Vulnerability Detection in ERC-20 Tokens</t>
  </si>
  <si>
    <t>TENSYMP 2021 - 2021 IEEE Region 10 Symposium</t>
  </si>
  <si>
    <t>https://www.scopus.com/inward/record.uri?eid=2-s2.0-85117490977&amp;doi=10.1109%2fTENSYMP52854.2021.9550913&amp;partnerID=40&amp;md5=a71ce0a296ec8a51de1fb5d00ae17152</t>
  </si>
  <si>
    <t>2021 IEEE Region 10 Symposium, TENSYMP 2021</t>
  </si>
  <si>
    <t>23 August 2021 through 25 August 2021</t>
  </si>
  <si>
    <t>Jeju</t>
  </si>
  <si>
    <t>2-s2.0-85117490977</t>
  </si>
  <si>
    <t>Lecture Notes of the Institute for Computer Sciences, Social-Informatics and Telecommunications Engineering, LNICST</t>
  </si>
  <si>
    <t>399 LNICST</t>
  </si>
  <si>
    <t>https://www.scopus.com/inward/record.uri?eid=2-s2.0-85120061909&amp;partnerID=40&amp;md5=5b5fdaabc0ff467fd6eae46ab6e362cf</t>
  </si>
  <si>
    <t>Garcia-Alfaro J.; Li S.; Poovendran R.; Debar H.; Yung M.</t>
  </si>
  <si>
    <t>6 September 2021 through 9 September 2021</t>
  </si>
  <si>
    <t>Virtual, Online</t>
  </si>
  <si>
    <t>2-s2.0-85120061909</t>
  </si>
  <si>
    <t>https://www.scopus.com/inward/record.uri?eid=2-s2.0-85146500331&amp;partnerID=40&amp;md5=4401fb07c6537ee18c3228c5f16a3376</t>
  </si>
  <si>
    <t>2-s2.0-85146500331</t>
  </si>
  <si>
    <t>398 LNICST</t>
  </si>
  <si>
    <t>https://www.scopus.com/inward/record.uri?eid=2-s2.0-85120050972&amp;partnerID=40&amp;md5=870c4642f6b24334457e5cef1cf3a4ee</t>
  </si>
  <si>
    <t>2-s2.0-85120050972</t>
  </si>
  <si>
    <t>Huang M.; Yang J.; Liu C.</t>
  </si>
  <si>
    <t>Huang, Meng (58683677500); Yang, Jia (57188768184); Liu, Cong (58682292500)</t>
  </si>
  <si>
    <t>58683677500; 57188768184; 58682292500</t>
  </si>
  <si>
    <t>14217 LNCS</t>
  </si>
  <si>
    <t>10.1007/978-3-031-45513-1_22</t>
  </si>
  <si>
    <t>https://www.scopus.com/inward/record.uri?eid=2-s2.0-85175874334&amp;doi=10.1007%2f978-3-031-45513-1_22&amp;partnerID=40&amp;md5=65cc1132f9ca02ac5c8f4bb32d9bc535</t>
  </si>
  <si>
    <t>Zhang M.; Au M.H.; Zhang Y.</t>
  </si>
  <si>
    <t>17th International Conference on Provable and Practical Security, ProvSec 2023</t>
  </si>
  <si>
    <t>20 October 2023 through 22 October 2023</t>
  </si>
  <si>
    <t>Wuhan</t>
  </si>
  <si>
    <t>2-s2.0-85175874334</t>
  </si>
  <si>
    <t>J J L.; Singh K.; Chakravarthi B.</t>
  </si>
  <si>
    <t>J J, Lohith (58690848700); Singh, Kunwar (7404762209); Chakravarthi, Bharatesh (57216939205)</t>
  </si>
  <si>
    <t>58690848700; 7404762209; 57216939205</t>
  </si>
  <si>
    <t>10.1007/s11042-023-17308-3</t>
  </si>
  <si>
    <t>https://www.scopus.com/inward/record.uri?eid=2-s2.0-85176446529&amp;doi=10.1007%2fs11042-023-17308-3&amp;partnerID=40&amp;md5=484640a9de226cb9f21229ba0cda2079</t>
  </si>
  <si>
    <t>2-s2.0-85176446529</t>
  </si>
  <si>
    <t>International Conference on Information Systems Security and Privacy</t>
  </si>
  <si>
    <t>https://www.scopus.com/inward/record.uri?eid=2-s2.0-85176339309&amp;partnerID=40&amp;md5=531ba726273549ec1ef7ddbd80897a99</t>
  </si>
  <si>
    <t>Furnell S.; Mori P.; Weippl E.R.; Camp O.</t>
  </si>
  <si>
    <t>Science and Technology Publications, Lda</t>
  </si>
  <si>
    <t>25 February 2020 through 27 February 2020</t>
  </si>
  <si>
    <t>Prague</t>
  </si>
  <si>
    <t>2-s2.0-85176339309</t>
  </si>
  <si>
    <t>Zuo H.; Shi Y.; Qin Z.; Jiang X.</t>
  </si>
  <si>
    <t>Zuo, Hui (58660569700); Shi, Yadong (58660917500); Qin, Zhongyuan (7202822604); Jiang, Xuxian (57217280959)</t>
  </si>
  <si>
    <t>58660569700; 58660917500; 7202822604; 57217280959</t>
  </si>
  <si>
    <t>2023 8th International Conference on Signal and Image Processing, ICSIP 2023</t>
  </si>
  <si>
    <t>https://www.scopus.com/inward/record.uri?eid=2-s2.0-85174693624&amp;doi=10.1109%2fICSIP57908.2023.10271080&amp;partnerID=40&amp;md5=ec0bb9b6d66e738154e0df906bc0a230</t>
  </si>
  <si>
    <t>Southeast University</t>
  </si>
  <si>
    <t>8th International Conference on Signal and Image Processing, ICSIP 2023</t>
  </si>
  <si>
    <t>8 July 2023 through 10 July 2023</t>
  </si>
  <si>
    <t>Wuxi</t>
  </si>
  <si>
    <t>2-s2.0-85174693624</t>
  </si>
  <si>
    <t>Sürücü O.; Yeprem U.; Wilkinson C.; Hilal W.; Gadsden S.A.; Yawney J.; Alsadi N.; Giuliano A.</t>
  </si>
  <si>
    <t>Sürücü, Onur (57764786000); Yeprem, Uygar (57764294500); Wilkinson, Connor (57763959900); Hilal, Waleed (57416731200); Gadsden, S. Andrew (24331431800); Yawney, John (56849350600); Alsadi, Naseem (57764785900); Giuliano, Alessandro (57764786100)</t>
  </si>
  <si>
    <t>57764786000; 57764294500; 57763959900; 57416731200; 24331431800; 56849350600; 57764785900; 57764786100</t>
  </si>
  <si>
    <t>Proceedings of SPIE - The International Society for Optical Engineering</t>
  </si>
  <si>
    <t>121170C</t>
  </si>
  <si>
    <t>10.1117/12.2618899</t>
  </si>
  <si>
    <t>https://www.scopus.com/inward/record.uri?eid=2-s2.0-85132811055&amp;doi=10.1117%2f12.2618899&amp;partnerID=40&amp;md5=02083739f4119f0cfd8a122aa72affd2</t>
  </si>
  <si>
    <t>Blowers M.; Hall R.D.; Dasari V.R.</t>
  </si>
  <si>
    <t>SPIE</t>
  </si>
  <si>
    <t>The Society of Photo-Optical Instrumentation Engineers (SPIE)</t>
  </si>
  <si>
    <t>Disruptive Technologies in Information Sciences VI 2022</t>
  </si>
  <si>
    <t>6 June 2022 through 12 June 2022</t>
  </si>
  <si>
    <t>2-s2.0-85132811055</t>
  </si>
  <si>
    <t>Ashizawa N.; Yanai N.; Cruz J.P.; Okamura S.</t>
  </si>
  <si>
    <t>Ashizawa, Nami (57219794634); Yanai, Naoto (36877179200); Cruz, Jason Paul (57193615570); Okamura, Shingo (7202322733)</t>
  </si>
  <si>
    <t>57219794634; 36877179200; 57193615570; 7202322733</t>
  </si>
  <si>
    <t>Blockchain: Research and Applications</t>
  </si>
  <si>
    <t>10.1016/j.bcra.2022.100101</t>
  </si>
  <si>
    <t>https://www.scopus.com/inward/record.uri?eid=2-s2.0-85141866795&amp;doi=10.1016%2fj.bcra.2022.100101&amp;partnerID=40&amp;md5=37eeb56afe4c76f6049ec725df9225bb</t>
  </si>
  <si>
    <t>Zhejiang University</t>
  </si>
  <si>
    <t>All Open Access; Gold Open Access</t>
  </si>
  <si>
    <t>2-s2.0-85141866795</t>
  </si>
  <si>
    <t>Jiang Z.; Zheng Z.; Chen K.; Luo X.; Tang X.; Li Y.</t>
  </si>
  <si>
    <t>Jiang, Zigui (57191406269); Zheng, Zibin (25224189400); Chen, Kai (57880070000); Luo, Xiapu (23005241300); Tang, Xiuwen (57879680000); Li, Yin (57202161660)</t>
  </si>
  <si>
    <t>57191406269; 25224189400; 57880070000; 23005241300; 57879680000; 57202161660</t>
  </si>
  <si>
    <t>https://www.scopus.com/inward/record.uri?eid=2-s2.0-85137576311&amp;doi=10.1109%2fTSC.2022.3202081&amp;partnerID=40&amp;md5=d43515c629177882c7bd954a5c614453</t>
  </si>
  <si>
    <t>2-s2.0-85137576311</t>
  </si>
  <si>
    <t>Yang Z.; Zhu W.</t>
  </si>
  <si>
    <t>Yang, Zhongju (58507354000); Zhu, Weixing (58071942300)</t>
  </si>
  <si>
    <t>58507354000; 58071942300</t>
  </si>
  <si>
    <t>https://www.scopus.com/inward/record.uri?eid=2-s2.0-85165888554&amp;doi=10.1109%2fACCESS.2023.3298672&amp;partnerID=40&amp;md5=308373afaca6af286c1ebec78a83eba2</t>
  </si>
  <si>
    <t>2-s2.0-85165888554</t>
  </si>
  <si>
    <t>Zheng Z.; Dai H.-N.; Wu J.</t>
  </si>
  <si>
    <t>Zheng, Zibin (25224189400); Dai, Hong-Ning (55602606800); Wu, Jiajing (55760584700)</t>
  </si>
  <si>
    <t>25224189400; 55602606800; 55760584700</t>
  </si>
  <si>
    <t>10.1007/978-981-16-0127-9</t>
  </si>
  <si>
    <t>https://www.scopus.com/inward/record.uri?eid=2-s2.0-85151182417&amp;doi=10.1007%2f978-981-16-0127-9&amp;partnerID=40&amp;md5=7886b4e97e4a2ae9689b94e8ac94234f</t>
  </si>
  <si>
    <t>Springer Singapore</t>
  </si>
  <si>
    <t>Book</t>
  </si>
  <si>
    <t>All Open Access; Green Open Access</t>
  </si>
  <si>
    <t>2-s2.0-85151182417</t>
  </si>
  <si>
    <t>Janjua H.A.; Yue L.; Hayat S.</t>
  </si>
  <si>
    <t>Janjua, Husnain Ahmed (59004827100); Yue, Li (55978428900); Hayat, Shoaib (57205127714)</t>
  </si>
  <si>
    <t>59004827100; 55978428900; 57205127714</t>
  </si>
  <si>
    <t>ACM International Conference Proceeding Series</t>
  </si>
  <si>
    <t>10.1145/3650400.3650663</t>
  </si>
  <si>
    <t>https://www.scopus.com/inward/record.uri?eid=2-s2.0-85191414395&amp;doi=10.1145%2f3650400.3650663&amp;partnerID=40&amp;md5=8b1fb0e6883cd43f3ed530a18b28a179</t>
  </si>
  <si>
    <t>Association for Computing Machinery</t>
  </si>
  <si>
    <t>2023 7th International Conference on Electronic Information Technology and Computer Engineering, EITCE 2023</t>
  </si>
  <si>
    <t>Xiamen</t>
  </si>
  <si>
    <t>2-s2.0-85191414395</t>
  </si>
  <si>
    <t>Jie W.; Koe A.S.V.; Huang P.; Zhang S.</t>
  </si>
  <si>
    <t>Jie, Wanqing (57474795800); Koe, Arthur Sandor Voundi (57210565773); Huang, Pengfei (57475204700); Zhang, Shiwen (55869979200)</t>
  </si>
  <si>
    <t>57474795800; 57210565773; 57475204700; 55869979200</t>
  </si>
  <si>
    <t>Proceedings - 2021 IEEE International Conference on Blockchain, Blockchain 2021</t>
  </si>
  <si>
    <t>https://www.scopus.com/inward/record.uri?eid=2-s2.0-85125655693&amp;doi=10.1109%2fBlockchain53845.2021.00091&amp;partnerID=40&amp;md5=d493a600a6964ca3421e9bcd28b3d926</t>
  </si>
  <si>
    <t>Xiang Y.; Wang Z.; Wang H.; Niemi V.</t>
  </si>
  <si>
    <t>IEEE Computer Society</t>
  </si>
  <si>
    <t>4th IEEE International Conference on Blockchain, Blockchain 2021</t>
  </si>
  <si>
    <t>6 December 2021 through 8 December 2021</t>
  </si>
  <si>
    <t>Virtual, Melbourne</t>
  </si>
  <si>
    <t>2-s2.0-85125655693</t>
  </si>
  <si>
    <t>Lashkari B.; Musilek P.</t>
  </si>
  <si>
    <t>Lashkari, Bahareh (57204606461); Musilek, Petr (6602209739)</t>
  </si>
  <si>
    <t>57204606461; 6602209739</t>
  </si>
  <si>
    <t>Applied Sciences (Switzerland)</t>
  </si>
  <si>
    <t>10.3390/app13106027</t>
  </si>
  <si>
    <t>https://www.scopus.com/inward/record.uri?eid=2-s2.0-85160821519&amp;doi=10.3390%2fapp13106027&amp;partnerID=40&amp;md5=df17ebfe50e5a183e76e6c9402e512c7</t>
  </si>
  <si>
    <t>MDPI</t>
  </si>
  <si>
    <t>2-s2.0-85160821519</t>
  </si>
  <si>
    <t>Li X.; Xing X.; Wang G.; Li P.; Liu X.</t>
  </si>
  <si>
    <t>Li, Xiangbin (58160731000); Xing, Xiaofei (35085525000); Wang, Guojun (57223145800); Li, Peiqiang (58160818900); Liu, Xiangyong (57023412400)</t>
  </si>
  <si>
    <t>58160731000; 35085525000; 57223145800; 58160818900; 57023412400</t>
  </si>
  <si>
    <t>Communications in Computer and Information Science</t>
  </si>
  <si>
    <t>1768 CCIS</t>
  </si>
  <si>
    <t>10.1007/978-981-99-0272-9_12</t>
  </si>
  <si>
    <t>https://www.scopus.com/inward/record.uri?eid=2-s2.0-85151056141&amp;doi=10.1007%2f978-981-99-0272-9_12&amp;partnerID=40&amp;md5=391005ba2e2d96496d7a69908cee0a29</t>
  </si>
  <si>
    <t>Wang G.; Choo K.R.; Wu J.; Damiani E.</t>
  </si>
  <si>
    <t>2nd International Conference on Ubiquitous Security, UbiSec 2022</t>
  </si>
  <si>
    <t>28 December 2022 through 31 December 2022</t>
  </si>
  <si>
    <t>Zhangjiajie</t>
  </si>
  <si>
    <t>2-s2.0-85151056141</t>
  </si>
  <si>
    <t>Nguyen H.H.; Nguyen N.-M.; Xie C.; Ahmadi Z.; Kudendo D.; Doan T.-N.; Jiang L.</t>
  </si>
  <si>
    <t>Nguyen, Hoang H. (57222727288); Nguyen, Nhat-Minh (57821893700); Xie, Chunyao (57873687900); Ahmadi, Zahra (56600274000); Kudendo, Daniel (6603157921); Doan, Thanh-Nam (57822142100); Jiang, Lingxiao (55473381400)</t>
  </si>
  <si>
    <t>57222727288; 57821893700; 57873687900; 56600274000; 6603157921; 57822142100; 55473381400</t>
  </si>
  <si>
    <t>Proceedings - 2023 IEEE/ACM 20th International Conference on Mining Software Repositories, MSR 2023</t>
  </si>
  <si>
    <t>https://www.scopus.com/inward/record.uri?eid=2-s2.0-85166351291&amp;doi=10.1109%2fMSR59073.2023.00052&amp;partnerID=40&amp;md5=f758ad7d33f8d0cc7ac1d0b7bb8e088c</t>
  </si>
  <si>
    <t>ACM Special Interest Group on Software Engineering (SIGSOFT); Association for Computing Machinery (ACM); GitHub; Huawei Canada; IEEE Computer Society; IEEE Technical Council on Software Engineering (TCSE)</t>
  </si>
  <si>
    <t>20th IEEE/ACM International Conference on Mining Software Repositories, MSR 2023</t>
  </si>
  <si>
    <t>15 May 2023 through 16 May 2023</t>
  </si>
  <si>
    <t>Melbourne</t>
  </si>
  <si>
    <t>2-s2.0-85166351291</t>
  </si>
  <si>
    <t>Tang X.; Zhou K.; Cheng J.; Li H.; Yuan Y.</t>
  </si>
  <si>
    <t>Tang, Xiangyan (56327220600); Zhou, Ke (57226559106); Cheng, Jieren (34871417700); Li, Hui (57547449700); Yuan, Yuming (57226572697)</t>
  </si>
  <si>
    <t>56327220600; 57226559106; 34871417700; 57547449700; 57226572697</t>
  </si>
  <si>
    <t>10.1007/978-3-030-78621-2_14</t>
  </si>
  <si>
    <t>https://www.scopus.com/inward/record.uri?eid=2-s2.0-85112017957&amp;doi=10.1007%2f978-3-030-78621-2_14&amp;partnerID=40&amp;md5=4404c04a69e2ea825f826f185b3e3706</t>
  </si>
  <si>
    <t>Sun X.; Zhang X.; Xia Z.; Bertino E.</t>
  </si>
  <si>
    <t>7th International Conference on Artificial Intelligence and Security, ICAIS 2021</t>
  </si>
  <si>
    <t>19 July 2021 through 23 July 2021</t>
  </si>
  <si>
    <t>Dublin</t>
  </si>
  <si>
    <t>2-s2.0-85112017957</t>
  </si>
  <si>
    <t>Vats V.K.; Katarya R.</t>
  </si>
  <si>
    <t>Vats, Vinay Kumar (57222076057); Katarya, Rahul (35810442400)</t>
  </si>
  <si>
    <t>57222076057; 35810442400</t>
  </si>
  <si>
    <t>Lecture Notes in Electrical Engineering</t>
  </si>
  <si>
    <t>10.1007/978-981-16-2354-7_35</t>
  </si>
  <si>
    <t>https://www.scopus.com/inward/record.uri?eid=2-s2.0-85115196283&amp;doi=10.1007%2f978-981-16-2354-7_35&amp;partnerID=40&amp;md5=947ea0afd67ad3006a8b265b15f38e67</t>
  </si>
  <si>
    <t>Tomar A.; Malik H.; Kumar P.; Iqbal A.</t>
  </si>
  <si>
    <t>2nd International Conference on Machine Learning, Advances in Computing,Renewable Energy and communication, MARC 2020</t>
  </si>
  <si>
    <t>17 December 2020 through 18 December 2020</t>
  </si>
  <si>
    <t>Ghaziabad</t>
  </si>
  <si>
    <t>2-s2.0-85115196283</t>
  </si>
  <si>
    <t>Lakshminarayana K.; Sathiyamurthy K.</t>
  </si>
  <si>
    <t>Lakshminarayana, K. (57989745100); Sathiyamurthy, K. (23986017100)</t>
  </si>
  <si>
    <t>57989745100; 23986017100</t>
  </si>
  <si>
    <t>International Journal of Electrical and Computer Engineering Systems</t>
  </si>
  <si>
    <t>10.32985/ijeces.13.9.3</t>
  </si>
  <si>
    <t>https://www.scopus.com/inward/record.uri?eid=2-s2.0-85143153597&amp;doi=10.32985%2fijeces.13.9.3&amp;partnerID=40&amp;md5=8892aa7381862ee3cc7bac6e428ca38b</t>
  </si>
  <si>
    <t>J.J. Strossmayer University of Osijek , Faculty of Electrical Engineering, Computer Science and Information Technology</t>
  </si>
  <si>
    <t>2-s2.0-85143153597</t>
  </si>
  <si>
    <t>Tereshchenko O.; Komleva N.</t>
  </si>
  <si>
    <t>Tereshchenko, Oleksandr (57705566400); Komleva, Nataliia (57191858904)</t>
  </si>
  <si>
    <t>57705566400; 57191858904</t>
  </si>
  <si>
    <t>10.1007/978-3-031-48325-7_21</t>
  </si>
  <si>
    <t>https://www.scopus.com/inward/record.uri?eid=2-s2.0-85180634123&amp;doi=10.1007%2f978-3-031-48325-7_21&amp;partnerID=40&amp;md5=18d83b9fc7451c2b1963f1b22bf367d7</t>
  </si>
  <si>
    <t>Antoniou G.; Ermolayev V.; Kobets V.; Spivakovsky A.; Liubchenko V.; Mayr H.C.; Yakovyna V.; Zholtkevych G.</t>
  </si>
  <si>
    <t>18th International Conference on Information and Communication Technologies in Education, Research, and Industrial Applications, ICTERI 2023</t>
  </si>
  <si>
    <t>18 September 2023 through 22 September 2023</t>
  </si>
  <si>
    <t>Ivano-Frankivsk</t>
  </si>
  <si>
    <t>2-s2.0-85180634123</t>
  </si>
  <si>
    <t>Gong K.; Song X.; Wang N.; Wang C.; Zhu H.</t>
  </si>
  <si>
    <t>Gong, KeXin (58986182900); Song, Xiangmei (9336105100); Wang, Na (58986177600); Wang, Chunyang (58986177700); Zhu, Huijuan (57718187900)</t>
  </si>
  <si>
    <t>58986182900; 9336105100; 58986177600; 58986177700; 57718187900</t>
  </si>
  <si>
    <t>IET Blockchain</t>
  </si>
  <si>
    <t>10.1049/blc2.12046</t>
  </si>
  <si>
    <t>https://www.scopus.com/inward/record.uri?eid=2-s2.0-85189502078&amp;doi=10.1049%2fblc2.12046&amp;partnerID=40&amp;md5=a741a6830a4e241b802d98e388d0f060</t>
  </si>
  <si>
    <t>Institution of Engineering and Technology</t>
  </si>
  <si>
    <t>2-s2.0-85189502078</t>
  </si>
  <si>
    <t>Abdelaziz T.; Hobor A.</t>
  </si>
  <si>
    <t>Abdelaziz, Tamer (58287936800); Hobor, Aquinas (24468153800)</t>
  </si>
  <si>
    <t>58287936800; 24468153800</t>
  </si>
  <si>
    <t>32nd USENIX Security Symposium, USENIX Security 2023</t>
  </si>
  <si>
    <t>https://www.scopus.com/inward/record.uri?eid=2-s2.0-85165213965&amp;partnerID=40&amp;md5=9f86915e452dcbad95cd1aa61e3fcc54</t>
  </si>
  <si>
    <t>USENIX Association</t>
  </si>
  <si>
    <t>et al.; Futurewei Technologies; Google; Meta; NSF; TikTok</t>
  </si>
  <si>
    <t>9 August 2023 through 11 August 2023</t>
  </si>
  <si>
    <t>Anaheim</t>
  </si>
  <si>
    <t>2-s2.0-85165213965</t>
  </si>
  <si>
    <t>2023 International Conference on Emerging Trends in Networks and Computer Communications, ETNCC 2023 - Proceedings</t>
  </si>
  <si>
    <t>https://www.scopus.com/inward/record.uri?eid=2-s2.0-85176799466&amp;doi=10.1109%2fETNCC59188.2023.10284955&amp;partnerID=40&amp;md5=18eb86f53b93890128bdaae5bbe21838</t>
  </si>
  <si>
    <t>Jat D.S.; Shava F.B.; Tripathi M.; Gajrani J.; Nehra A.; Jain A.</t>
  </si>
  <si>
    <t>2023 International Conference on Emerging Trends in Networks and Computer Communications, ETNCC 2023</t>
  </si>
  <si>
    <t>16 August 2023 through 18 August 2023</t>
  </si>
  <si>
    <t>Windhoek</t>
  </si>
  <si>
    <t>2-s2.0-85176799466</t>
  </si>
  <si>
    <t>Li Z.; Lu S.; Zhang R.; Zhao Z.; Liang R.; Xue R.; Li W.; Zhang F.; Gao S.</t>
  </si>
  <si>
    <t>Li, Zhaoxuan (57219308615); Lu, Siqi (56368037900); Zhang, Rui (57196392904); Zhao, Ziming (57924858100); Liang, Rujin (57923905200); Xue, Rui (58750072800); Li, Wenhao (57226380132); Zhang, Fan (56469982000); Gao, Sheng (36617254700)</t>
  </si>
  <si>
    <t>57219308615; 56368037900; 57196392904; 57924858100; 57923905200; 58750072800; 57226380132; 56469982000; 36617254700</t>
  </si>
  <si>
    <t>https://www.scopus.com/inward/record.uri?eid=2-s2.0-85177616843&amp;doi=10.1109%2fTSE.2023.3317209&amp;partnerID=40&amp;md5=59a0e8e129bc14b4835d20f20f99e4f2</t>
  </si>
  <si>
    <t>All Open Access; Hybrid Gold Open Access</t>
  </si>
  <si>
    <t>2-s2.0-85177616843</t>
  </si>
  <si>
    <t>Mughaid A.; Obeidat I.; Shdaifat A.; Alhayjna R.; AlZu’bi S.</t>
  </si>
  <si>
    <t>Mughaid, Ala (57209223613); Obeidat, Ibrahim (25928026600); Shdaifat, Andaleeb (58759130100); Alhayjna, Razan (58759351700); AlZu’bi, Shadi (57203174448)</t>
  </si>
  <si>
    <t>57209223613; 25928026600; 58759130100; 58759351700; 57203174448</t>
  </si>
  <si>
    <t>2023 8th International Conference on Fog and Mobile Edge Computing, FMEC 2023</t>
  </si>
  <si>
    <t>https://www.scopus.com/inward/record.uri?eid=2-s2.0-85179523397&amp;doi=10.1109%2fFMEC59375.2023.10305867&amp;partnerID=40&amp;md5=658d6d3527d0bcc086a6fcdb8693c6be</t>
  </si>
  <si>
    <t>Quwaider M.; Awaysheh F.M.; Jararweh Y.</t>
  </si>
  <si>
    <t>Data System Group; IEEE Estonia Section; Universitas Tartuensis</t>
  </si>
  <si>
    <t>8th IEEE International Conference on Fog and Mobile Edge Computing, FMEC 2023</t>
  </si>
  <si>
    <t>18 September 2023 through 20 September 2023</t>
  </si>
  <si>
    <t>Tartu</t>
  </si>
  <si>
    <t>2-s2.0-85179523397</t>
  </si>
  <si>
    <t>Song J.; He H.; Lv Z.; Su C.; Xu G.; Wang W.</t>
  </si>
  <si>
    <t>Song, Jingjing (57212532723); He, Haiwu (55483683300); Lv, Zhuo (55559524200); Su, Chunhua (56185824400); Xu, Guangquan (22981884000); Wang, Wei (57233286200)</t>
  </si>
  <si>
    <t>57212532723; 55483683300; 55559524200; 56185824400; 22981884000; 57233286200</t>
  </si>
  <si>
    <t>11928 LNCS</t>
  </si>
  <si>
    <t>10.1007/978-3-030-36938-5_26</t>
  </si>
  <si>
    <t>https://www.scopus.com/inward/record.uri?eid=2-s2.0-85076991973&amp;doi=10.1007%2f978-3-030-36938-5_26&amp;partnerID=40&amp;md5=648b89a491d8c9e0fd7426d56bed44d6</t>
  </si>
  <si>
    <t>Liu J.K.; Huang X.</t>
  </si>
  <si>
    <t>13th International Conference on Network and System Security, NSS 2019</t>
  </si>
  <si>
    <t>15 December 2019 through 18 December 2019</t>
  </si>
  <si>
    <t>Sapporo</t>
  </si>
  <si>
    <t>2-s2.0-85076991973</t>
  </si>
  <si>
    <t>Zou L.; Gong C.; Wu Z.; Tan J.; Tang J.; Jiang Z.; Li D.</t>
  </si>
  <si>
    <t>Zou, Lihan (58744956600); Gong, Changhao (58745164000); Wu, Zhen (58657674900); Tan, Jie (58830487200); Tang, Junnan (58745784800); Jiang, Zigui (57191406269); Li, Dan (57188875664)</t>
  </si>
  <si>
    <t>58744956600; 58745164000; 58657674900; 58830487200; 58745784800; 57191406269; 57188875664</t>
  </si>
  <si>
    <t>1897 CCIS</t>
  </si>
  <si>
    <t>10.1007/978-981-99-8104-5_1</t>
  </si>
  <si>
    <t>https://www.scopus.com/inward/record.uri?eid=2-s2.0-85178549654&amp;doi=10.1007%2f978-981-99-8104-5_1&amp;partnerID=40&amp;md5=8591d0a411982e39de09c9421fa30b06</t>
  </si>
  <si>
    <t>Chen J.; Wen B.; Chen T.</t>
  </si>
  <si>
    <t>5th International Conference on Blockchain and Trustworthy Systems, BlockSys 2023</t>
  </si>
  <si>
    <t>8 August 2023 through 10 August 2023</t>
  </si>
  <si>
    <t>Haikou</t>
  </si>
  <si>
    <t>2-s2.0-85178549654</t>
  </si>
  <si>
    <t>Li P.; Wang G.; Xing X.; Li X.; Zhu J.</t>
  </si>
  <si>
    <t>Li, Peiqiang (58160818900); Wang, Guojun (57223145800); Xing, Xiaofei (35085525000); Li, Xiangbin (58160731000); Zhu, Jinyao (58749404200)</t>
  </si>
  <si>
    <t>58160818900; 57223145800; 35085525000; 58160731000; 58749404200</t>
  </si>
  <si>
    <t>Connection Science</t>
  </si>
  <si>
    <t>10.1080/09540091.2024.2313853</t>
  </si>
  <si>
    <t>https://www.scopus.com/inward/record.uri?eid=2-s2.0-85185131342&amp;doi=10.1080%2f09540091.2024.2313853&amp;partnerID=40&amp;md5=a36f1a220c3d212977031b6ce3571563</t>
  </si>
  <si>
    <t>Taylor and Francis Ltd.</t>
  </si>
  <si>
    <t>2-s2.0-85185131342</t>
  </si>
  <si>
    <t>Storhaug A.; Li J.; Hu T.</t>
  </si>
  <si>
    <t>Storhaug, André (58151088800); Li, Jingyue (8273831100); Hu, Tianyuan (57246813100)</t>
  </si>
  <si>
    <t>58151088800; 8273831100; 57246813100</t>
  </si>
  <si>
    <t>Proceedings - International Symposium on Software Reliability Engineering, ISSRE</t>
  </si>
  <si>
    <t>https://www.scopus.com/inward/record.uri?eid=2-s2.0-85178017224&amp;doi=10.1109%2fISSRE59848.2023.00035&amp;partnerID=40&amp;md5=0b39d187236c8155cd126171b064a88d</t>
  </si>
  <si>
    <t>IEEE; IEEE Computer Society; IEEE Computer Society Technical Committee on Software Engineering (TCSE); IEEE Reliability Society; RESTART</t>
  </si>
  <si>
    <t>34th IEEE International Symposium on Software Reliability Engineering, ISSRE 2023</t>
  </si>
  <si>
    <t>9 October 2023 through 12 October 2023</t>
  </si>
  <si>
    <t>Florence</t>
  </si>
  <si>
    <t>2-s2.0-85178017224</t>
  </si>
  <si>
    <t>Wang Z.; Zheng Q.; Sun Y.</t>
  </si>
  <si>
    <t>Wang, Ziling (57942622900); Zheng, Qinyuan (57941982200); Sun, Ye (58061157100)</t>
  </si>
  <si>
    <t>57942622900; 57941982200; 58061157100</t>
  </si>
  <si>
    <t>Proceedings - 2022 International Conference on Algorithms, Data Mining, and Information Technology, ADMIT 2022</t>
  </si>
  <si>
    <t>https://www.scopus.com/inward/record.uri?eid=2-s2.0-85146115029&amp;doi=10.1109%2fADMIT57209.2022.00024&amp;partnerID=40&amp;md5=fc9597015c92956a144e72ee0ac459fa</t>
  </si>
  <si>
    <t>The International Society for Applied Computing (ISAC); The Technical Institute for Engineers (T.I.E.)</t>
  </si>
  <si>
    <t>2022 International Conference on Algorithms, Data Mining, and Information Technology, ADMIT 2022</t>
  </si>
  <si>
    <t>23 September 2022 through 25 September 2022</t>
  </si>
  <si>
    <t>Xi'an</t>
  </si>
  <si>
    <t>2-s2.0-85146115029</t>
  </si>
  <si>
    <t>Xu Y.; Hu G.; You L.; Cao C.</t>
  </si>
  <si>
    <t>Xu, Yingjie (57274165400); Hu, Gengran (56126936500); You, Lin (36344208500); Cao, Chengtang (57222657950)</t>
  </si>
  <si>
    <t>57274165400; 56126936500; 36344208500; 57222657950</t>
  </si>
  <si>
    <t>Security and Communication Networks</t>
  </si>
  <si>
    <t>10.1155/2021/5798033</t>
  </si>
  <si>
    <t>https://www.scopus.com/inward/record.uri?eid=2-s2.0-85113719278&amp;doi=10.1155%2f2021%2f5798033&amp;partnerID=40&amp;md5=7c636d95e68b04bc6ad455dfdd1aa665</t>
  </si>
  <si>
    <t>Hindawi Limited</t>
  </si>
  <si>
    <t>2-s2.0-85113719278</t>
  </si>
  <si>
    <t>Zeng Q.; He J.; Zhao G.; Li S.; Yang J.; Tang H.; Luo H.</t>
  </si>
  <si>
    <t>Zeng, Qingren (57867034700); He, Jiahao (57211574857); Zhao, Gansen (35218519700); Li, Shuangyin (56025130800); Yang, Jingji (57222041936); Tang, Hua (56941192500); Luo, Haoyu (56447562400)</t>
  </si>
  <si>
    <t>57867034700; 57211574857; 35218519700; 56025130800; 57222041936; 56941192500; 56447562400</t>
  </si>
  <si>
    <t>Proceedings - 2022 IEEE 46th Annual Computers, Software, and Applications Conference, COMPSAC 2022</t>
  </si>
  <si>
    <t>https://www.scopus.com/inward/record.uri?eid=2-s2.0-85136954526&amp;doi=10.1109%2fCOMPSAC54236.2022.00277&amp;partnerID=40&amp;md5=df3a180916a55fa39caf3ae0fa00f05d</t>
  </si>
  <si>
    <t>Va Leong H.; Sarvestani S.S.; Teranishi Y.; Cuzzocrea A.; Kashiwazaki H.; Towey D.; Yang J.-J.; Shahriar H.</t>
  </si>
  <si>
    <t>IEEE Future Directions</t>
  </si>
  <si>
    <t>46th IEEE Annual Computers, Software, and Applications Conference, COMPSAC 2022</t>
  </si>
  <si>
    <t>27 June 2022 through 1 July 2022</t>
  </si>
  <si>
    <t>2-s2.0-85136954526</t>
  </si>
  <si>
    <t>Xing C.; Chen Z.; Chen L.; Guo X.; Zheng Z.; Li J.</t>
  </si>
  <si>
    <t>Xing, Cipai (57217859307); Chen, Zhuorong (57217849829); Chen, Lexin (57217855089); Guo, Xiaojie (57194615827); Zheng, Zibin (25224189400); Li, Jin (57202722689)</t>
  </si>
  <si>
    <t>57217859307; 57217849829; 57217855089; 57194615827; 25224189400; 57202722689</t>
  </si>
  <si>
    <t>Wireless Networks</t>
  </si>
  <si>
    <t>10.1007/s11276-020-02379-z</t>
  </si>
  <si>
    <t>https://www.scopus.com/inward/record.uri?eid=2-s2.0-85087679238&amp;doi=10.1007%2fs11276-020-02379-z&amp;partnerID=40&amp;md5=4f0908d0a56a668444b9d3851ee66082</t>
  </si>
  <si>
    <t>Article in press</t>
  </si>
  <si>
    <t>2-s2.0-85087679238</t>
  </si>
  <si>
    <t>Wang W.; Song J.; Xu G.; Li Y.; Wang H.; Su C.</t>
  </si>
  <si>
    <t>Wang, Wei (57233286200); Song, Jingjing (57212532723); Xu, Guangquan (22981884000); Li, Yidong (54955980500); Wang, Hao (57202273307); Su, Chunhua (56185824400)</t>
  </si>
  <si>
    <t>57233286200; 57212532723; 22981884000; 54955980500; 57202273307; 56185824400</t>
  </si>
  <si>
    <t>https://www.scopus.com/inward/record.uri?eid=2-s2.0-85112167730&amp;doi=10.1109%2fTNSE.2020.2968505&amp;partnerID=40&amp;md5=e8c8d2b304209799e4f212ecb94497a4</t>
  </si>
  <si>
    <t>2-s2.0-85112167730</t>
  </si>
  <si>
    <t>He D.; Ding K.; Chan S.; Guizani M.</t>
  </si>
  <si>
    <t>He, Daojing (25627656800); Ding, Ke (58514317200); Chan, Sammy (13310352900); Guizani, Mohsen (7004750176)</t>
  </si>
  <si>
    <t>25627656800; 58514317200; 13310352900; 7004750176</t>
  </si>
  <si>
    <t>https://www.scopus.com/inward/record.uri?eid=2-s2.0-85166302130&amp;doi=10.1109%2fJIOT.2023.3299492&amp;partnerID=40&amp;md5=50a9c536048f242050ad06ac9c8d1dae</t>
  </si>
  <si>
    <t>2-s2.0-85166302130</t>
  </si>
  <si>
    <t>Eshghie M.; Artho C.; Gurov D.</t>
  </si>
  <si>
    <t>Eshghie, Mojtaba (57208124983); Artho, Cyrille (23093180300); Gurov, Dilian (6602477006)</t>
  </si>
  <si>
    <t>57208124983; 23093180300; 6602477006</t>
  </si>
  <si>
    <t>10.1145/3463274.3463348</t>
  </si>
  <si>
    <t>https://www.scopus.com/inward/record.uri?eid=2-s2.0-85108912066&amp;doi=10.1145%2f3463274.3463348&amp;partnerID=40&amp;md5=1f585bd201126a34e9d0195f05e8fb68</t>
  </si>
  <si>
    <t>25th Evaluation and Assessment in Software Engineering Conference, EASE 2021</t>
  </si>
  <si>
    <t>21 June 2021 through 24 June 2021</t>
  </si>
  <si>
    <t>2-s2.0-85108912066</t>
  </si>
  <si>
    <t>Yuan Y.; Xie T.</t>
  </si>
  <si>
    <t>Yuan, Ye (56308141500); Xie, Tongyi (55513040200)</t>
  </si>
  <si>
    <t>56308141500; 55513040200</t>
  </si>
  <si>
    <t>122600W</t>
  </si>
  <si>
    <t>10.1117/12.2637775</t>
  </si>
  <si>
    <t>https://www.scopus.com/inward/record.uri?eid=2-s2.0-85132906560&amp;doi=10.1117%2f12.2637775&amp;partnerID=40&amp;md5=e30087966b82dd826961441192c26172</t>
  </si>
  <si>
    <t>Lu Y.; Cheng C.</t>
  </si>
  <si>
    <t>2021 International Conference on Computer Application and Information Security, ICCAIS 2021</t>
  </si>
  <si>
    <t>18 December 2021 through 21 December 2021</t>
  </si>
  <si>
    <t>2-s2.0-85132906560</t>
  </si>
  <si>
    <t>Nguyen H.H.; Nguyen N.-M.; Doan H.-P.; Ahmadi Z.; Doan T.-N.; Jiang L.</t>
  </si>
  <si>
    <t>Nguyen, Hoang H. (57222727288); Nguyen, Nhat-Minh (57821893700); Doan, Hong-Phuc (57988328700); Ahmadi, Zahra (56600274000); Doan, Thanh-Nam (57822142100); Jiang, Lingxiao (55473381400)</t>
  </si>
  <si>
    <t>57222727288; 57821893700; 57988328700; 56600274000; 57822142100; 55473381400</t>
  </si>
  <si>
    <t>ESEC/FSE 2022 - Proceedings of the 30th ACM Joint Meeting European Software Engineering Conference and Symposium on the Foundations of Software Engineering</t>
  </si>
  <si>
    <t>10.1145/3540250.3558927</t>
  </si>
  <si>
    <t>https://www.scopus.com/inward/record.uri?eid=2-s2.0-85143053694&amp;doi=10.1145%2f3540250.3558927&amp;partnerID=40&amp;md5=3c64b411740bd09da4dabb3f6a448a86</t>
  </si>
  <si>
    <t>Roychoudhury A.; Cadar C.; Kim M.</t>
  </si>
  <si>
    <t>Association for Computing Machinery, Inc</t>
  </si>
  <si>
    <t>ACM SIGSOFT; National University of Singapore</t>
  </si>
  <si>
    <t>30th ACM Joint Meeting European Software Engineering Conference and Symposium on the Foundations of Software Engineering, ESEC/FSE 2022</t>
  </si>
  <si>
    <t>14 November 2022 through 18 November 2022</t>
  </si>
  <si>
    <t>Singapore</t>
  </si>
  <si>
    <t>2-s2.0-85143053694</t>
  </si>
  <si>
    <t>Gu X.; Yang H.; Liu S.; Cui Z.</t>
  </si>
  <si>
    <t>Gu, Xiguo (58040216400); Yang, Huiwen (57682362200); Liu, Shifan (57956585300); Cui, Zhanqi (35172605800)</t>
  </si>
  <si>
    <t>58040216400; 57682362200; 57956585300; 35172605800</t>
  </si>
  <si>
    <t>Proceedings of the International Conference on Software Engineering and Knowledge Engineering, SEKE</t>
  </si>
  <si>
    <t>2023-July</t>
  </si>
  <si>
    <t>10.18293/SEKE2023-183</t>
  </si>
  <si>
    <t>https://www.scopus.com/inward/record.uri?eid=2-s2.0-85170057195&amp;doi=10.18293%2fSEKE2023-183&amp;partnerID=40&amp;md5=32fe1899377ddbea203a44d2c3f0a7c4</t>
  </si>
  <si>
    <t>Knowledge Systems Institute Graduate School</t>
  </si>
  <si>
    <t>Knowledge Systems Institute; KSI Research Inc.</t>
  </si>
  <si>
    <t>35th International Conference on Software Engineering and Knowledge Engineering, SEKE 2023</t>
  </si>
  <si>
    <t>1 July 2023 through 10 July 2023</t>
  </si>
  <si>
    <t>Hybrid, San Francisco</t>
  </si>
  <si>
    <t>2-s2.0-85170057195</t>
  </si>
  <si>
    <t>Mandloi J.; Bansal P.</t>
  </si>
  <si>
    <t>Mandloi, Jasvant (57220200105); Bansal, Pratosh (55517000200)</t>
  </si>
  <si>
    <t>57220200105; 55517000200</t>
  </si>
  <si>
    <t>International Journal of Applied Engineering and Technology (London)</t>
  </si>
  <si>
    <t>https://www.scopus.com/inward/record.uri?eid=2-s2.0-85142510122&amp;partnerID=40&amp;md5=fbc67c4ad4c06519eab07e2e3a76db97</t>
  </si>
  <si>
    <t>Roman Science Publications and Distributions</t>
  </si>
  <si>
    <t>2-s2.0-85142510122</t>
  </si>
  <si>
    <t>Zhang L.; Wang J.; Wang W.; Jin Z.; Su Y.; Chen H.</t>
  </si>
  <si>
    <t>Zhang, Lejun (23391444800); Wang, Jinlong (57668760700); Wang, Weizheng (57218936256); Jin, Zilong (55204808500); Su, Yansen (55620136600); Chen, Huiling (36865973700)</t>
  </si>
  <si>
    <t>23391444800; 57668760700; 57218936256; 55204808500; 55620136600; 36865973700</t>
  </si>
  <si>
    <t>Computer Networks</t>
  </si>
  <si>
    <t>10.1016/j.comnet.2022.109289</t>
  </si>
  <si>
    <t>https://www.scopus.com/inward/record.uri?eid=2-s2.0-85137095826&amp;doi=10.1016%2fj.comnet.2022.109289&amp;partnerID=40&amp;md5=3309c745ecc079ed7358cc7e6ab6075f</t>
  </si>
  <si>
    <t>Elsevier B.V.</t>
  </si>
  <si>
    <t>2-s2.0-85137095826</t>
  </si>
  <si>
    <t>Zhao K.; Li Z.; Li J.; Ye H.; Luo X.; Chen T.</t>
  </si>
  <si>
    <t>Zhao, Kunsong (57218399362); Li, Zihao (57199508044); Li, Jianfeng (55695667800); Ye, He (57208152205); Luo, Xiapu (57327427500); Chen, Ting (56159439700)</t>
  </si>
  <si>
    <t>57218399362; 57199508044; 55695667800; 57208152205; 57327427500; 56159439700</t>
  </si>
  <si>
    <t>ESEC/FSE 2023 - Proceedings of the 31st ACM Joint Meeting European Software Engineering Conference and Symposium on the Foundations of Software Engineering</t>
  </si>
  <si>
    <t>10.1145/3611643.3616343</t>
  </si>
  <si>
    <t>https://www.scopus.com/inward/record.uri?eid=2-s2.0-85179840189&amp;doi=10.1145%2f3611643.3616343&amp;partnerID=40&amp;md5=dedf744952ab5e6a31d9d050274b3c4b</t>
  </si>
  <si>
    <t>Chandra S.; Blincoe K.; Tonella P.</t>
  </si>
  <si>
    <t>ACM SIGSOFT; Ant Group; et al.; Google; JetBrains; Meta</t>
  </si>
  <si>
    <t>31st ACM Joint Meeting European Software Engineering Conference and Symposium on the Foundations of Software Engineering, ESEC/FSE 2023</t>
  </si>
  <si>
    <t>3 December 2023 through 9 December 2023</t>
  </si>
  <si>
    <t>San Francisco</t>
  </si>
  <si>
    <t>2-s2.0-85179840189</t>
  </si>
  <si>
    <t>Momeni P.; Wang Y.; Samavi R.</t>
  </si>
  <si>
    <t>Momeni, Pouyan (57215301572); Wang, Yu (57215294233); Samavi, Reza (23668862700)</t>
  </si>
  <si>
    <t>57215301572; 57215294233; 23668862700</t>
  </si>
  <si>
    <t>2019 17th International Conference on Privacy, Security and Trust, PST 2019 - Proceedings</t>
  </si>
  <si>
    <t>https://www.scopus.com/inward/record.uri?eid=2-s2.0-85078767761&amp;doi=10.1109%2fPST47121.2019.8949045&amp;partnerID=40&amp;md5=58d1411a441b000747f048ec3d42e84a</t>
  </si>
  <si>
    <t>Ghorbani A.; Ray I.; Lashkari A.H.; Zhang J.; Lu R.</t>
  </si>
  <si>
    <t>Atlantic Canada Opportunities Agency (AOCA); City of Fredericton; CyberNB; et al.; IEEE New Brunswick Section; TD Bank</t>
  </si>
  <si>
    <t>17th International Conference on Privacy, Security and Trust, PST 2019</t>
  </si>
  <si>
    <t>26 August 2019 through 28 August 2019</t>
  </si>
  <si>
    <t>Fredericton</t>
  </si>
  <si>
    <t>2-s2.0-85078767761</t>
  </si>
  <si>
    <t>Jiang C.; Chen Y.; Shi M.; Zhang Y.</t>
  </si>
  <si>
    <t>Jiang, Chi (57211579071); Chen, Yupeng (57387428700); Shi, Manhua (58703903800); Zhang, Yin (56298640900)</t>
  </si>
  <si>
    <t>57211579071; 57387428700; 58703903800; 56298640900</t>
  </si>
  <si>
    <t>14407 LNCS</t>
  </si>
  <si>
    <t>10.1007/978-3-031-47637-2_5</t>
  </si>
  <si>
    <t>https://www.scopus.com/inward/record.uri?eid=2-s2.0-85177469376&amp;doi=10.1007%2f978-3-031-47637-2_5&amp;partnerID=40&amp;md5=dc75ad1e7cd6c72974a817080c8c2379</t>
  </si>
  <si>
    <t>Lu H.; Blumenstein M.; Cho S.-B.; Liu C.-L.; Yagi Y.; Kamiya T.</t>
  </si>
  <si>
    <t>7th Asian Conference on Pattern Recognition, ACPR 2023</t>
  </si>
  <si>
    <t>5 November 2023 through 8 November 2023</t>
  </si>
  <si>
    <t>Kitakyushu</t>
  </si>
  <si>
    <t>2-s2.0-85177469376</t>
  </si>
  <si>
    <t>Alshorman A.; Shannaq F.; Shehab M.</t>
  </si>
  <si>
    <t>Alshorman, Areej (58204751700); Shannaq, Fatima (57209273206); Shehab, Mohammad (56463820900)</t>
  </si>
  <si>
    <t>58204751700; 57209273206; 56463820900</t>
  </si>
  <si>
    <t>International Journal of Data and Network Science</t>
  </si>
  <si>
    <t>10.5267/j.ijdns.2024.4.007</t>
  </si>
  <si>
    <t>https://www.scopus.com/inward/record.uri?eid=2-s2.0-85192714246&amp;doi=10.5267%2fj.ijdns.2024.4.007&amp;partnerID=40&amp;md5=748e96cea4bd379f44807129c4311386</t>
  </si>
  <si>
    <t>Growing Science</t>
  </si>
  <si>
    <t>2-s2.0-85192714246</t>
  </si>
  <si>
    <t>Ajienka N.; Otuka R.I.</t>
  </si>
  <si>
    <t>Ajienka, Nemitari (57191581785); Otuka, Richard Ikechukwu (57219255383)</t>
  </si>
  <si>
    <t>57191581785; 57219255383</t>
  </si>
  <si>
    <t>5G Internet of Things and Changing Standards for Computing and Electronic Systems</t>
  </si>
  <si>
    <t>10.4018/978-1-6684-3855-8.ch006</t>
  </si>
  <si>
    <t>https://www.scopus.com/inward/record.uri?eid=2-s2.0-85136897834&amp;doi=10.4018%2f978-1-6684-3855-8.ch006&amp;partnerID=40&amp;md5=ede9cddd175f9fcf6299d1db63df7045</t>
  </si>
  <si>
    <t>Book chapter</t>
  </si>
  <si>
    <t>2-s2.0-85136897834</t>
  </si>
  <si>
    <t>Zhuang Y.; Wang B.; Sun J.; Liu H.; Yang S.; Da Q.</t>
  </si>
  <si>
    <t>Zhuang, Yuan (57220550287); Wang, Baobao (57912428700); Sun, Jianguo (56683220200); Liu, Haoyang (57912226600); Yang, Shuqi (57944099600); Da, Qingan (57197836544)</t>
  </si>
  <si>
    <t>57220550287; 57912428700; 56683220200; 57912226600; 57944099600; 57197836544</t>
  </si>
  <si>
    <t>Computers, Materials and Continua</t>
  </si>
  <si>
    <t>10.32604/cmc.2023.028058</t>
  </si>
  <si>
    <t>https://www.scopus.com/inward/record.uri?eid=2-s2.0-85139032142&amp;doi=10.32604%2fcmc.2023.028058&amp;partnerID=40&amp;md5=49dc834791d46581b639a15ccb8d1d2a</t>
  </si>
  <si>
    <t>Tech Science Press</t>
  </si>
  <si>
    <t>2-s2.0-85139032142</t>
  </si>
  <si>
    <t>Ni C.; Tian C.; Yang K.; Lo D.; Chen J.; Yang X.</t>
  </si>
  <si>
    <t>Ni, Chao (57189892547); Tian, Cong (58294490200); Yang, Kaiwen (57658615700); Lo, David (35269388000); Chen, Jiachi (57184505400); Yang, Xiaohu (8258116000)</t>
  </si>
  <si>
    <t>57189892547; 58294490200; 57658615700; 35269388000; 57184505400; 8258116000</t>
  </si>
  <si>
    <t>Proceedings - 2023 IEEE International Conference on Software Analysis, Evolution and Reengineering, SANER 2023</t>
  </si>
  <si>
    <t>https://www.scopus.com/inward/record.uri?eid=2-s2.0-85160559216&amp;doi=10.1109%2fSANER56733.2023.00020&amp;partnerID=40&amp;md5=b58b073282bd05726c5b5c1b6d24901c</t>
  </si>
  <si>
    <t>Zhang T.; Xia X.; Novielli N.</t>
  </si>
  <si>
    <t>IEEE; IEEE Computer Society; Macau University of Science and Technology (MUST)</t>
  </si>
  <si>
    <t>30th IEEE International Conference on Software Analysis, Evolution and Reengineering, SANER 2023</t>
  </si>
  <si>
    <t>21 March 2023 through 24 March 2023</t>
  </si>
  <si>
    <t>Macao</t>
  </si>
  <si>
    <t>2-s2.0-85160559216</t>
  </si>
  <si>
    <t>Colin L.S.H.; Mohan P.M.; Pan J.; Keong P.L.K.</t>
  </si>
  <si>
    <t>Colin, Lee Song Haw (58896940600); Mohan, Purnima Murali (56132392700); Pan, Jonathan (58896937100); Keong, Peter Loh Kok (57203091665)</t>
  </si>
  <si>
    <t>58896940600; 56132392700; 58896937100; 57203091665</t>
  </si>
  <si>
    <t>https://www.scopus.com/inward/record.uri?eid=2-s2.0-85185546913&amp;doi=10.1109%2fACCESS.2024.3364351&amp;partnerID=40&amp;md5=6e99abd050b1206e3874f7c57ada845c</t>
  </si>
  <si>
    <t>2-s2.0-85185546913</t>
  </si>
  <si>
    <t>https://www.scopus.com/inward/record.uri?eid=2-s2.0-85132822037&amp;partnerID=40&amp;md5=587dda620efb884ef58f3c3beeb05198</t>
  </si>
  <si>
    <t>2-s2.0-85132822037</t>
  </si>
  <si>
    <t>Gu X.; Zheng L.; Yang H.; Liu S.; Cui Z.</t>
  </si>
  <si>
    <t>Gu, Xiguo (58040216400); Zheng, Liwei (17436556700); Yang, Huiwen (57682362200); Liu, Shifan (57956585300); Cui, Zhanqi (35172605800)</t>
  </si>
  <si>
    <t>58040216400; 17436556700; 57682362200; 57956585300; 35172605800</t>
  </si>
  <si>
    <t>International Journal of Software Engineering and Knowledge Engineering</t>
  </si>
  <si>
    <t>10.1142/S0218194023410061</t>
  </si>
  <si>
    <t>https://www.scopus.com/inward/record.uri?eid=2-s2.0-85177798619&amp;doi=10.1142%2fS0218194023410061&amp;partnerID=40&amp;md5=8814c049a046b8eb14b050c38ac958d4</t>
  </si>
  <si>
    <t>World Scientific</t>
  </si>
  <si>
    <t>2-s2.0-85177798619</t>
  </si>
  <si>
    <t>Zhou Q.; Zheng K.; Zhang K.; Hou L.; Wang X.</t>
  </si>
  <si>
    <t>Zhou, Qihao (57191830320); Zheng, Kan (57210438342); Zhang, Kuan (55695066400); Hou, Lu (57188589131); Wang, Xianbin (7501856729)</t>
  </si>
  <si>
    <t>57191830320; 57210438342; 55695066400; 57188589131; 7501856729</t>
  </si>
  <si>
    <t>https://www.scopus.com/inward/record.uri?eid=2-s2.0-85135766713&amp;doi=10.1109%2fJIOT.2022.3196269&amp;partnerID=40&amp;md5=fa3d6ade3337aa2cdea9ca6f707fbdcd</t>
  </si>
  <si>
    <t>2-s2.0-85135766713</t>
  </si>
  <si>
    <t>Eth2Vec: Learning Contract-Wide Code Representations for Vulnerability Detection on Ethereum Smart Contracts</t>
  </si>
  <si>
    <t>BSCI 2021 - Proceedings of the 3rd ACM International Symposium on Blockchain and Secure Critical Infrastructure, co-located with ASIA CCS 2021</t>
  </si>
  <si>
    <t>10.1145/3457337.3457841</t>
  </si>
  <si>
    <t>https://www.scopus.com/inward/record.uri?eid=2-s2.0-85108340910&amp;doi=10.1145%2f3457337.3457841&amp;partnerID=40&amp;md5=5cd92fc324c1d9effb4c6038e17995e1</t>
  </si>
  <si>
    <t>ACM SIGSAC</t>
  </si>
  <si>
    <t>3rd ACM International Symposium on Blockchain and Secure Critical Infrastructure, BSCI 2021</t>
  </si>
  <si>
    <t>7 June 2021</t>
  </si>
  <si>
    <t>All Open Access; Bronze Open Access; Green Open Access</t>
  </si>
  <si>
    <t>2-s2.0-85108340910</t>
  </si>
  <si>
    <t>Shakya S.; Mukherjee A.; Halder R.; Maiti A.; Chaturvedi A.</t>
  </si>
  <si>
    <t>Shakya, Supriya (57930124600); Mukherjee, Arnab (57221930868); Halder, Raju (36099057600); Maiti, Abyayananda (35771317300); Chaturvedi, Amrita (55980929100)</t>
  </si>
  <si>
    <t>57930124600; 57221930868; 36099057600; 35771317300; 55980929100</t>
  </si>
  <si>
    <t>Proceedings - 2022 IEEE International Conference on Blockchain, Blockchain 2022</t>
  </si>
  <si>
    <t>https://www.scopus.com/inward/record.uri?eid=2-s2.0-85139903736&amp;doi=10.1109%2fBlockchain55522.2022.00016&amp;partnerID=40&amp;md5=51f579c0d1f0ee4e45746553901ea714</t>
  </si>
  <si>
    <t>IEEE; IEEE Computer Society; IEEE Technical Committee on Scalable Computing; IEEE Technology and Engineering Management Society</t>
  </si>
  <si>
    <t>5th IEEE International Conference on Blockchain, Blockchain 2022</t>
  </si>
  <si>
    <t>22 August 2022 through 25 August 2022</t>
  </si>
  <si>
    <t>Espoo</t>
  </si>
  <si>
    <t>2-s2.0-85139903736</t>
  </si>
  <si>
    <t>14th International Conference on Network and System Security, NSS 2020</t>
  </si>
  <si>
    <t>12570 LNCS</t>
  </si>
  <si>
    <t>https://www.scopus.com/inward/record.uri?eid=2-s2.0-85098239241&amp;partnerID=40&amp;md5=1cddd47ff8251ed283f713dfe6834570</t>
  </si>
  <si>
    <t>Kutyłowski M.; Zhang J.; Chen C.</t>
  </si>
  <si>
    <t>25 November 2020 through 27 November 2020</t>
  </si>
  <si>
    <t>2-s2.0-85098239241</t>
  </si>
  <si>
    <t>15th International Symposium on Foundations and Practice of Security, FPS 2022</t>
  </si>
  <si>
    <t>13877 LNCS</t>
  </si>
  <si>
    <t>https://www.scopus.com/inward/record.uri?eid=2-s2.0-85152516997&amp;partnerID=40&amp;md5=2d906216395753ef295287c2528aebba</t>
  </si>
  <si>
    <t>Jourdan G.; Mounier L.; Adams C.; Sèdes F.; Garcia-Alfaro J.</t>
  </si>
  <si>
    <t>12 December 2022 through 14 December 2022</t>
  </si>
  <si>
    <t>Ottawa</t>
  </si>
  <si>
    <t>2-s2.0-85152516997</t>
  </si>
  <si>
    <t>18th China Cyber Security Annual Conference, CNCERT 2021</t>
  </si>
  <si>
    <t>1506 CCIS</t>
  </si>
  <si>
    <t>https://www.scopus.com/inward/record.uri?eid=2-s2.0-85124673825&amp;partnerID=40&amp;md5=1d02e82017d9f31740e44bd0683466be</t>
  </si>
  <si>
    <t>Lu W.; Zhang Y.; Wen W.; Yan H.; Li C.</t>
  </si>
  <si>
    <t>20 July 2021 through 21 July 2021</t>
  </si>
  <si>
    <t>Beijing</t>
  </si>
  <si>
    <t>2-s2.0-85124673825</t>
  </si>
  <si>
    <t>Liao J.-W.; Tsai T.-T.; He C.-K.; Tien C.-W.</t>
  </si>
  <si>
    <t>Liao, Jian-Wei (57199062165); Tsai, Tsung-Ta (57205395358); He, Chia-Kang (57213688538); Tien, Chin-Wei (36959952200)</t>
  </si>
  <si>
    <t>57199062165; 57205395358; 57213688538; 36959952200</t>
  </si>
  <si>
    <t>2019 6th International Conference on Internet of Things: Systems, Management and Security, IOTSMS 2019</t>
  </si>
  <si>
    <t>https://www.scopus.com/inward/record.uri?eid=2-s2.0-85077969059&amp;doi=10.1109%2fIOTSMS48152.2019.8939256&amp;partnerID=40&amp;md5=3c351ce8c2abb633de995dfb3351c1b5</t>
  </si>
  <si>
    <t>Alsmirat M.; Jararweh Y.</t>
  </si>
  <si>
    <t>6th International Conference on Internet of Things: Systems, Management and Security, IOTSMS 2019</t>
  </si>
  <si>
    <t>22 October 2019 through 25 October 2019</t>
  </si>
  <si>
    <t>Granada</t>
  </si>
  <si>
    <t>2-s2.0-85077969059</t>
  </si>
  <si>
    <t>Sun Y.; Gu L.</t>
  </si>
  <si>
    <t>Sun, Yuhang (57218760333); Gu, Lize (24385441300)</t>
  </si>
  <si>
    <t>57218760333; 24385441300</t>
  </si>
  <si>
    <t>Journal of Physics: Conference Series</t>
  </si>
  <si>
    <t>10.1088/1742-6596/1820/1/012004</t>
  </si>
  <si>
    <t>https://www.scopus.com/inward/record.uri?eid=2-s2.0-85103245930&amp;doi=10.1088%2f1742-6596%2f1820%2f1%2f012004&amp;partnerID=40&amp;md5=94aa2d8a100f4499d66aee291c27ca0d</t>
  </si>
  <si>
    <t>IOP Publishing Ltd</t>
  </si>
  <si>
    <t>2021 International Conference on Mechanical Engineering, Intelligent Manufacturing and Automation Technology, MEMAT 2021</t>
  </si>
  <si>
    <t>15 January 2021 through 17 January 2021</t>
  </si>
  <si>
    <t>Guilin, Virtual</t>
  </si>
  <si>
    <t>2-s2.0-85103245930</t>
  </si>
  <si>
    <t>https://www.scopus.com/inward/record.uri?eid=2-s2.0-85077014861&amp;partnerID=40&amp;md5=e5298a3d676c3c810a373f5d0fc7a928</t>
  </si>
  <si>
    <t>2-s2.0-85077014861</t>
  </si>
  <si>
    <t>Agarwal R.; Thapliyal T.; Shukla S.K.</t>
  </si>
  <si>
    <t>Agarwal, Rachit (57225941692); Thapliyal, Tanmay (57222152323); Shukla, Sandeep Kumar (7202528532)</t>
  </si>
  <si>
    <t>57225941692; 57222152323; 7202528532</t>
  </si>
  <si>
    <t>13172 LNCS</t>
  </si>
  <si>
    <t>10.1007/978-3-030-94029-4_6</t>
  </si>
  <si>
    <t>https://www.scopus.com/inward/record.uri?eid=2-s2.0-85123426142&amp;doi=10.1007%2f978-3-030-94029-4_6&amp;partnerID=40&amp;md5=b7915a81d18e5eff4ae9510b7fccb8a7</t>
  </si>
  <si>
    <t>Meng W.; Conti M.</t>
  </si>
  <si>
    <t>13th International Symposium on Cyberspace Safety and Security, CSS 2021</t>
  </si>
  <si>
    <t>9 November 2021 through 11 November 2021</t>
  </si>
  <si>
    <t>2-s2.0-85123426142</t>
  </si>
  <si>
    <t>Demir H.O.; Parlat S.Z.; Gumus A.</t>
  </si>
  <si>
    <t>Demir, Huseyin Okan (58882253800); Parlat, Sule Zeynep (58882830400); Gumus, Abdurrahman (35315599800)</t>
  </si>
  <si>
    <t>58882253800; 58882830400; 35315599800</t>
  </si>
  <si>
    <t>ISAS 2023 - 7th International Symposium on Innovative Approaches in Smart Technologies, Proceedings</t>
  </si>
  <si>
    <t>https://www.scopus.com/inward/record.uri?eid=2-s2.0-85184807446&amp;doi=10.1109%2fISAS60782.2023.10391797&amp;partnerID=40&amp;md5=33d23f197c4a787f3ac6ef1c76d4f556</t>
  </si>
  <si>
    <t>7th International Symposium on Innovative Approaches in Smart Technologies, ISAS 2023</t>
  </si>
  <si>
    <t>23 November 2023 through 25 November 2023</t>
  </si>
  <si>
    <t>Istanbul</t>
  </si>
  <si>
    <t>2-s2.0-85184807446</t>
  </si>
  <si>
    <t>Publication Type</t>
  </si>
  <si>
    <t>Book Authors</t>
  </si>
  <si>
    <t>Book Editors</t>
  </si>
  <si>
    <t>Book Group Authors</t>
  </si>
  <si>
    <t>Author Full Names</t>
  </si>
  <si>
    <t>Book Author Full Names</t>
  </si>
  <si>
    <t>Group Authors</t>
  </si>
  <si>
    <t>Article Title</t>
  </si>
  <si>
    <t>Source Title</t>
  </si>
  <si>
    <t>Book Series Title</t>
  </si>
  <si>
    <t>Book Series Subtitle</t>
  </si>
  <si>
    <t>Language</t>
  </si>
  <si>
    <t>Conference Title</t>
  </si>
  <si>
    <t>Conference Date</t>
  </si>
  <si>
    <t>Conference Location</t>
  </si>
  <si>
    <t>Conference Sponsor</t>
  </si>
  <si>
    <t>Conference Host</t>
  </si>
  <si>
    <t>Keywords Plus</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</si>
  <si>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</si>
  <si>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</si>
  <si>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</si>
  <si>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</si>
  <si>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</si>
  <si>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</si>
  <si>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</si>
  <si>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</si>
  <si>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</si>
  <si>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</si>
  <si>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</si>
  <si>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</si>
  <si>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</si>
  <si>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</si>
  <si>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</si>
  <si>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 City</t>
  </si>
  <si>
    <t>Publisher Address</t>
  </si>
  <si>
    <t>eISSN</t>
  </si>
  <si>
    <t>ISBN</t>
  </si>
  <si>
    <t>Journal Abbreviation</t>
  </si>
  <si>
    <t>Journal ISO Abbreviation</t>
  </si>
  <si>
    <t>Publication Date</t>
  </si>
  <si>
    <t>Part Number</t>
  </si>
  <si>
    <t>Supplement</t>
  </si>
  <si>
    <t>Special Issue</t>
  </si>
  <si>
    <t>Meeting Abstract</t>
  </si>
  <si>
    <t>Article Number</t>
  </si>
  <si>
    <t>DOI Link</t>
  </si>
  <si>
    <t>Book DOI</t>
  </si>
  <si>
    <t>Early Access Date</t>
  </si>
  <si>
    <t>Number of Pages</t>
  </si>
  <si>
    <t>WoS Categories</t>
  </si>
  <si>
    <t>Web of Science Index</t>
  </si>
  <si>
    <t>Research Areas</t>
  </si>
  <si>
    <t>IDS Number</t>
  </si>
  <si>
    <t>Pubmed Id</t>
  </si>
  <si>
    <t>Open Access Designations</t>
  </si>
  <si>
    <t>Highly Cited Status</t>
  </si>
  <si>
    <t>Hot Paper Status</t>
  </si>
  <si>
    <t>Date of Export</t>
  </si>
  <si>
    <t>UT (Unique WOS ID)</t>
  </si>
  <si>
    <t>Web of Science Record</t>
  </si>
  <si>
    <t>J</t>
  </si>
  <si>
    <t>Ashizawa, N; Yanai, N; Cruz, JP; Okamura, S</t>
  </si>
  <si>
    <t/>
  </si>
  <si>
    <t>Ashizawa, Nami; Yanai, Naoto; Cruz, Jason Paul; Okamura, Shingo</t>
  </si>
  <si>
    <t>BLOCKCHAIN-RESEARCH AND APPLICATIONS</t>
  </si>
  <si>
    <t>English</t>
  </si>
  <si>
    <t>Ethereum; Smart contracts; Blockchain; Neural networks; Static analysis; Code similarity; Vulnerability detection</t>
  </si>
  <si>
    <t>Ethereum smart contracts are computer programs that are deployed and executed on the Ethereum blockchain to enforce agreements among untrusting parties. Being the most prominent platform that supports smart contracts, Ethereum has been targeted by many attacks and plagued by security incidents. Consequently, many smart contract vulnerabilities have been discovered in the past decade. To detect and prevent such vulnerabilities, different security analysis tools, including static and dynamic analysis tools, have been created, but their performance decreases drastically when codes to be analyzed are constantly being rewritten. In this paper, we propose Eth2Vec, a machine-learning-based static analysis tool that detects smart contract vulnerabilities. Eth2Vec maintains its robustness against code rewrites; i.e., it can detect vulnerabilities even in rewritten codes. Other machine-learning-based static analysis tools require features, which analysts create manually, as inputs. In contrast, Eth2Vec uses a neural network for language processing to automatically learn the features of vulnerable contracts. In doing so, Eth2Vec can detect vulnerabilities in smart contracts by comparing the similarities between the codes of a target contract and those of the learned contracts. We performed experiments with existing open databases, such as Etherscan, and Eth2Vec was able to outperform a recent model based on support vector machine in terms of well-known metrics, i.e., precision, recall, and F1-score.</t>
  </si>
  <si>
    <t>[Ashizawa, Nami; Yanai, Naoto] Osaka Univ, Sch Informat Sci &amp; Technol, Osaka 5650871, Japan; [Cruz, Jason Paul] Osaka Univ, Osaka 5650871, Japan; [Okamura, Shingo] Nara Coll, Natl Inst Technol, Nara 6391080, Japan</t>
  </si>
  <si>
    <t>Osaka University; Osaka University</t>
  </si>
  <si>
    <t>Yanai, N (corresponding author), Osaka Univ, Sch Informat Sci &amp; Technol, Osaka 5650871, Japan.</t>
  </si>
  <si>
    <t>yanai@ist.osaka-u.ac.jp</t>
  </si>
  <si>
    <t>OKAMURA, Shingo/ABD-1050-2021</t>
  </si>
  <si>
    <t>OKAMURA, Shingo/0000-0001-5602-6494; Yanai, Naoto/0000-0002-0817-6188; Ashizawa, Nami/0000-0003-3911-338X</t>
  </si>
  <si>
    <t>ELSEVIER</t>
  </si>
  <si>
    <t>AMSTERDAM</t>
  </si>
  <si>
    <t>RADARWEG 29, 1043 NX AMSTERDAM, NETHERLANDS</t>
  </si>
  <si>
    <t>2096-7209</t>
  </si>
  <si>
    <t>BLOCKCHAIN-RES APPL</t>
  </si>
  <si>
    <t>Blockchain-Res. Appl.</t>
  </si>
  <si>
    <t>DEC</t>
  </si>
  <si>
    <t>DEC 2022</t>
  </si>
  <si>
    <t>Computer Science, Information Systems; Computer Science, Interdisciplinary Applications</t>
  </si>
  <si>
    <t>Emerging Sources Citation Index (ESCI)</t>
  </si>
  <si>
    <t>Computer Science</t>
  </si>
  <si>
    <t>7N9TM</t>
  </si>
  <si>
    <t>gold, Green Submitted</t>
  </si>
  <si>
    <t>2024-06-18</t>
  </si>
  <si>
    <t>WOS:000907677900008</t>
  </si>
  <si>
    <t>C</t>
  </si>
  <si>
    <t>Liao, JW; Tsai, TT; He, CK; Tien, CW</t>
  </si>
  <si>
    <t>Alsmirat, M; Jararweh, Y</t>
  </si>
  <si>
    <t>Liao, Jian-Wei; Tsai, Tsung-Ta; He, Chia-Kang; Tien, Chin-Wei</t>
  </si>
  <si>
    <t>2019 SIXTH INTERNATIONAL CONFERENCE ON INTERNET OF THINGS: SYSTEMS, MANAGEMENT AND SECURITY (IOTSMS)</t>
  </si>
  <si>
    <t>Proceedings Paper</t>
  </si>
  <si>
    <t>6th International Conference on Internet of Things - Systems, Management and Security (IOTSMS)</t>
  </si>
  <si>
    <t>OCT 22-25, 2019</t>
  </si>
  <si>
    <t>Granada, SPAIN</t>
  </si>
  <si>
    <t>IEEE Spain Section,Univ Politrcnica Valencia,Univ Granada,Jordan Univ Technol,Graz Univ Technol,Staffordshire Univ,Escuela Tecnica Super Ingn Informatica &amp; Telecomunicac,Emergingtechnet org</t>
  </si>
  <si>
    <t>Smart contract; vulnerability; fuzz testing; machine learning</t>
  </si>
  <si>
    <t>[Liao, Jian-Wei; Tsai, Tsung-Ta; He, Chia-Kang; Tien, Chin-Wei] Inst Informat Ind, Cybersecur Technol Inst, Taipei, Taiwan</t>
  </si>
  <si>
    <t>Liao, JW (corresponding author), Inst Informat Ind, Cybersecur Technol Inst, Taipei, Taiwan.</t>
  </si>
  <si>
    <t>jianweiliao@iii.org.tw; tsungtatsai@iii.org.tw; ckhe@iii.org.tw; jakarence@iii.org.tw</t>
  </si>
  <si>
    <t>Liao, Jianwei/C-5339-2016</t>
  </si>
  <si>
    <t>NEW YORK</t>
  </si>
  <si>
    <t>345 E 47TH ST, NEW YORK, NY 10017 USA</t>
  </si>
  <si>
    <t>10.1109/iotsms48152.2019.8939256</t>
  </si>
  <si>
    <t>Computer Science, Theory &amp; Methods; Engineering, Electrical &amp; Electronic</t>
  </si>
  <si>
    <t>Conference Proceedings Citation Index - Science (CPCI-S)</t>
  </si>
  <si>
    <t>Computer Science; Engineering</t>
  </si>
  <si>
    <t>BO7ZQ</t>
  </si>
  <si>
    <t>WOS:000526389700068</t>
  </si>
  <si>
    <t>Momeni, P; Wang, Y; Samavi, R</t>
  </si>
  <si>
    <t>Ghorbani, A; Ray, I; Lashkari, AH; Zhang, J; Lu, R</t>
  </si>
  <si>
    <t>Momeni, Pouyan; Wang, Yu; Samavi, Reza</t>
  </si>
  <si>
    <t>2019 17TH INTERNATIONAL CONFERENCE ON PRIVACY, SECURITY AND TRUST (PST)</t>
  </si>
  <si>
    <t>Annual Conference on Privacy Security and Trust-PST</t>
  </si>
  <si>
    <t>17th International Conference on Privacy, Security and Trust (PST)</t>
  </si>
  <si>
    <t>AUG 26-28, 2019</t>
  </si>
  <si>
    <t>Fredericton, CANADA</t>
  </si>
  <si>
    <t>IEEE,Atlantic Canada Opportunities Agcy,TD Bank,IEEE New Brunswick Sect,CyberNB,Ignite Fredericton,ARMIS</t>
  </si>
  <si>
    <t>blockchain; smart contract; security vulnerability; machine learning; code analysis; software testing</t>
  </si>
  <si>
    <t>[Momeni, Pouyan; Wang, Yu; Samavi, Reza] McMaster Univ, Hamilton, ON, Canada</t>
  </si>
  <si>
    <t>McMaster University</t>
  </si>
  <si>
    <t>Momeni, P (corresponding author), McMaster Univ, Hamilton, ON, Canada.</t>
  </si>
  <si>
    <t>momenip@mcmaster.ca; wang873@mcmaster.ca; samavir@mcmaster.ca</t>
  </si>
  <si>
    <t>Samavi, Reza/GQB-0009-2022</t>
  </si>
  <si>
    <t>Samavi, Reza/0000-0001-6768-0168</t>
  </si>
  <si>
    <t>NSERC; MITACS</t>
  </si>
  <si>
    <t>NSERC(Natural Sciences and Engineering Research Council of Canada (NSERC)); MITACS</t>
  </si>
  <si>
    <t>Supports from NSERC, MITACS and Vector Institute for Artificial Intelligence are acknowledged.</t>
  </si>
  <si>
    <t>1712-364X</t>
  </si>
  <si>
    <t>ANN CONF PRIV SECUR</t>
  </si>
  <si>
    <t>10.1109/pst47121.2019.8949045</t>
  </si>
  <si>
    <t>Computer Science, Information Systems; Computer Science, Theory &amp; Methods</t>
  </si>
  <si>
    <t>BP7DZ</t>
  </si>
  <si>
    <t>WOS:000561703600033</t>
  </si>
  <si>
    <t>Yang, ZJ; Zhu, WX; Yu, MG</t>
  </si>
  <si>
    <t>Yang, Zhongju; Zhu, Weixing; Yu, Minggang</t>
  </si>
  <si>
    <t>IEEE ACCESS</t>
  </si>
  <si>
    <t>&amp; nbsp;Base learner-meta-learner; Ethereum; smart contracts; support vector machines; vulnerability detection; word embedding</t>
  </si>
  <si>
    <t>[Yang, Zhongju; Zhu, Weixing; Yu, Minggang] Army Engn Univ PLA, Command &amp; Control Engn Coll, Nanjing 210000, Jiangsu, Peoples R China</t>
  </si>
  <si>
    <t>Army Engineering University of PLA</t>
  </si>
  <si>
    <t>Zhu, WX (corresponding author), Army Engn Univ PLA, Command &amp; Control Engn Coll, Nanjing 210000, Jiangsu, Peoples R China.</t>
  </si>
  <si>
    <t>zwx@aeu.edu.cn</t>
  </si>
  <si>
    <t>yang, zhongju/JAN-9238-2023</t>
  </si>
  <si>
    <t>yang, zhongju/0009-0000-3280-7341</t>
  </si>
  <si>
    <t>IEEE-INST ELECTRICAL ELECTRONICS ENGINEERS INC</t>
  </si>
  <si>
    <t>PISCATAWAY</t>
  </si>
  <si>
    <t>445 HOES LANE, PISCATAWAY, NJ 08855-4141 USA</t>
  </si>
  <si>
    <t>Computer Science, Information Systems; Engineering, Electrical &amp; Electronic; Telecommunications</t>
  </si>
  <si>
    <t>Science Citation Index Expanded (SCI-EXPANDED)</t>
  </si>
  <si>
    <t>Computer Science; Engineering; Telecommunications</t>
  </si>
  <si>
    <t>O1ZO2</t>
  </si>
  <si>
    <t>gold</t>
  </si>
  <si>
    <t>WOS:001041873300001</t>
  </si>
  <si>
    <t>Wang, W; Song, JJ; Xu, GQ; Li, YD; Wang, H; Su, CH</t>
  </si>
  <si>
    <t>Wang, Wei; Song, Jingjing; Xu, Guangquan; Li, Yidong; Wang, Hao; Su, Chunhua</t>
  </si>
  <si>
    <t>IEEE TRANSACTIONS ON NETWORK SCIENCE AND ENGINEERING</t>
  </si>
  <si>
    <t>Blockchain; machine learning; smart contracts; vulnerability detection</t>
  </si>
  <si>
    <t>BEHAVIOR; APPS</t>
  </si>
  <si>
    <t>Smart contracts are decentralized applications running on Blockchain. A very large number of smart contracts has been deployed on Ethereum. Meanwhile, security flaws of contracts have led to huge pecuniary losses and destroyed the ecological stability of contract layer on Blockchain. It is thus an emerging yet crucial issue to effectively and efficiently detect vulnerabilities in contracts. Existing detection methods like Oyente and Securify are mainly based on symbolic execution or analysis. These methods are very time-consuming, as the symbolic execution requires the exploration of all executable paths or the analysis of dependency graphs in a contract. In this work, we propose ContractWard to detect vulnerabilities in smart contracts with machine learning techniques. First, we extract bigram features from simplified operation codes of smart contracts. Second, we employ five machine learning algorithms and two sampling algorithms to build the models. ContractWard is evaluated with 49502 real-world smart contracts running on Ethereum. The experimental results demonstrate the effectiveness and efficiency of ContractWard. The predictive Micro-F1 and Macro-F1 of ContractWard are over 96% and the average detection time is 4 seconds on each smart contract when we use XGBoost for training the models andSMOTETomek for balancing the training sets.</t>
  </si>
  <si>
    <t>[Wang, Wei; Song, Jingjing; Li, Yidong] Beijing Jiaotong Univ, Beijing Key Lab Secur &amp; Privacy Intelligent Trans, Beijing 100044, Peoples R China; [Wang, Wei] King Abdullah Univ Sci &amp; Technol KAUST, Div Comp Elect &amp; Math Sci &amp; Engn CEMSE, Thuwal 239556900, Saudi Arabia; [Xu, Guangquan] Tianjin Univ, Coll Intelligence &amp; Comp, Tianjin Key Lab Adv Networking, Tianjin 300350, Peoples R China; [Wang, Hao] Norwegian Univ Sci &amp; Technol, Dept Comp Sci, N-2815 Gjovik, Norway; [Su, Chunhua] Univ Aizu, Div Comp Sci, Aizu Wakamatsu, Fukushima 9658580, Japan</t>
  </si>
  <si>
    <t>Beijing Jiaotong University; King Abdullah University of Science &amp; Technology; Tianjin University; Norwegian University of Science &amp; Technology (NTNU); University of Aizu</t>
  </si>
  <si>
    <t>Li, YD (corresponding author), Beijing Jiaotong Univ, Beijing Key Lab Secur &amp; Privacy Intelligent Trans, Beijing 100044, Peoples R China.;Xu, GQ (corresponding author), Tianjin Univ, Coll Intelligence &amp; Comp, Tianjin Key Lab Adv Networking, Tianjin 300350, Peoples R China.</t>
  </si>
  <si>
    <t>wangwei1@bjtu.edu.cn; 17120479@bjtu.edu.cn; losin@tju.edu.cn; ydli@bjtu.edu.cn; hawa@ntnu.no; suchunhua@gmail.com</t>
  </si>
  <si>
    <t>Wang, Hao/B-3650-2019; Song, Jing/HRC-8045-2023</t>
  </si>
  <si>
    <t>Wang, Hao/0000-0001-9301-5989; Song, Jing/0000-0003-0828-061X; WANG, WEI/0000-0002-5974-1589</t>
  </si>
  <si>
    <t>Natural Science Foundation of China [U1736114]; National Key R&amp;D Program of China [2017YFB0802805]; JSPS Kiban(B) [18H03240]; JSPS Kiban(C) [18K11298]</t>
  </si>
  <si>
    <t>Natural Science Foundation of China(National Natural Science Foundation of China (NSFC)); National Key R&amp;D Program of China; JSPS Kiban(B); JSPS Kiban(C)</t>
  </si>
  <si>
    <t>The work reported in this paper was supported in part by the Natural Science Foundation of China under Grant U1736114 and in part by the National Key R&amp;D Program of China under Grant 2017YFB0802805. Chunhua Su was supported in part by JSPS Kiban(B) 18H03240 and in part by JSPS Kiban(C) 18K11298.</t>
  </si>
  <si>
    <t>IEEE COMPUTER SOC</t>
  </si>
  <si>
    <t>LOS ALAMITOS</t>
  </si>
  <si>
    <t>10662 LOS VAQUEROS CIRCLE, PO BOX 3014, LOS ALAMITOS, CA 90720-1314 USA</t>
  </si>
  <si>
    <t>IEEE T NETW SCI ENG</t>
  </si>
  <si>
    <t>IEEE Trans. Netw. Sci. Eng.</t>
  </si>
  <si>
    <t>APR-JUN</t>
  </si>
  <si>
    <t>Engineering, Multidisciplinary; Mathematics, Interdisciplinary Applications</t>
  </si>
  <si>
    <t>Engineering; Mathematics</t>
  </si>
  <si>
    <t>TU2SY</t>
  </si>
  <si>
    <t>Green Submitted, Green Published</t>
  </si>
  <si>
    <t>WOS:000680892400029</t>
  </si>
  <si>
    <t>Lohith, JJ; Manoj, AK; Nanma, GP; Srinivasan, P</t>
  </si>
  <si>
    <t>Lohith, J. J.; Manoj, Anusree K.; Nanma, Guru P.; Srinivasan, Pooja</t>
  </si>
  <si>
    <t>MULTIMEDIA TOOLS AND APPLICATIONS</t>
  </si>
  <si>
    <t>Blockchain; Machine learning; Ethereum smart contracts; Vulnerabilities in smart contracts; Feature extraction</t>
  </si>
  <si>
    <t>KNN</t>
  </si>
  <si>
    <t>Smart contracts are a set of instructions or programs that are stored on the blockchain network and run when predetermined conditions are met. Ethereum smart contracts are deployed on blockchain networks. Ethereum smart contracts are immutable and are vulnerable to simple coding errors called vulnerabilities. The aim of this paper is to classify Ethereum smart contracts vulnerabilities by feature extraction using machine learning. Pixel values collected from images and trigram feature extraction were used to construct the dataset. This dataset was trained using Multilabel k Nearest Neighbours (MLkNN), Binary Relevance kNN (BRkNN), Random Forest (RF), and Naive Bayes (NB), among other machine learning methods. The Naive Bayes Method outperforms the other models in terms of F1-score among all the algorithms tested. The Naive Bayes model achieves F1-scores of 99.38% and 99.44% using Binary Relevance and Classifier Chain respectively. In terms of F1-score, the Random Forest model attained a substantial degree of performance, with F1-scores of 96.71% and 96.61% using Binary Relevance and Classifier Chain respectively. In comparison, the lazy algorithms MLkNN and BRkNN produced lower F1-scores of 88.19% and 89.71%, respectively. This suggests that using the TriPix dataset outperforms models employed in either opcode characteristics or image-based detection used in other works.</t>
  </si>
  <si>
    <t>[Lohith, J. J.; Manoj, Anusree K.; Nanma, Guru P.; Srinivasan, Pooja] BMS Coll Engn, Comp Sci &amp; Engn, Bull Temple Rd, Bangalore 560019, Karnataka, India</t>
  </si>
  <si>
    <t>BMS College of Engineering</t>
  </si>
  <si>
    <t>Srinivasan, P (corresponding author), BMS Coll Engn, Comp Sci &amp; Engn, Bull Temple Rd, Bangalore 560019, Karnataka, India.</t>
  </si>
  <si>
    <t>lohith.cse@bmsce.ac.in; anusreekmanoj2000@gmail.com; nanma.p31@gmail.com; poojasrinivasan18@gmail.com</t>
  </si>
  <si>
    <t>J, Lohith J/AAW-1082-2020</t>
  </si>
  <si>
    <t>J, Lohith J/0000-0002-3110-9696; Purushotam, Guru Nanma/0009-0003-0933-0997</t>
  </si>
  <si>
    <t>SPRINGER</t>
  </si>
  <si>
    <t>DORDRECHT</t>
  </si>
  <si>
    <t>VAN GODEWIJCKSTRAAT 30, 3311 GZ DORDRECHT, NETHERLANDS</t>
  </si>
  <si>
    <t>1380-7501</t>
  </si>
  <si>
    <t>1573-7721</t>
  </si>
  <si>
    <t>MULTIMED TOOLS APPL</t>
  </si>
  <si>
    <t>Multimed. Tools Appl.</t>
  </si>
  <si>
    <t>SEP</t>
  </si>
  <si>
    <t>MAR 2023</t>
  </si>
  <si>
    <t>Computer Science, Information Systems; Computer Science, Software Engineering; Computer Science, Theory &amp; Methods; Engineering, Electrical &amp; Electronic</t>
  </si>
  <si>
    <t>CN8D9</t>
  </si>
  <si>
    <t>WOS:000983783100001</t>
  </si>
  <si>
    <t>Eshghie, M; Artho, C; Gurov, D</t>
  </si>
  <si>
    <t>ACM</t>
  </si>
  <si>
    <t>Eshghie, Mojtaba; Artho, Cyrille; Gurov, Dilian</t>
  </si>
  <si>
    <t>Dynamic Vulnerability Detection on Smart Contracts Using Machine Learning</t>
  </si>
  <si>
    <t>PROCEEDINGS OF EVALUATION AND ASSESSMENT IN SOFTWARE ENGINEERING (EASE 2021)</t>
  </si>
  <si>
    <t>Conference on Evaluation and Assessment in Software Engineering (EASE)</t>
  </si>
  <si>
    <t>JUN 21-24, 2021</t>
  </si>
  <si>
    <t>Norwegian Univ Sci &amp; Technol, ELECTR NETWORK</t>
  </si>
  <si>
    <t>Norwegian Univ Sci &amp; Technol</t>
  </si>
  <si>
    <t>Smart Contracts; Vulnerability Detection; Machine Learning for Dynamic Software Analysis; Ethereum; Blockchain</t>
  </si>
  <si>
    <t>In this work we propose Dynamit, a monitoring framework to detect reentrancy vulnerabilities in Ethereum smart contracts. The novelty of our framework is that it relies only on transaction metadata and balance data from the blockchain system; our approach requires no domain knowledge, code instrumentation, or special execution environment. Dynamit extracts features from transaction data and uses a machine learning model to classify transactions as benign or harmful. Therefore, not only can we find the contracts that are vulnerable to reentrancy attacks, but we also get an execution trace that reproduces the attack. Using a random forest classifier, our model achieved more than 90 percent accuracy on 105 transactions, showing the potential of our technique.</t>
  </si>
  <si>
    <t>[Eshghie, Mojtaba; Artho, Cyrille; Gurov, Dilian] KTH Royal Inst Technol, Stockholm, Sweden</t>
  </si>
  <si>
    <t>Royal Institute of Technology</t>
  </si>
  <si>
    <t>Eshghie, M (corresponding author), KTH Royal Inst Technol, Stockholm, Sweden.</t>
  </si>
  <si>
    <t>eshghie@kth.se; artho@kth.se; dilian@kth.se</t>
  </si>
  <si>
    <t>Gurov, Dilian/ITU-2606-2023</t>
  </si>
  <si>
    <t>Gurov, Dilian/0000-0002-0074-8786; Eshghie, Mojtaba/0000-0002-0069-0588</t>
  </si>
  <si>
    <t>ASSOC COMPUTING MACHINERY</t>
  </si>
  <si>
    <t>1601 Broadway, 10th Floor, NEW YORK, NY, UNITED STATES</t>
  </si>
  <si>
    <t>978-1-4503-9053-8</t>
  </si>
  <si>
    <t>Computer Science, Software Engineering</t>
  </si>
  <si>
    <t>BS5ZD</t>
  </si>
  <si>
    <t>Green Submitted</t>
  </si>
  <si>
    <t>WOS:000744470000036</t>
  </si>
  <si>
    <t>Xu, ZG; Chen, XX; Dong, XH; Han, HM; Yan, ZZ; Ye, KZ; Li, CJ; Zheng, ZQ; Wang, HT; Zhang, JX</t>
  </si>
  <si>
    <t>Xu, Zhigang; Chen, Xingxing; Dong, Xinhua; Han, Hongmu; Yan, Zhongzhen; Ye, Kangze; Li, Chaojun; Zheng, Zhiqiang; Wang, Haitao; Zhang, Jiaxi</t>
  </si>
  <si>
    <t>INTERNATIONAL JOURNAL OF DATA WAREHOUSING AND MINING</t>
  </si>
  <si>
    <t>Disassembly; Embedding; Ethereum; Machine Learning; Natural Language Processing; Smart Contracts; Static Method; Vulnerability Detection</t>
  </si>
  <si>
    <t>BLOCKCHAIN</t>
  </si>
  <si>
    <t>Efficient and convenient vulnerability detection for smart contracts is a key issue in the field of smart contracts. The earlier vulnerability detection for smart contracts mainly relies on static symbol analysis, which has high accuracy but low efficiency and is prone to path explosion. In this paper, the authors propose a static method for vulnerability detection based on deep learning. It first disassembles Ethereum smart contracts into opcode sequences and then converts the vulnerability detection problem into a natural language text classification problem. The word vector method is employed to map each opcode to a uniform vector space, and the opcode sequence matrix is trained by the TextCNN method to detect vulnerabilities. Furthermore, a code obfuscation method is given to enhance and balance the dataset, while three different opcode sequence generation methods are proposed to construct features. The experimental results verify that the average prediction accuracy of each smart contract exceeds 96%, and the average detection time is less than 0.1 s.</t>
  </si>
  <si>
    <t>[Xu, Zhigang; Chen, Xingxing; Dong, Xinhua; Han, Hongmu; Yan, Zhongzhen; Ye, Kangze; Li, Chaojun] Hubei Univ Technol, Wuhan, Peoples R China; [Zheng, Zhiqiang; Wang, Haitao; Zhang, Jiaxi] Narcot Control Bur Dept Publ Secur Guangdong Prov, Guangzhou, Guangdong, Peoples R China</t>
  </si>
  <si>
    <t>Hubei University of Technology</t>
  </si>
  <si>
    <t>Dong, XH (corresponding author), Hubei Univ Technol, Wuhan, Peoples R China.</t>
  </si>
  <si>
    <t>Li, Chaojun/J-5395-2019</t>
  </si>
  <si>
    <t>National Natural Science Foundation of China [61772180]; Key-Area Research and Development Program of Guangdong Province [2020B1111420002]; Key Research and Development Project in Hubei Province [2022BAA040]; Science and Technology Project of Department of Transport of Hubei Province [2022-11-4-3]; Innovation Fund of Hubei University of Technology [BSQD2019027, BSQD2019020, BSQD2016019]</t>
  </si>
  <si>
    <t>National Natural Science Foundation of China(National Natural Science Foundation of China (NSFC)); Key-Area Research and Development Program of Guangdong Province; Key Research and Development Project in Hubei Province; Science and Technology Project of Department of Transport of Hubei Province; Innovation Fund of Hubei University of Technology</t>
  </si>
  <si>
    <t>FUNDING STATEMENT This work is supported by the National Natural Science Foundation of China, under grant No.61772180, the Key-Area Research and Development Program of Guangdong Province 2020B1111420002, the Key Research and Development Project in Hubei Province 2022BAA040, the Science and Technology Project of Department of Transport of Hubei Province 2022-11-4-3, and the Innovation Fund of Hubei University of Technology. BSQD2019027, BSQD2019020, and BSQD2016019.</t>
  </si>
  <si>
    <t>IGI GLOBAL</t>
  </si>
  <si>
    <t>HERSHEY</t>
  </si>
  <si>
    <t>701 E CHOCOLATE AVE, STE 200, HERSHEY, PA 17033-1240 USA</t>
  </si>
  <si>
    <t>1548-3924</t>
  </si>
  <si>
    <t>1548-3932</t>
  </si>
  <si>
    <t>INT J DATA WAREHOUS</t>
  </si>
  <si>
    <t>Int. J. Data Warehous. Min.</t>
  </si>
  <si>
    <t>O5OW8</t>
  </si>
  <si>
    <t>WOS:001044312200001</t>
  </si>
  <si>
    <t>Song, JJ; He, HW; Lv, Z; Su, CH; Xu, GQ; Wang, W</t>
  </si>
  <si>
    <t>Liu, JK; Huang, X</t>
  </si>
  <si>
    <t>Song, Jingjing; He, Haiwu; Lv, Zhuo; Su, Chunhua; Xu, Guangquan; Wang, Wei</t>
  </si>
  <si>
    <t>NETWORK AND SYSTEM SECURITY, NSS 2019</t>
  </si>
  <si>
    <t>Lecture Notes in Computer Science</t>
  </si>
  <si>
    <t>13th International Conference on Network and System Security (NSS)</t>
  </si>
  <si>
    <t>DEC 15-18, 2019</t>
  </si>
  <si>
    <t>Sapporo, JAPAN</t>
  </si>
  <si>
    <t>Blockchain; Smart contracts; Vulnerability detection</t>
  </si>
  <si>
    <t>AUDIT DATA STREAMS; APPS</t>
  </si>
  <si>
    <t>Smart contracts are decentralized applications running on the blockchain to meet various practical scenario demands. The increasing number of security events regarding smart contracts have led to huge pecuniary losses and destroyed the ecological stability of contract layer on the blockchain. Faced with the increasing quantity of contracts, it is an emerging issue to effectively and efficiently detect vulnerabilities in smart contracts. Existing methods of detecting vulnerabilities in smart contracts like Oyente mainly employ symbolic execution. This method is very time-consuming, as the symbolic execution requires the exploration of all executable paths in a contract. In this work, we propose an efficient model for the detection of vulnerabilities in Ethereum smart contracts with machine learning techniques. The model is able to effectively and fast detect vulnerabilities based on the patterns learned from training samples. Our model is evaluated on 49502 real-world smart contracts and the results verify its effectiveness and efficiency.</t>
  </si>
  <si>
    <t>[Song, Jingjing; Wang, Wei] Beijing Jiaotong Univ, Beijing Key Lab Secur &amp; Privacy Intelligent Trans, Beijing 100044, Peoples R China; [Song, Jingjing; Wang, Wei] Beijing Jiaotong Univ, Sch Comp &amp; Informat Technol, Beijing 100044, Peoples R China; [He, Haiwu] Qilu Univ Technol, Shandong Comp Sci Ctr Natl Supercomp Ctr Jinan, Shandong Prov Key Lab Comp Networks, Natl Supercomp Ctr Jinan,Shandong Acad Sci, Jinan, Peoples R China; [He, Haiwu] iExec Blockchain Tech, Lyon, France; [Lv, Zhuo] State Grid Henan Elect Power Res Inst, Zhengzhou 450052, Peoples R China; [Su, Chunhua] Univ Aizu, Aizu Wakamatsu, Fukushima, Japan; [Xu, Guangquan] Tianjin Univ, Tianjin 300350, Peoples R China; [Wang, Wei] King Abdullah Univ Sci &amp; Technol KAUST, Div Comp Elect &amp; Math Sci &amp; Engn CEMSE, Thuwal 239556900, Saudi Arabia</t>
  </si>
  <si>
    <t>Beijing Jiaotong University; Beijing Jiaotong University; Qilu University of Technology; State Grid Corporation of China; University of Aizu; Tianjin University; King Abdullah University of Science &amp; Technology</t>
  </si>
  <si>
    <t>He, HW (corresponding author), Qilu Univ Technol, Shandong Comp Sci Ctr Natl Supercomp Ctr Jinan, Shandong Prov Key Lab Comp Networks, Natl Supercomp Ctr Jinan,Shandong Acad Sci, Jinan, Peoples R China.;He, HW (corresponding author), iExec Blockchain Tech, Lyon, France.</t>
  </si>
  <si>
    <t>17120479@bjtu.edu.cn; hehw@sdas.org; zhuanzhuan2325@sina.com; chsu@u-aizu.ac.jp; losin@tju.edu.cn; wangwei1@bjtu.edu.cn</t>
  </si>
  <si>
    <t>Song, Jing/HRC-8045-2023</t>
  </si>
  <si>
    <t>Song, Jing/0000-0003-0828-061X; WANG, WEI/0000-0002-5974-1589</t>
  </si>
  <si>
    <t>Natural Science Foundation of China [U1736114]</t>
  </si>
  <si>
    <t>Natural Science Foundation of China(National Natural Science Foundation of China (NSFC))</t>
  </si>
  <si>
    <t>The work reported in this paper was supported in part by Natural Science Foundation of China, under Grant U1736114.</t>
  </si>
  <si>
    <t>SPRINGER INTERNATIONAL PUBLISHING AG</t>
  </si>
  <si>
    <t>CHAM</t>
  </si>
  <si>
    <t>GEWERBESTRASSE 11, CHAM, CH-6330, SWITZERLAND</t>
  </si>
  <si>
    <t>0302-9743</t>
  </si>
  <si>
    <t>1611-3349</t>
  </si>
  <si>
    <t>978-3-030-36938-5; 978-3-030-36937-8</t>
  </si>
  <si>
    <t>LECT NOTES COMPUT SC</t>
  </si>
  <si>
    <t>Computer Science, Information Systems; Computer Science, Theory &amp; Methods; Mathematics, Applied</t>
  </si>
  <si>
    <t>Computer Science; Mathematics</t>
  </si>
  <si>
    <t>BS4ZQ</t>
  </si>
  <si>
    <t>WOS:000724601900026</t>
  </si>
  <si>
    <t>Zeng, QR; He, JH; Zhao, GS; Li, SY; Yang, JJ; Tang, H; Luo, HY</t>
  </si>
  <si>
    <t>Leong, HV; Sarvestani, SS; Teranishi, Y; Cuzzocrea, A; Kashiwazaki, H; Towey, D; Yang, JJ; Shahriar, H</t>
  </si>
  <si>
    <t>Zeng, Qingren; He, Jiahao; Zhao, Gansen; Li, Shuangyin; Yang, Jingji; Tang, Hua; Luo, Haoyu</t>
  </si>
  <si>
    <t>2022 IEEE 46TH ANNUAL COMPUTERS, SOFTWARE, AND APPLICATIONS CONFERENCE (COMPSAC 2022)</t>
  </si>
  <si>
    <t>46th Annual IEEE-Computer-Society International Computers, Software, and Applications Conference (COMPSAC) - Computers, Software, and Applications in an Uncertain World</t>
  </si>
  <si>
    <t>JUN 27-JUL 01, 2022</t>
  </si>
  <si>
    <t>ELECTR NETWORK</t>
  </si>
  <si>
    <t>IEEE,IEEE Comp Soc</t>
  </si>
  <si>
    <t>Ethereum smart contract; vulnerability detection; EVM instruction; deep learning</t>
  </si>
  <si>
    <t>[Zeng, Qingren; Zhao, Gansen; Li, Shuangyin; Yang, Jingji; Tang, Hua; Luo, Haoyu] South China Normal Univ, Sch Comp Sci, Guangzhou, Peoples R China; [Zeng, Qingren; Zhao, Gansen; Li, Shuangyin; Yang, Jingji; Tang, Hua; Luo, Haoyu] Key Lab Cloud Secur &amp; Assessment Technol Guangzho, Guangzhou, Peoples R China; [He, Jiahao] WeBank Co Ltd, Block A Bldg 7 Shenzhenwan Keji Eco Pk, Shenzhen, Peoples R China</t>
  </si>
  <si>
    <t>South China Normal University</t>
  </si>
  <si>
    <t>Zhao, GS (corresponding author), South China Normal Univ, Sch Comp Sci, Guangzhou, Peoples R China.;Zhao, GS (corresponding author), Key Lab Cloud Secur &amp; Assessment Technol Guangzho, Guangzhou, Peoples R China.</t>
  </si>
  <si>
    <t>qingrenzeng@m.scnu.deu.cn; gzhao@m.scnu.edu.cn</t>
  </si>
  <si>
    <t>he, jiahao/HLQ-0828-2023</t>
  </si>
  <si>
    <t>he, jiahao/0000-0002-6837-2682</t>
  </si>
  <si>
    <t>National Key-Area Research and Development Program of China [2018YFB1404402]; Key-Area Research and Development Program of Guangdong Province [2019B010137003]; National Social Science Foundation [19ZDA041]; VeChain Foundation [SCNU2018-01]</t>
  </si>
  <si>
    <t>National Key-Area Research and Development Program of China; Key-Area Research and Development Program of Guangdong Province; National Social Science Foundation; VeChain Foundation</t>
  </si>
  <si>
    <t>This work is supported by the National Key-Area Research and Development Program of China (2018YFB1404402), Key-Area Research and Development Program of Guangdong Province(No.2019B010137003), National Social Science Foundation Major Project (19ZDA041), VeChain Foundation (No.SCNU2018-01).</t>
  </si>
  <si>
    <t>Computer Science, Interdisciplinary Applications; Computer Science, Software Engineering</t>
  </si>
  <si>
    <t>BT8XQ</t>
  </si>
  <si>
    <t>WOS:000855983300269</t>
  </si>
  <si>
    <t>Shakya, S; Mukherjee, A; Halder, R; Maiti, A; Chaturvedi, A</t>
  </si>
  <si>
    <t>IEEE Comp Soc</t>
  </si>
  <si>
    <t>Shakya, Supriya; Mukherjee, Arnab; Halder, Raju; Maiti, Abyayananda; Chaturvedi, Amrita</t>
  </si>
  <si>
    <t>2022 IEEE INTERNATIONAL CONFERENCE ON BLOCKCHAIN (BLOCKCHAIN 2022)</t>
  </si>
  <si>
    <t>5th IEEE International Conference on Blockchain (Blockchain)</t>
  </si>
  <si>
    <t>AUG 22-25, 2022</t>
  </si>
  <si>
    <t>Espoo, FINLAND</t>
  </si>
  <si>
    <t>IEEE,IEEE Comp Soc,IEEE Tech Comm Scalable Comp,IEEE Technol &amp; Engn Management Soc</t>
  </si>
  <si>
    <t>Blockchain; Smart Contract; Solidity; Vulnerability; Machine Learning</t>
  </si>
  <si>
    <t>[Shakya, Supriya; Halder, Raju; Maiti, Abyayananda] Indian Inst Technol Patna, Patna, Bihar, India; [Mukherjee, Arnab] RCC Inst Informat Technol, Kolkata, India; [Chaturvedi, Amrita] Indian Inst Technol BHU, Varanasi, Uttar Pradesh, India</t>
  </si>
  <si>
    <t>Indian Institute of Technology (IIT) - Patna; Indian Institute of Technology System (IIT System); RCC Institute of Information Technology (RCCIIT); Indian Institute of Technology System (IIT System); Indian Institute of Technology BHU Varanasi (IIT BHU Varanasi)</t>
  </si>
  <si>
    <t>Shakya, S (corresponding author), Indian Inst Technol Patna, Patna, Bihar, India.</t>
  </si>
  <si>
    <t>supriya_1921cs31@iitp.ac.in; mukherjeearnab911@gmail.com; halder@iitp.ac.in; abyaym@iitp.ac.in; amrita.cse@iitbhu.ac.in</t>
  </si>
  <si>
    <t>Chaturvedi, Amrita/D-7823-2017</t>
  </si>
  <si>
    <t>Halder, Raju/0000-0002-8873-8258</t>
  </si>
  <si>
    <t>10662 LOS VAQUEROS CIRCLE, PO BOX 3014, LOS ALAMITOS, CA 90720-1264 USA</t>
  </si>
  <si>
    <t>Computer Science, Information Systems; Computer Science, Interdisciplinary Applications; Computer Science, Theory &amp; Methods</t>
  </si>
  <si>
    <t>BT9WZ</t>
  </si>
  <si>
    <t>WOS:000865770500005</t>
  </si>
  <si>
    <t>Zhang, LJ; Wang, JL; Wang, WZ; Jin, ZL; Su, YS; Chen, HL</t>
  </si>
  <si>
    <t>Zhang, Lejun; Wang, Jinlong; Wang, Weizheng; Jin, Zilong; Su, Yansen; Chen, Huiling</t>
  </si>
  <si>
    <t>COMPUTER NETWORKS</t>
  </si>
  <si>
    <t>Blockchain; Smart contract; Vulnerability detection; Machine learning; Multi-objective</t>
  </si>
  <si>
    <t>Blockchains have been booming in recent years. As a decentralized system architecture, smart contracts give blockchains a user-defined logic. A smart contract is an executable program that can automatically carry out transactions on the Ethereum blockchain. However, some security issues in smart contracts are difficult to fix, and smart contracts also lack quality assessment standards. Therefore, this study proposes a Multiple-Objective Detection Neural Network (MODNN), a more scalable smart contract vulnerability detection tool. MODNN can validate 12 types of vulnerabilities, including 10 recognized threats, and identify more unknown types without the need for specialist or predefined knowledge through implicit features and Multi-Objective detection (MOD) algorithms. It supports the parallel detection of multiple vulnerabilities and has high scalability, eliminating the need to train separate models for each type of vulnerability and reducing significant time and labor costs. This paper also developed a data processing tool called Smart Contract-Crawler (SCC) to address the lack of smart contract vulnerability datasets. MODNN was evaluated using more than 18,000 smart contracts from Ethereum. Experiments showed that MODNN could achieve an average F1 Score of 94.8%, the current highest compared to several standard machine learning (ML) classification models.</t>
  </si>
  <si>
    <t>[Zhang, Lejun] Guangzhou Univ, Cyberspace Inst Adv Technol, Guangzhou 510006, Peoples R China; [Zhang, Lejun; Wang, Jinlong] Yangzhou Univ, Coll Informat Engn, Yangzhou 225127, Peoples R China; [Zhang, Lejun] Minist Educ, Res &amp; Dev Ctr E learning, Beijing 100039, Peoples R China; [Wang, Weizheng] City Univ Hong Kong, Comp Sci Dept, Hong Kong, Peoples R China; [Jin, Zilong] Nanjing Univ Informat Sci &amp; Technol, Sch Comp &amp; Software, 21004, Nanjing, Peoples R China; [Su, Yansen] Anhui Univ, Sch Comp Sci &amp; Technol, Key Lab Intelligent Comp &amp; Signal Proc, Minist Educ, Hefei 230601, Peoples R China; [Chen, Huiling] Wenzhou Univ, Dept Comp Sci &amp; Artificial Intelligence, Wenzhou 325035, Peoples R China</t>
  </si>
  <si>
    <t>Guangzhou University; Yangzhou University; City University of Hong Kong; Nanjing University of Information Science &amp; Technology; Anhui University; Wenzhou University</t>
  </si>
  <si>
    <t>Zhang, LJ (corresponding author), Yangzhou Univ, Coll Informat Engn, Yangzhou 225127, Peoples R China.;Chen, HL (corresponding author), Wenzhou Univ, Dept Comp Sci &amp; Artificial Intelligence, Wenzhou 325035, Peoples R China.</t>
  </si>
  <si>
    <t>zhanglejun@yzu.edu.cn; chenhuiling_jsj@wzu.edu.cn</t>
  </si>
  <si>
    <t>Chen, Huiling/N-8510-2019; zhang, lejun/IST-9774-2023</t>
  </si>
  <si>
    <t>Chen, Huiling/0000-0002-7714-9693; zhang, lejun/0000-0002-3458-7431</t>
  </si>
  <si>
    <t>National Key Research and Development Program of China [2021YFE0102100]; National Natural Science Foundation of China [62172353]; Future Network Scientific Research Fund, China [FNSRFP-2021-YB-48]; Science and Technology Program of Yangzhou City, China [YZU202003]; Six Talent Peaks Project in Jiangsu Province, China [XYDXX-108]</t>
  </si>
  <si>
    <t>National Key Research and Development Program of China; National Natural Science Foundation of China(National Natural Science Foundation of China (NSFC)); Future Network Scientific Research Fund, China; Science and Technology Program of Yangzhou City, China; Six Talent Peaks Project in Jiangsu Province, China</t>
  </si>
  <si>
    <t>The authors would like to thank the reviewers for their detailed reviews and constructive comments, which have helped improve the quality of this paper. This work is sponsored by the National Key Research and Development Program of China No. 2021YFE0102100. The National Natural Science Foundation of China under grant number No. 62172353. Future Network Scientific Research Fund, China Project No. FNSRFP-2021-YB-48. Science and Technology Program of Yangzhou City, China No. YZU202003 and Six Talent Peaks Project in Jiangsu Province, China No. XYDXX-108.</t>
  </si>
  <si>
    <t>1389-1286</t>
  </si>
  <si>
    <t>1872-7069</t>
  </si>
  <si>
    <t>COMPUT NETW</t>
  </si>
  <si>
    <t>Comput. Netw.</t>
  </si>
  <si>
    <t>NOV 9</t>
  </si>
  <si>
    <t>AUG 2022</t>
  </si>
  <si>
    <t>Computer Science, Hardware &amp; Architecture; Computer Science, Information Systems; Engineering, Electrical &amp; Electronic; Telecommunications</t>
  </si>
  <si>
    <t>5K5UY</t>
  </si>
  <si>
    <t>WOS:000869792900010</t>
  </si>
  <si>
    <t>Colin, LSH; Mohan, PM; Pan, J; Keong, PLK</t>
  </si>
  <si>
    <t>Colin, Lee Song Haw; Mohan, Purnima Murali; Pan, Jonathan; Keong, Peter Loh Kok</t>
  </si>
  <si>
    <t>Blockchain; ethereum; machine learning; multi-layer perceptron; real-time smart contracts; solidity smart contracts; vulnerability analysis and detection; code analysis; software testing</t>
  </si>
  <si>
    <t>[Colin, Lee Song Haw; Mohan, Purnima Murali; Keong, Peter Loh Kok] Singapore Inst Technol, Infocomm Technol Cluster, Singapore 138683, Singapore; [Pan, Jonathan] Home Team Sci &amp; Technol Agcy, Disrupt Technol Off, Singapore 138507, Singapore</t>
  </si>
  <si>
    <t>Singapore Institute of Technology</t>
  </si>
  <si>
    <t>Mohan, PM (corresponding author), Singapore Inst Technol, Infocomm Technol Cluster, Singapore 138683, Singapore.</t>
  </si>
  <si>
    <t>purnima.mohan@singaporetech.edu.sg</t>
  </si>
  <si>
    <t>Loh, Peter/0000-0002-5785-079X</t>
  </si>
  <si>
    <t>Singapore Ministry of Education (MoE) Grant, Singapore Institute of Technology (SIT)</t>
  </si>
  <si>
    <t>No Statement Available</t>
  </si>
  <si>
    <t>IB8X5</t>
  </si>
  <si>
    <t>WOS:001163965500001</t>
  </si>
  <si>
    <t>Nguyen, HH; Nguyen, NM; Xie, CY; Ahmadi, Z; Kudendo, D; Doan, TN; Jiang, LX</t>
  </si>
  <si>
    <t>Nguyen, Hoang H.; Nhat-Minh Nguyen; Xie, Chunyao; Ahmadi, Zahra; Kudendo, Daniel; Thanh-Nam Doan; Jiang, Lingxiao</t>
  </si>
  <si>
    <t>2023 IEEE/ACM 20TH INTERNATIONAL CONFERENCE ON MINING SOFTWARE REPOSITORIES, MSR</t>
  </si>
  <si>
    <t>IEEE International Working Conference on Mining Software Repositories</t>
  </si>
  <si>
    <t>IEEE/ACM 20th International Conference on Mining Software Repositories (MSR)</t>
  </si>
  <si>
    <t>MAY 15-16, 2023</t>
  </si>
  <si>
    <t>Melbourne, AUSTRALIA</t>
  </si>
  <si>
    <t>IEEE,Assoc Comp Machinery,IEEE Comp Soc,IEEE Tech Council Software Engn,ACM Special Interest Grp Software Engn,GitHub,Huawei Canada</t>
  </si>
  <si>
    <t>vulnerability detection; smart contracts; source code; bytecode; heterogeneous graph learning; graph transformer</t>
  </si>
  <si>
    <t>Smart contracts in blockchains have been increasingly used for high-value business applications. It is essential to check smart contracts' reliability before and after deployment. Although various program analysis and deep learning techniques have been proposed to detect vulnerabilities in either Ethereum smart contract source code or bytecode, their detection accuracy and scalability are still limited. This paper presents a novel framework named MANDO-HGT for detecting smart contract vulnerabilities. Given Ethereum smart contracts, either in source code or bytecode form, and vulnerable or clean, MANDOHGT custom-builds heterogeneous contract graphs (HCGs) to represent control-flow and/or function-call information of the code. It then adapts heterogeneous graph transformers (HGTs) with customized meta relations for graph nodes and edges to learn their embeddings and train classifiers for detecting various vulnerability types in the nodes and graphs of the contracts more accurately. We have collected more than 55K Ethereum smart contracts from various data sources and verified the labels for 423 buggy and 2,742 clean contracts to evaluate MANDO-HGT. Our empirical results show that MANDO-HGT can significantly improve the detection accuracy of other stateof-the-art vulnerability detection techniques that are based on either machine learning or conventional analysis techniques. The accuracy improvements in terms of F1-score range from 0.7% to more than 76% at either the coarse-grained contract level or the fine-grained line level for various vulnerability types in either source code or bytecode. Our method is general and can be retrained easily for different vulnerability types without the need for manually defined vulnerability patterns.</t>
  </si>
  <si>
    <t>[Nguyen, Hoang H.; Xie, Chunyao; Ahmadi, Zahra; Kudendo, Daniel] Leibniz Univ Hannover, Res Ctr L3S, Hannover, Germany; [Nhat-Minh Nguyen; Jiang, Lingxiao] Singapore Management Univ, Singapore, Singapore</t>
  </si>
  <si>
    <t>Leibniz University Hannover; Singapore Management University</t>
  </si>
  <si>
    <t>Nguyen, HH (corresponding author), Leibniz Univ Hannover, Res Ctr L3S, Hannover, Germany.</t>
  </si>
  <si>
    <t>ehoang@l3s.de; nmnguyen@smu.edu.sg; xie@l3s.de; ahmadi@l3s.de; kudenko@l3s.de; me@tndoan.com; lxjiang@smu.edu.sg</t>
  </si>
  <si>
    <t>Jiang, Lingxiao/E-8553-2012</t>
  </si>
  <si>
    <t>Jiang, Lingxiao/0000-0002-4336-8548; Nguyen, Hoang H./0000-0003-0611-4634; Ahmadi, Zahra/0000-0003-1110-4756</t>
  </si>
  <si>
    <t>European Union [833635, 2019-2022]; Singapore Ministry of Education (MOE) Academic Research Fund (AcRF) Tier 1 grant; Lee Kong Chian Fellowship</t>
  </si>
  <si>
    <t>European Union(European Union (EU)); Singapore Ministry of Education (MOE) Academic Research Fund (AcRF) Tier 1 grant(Ministry of Education, Singapore); Lee Kong Chian Fellowship</t>
  </si>
  <si>
    <t>This work was supported by the European Union's Horizon 2020 research and innovation program under grant agreement No. 833635 (project ROXANNE: Real-time network, text, and speaker analytics for combating organized crime, 2019-2022) and by the Singapore Ministry of Education (MOE) Academic Research Fund (AcRF) Tier 1 grant and the Lee Kong Chian Fellowship. Any opinions, findings and conclusions, or recommendations expressed in this material are those of the authors and do not reflect the views of any of the grantors. We also thank all the anonymous reviewers for their insightful feedback on our paper.</t>
  </si>
  <si>
    <t>2160-1852</t>
  </si>
  <si>
    <t>IEEE WORK CONF MIN S</t>
  </si>
  <si>
    <t>Computer Science, Software Engineering; Computer Science, Theory &amp; Methods</t>
  </si>
  <si>
    <t>BV4JN</t>
  </si>
  <si>
    <t>Green Published</t>
  </si>
  <si>
    <t>WOS:001032697200038</t>
  </si>
  <si>
    <t>Xing, CP; Chen, ZR; Chen, LX; Guo, XJ; Zheng, ZB; Li, J</t>
  </si>
  <si>
    <t>Xing, Cipai; Chen, Zhuorong; Chen, Lexin; Guo, Xiaojie; Zheng, Zibin; Li, Jin</t>
  </si>
  <si>
    <t>WIRELESS NETWORKS</t>
  </si>
  <si>
    <t>Article; Early Access</t>
  </si>
  <si>
    <t>Smart contract; Slice matrix; Vulnerability; Multi-label classification; Ethereum</t>
  </si>
  <si>
    <t>The smart contracts deployed in Ethereum carry huge amounts of virtual coins. However, there are vulnerabilities in some of these smart contracts, which makes them vulnerable to malicious attacks. Due to the characteristics of blockchain, such vulnerable contracts are difficult to be revoked. In order to prevent vulnerable contracts, it is very important to detect the loopholes in these contracts before their deployment. In this paper, we focus on three vulnerabilities of smart contract:has_short_address,has_flowsandis_greedy. For the three kinds of vulnerabilities, we propose slicing matrix, a new method to extract vulnerability feature, and construct three vulnerability detection models for comparison. The experimental results show that the detection accuracy based on neural network and slice matrix is better than that based on neural network and opcode features. In other words, slice matrix can improve the accuracy of vulnerable contract detection. Among our three detection models, the model based on random forest and opcode features performs best.</t>
  </si>
  <si>
    <t>[Xing, Cipai; Chen, Zhuorong; Chen, Lexin; Li, Jin] Guangzhou Univ, Coll Comp Sci &amp; Network Engn, Guangzhou, Peoples R China; [Guo, Xiaojie] Nankai Univ, Coll Comp Sci, Tianjin, Peoples R China; [Zheng, Zibin] Sun Yat Sen Univ, Sch Data &amp; Comp Sci, Guangzhou, Peoples R China</t>
  </si>
  <si>
    <t>Guangzhou University; Nankai University; Sun Yat Sen University</t>
  </si>
  <si>
    <t>Li, J (corresponding author), Guangzhou Univ, Coll Comp Sci &amp; Network Engn, Guangzhou, Peoples R China.</t>
  </si>
  <si>
    <t>lijin@gzhu.edu.cn</t>
  </si>
  <si>
    <t>Zheng, Zibin/E-3024-2014</t>
  </si>
  <si>
    <t>Zheng, Zibin/0000-0002-7878-4330</t>
  </si>
  <si>
    <t>1022-0038</t>
  </si>
  <si>
    <t>1572-8196</t>
  </si>
  <si>
    <t>WIREL NETW</t>
  </si>
  <si>
    <t>Wirel. Netw.</t>
  </si>
  <si>
    <t>2020 JUL 8</t>
  </si>
  <si>
    <t>JUL 2020</t>
  </si>
  <si>
    <t>MH2BY</t>
  </si>
  <si>
    <t>WOS:000546538400002</t>
  </si>
  <si>
    <t>Jain, VK; Tripathi, M</t>
  </si>
  <si>
    <t>Jain, Vikas Kumar; Tripathi, Meenakshi</t>
  </si>
  <si>
    <t>INTERNATIONAL JOURNAL OF INFORMATION SECURITY</t>
  </si>
  <si>
    <t>Blockchain; Deep learning; Smart contract; Vulnerability detection</t>
  </si>
  <si>
    <t>Smart contracts are utilized widely in developing safe, secure, and efficient decentralized applications. Smart contracts hold a significant amount of cryptocurrencies, and upgrading or changing them after deployment on the blockchain is difficult. Therefore, it is essential to analyze the integrity of contracts to design secure contracts before deploying them. As a result, the effective detection of various class vulnerabilities in smart contracts is a significant concern. While human specialists are still necessary for vulnerability detection methods that utilize machine learning and deep learning, these approaches often miss numerous vulnerabilities, leading to a significant false-negative rate. This research proposes a two-step hierarchical model using deep learning techniques that significantly improve the feature extraction mechanism for Ethereum smart contracts to circumvent these limitations. The first step is to determine the relationship between opcodes using a transformer for extracting the internal features of contracts to strengthen the contextual information. Then, a Bi-GRU is employed to aggregate forward and backward sequential information for long-term reliance, including vulnerable code. In the second step, the Text-CNN and spatial attention extract the local features to emphasize the significant semantics. Experiments conducted on 49,552 real-world smart contracts have demonstrated that the proposed method is more effective than state-of-the-art methods. Extensive ablation experiments are carried out to additional illustrate the framework design option's efficacy.</t>
  </si>
  <si>
    <t>[Jain, Vikas Kumar; Tripathi, Meenakshi] Malaviya Natl Inst Technol, Dept Comp Sci &amp; Engn, Jaipur 302017, Rajasthan, India</t>
  </si>
  <si>
    <t>National Institute of Technology (NIT System); Malaviya National Institute of Technology Jaipur</t>
  </si>
  <si>
    <t>Jain, VK (corresponding author), Malaviya Natl Inst Technol, Dept Comp Sci &amp; Engn, Jaipur 302017, Rajasthan, India.</t>
  </si>
  <si>
    <t>2018rcp9154@mnit.ac.in; mtripathi.cse@mnit.ac.in</t>
  </si>
  <si>
    <t>ONE NEW YORK PLAZA, SUITE 4600, NEW YORK, NY, UNITED STATES</t>
  </si>
  <si>
    <t>1615-5262</t>
  </si>
  <si>
    <t>1615-5270</t>
  </si>
  <si>
    <t>INT J INF SECUR</t>
  </si>
  <si>
    <t>Int. J. Inf. Secur.</t>
  </si>
  <si>
    <t>FEB</t>
  </si>
  <si>
    <t>SEP 2023</t>
  </si>
  <si>
    <t>Computer Science, Information Systems; Computer Science, Software Engineering; Computer Science, Theory &amp; Methods</t>
  </si>
  <si>
    <t>FQ4O8</t>
  </si>
  <si>
    <t>WOS:001070592500001</t>
  </si>
  <si>
    <t>Zhou, QH; Zheng, K; Zhang, K; Hou, L; Wang, XB</t>
  </si>
  <si>
    <t>Zhou, Qihao; Zheng, Kan; Zhang, Kuan; Hou, Lu; Wang, Xianbin</t>
  </si>
  <si>
    <t>IEEE INTERNET OF THINGS JOURNAL</t>
  </si>
  <si>
    <t>Blockchain; Internet of Things (IoT); machine learning (ML); smart contract; vulnerability analysis</t>
  </si>
  <si>
    <t>NEURAL-NETWORKS; INTERNET</t>
  </si>
  <si>
    <t>[Zhou, Qihao; Hou, Lu] Beijing Univ Posts &amp; Telecommun, Intelligent Comp &amp; Commun Lab, Key Lab Universal Wireless Commun, Wireless Signal Proc &amp; Networks Lab,Minist Educ, Beijing 100876, Peoples R China; [Zheng, Kan] Ningbo Univ, Coll Elect Engn &amp; Comp Sci, Ningbo 315211, Zhejiang, Peoples R China; [Zheng, Kan] Univ Nebraska Lincoln, Dept Elect &amp; Comp Engn, Omaha, NE 68182 USA; [Wang, Xianbin] Western Univ, Dept Elect &amp; Comp Engn, London, ON N6A 5B9, Canada</t>
  </si>
  <si>
    <t>Beijing University of Posts &amp; Telecommunications; Ningbo University; University of Nebraska System; University of Nebraska Lincoln; Western University (University of Western Ontario)</t>
  </si>
  <si>
    <t>Zheng, K (corresponding author), Ningbo Univ, Coll Elect Engn &amp; Comp Sci, Ningbo 315211, Zhejiang, Peoples R China.</t>
  </si>
  <si>
    <t>zqh@bupt.edu.cn; kzheng@ieee.org; kuan.zhang@unl.edu; houlu8674@bupt.edu.cn; xianbin.wang@uwo.ca</t>
  </si>
  <si>
    <t>Wang, Xianbin/AAY-3303-2020; ZHENG, KAN/KHU-7684-2024</t>
  </si>
  <si>
    <t>Wang, Xianbin/0000-0003-4890-0748; ZHENG, KAN/0000-0002-8531-6762; Hou, Lu/0000-0003-3085-9353; Zhou, Qihao/0000-0002-1839-1439</t>
  </si>
  <si>
    <t>National Natural Science Foundation of China (NSFC) [61731004]</t>
  </si>
  <si>
    <t>National Natural Science Foundation of China (NSFC)(National Natural Science Foundation of China (NSFC))</t>
  </si>
  <si>
    <t>This work was supported by the National Natural Science Foundation of China (NSFC) under Grant 61731004.</t>
  </si>
  <si>
    <t>IEEE INTERNET THINGS</t>
  </si>
  <si>
    <t>IEEE Internet Things J.</t>
  </si>
  <si>
    <t>DEC 15</t>
  </si>
  <si>
    <t>6W5TW</t>
  </si>
  <si>
    <t>WOS:000895792600009</t>
  </si>
  <si>
    <t>Xu, YJ; Hu, GR; You, L; Cao, CT</t>
  </si>
  <si>
    <t>Xu, Yingjie; Hu, Gengran; You, Lin; Cao, Chengtang</t>
  </si>
  <si>
    <t>SECURITY AND COMMUNICATION NETWORKS</t>
  </si>
  <si>
    <t>In recent years, a lot of vulnerabilities of smart contracts have been found. Hackers used these vulnerabilities to attack the corresponding contracts developed in the blockchain system such as Ethereum, and it has caused lots of economic losses. Therefore, it is very important to find out the potential problems of the smart contracts and develop more secure smart contracts. As blockchain security events have raised more important issues, more and more smart contract security analysis methods have been developed. Most of these methods are based on traditional static analysis or dynamic analysis methods. There are only a few methods that use emerging technologies, such as machine learning. Some models that use machine learning to detect smart contract vulnerabilities cost much time in extracting features manually. In this paper, we introduce a novel machine learning-based analysis model by introducing the shared child nodes for smart contract vulnerabilities. We build the Abstract-Syntax-Tree (AST) for smart contracts with some vulnerabilities from two data sets including SmartBugs and SolidiFI-benchmark. Then, we build the Abstract-Syntax-Tree (AST) of the labeled smart contract for data sets named Smartbugs-wilds. Next, we get the shared child nodes from both of the ASTs to obtain the structural similarity, and then, we construct a feature vector composed of the values that measure structural similarity automatically to build our machine learning model. Finally, we get a KNN model that can predict eight types of vulnerabilities including Re-entrancy, Arithmetic, Access Control, Denial of Service, Unchecked Low Level Calls, Bad Randomness, Front Running, and Denial of Service. The accuracy, recall, and precision of our KNN model are all higher than 90%. In addition, compared with some other analysis tools including Oyente and SmartCheck, our model has higher accuracy. In addition, we spent less time for training .</t>
  </si>
  <si>
    <t>[Xu, Yingjie; Hu, Gengran; You, Lin; Cao, Chengtang] Hangzhou Dianzi Univ, Sch Cyberspace, Hangzhou, Peoples R China</t>
  </si>
  <si>
    <t>Hangzhou Dianzi University</t>
  </si>
  <si>
    <t>Hu, GR; You, L (corresponding author), Hangzhou Dianzi Univ, Sch Cyberspace, Hangzhou, Peoples R China.</t>
  </si>
  <si>
    <t>gengran.hu@gmail.com; mryoulin@gmail.com</t>
  </si>
  <si>
    <t>You, Lin/JVO-6774-2024</t>
  </si>
  <si>
    <t>Cao, Chengtang/0000-0001-6725-4986; YOU, LIN/0000-0003-2049-8961</t>
  </si>
  <si>
    <t>Key Program of the National Natural Science Foundation of China [61772166]; Natural Science Foundation of Zhejiang Province of China [LZ17F020002]</t>
  </si>
  <si>
    <t>Key Program of the National Natural Science Foundation of China(National Natural Science Foundation of China (NSFC)); Natural Science Foundation of Zhejiang Province of China(Natural Science Foundation of Zhejiang Province)</t>
  </si>
  <si>
    <t>This research was partially supported by the Key Program of the National Natural Science Foundation of China (no. 61772166) and the Natural Science Foundation of Zhejiang Province of China (no. LZ17F020002).</t>
  </si>
  <si>
    <t>WILEY-HINDAWI</t>
  </si>
  <si>
    <t>LONDON</t>
  </si>
  <si>
    <t>ADAM HOUSE, 3RD FL, 1 FITZROY SQ, LONDON, WIT 5HE, ENGLAND</t>
  </si>
  <si>
    <t>1939-0114</t>
  </si>
  <si>
    <t>1939-0122</t>
  </si>
  <si>
    <t>SECUR COMMUN NETW</t>
  </si>
  <si>
    <t>Secur. Commun. Netw.</t>
  </si>
  <si>
    <t>AUG 15</t>
  </si>
  <si>
    <t>Computer Science, Information Systems; Telecommunications</t>
  </si>
  <si>
    <t>Computer Science; Telecommunications</t>
  </si>
  <si>
    <t>UD8OM</t>
  </si>
  <si>
    <t>WOS:000687462200004</t>
  </si>
  <si>
    <t>Mughaid, A; Obeidat, I; Shdaifat, A; Alhayjna, R; AlZu'bi, S</t>
  </si>
  <si>
    <t>Quwaider, M; Awaysheh, F; Jararweh, Y</t>
  </si>
  <si>
    <t>Mughaid, Ala; Obeidat, Ibrahim; Shdaifat, Andaleeb; Alhayjna, Razan; AlZu'bi, Shadi</t>
  </si>
  <si>
    <t>2023 EIGHTH INTERNATIONAL CONFERENCE ON FOG AND MOBILE EDGE COMPUTING, FMEC</t>
  </si>
  <si>
    <t>8th IEEE International Conference on Fog and Mobile Edge Computing (FMEC)</t>
  </si>
  <si>
    <t>SEP 18-20, 2023</t>
  </si>
  <si>
    <t>Tartu, ESTONIA</t>
  </si>
  <si>
    <t>IEEE,IEEE Estonia Sect,Univ Tartuensis,Data Syst Grp</t>
  </si>
  <si>
    <t>Cyber security; Blockchain; Smart contract; Machine learning; IPFS</t>
  </si>
  <si>
    <t>Recently, the use and development of a blockchain systems such as Ethereum has increased rapidly, and many systems have relied on a third party as an intermediary between the sender and the receiver. Despite the attempts of developers to protect smart contracts, smart contracts contain many vulnerabilities that hackers resort to exploiting and using due to the attack that caused many financial and economic losses, and with the increase of errors in smart contracts, there are many tools and methods. For the analysis of smart contracts, machine learning models have appeared that facilitate their discovery instead of extracting them manually. In this paper, We have built a model that attempts to cancel the third party and we used machine learning to identify valid and invalid smart contracts. We have used several models and compared them with previous results of previous work in the same field. The result of this research was as expected of height accuracy achieved with approximately.99%.</t>
  </si>
  <si>
    <t>[Mughaid, Ala; Obeidat, Ibrahim; Shdaifat, Andaleeb; Alhayjna, Razan] Hashemite Univ, Fac prince Al Hussien bin Abdullah IT, Dept Informat Technol, POB 330127, Zarqa 13133, Jordan; [AlZu'bi, Shadi] Al Zaytoonah Univ Jordan, Comp Sci Dept, Amman, Jordan</t>
  </si>
  <si>
    <t>Hashemite University; Al-Zaytoonah University of Jordan</t>
  </si>
  <si>
    <t>Mughaid, A (corresponding author), Hashemite Univ, Fac prince Al Hussien bin Abdullah IT, Dept Informat Technol, POB 330127, Zarqa 13133, Jordan.</t>
  </si>
  <si>
    <t>ala.mughaid@hu.edu.jo; imsobeidat@hu.edu.jo; smalzubi@zuj.edu.jo</t>
  </si>
  <si>
    <t>Computer Science, Theory &amp; Methods</t>
  </si>
  <si>
    <t>BW1AL</t>
  </si>
  <si>
    <t>WOS:001103180200016</t>
  </si>
  <si>
    <t>Nguyen, HH; Nguyen, NM; Doan, HP; Ahmadi, Z; Doan, TN; Jiang, LX</t>
  </si>
  <si>
    <t>Roychoudhury, A; Cadar, C; Kim, M</t>
  </si>
  <si>
    <t>Nguyen, Hoang H.; Nhat-Minh Nguyen; Hong-Phuc Doan; Ahmadi, Zahra; Thanh-Nam Doan; Jiang, Lingxiao</t>
  </si>
  <si>
    <t>MANDO-GURU: Vulnerability Detection for Smart Contract Source Code by Heterogeneous Graph Embeddings</t>
  </si>
  <si>
    <t>PROCEEDINGS OF THE 30TH ACM JOINT MEETING EUROPEAN SOFTWARE ENGINEERING CONFERENCE AND SYMPOSIUM ON THE FOUNDATIONS OF SOFTWARE ENGINEERING, ESEC/FSE 2022</t>
  </si>
  <si>
    <t>30th ACM Joint European Software Engineering Conference / Symposium on the Foundations of Software Engineering (ESEC/FSE)</t>
  </si>
  <si>
    <t>NOV 14-18, 2022</t>
  </si>
  <si>
    <t>Singapore, SINGAPORE</t>
  </si>
  <si>
    <t>Assoc Comp Machinery,ACM SIGSOFT,Natl Univ Singapore,Sea Ltd,Amazon Web Serv,Dragon Testing,Microsoft Res,Ant Grp,Google,Meta,Naver,Huawei,Zilliqa,KAIST</t>
  </si>
  <si>
    <t>heterogeneous graphs; graph neural networks; vulnerability detection; smart contracts; Ethereum blockchain</t>
  </si>
  <si>
    <t>Smart contracts are increasingly used with blockchain systems for high-value applications. It is highly desired to ensure the quality of smart contract source code before they are deployed. This paper proposes a new deep learning-based tool, MANDO-GURU, that aims to accurately detect vulnerabilities in smart contracts at both coarse-grained contract-level and fine-grained line-level. Using a combination of control-flow graphs and call graphs of Solidity code, we design new heterogeneous graph attention neural networks to encode more structural and potentially semantic relations among different types of nodes and edges of such graphs and use the encoded embeddings of the graphs and nodes to detect vulnerabilities. Our validation of real-world smart contract datasets shows that MANDO-GURU can significantly improve many other vulnerability detection techniques by up to 24% in terms of the F1-score at the contract level, depending on vulnerability types. It is the first learning-based tool for Ethereum smart contracts that identify vulnerabilities at the line level and significantly improves the traditional code analysis-based techniques by up to 63.4%. Our tool is publicly available at https://github.com/MANDO- Project/ge-sc-machine. A test version is currently deployed at http://mandoguru.com, and a demo video of our tool is available at http://mandoguru.com/demo-video.</t>
  </si>
  <si>
    <t>[Nguyen, Hoang H.; Ahmadi, Zahra] Leibniz Univ Hannover, L3S Res Ctr, Hannover, Germany; [Nhat-Minh Nguyen; Jiang, Lingxiao] Singapore Management Univ, Singapore, Singapore; [Hong-Phuc Doan] Hanoi Univ Sci &amp; Technol, Hanoi, Vietnam</t>
  </si>
  <si>
    <t>Leibniz University Hannover; Singapore Management University; Hanoi University of Science &amp; Technology (HUST)</t>
  </si>
  <si>
    <t>Nguyen, HH (corresponding author), Leibniz Univ Hannover, L3S Res Ctr, Hannover, Germany.</t>
  </si>
  <si>
    <t>ehoang@l3s.de; nmnguyen@smu.edu.sg; phuc.dh194647@sis.hust.edu.vn; ahmadi@l3s.de; me@tndoan.com; lxjiang@smu.edu.sg</t>
  </si>
  <si>
    <t>Jiang, Lingxiao/0000-0002-4336-8548; Ahmadi, Zahra/0000-0003-1110-4756; Nguyen, Hoang H./0000-0003-0611-4634</t>
  </si>
  <si>
    <t>European Union [833635]; Singapore Ministry of Education (MOE) Academic Research Fund (AcRF) Tier 1 grant</t>
  </si>
  <si>
    <t>European Union(European Union (EU)); Singapore Ministry of Education (MOE) Academic Research Fund (AcRF) Tier 1 grant(Ministry of Education, Singapore)</t>
  </si>
  <si>
    <t>This work was supported by the European Union's Horizon 2020 research and innovation program under grant agreement No. 833635 (project ROXANNE: Real-time network, text, and speaker analytics for combating organized crime, 2019-2022) and by the Singapore Ministry of Education (MOE) Academic Research Fund (AcRF) Tier 1 grant.</t>
  </si>
  <si>
    <t>978-1-4503-9413-0</t>
  </si>
  <si>
    <t>BW2LL</t>
  </si>
  <si>
    <t>WOS:001118262900162</t>
  </si>
  <si>
    <t>Jiang, ZG; Zheng, ZB; Chen, K; Luo, XP; Tang, XW; Li, Y</t>
  </si>
  <si>
    <t>Jiang, Zigui; Zheng, Zibin; Chen, Kai; Luo, Xiapu; Tang, Xiuwen; Li, Yin</t>
  </si>
  <si>
    <t>IEEE TRANSACTIONS ON SERVICES COMPUTING</t>
  </si>
  <si>
    <t>Smart contracts; Codes; Blockchains; Software; Costs; Security; Machine learning algorithms; Blockchain; EOSIO; Index Terms; ethereum; service recommendation; smart contract</t>
  </si>
  <si>
    <t>[Jiang, Zigui; Zheng, Zibin] Sun Yat Sen Univ, Sch Software Engn, Zhuhai 519082, Guangdong, Peoples R China; [Chen, Kai] Sun Yat Sen Univ, Sch Math, Guangzhou 510275, Guangdong, Peoples R China; [Luo, Xiapu] Hong Kong Polytech Univ, Dept Comp, Hung Hom, Hong Kong, Peoples R China; [Tang, Xiuwen] Sun Yat Sen Univ, Sch Comp Sci &amp; Engn, Guangzhou 510275, Guangdong, Peoples R China; [Li, Yin] Chinese Acad Sci, Inst Software Applicat Technol Guangzhou, Guangzhou 511458, Peoples R China</t>
  </si>
  <si>
    <t>Sun Yat Sen University; Sun Yat Sen University; Hong Kong Polytechnic University; Sun Yat Sen University; Chinese Academy of Sciences</t>
  </si>
  <si>
    <t>Jiang, ZG (corresponding author), Sun Yat Sen Univ, Sch Software Engn, Zhuhai 519082, Guangdong, Peoples R China.</t>
  </si>
  <si>
    <t>jiangzg3@mail.sysu.edu.cn; zhzibin@mail.sysu.edu.cn; chenk86@mail2.sysu.edu.cn; csluo@comp.polyu.edu.hk; tangxw23@mail2.sysu.edu.cn; liyin@gz.iscas.ac.cn</t>
  </si>
  <si>
    <t>JIANG, ZIGUI/0000-0002-3349-5383</t>
  </si>
  <si>
    <t>National Key Ramp;D Program of China [2020YFB1006002]; National Natural Science Foundation of China [62032025, 62002393]; Technology Program of Guangzhou, China [202103050004]; Hong Kong RGC Project under Grants [PolyU15219319, PolyU15222320, PolyU15224121]</t>
  </si>
  <si>
    <t>National Key Ramp;D Program of China; National Natural Science Foundation of China(National Natural Science Foundation of China (NSFC)); Technology Program of Guangzhou, China; Hong Kong RGC Project under Grants</t>
  </si>
  <si>
    <t>This work was supported in part by the National Key R &amp; D Program of China under Grant 2020YFB1006002, in part by the National Natural Science Foundation of China under Grants 62032025 and 62002393, in part by the Technology Program of Guangzhou, China under Grant 202103050004, and in part by Hong Kong RGC Project under Grants PolyU15219319, PolyU15222320 and PolyU15224121.</t>
  </si>
  <si>
    <t>IEEE T SERV COMPUT</t>
  </si>
  <si>
    <t>IEEE Trans. Serv. Comput.</t>
  </si>
  <si>
    <t>MAY-JUN</t>
  </si>
  <si>
    <t>Computer Science, Information Systems; Computer Science, Software Engineering</t>
  </si>
  <si>
    <t>J9PO2</t>
  </si>
  <si>
    <t>WOS:001012875100022</t>
  </si>
  <si>
    <t>Gu, XG; Zheng, LW; Yang, HW; Liu, SF; Cui, ZQ</t>
  </si>
  <si>
    <t>Gu, Xiguo; Zheng, Liwei; Yang, Huiwen; Liu, Shifan; Cui, Zhanqi</t>
  </si>
  <si>
    <t>INTERNATIONAL JOURNAL OF SOFTWARE ENGINEERING AND KNOWLEDGE ENGINEERING</t>
  </si>
  <si>
    <t>Ethereum; smart contracts; slicing; word embedding; clustering</t>
  </si>
  <si>
    <t>Smart contracts are programs running on blockchain. In recent years, due to the persistent occurrence of security-related accidents in smart contracts, the effective detection of vulnerabilities in smart contracts has received extensive attention from researchers and engineers. Machine learning-based vulnerability detection techniques have the advantage that they do not need expert rules for determining vulnerabilities. However, existing approaches cannot identify vulnerabilities when the versions of smart contract compilers are updated. In this paper, we propose OC-Detector (Opcode Clustering Detector), a smart contract vulnerability detection approach based on clustering opcode instructions. OC-Detector learns the characteristics of opcode instructions to cluster them and replaces opcode instructions belonging to the same cluster with the ID of the cluster. After that, the similarity between the contract under analysis and contracts in the vulnerability database is calculated to identify vulnerabilities. The experimental results demonstrate that OC-Detector improves the F1 value of detecting vulnerabilities from 0.04 to 0.40 compared to DC-Hunter, Securify, SmartCheck and Osiris. Additionally, compared to DC-Hunter, the F1 value is improved by 0.27 when detecting vulnerabilities in smart contracts compiled by different versions of compilers.</t>
  </si>
  <si>
    <t>[Gu, Xiguo; Zheng, Liwei; Yang, Huiwen; Liu, Shifan; Cui, Zhanqi] Beijing Informat Sci &amp; Technol Univ, Sch Comp Sci, Beijing 100101, Peoples R China; [Gu, Xiguo; Cui, Zhanqi] Nanjing Univ Aeronaut &amp; Astronaut, Minist Ind &amp; Informat, Key Lab Safety Crit Software, Nanjing 211106, Peoples R China</t>
  </si>
  <si>
    <t>Beijing Information Science &amp; Technology University; Nanjing University of Aeronautics &amp; Astronautics</t>
  </si>
  <si>
    <t>Cui, ZQ (corresponding author), Beijing Informat Sci &amp; Technol Univ, Sch Comp Sci, Beijing 100101, Peoples R China.;Cui, ZQ (corresponding author), Nanjing Univ Aeronaut &amp; Astronaut, Minist Ind &amp; Informat, Key Lab Safety Crit Software, Nanjing 211106, Peoples R China.</t>
  </si>
  <si>
    <t>xiguo_gu@bistu.edu.cn; zlw@bistu.edu.cn; yhw_yagol@bistu.edu.cn; pawn2017@bistu.edu.cn; czq@bistu.edu.cn</t>
  </si>
  <si>
    <t>Cui, Zhanqi/0000-0002-5537-9236; Zheng, Liwei/0000-0001-7641-6369; gu, xiguo/0009-0004-2618-946X</t>
  </si>
  <si>
    <t>Innovation (Science and Technology) Project of Scientic Research Base of Nanjing University of Aeronautics and Astronautics [NJ2023031]; Beijing Information Science and Technology University \Qin-Xin Talent Cultivation Project [QXTCP C201906]</t>
  </si>
  <si>
    <t>Innovation (Science and Technology) Project of Scientic Research Base of Nanjing University of Aeronautics and Astronautics; Beijing Information Science and Technology University \Qin-Xin Talent Cultivation Project</t>
  </si>
  <si>
    <t>This work was supported in part by the Innovation (Science and Technology) Project of Scientic Research Base of Nanjing University of Aeronautics and Astronautics (No. NJ2023031) and the Beijing Information Science and Technology University \Qin-Xin Talent Cultivation Project (No. QXTCP C201906).</t>
  </si>
  <si>
    <t>WORLD SCIENTIFIC PUBL CO PTE LTD</t>
  </si>
  <si>
    <t>SINGAPORE</t>
  </si>
  <si>
    <t>5 TOH TUCK LINK, SINGAPORE 596224, SINGAPORE</t>
  </si>
  <si>
    <t>0218-1940</t>
  </si>
  <si>
    <t>1793-6403</t>
  </si>
  <si>
    <t>INT J SOFTW ENG KNOW</t>
  </si>
  <si>
    <t>Int. J. Softw. Eng. Knowl. Eng.</t>
  </si>
  <si>
    <t>11N12</t>
  </si>
  <si>
    <t>NOV 2023</t>
  </si>
  <si>
    <t>Computer Science, Artificial Intelligence; Computer Science, Software Engineering; Engineering, Electrical &amp; Electronic</t>
  </si>
  <si>
    <t>EV5X9</t>
  </si>
  <si>
    <t>WOS:001112091600001</t>
  </si>
  <si>
    <t>Jie, WQ; Koe, ASV; Huang, PF; Zhang, SW</t>
  </si>
  <si>
    <t>Xiang, Y; Wang, Z; Wang, H; Niemi, V</t>
  </si>
  <si>
    <t>Jie, Wanqing; Koe, Arthur Sandor Voundi; Huang, Pengfei; Zhang, Shiwen</t>
  </si>
  <si>
    <t>2021 IEEE INTERNATIONAL CONFERENCE ON BLOCKCHAIN (BLOCKCHAIN 2021)</t>
  </si>
  <si>
    <t>4th IEEE International Conference on Blockchain (Blockchain)</t>
  </si>
  <si>
    <t>DEC 06-08, 2021</t>
  </si>
  <si>
    <t>blockchain; smart contract; static analysis; vulnerability; machine learning; deep learning</t>
  </si>
  <si>
    <t>The security of smart contracts has drawn attention in recent years due to their immutability and ability to hold assets. Existing machine learning and deep learning methods addressing vulnerabilities in smart contracts often partially combine pooled features from first the contract source code, second, the build based approach made of features extracted during source code compilation, and third, the bytecode approach relying on features obtained from the Ethereum virtual machine bytecode analysis. Together those three approaches form the fullstack, and they are usually being conducted under static analysis thanks to its speed of execution. However, to the best of our knowledge, no single work has yet simultaneously undertaken a full-stack intralayer and cross-layer features fusion for smart contracts vulnerability assessment under static analysis, without making use of expert-based patterns nor without manually fusing the various features extracted from shuffled partial combinations of layers in the full-stack. This paper introduces a full-stack hierarchical fusion of static features for smart contracts vulnerability detection. In our construction, we associate each layer of the full-stack to a modality and leverage automatic intramodality and crossmodality pooled features fusion from state-of-the-art artificial neural networks and deep neural networks. Additionally, our models are applied to the hierarchy of power set layers in the full-stack, without any expert-based rule. Furthermore, our work aims to assess the increase in vulnerability detection performance and provide guidance for future research on smart contracts vulnerability detection.</t>
  </si>
  <si>
    <t>[Jie, Wanqing; Koe, Arthur Sandor Voundi; Huang, Pengfei] Guangzhou Univ, Inst Artificial Intelligence &amp; Blockchain, Guangzhou 510006, Peoples R China; [Zhang, Shiwen] Hunan Univ Sci &amp; Technol, Coll Comp Sci &amp; Engn, Xiangtan 411201, Peoples R China</t>
  </si>
  <si>
    <t>Guangzhou University; Hunan University of Science &amp; Technology</t>
  </si>
  <si>
    <t>Jie, WQ (corresponding author), Guangzhou Univ, Inst Artificial Intelligence &amp; Blockchain, Guangzhou 510006, Peoples R China.</t>
  </si>
  <si>
    <t>1254297167@qq.com; 2517482859@qq.com; sawaxyy@gmail.com; shiwenzhang@hnu.edu.cn</t>
  </si>
  <si>
    <t>VOUNDI KOE, ARTHUR SANDOR/ADB-7711-2022</t>
  </si>
  <si>
    <t>VOUNDI KOE, ARTHUR SANDOR/0000-0002-8737-3189</t>
  </si>
  <si>
    <t>BS9CN</t>
  </si>
  <si>
    <t>WOS:000779214600012</t>
  </si>
  <si>
    <t>Lashkari, B; Musilek, P</t>
  </si>
  <si>
    <t>Lashkari, Bahareh; Musilek, Petr</t>
  </si>
  <si>
    <t>APPLIED SCIENCES-BASEL</t>
  </si>
  <si>
    <t>distributed ledger; Ethereum; smart contract; transactive energy framework; machine learning; energy trading</t>
  </si>
  <si>
    <t>TEXT CLASSIFICATION; CHALLENGES</t>
  </si>
  <si>
    <t>As blockchain technology advances, so has the deployment of smart contracts on blockchain platforms, making it exceedingly challenging for users to explicitly identify application services. Unlike traditional contracts, smart contracts are not written in a natural language, making it difficult to determine their provenance. Automatic classification of smart contracts offers blockchain users keyword-based contract queries and a streamlined effective management of smart contracts. In addition, the advancement in smart contracts is accompanied by security challenges, which are generally caused by domain-specific security breaches in smart contract implementation. The development of secure and reliable smart contracts can be extremely challenging due to domain-specific vulnerabilities and constraints associated with various business logics. Accordingly, contract classification based on the application domain and the transaction context offers greater insight into the syntactic and semantic properties of that class. However, despite initial attempts at classifying Ethereum smart contracts, there has been no research on the identification of smart contracts deployed in transactive energy systems for energy exchange purposes. In this article, in response to the widely recognized prospects of blockchain-enabled smart contracts towards an economical and transparent energy sector, we propose a methodology for the detection and analysis of energy smart contracts. First, smart contracts are parsed by transforming code elements into vectors that encapsulate the semantic and syntactic characteristics of each term. This generates a corpus of annotated text as a balanced, representative collection of terms in energy contracts. The use of a domain corpus builder as an embedding layer to annotate energy smart contracts in conjunction with machine learning models results in a classification accuracy of 98.34%. Subsequently, a source code analysis scheme is applied to identified energy contracts to uncover patterns in code segment distribution, predominant adoption of certain functions, and recurring contracts across the Ethereum network.</t>
  </si>
  <si>
    <t>[Lashkari, Bahareh; Musilek, Petr] Univ Alberta, Elect &amp; Comp Engn, Edmonton, AB T6G 1H9, Canada</t>
  </si>
  <si>
    <t>University of Alberta</t>
  </si>
  <si>
    <t>Musilek, P (corresponding author), Univ Alberta, Elect &amp; Comp Engn, Edmonton, AB T6G 1H9, Canada.</t>
  </si>
  <si>
    <t>bahareh1@ualberta.ca; pmusilek@ualberta.ca</t>
  </si>
  <si>
    <t>Musilek, Petr/F-6252-2011</t>
  </si>
  <si>
    <t>Musilek, Petr/0000-0002-7780-5048</t>
  </si>
  <si>
    <t>Government of Alberta under the Major Innovation Fund [RCP-19-001-MIF]; Natural Sciences and Engineering Research Council (NSERC) of Canada [RGPIN-2017-05866]</t>
  </si>
  <si>
    <t>Government of Alberta under the Major Innovation Fund; Natural Sciences and Engineering Research Council (NSERC) of Canada(Natural Sciences and Engineering Research Council of Canada (NSERC))</t>
  </si>
  <si>
    <t>This research was supported by the Government of Alberta under the Major Innovation Fund, project RCP-19-001-MIF and by the Natural Sciences and Engineering Research Council (NSERC) of Canada, project RGPIN-2017-05866.</t>
  </si>
  <si>
    <t>BASEL</t>
  </si>
  <si>
    <t>ST ALBAN-ANLAGE 66, CH-4052 BASEL, SWITZERLAND</t>
  </si>
  <si>
    <t>2076-3417</t>
  </si>
  <si>
    <t>APPL SCI-BASEL</t>
  </si>
  <si>
    <t>Appl. Sci.-Basel</t>
  </si>
  <si>
    <t>MAY 14</t>
  </si>
  <si>
    <t>Chemistry, Multidisciplinary; Engineering, Multidisciplinary; Materials Science, Multidisciplinary; Physics, Applied</t>
  </si>
  <si>
    <t>Chemistry; Engineering; Materials Science; Physics</t>
  </si>
  <si>
    <t>H2LO6</t>
  </si>
  <si>
    <t>WOS:000994333900001</t>
  </si>
  <si>
    <t>Sürücü, O; Yeprem, U; Wilkinson, C; Hilal, W; Gadsden, SA; Yawney, J; Alsadi, N; Giuliano, A</t>
  </si>
  <si>
    <t>Blowers, M; Hall, RD; Dasari, VR</t>
  </si>
  <si>
    <t>Surucu, Onur; Yeprem, Uygar; Wilkinson, Connor; Hilal, Waleed; Gadsden, S. Andrew; Yawney, John; Alsadi, Naseem; Giuliano, Alessandro</t>
  </si>
  <si>
    <t>DISRUPTIVE TECHNOLOGIES IN INFORMATION SCIENCES VI</t>
  </si>
  <si>
    <t>Proceedings of SPIE</t>
  </si>
  <si>
    <t>Conference on Disruptive Technologies in Information Sciences VI</t>
  </si>
  <si>
    <t>APR 03-JUN 12, 2022</t>
  </si>
  <si>
    <t>smart contract; Ethereum; blockchain; security; vulnerability detection; artificial intelligence; machine learning</t>
  </si>
  <si>
    <t>Blockchain applications go far beyond cryptocurrency. As an essential blockchain tool, smart contracts are executable programs that establish an agreement between two parties. Millions of dollars of transactions attract hackers at a hastened pace, and cyber-attacks have caused large economic losses in the past. Due to this, the industry is seeking robust and effective methods to detect vulnerabilities in smart contracts to ultimately provide a remedy. The industry has been utilizing static analysis tools to reveal security gaps, which requires an understanding and insight over all possible execution paths to identify known contract vulnerabilities. Yet, the computational complexity increases as the path gets deeper. Recently, researchers have been proposing ML-driven intelligent techniques aiming to improve the efficiency and detection rate. Such solutions can provide quicker and more robust detection options than the traditionally used static analysis tools. As of this publication date, there is currently no published survey paper on smart contract vulnerability detection mechanisms using ML models. In order to set the ground for further development of ML-driven solutions, in this survey paper, we extensively reviewed and summarized a wide variety of ML-driven intelligent detection mechanism from the following databases: Google Scholar, Engineering Village, Springer, Web of Science, Academic Search Premier, and Scholars Portal Journal. In conclusion, we provided our insights on common traits, limitations and advancement of ML-driven solutions proposed for this field.</t>
  </si>
  <si>
    <t>[Surucu, Onur; Yawney, John] Adastra Corp, 200 Bay St Suite, Toronto, ON, Canada; [Wilkinson, Connor; Hilal, Waleed; Gadsden, S. Andrew; Alsadi, Naseem; Giuliano, Alessandro] Univ McMaster, 1280 Main St W, Hamilton, ON, Canada; [Yeprem, Uygar] Univ Guelph, 50 Stone Rd E, Guelph, ON, Canada</t>
  </si>
  <si>
    <t>University of Guelph</t>
  </si>
  <si>
    <t>Sürücü, O (corresponding author), Adastra Corp, 200 Bay St Suite, Toronto, ON, Canada.</t>
  </si>
  <si>
    <t>Hilal, Waleed/0000-0002-9164-165X</t>
  </si>
  <si>
    <t>SPIE-INT SOC OPTICAL ENGINEERING</t>
  </si>
  <si>
    <t>BELLINGHAM</t>
  </si>
  <si>
    <t>1000 20TH ST, PO BOX 10, BELLINGHAM, WA 98227-0010 USA</t>
  </si>
  <si>
    <t>0277-786X</t>
  </si>
  <si>
    <t>1996-756X</t>
  </si>
  <si>
    <t>978-1-5106-5111-1; 978-1-5106-5110-4</t>
  </si>
  <si>
    <t>PROC SPIE</t>
  </si>
  <si>
    <t>Computer Science, Artificial Intelligence; Computer Science, Information Systems</t>
  </si>
  <si>
    <t>BT5TI</t>
  </si>
  <si>
    <t>WOS:000838064500011</t>
  </si>
  <si>
    <t>Goswami, S; Singh, R; Saikia, N; Bora, KK; Sharma, U</t>
  </si>
  <si>
    <t>Goswami, Subhasish; Singh, Rabijit; Saikia, Nayanjeet; Bora, Kaushik Kumar; Sharma, Utpal</t>
  </si>
  <si>
    <t>2021 IEEE REGION 10 SYMPOSIUM (TENSYMP)</t>
  </si>
  <si>
    <t>IEEE Region 10 Symposium</t>
  </si>
  <si>
    <t>IEEE Region 10 Symposium (TENSYMP) - Good Technologies for Creating Future</t>
  </si>
  <si>
    <t>AUG 23-25, 2021</t>
  </si>
  <si>
    <t>Jeju, SOUTH KOREA</t>
  </si>
  <si>
    <t>IEEE,IEEE Reg 10</t>
  </si>
  <si>
    <t>ERC-20 Tokens; Machine Learning; Security Vulnerability Detection</t>
  </si>
  <si>
    <t>[Goswami, Subhasish; Singh, Rabijit; Saikia, Nayanjeet; Bora, Kaushik Kumar; Sharma, Utpal] Tezpur Univ, Dept Comp Sci &amp; Engn, Tezpur, Assam, India</t>
  </si>
  <si>
    <t>Tezpur University</t>
  </si>
  <si>
    <t>Goswami, S (corresponding author), Tezpur Univ, Dept Comp Sci &amp; Engn, Tezpur, Assam, India.</t>
  </si>
  <si>
    <t>subhasish_csb18@agnee.tezu.ernet.in; rabijit_csb18@agnee.tezu.ernet.in; nayanjeet_ecb18@agnee.tezu.ernet.in; kaushik_csb18@agnee.tezu.ernet.in; utpal@tezu.ernet.in</t>
  </si>
  <si>
    <t>Sharma, Utpal/P-5406-2015</t>
  </si>
  <si>
    <t>2640-821X</t>
  </si>
  <si>
    <t>IEEE REGION 10 SYMP</t>
  </si>
  <si>
    <t>Engineering, Electrical &amp; Electronic</t>
  </si>
  <si>
    <t>Engineering</t>
  </si>
  <si>
    <t>BT0BU</t>
  </si>
  <si>
    <t>WOS:000786502700088</t>
  </si>
  <si>
    <t>Ni, C; Tian, C; Yang, KW; Lo, D; Chen, JC; Yang, XH</t>
  </si>
  <si>
    <t>Zhang, T; Xia, X; Novielli, N</t>
  </si>
  <si>
    <t>Ni, Chao; Tian, Cong; Yang, Kaiwen; Lo, David; Chen, Jiachi; Yang, Xiaohu</t>
  </si>
  <si>
    <t>2023 IEEE INTERNATIONAL CONFERENCE ON SOFTWARE ANALYSIS, EVOLUTION AND REENGINEERING, SANER</t>
  </si>
  <si>
    <t>IEEE International Conference on Software Analysis Evolution and Reengineering</t>
  </si>
  <si>
    <t>30th IEEE International Conference on Software Analysis, Evolution and Reengineering (SANER)</t>
  </si>
  <si>
    <t>MAR 21-24, 2023</t>
  </si>
  <si>
    <t>Macao, PEOPLES R CHINA</t>
  </si>
  <si>
    <t>IEEE,IEEE Comp Soc,Macau Univ Sci &amp; Technol</t>
  </si>
  <si>
    <t>Crash-inducing Smart Contract; Static Source Code Metric; Quality Assurance; Ethereum; Machine Learning</t>
  </si>
  <si>
    <t>SOFTWARE; METRICS</t>
  </si>
  <si>
    <t>Smart contract, a special software code running on and resided in the blockchain, enlarges the general application of blockchain and exchanges assets without dependence of external parties. With blockchain's characteristic of immutability, they cannot be modified once deployed. Thus, the contract and the records are persisted on the blockchain forever, including failed transactions that are caused by runtime errors and result in the waste of computation, storage, and fees. In this paper, we refer to smart contracts which will cause runtime errors as crash-inducing smart contracts. However, automatic identification of crash-inducing smart contracts is limited investigated in the literature. The existing approaches to identify crash-inducing smart contracts are either limited in finding vulnerability (e.g., pattern-based static analysis) or very expensive (e.g., program analysis), which is insufficient for Ethereum. To reduce runtime errors on Ethereum, we propose an efficient, generalizable, and machine learning-based crash-inducing smart contract detector, CRASHSCDET, to automatically identify crash-inducing smart contracts. To investigate the effectiveness of CRASHSCDET, we firstly propose 34 static source code metrics from four dimensions (i.e., complexity metrics, count metrics, object-oriented metrics, and Solidity-specific metrics) to characterize smart contracts. Then, we collect a large-scale dataset of verified smart contracts (i.e., 54,739) and label these smart contracts based on their execution traces on Etherscan. We make a comprehensive comparison with three state-of-the-art approaches and the results show that CRASHSCDET can achieve good performance (i.e., 0.937 of Fl-measure and 0.980 of AUC on average) and statistically significantly improve the baselines by 0.5 %-60.4 % in terms of Fl-measure and by 41.2%-44.3% in terms of AUC, which indicates the effectiveness of static source code metrics in identifying crash-inducing smart contracts. We further investigate the importance of different types of metrics and find that metrics in different dimensions have varying abilities to depict the characteristic of smart contracts. Especially, metrics belonging to the Count dimension are the most discriminative ones but combining all metrics can achieve better prediction performance.</t>
  </si>
  <si>
    <t>[Ni, Chao] Zhejiang Univ, Sch Software Technol, Hangzhou, Peoples R China; [Tian, Cong; Yang, Kaiwen; Yang, Xiaohu] Zhejiang Univ, Coll Comp Sci &amp; Technol, Hangzhou, Peoples R China; [Lo, David] Singapore Management Univ, Singapore, Singapore; [Chen, Jiachi] Sun Yat Sen Univ, Sch Software Engn, Guangzhou, Peoples R China</t>
  </si>
  <si>
    <t>Zhejiang University; Zhejiang University; Singapore Management University; Sun Yat Sen University</t>
  </si>
  <si>
    <t>Ni, C (corresponding author), Zhejiang Univ, Sch Software Technol, Hangzhou, Peoples R China.</t>
  </si>
  <si>
    <t>chaoni@zju.edu.cn; tianc43@zju.edu.cn; kwyang@zju.edu.cn; davidlo@smu.edu.sg; chenjch86@mail.sysu.edu.cn; yangxh@zju.edu.cn</t>
  </si>
  <si>
    <t>Chen, Jiachi/HOC-4256-2023; Lo, David/A-2493-2012</t>
  </si>
  <si>
    <t>Lo, David/0000-0002-4367-7201</t>
  </si>
  <si>
    <t>National Key Research and Development Program of China [2021YFB2701100]; National Natural Science Foundation of China [62202419]; Ningbo Natural Science Foundation [2022J184]; National Science Foundation of China [U20A20173]; Fundamental Research Funds for the Central Universities [226-2022-00064]; Singapore under its Industry Alignment Fund - Pre-positioning (IAF-PP) Funding Initiative; Meituan Company</t>
  </si>
  <si>
    <t>National Key Research and Development Program of China; National Natural Science Foundation of China(National Natural Science Foundation of China (NSFC)); Ningbo Natural Science Foundation; National Science Foundation of China(National Natural Science Foundation of China (NSFC)); Fundamental Research Funds for the Central Universities(Fundamental Research Funds for the Central Universities); Singapore under its Industry Alignment Fund - Pre-positioning (IAF-PP) Funding Initiative; Meituan Company</t>
  </si>
  <si>
    <t>This research is supported by the National Key Research and Development Program of China (No. 2021YFB2701100), the National Natural Science Foundation of China (No. 62202419), the Ningbo Natural Science Foundation (No. 2022J184), the National Science Foundation of China (No. U20A20173), the Meituan Company, the Fundamental Research Funds for the Central Universities (No. 226-2022-00064) and Singapore under its Industry Alignment Fund - Pre-positioning (IAF-PP) Funding Initiative.</t>
  </si>
  <si>
    <t>1534-5351</t>
  </si>
  <si>
    <t>Soft Anal Evol Reeng</t>
  </si>
  <si>
    <t>BV2NR</t>
  </si>
  <si>
    <t>WOS:001008282200010</t>
  </si>
  <si>
    <t>Zhao, KS; Li, Z; Li, JF; Ye, H; Luo, XP; Chen, T</t>
  </si>
  <si>
    <t>Chandra, S; Blincoe, K; Tonella, P</t>
  </si>
  <si>
    <t>Zhao, Kunsong; Li, Zihao; Li, Jianfeng; Ye, He; Luo, Xiapu; Chen, Ting</t>
  </si>
  <si>
    <t>PROCEEDINGS OF THE 31ST ACM JOINT MEETING EUROPEAN SOFTWARE ENGINEERING CONFERENCE AND SYMPOSIUM ON THE FOUNDATIONS OF SOFTWARE ENGINEERING, ESEC/FSE 2023</t>
  </si>
  <si>
    <t>31st ACM Joint Meeting of the European Software Engineering Conference / Symposium on the Foundations-of-Software-Engineering (ESEC/FSE)</t>
  </si>
  <si>
    <t>DEC 03-09, 2023</t>
  </si>
  <si>
    <t>San Francisco, CA</t>
  </si>
  <si>
    <t>Assoc Comp Machinery,Fdn Software Engn,ACM SIGSOFT,Google,Ant Grp,Meta,JetBrains,ByteDance,Uber,Dragon Testing,Huawei</t>
  </si>
  <si>
    <t>Smart Contract; Type Inference; Deep Learning</t>
  </si>
  <si>
    <t>Smart contracts play an increasingly important role in Ethereum platform. It provides various functions implementing numerous services, whose bytecode runs on Ethereum Virtual Machine. To use services by invoking corresponding functions, the callers need to know the function signatures. Moreover, such signatures provide crucial information for many downstream applications, e.g., identifying smart contracts, fuzzing, detecting vulnerabilities, etc. However, it is challenging to infer function signatures from the bytecode due to a lack of type information. Existing work solving this problem depended heavily on limited databases or hardcoded heuristic patterns. However, these approaches are hard to be adapted to semantic differences in distinct languages and various compiler versions when developing smart contracts. In this paper, we propose a novel framework DeepInfer that first leverages deep learning techniques to automatically infer function signatures and returns. The novelties of DeepInfer are: 1) DeepInfer lifts the byte-code into the Intermediate Representation (IR) to preserve code semantics; 2) DeepInfer extracts the type-related knowledge (e.g., critical data flows, constant values, and control flow graphs) from the IR to recover function signatures and returns. We conduct experiments on Solidity and Vyper smart contracts and the results show that DeepInfer performs faster and more accurate than existing tools, while being immune to changes in different languages and various compiler versions.</t>
  </si>
  <si>
    <t>[Zhao, Kunsong; Li, Zihao; Luo, Xiapu] Hong Kong Polytech Univ, Hong Kong, Peoples R China; [Li, Jianfeng] Xi An Jiao Tong Univ, Xian, Peoples R China; [Ye, He] KTH Royal Inst Technol, Stockholm, Sweden; [Chen, Ting] Univ Elect Sci &amp; Technol China, Beijing, Peoples R China</t>
  </si>
  <si>
    <t>Hong Kong Polytechnic University; Xi'an Jiaotong University; Royal Institute of Technology; University of Electronic Science &amp; Technology of China</t>
  </si>
  <si>
    <t>Luo, XP (corresponding author), Hong Kong Polytech Univ, Hong Kong, Peoples R China.;Chen, T (corresponding author), Univ Elect Sci &amp; Technol China, Beijing, Peoples R China.</t>
  </si>
  <si>
    <t>kunsong.zhao@connect.polyu.hk; cszhli@comp.polyu.edu.hk; ji.xjtu@gmail.com; heye@kth.se; csxluo@comp.polyu.edu.hk; brokendragon@uestc.edu.cn</t>
  </si>
  <si>
    <t>Li, Zihao/0000-0002-4382-577X</t>
  </si>
  <si>
    <t>Hong Kong RGC Projects [PolyU15219319, PolyU15222320, PolyU15224121]; National Natural Science Foundation [62202405]</t>
  </si>
  <si>
    <t>Hong Kong RGC Projects; National Natural Science Foundation(National Natural Science Foundation of China (NSFC))</t>
  </si>
  <si>
    <t>We sincerely thank the anonymous reviewers for their constructive comments. This work is partly supported by Hong Kong RGC Projects (No. PolyU15219319, PolyU15222320, PolyU15224121) and National Natural Science Foundation (No. 62202405).</t>
  </si>
  <si>
    <t>979-8-4007-0327-0</t>
  </si>
  <si>
    <t>BW4HZ</t>
  </si>
  <si>
    <t>WOS:001148157800061</t>
  </si>
  <si>
    <t>Puducherry, KL; Puducherry, KS</t>
  </si>
  <si>
    <t>Puducherry, K. Lakshminarayana; Puducherry, K. Sathiyamurthy</t>
  </si>
  <si>
    <t>INTERNATIONAL JOURNAL OF ELECTRICAL AND COMPUTER ENGINEERING SYSTEMS</t>
  </si>
  <si>
    <t>Blockchain; Smart Contract Vulnerabilities; Ethereum; Machine Learning; Ensemble Model; BPMN</t>
  </si>
  <si>
    <t>Smart contracts (SC) are computer programs that are major components of Blockchain. The intelligent contract  is made up of the rules accepted by the parties concerned. When the transactions started by the parties obey these established rules, then only their transactions will be completed without the involvement of a third party. Because of the simplicity and succinct nature of the solidity language, most smart contracts are written in this language. Smart contracts have two limitations, which are vulnerabilities in SC and that smart contracts can't be understood by all stakeholders, especially non-technical people who are involved in the business, since they are written in a programming language. Hence, the proposed paper used the XGBoost model and BPMN (Business Process Modeling Notation) tool to solve the first and second limitations of the SC respectively. Attackers are drawn to attention because of the popularity and fragility of the Solidity language. Once smart contracts have been launched, they can't be changed. If that smart contract is vulnerable, attackers may then cash it. BPMN is used to represent business rules or contracts in graphical notation, so everyone involved in the business can understand the business rules. This BPMN diagram can be converted into a smart contract template through the BPMN-SOL tool. A few publications and existing tools exist on smart contract vulnerability detection, but they require more time to forecast and interpretation of vulnerability causes is also difficult. Thus, the proposed model experimented with several deep learning approaches and improved F1 score results by an average of 2% using the XGBoost model based on the ensemble technique to detect vulnerabilities of SCs, which are: Denial of Service (DOS), Unchecked external call, Re-entrancy, and Origin of Transaction. This paper also combined two important features to construct a data set, which are code snippets and n-grams.</t>
  </si>
  <si>
    <t>[Puducherry, K. Lakshminarayana] Puducherry Technol Univ, Dept Comp Sci &amp; Engn, Pondicherry, India; [Puducherry, K. Sathiyamurthy] Puducherry Technol Univ, Fac Comp Sci &amp; Engn, Pondicherry, India</t>
  </si>
  <si>
    <t>Pondicherry Engineering College; Pondicherry Engineering College</t>
  </si>
  <si>
    <t>Puducherry, KL (corresponding author), Puducherry Technol Univ, Dept Comp Sci &amp; Engn, Pondicherry, India.</t>
  </si>
  <si>
    <t>kodavali.lakshmi@pec.edu; sathiyamurthyk@ptuniv.edu.in</t>
  </si>
  <si>
    <t>KODAVALI, LAKSHMINARAYANA/IWV-0714-2023</t>
  </si>
  <si>
    <t>KODAVALI, LAKSHMINARAYANA/0000-0003-2403-8532</t>
  </si>
  <si>
    <t>J J STROSSMAYER UNIV OSIJEK, FAC ELECTRICAL ENGINEERING</t>
  </si>
  <si>
    <t>OSIJEK</t>
  </si>
  <si>
    <t>KNEZA TRPIMIRA 2B, OSIJEK, 31000, CROATIA</t>
  </si>
  <si>
    <t>1847-6996</t>
  </si>
  <si>
    <t>1847-7003</t>
  </si>
  <si>
    <t>INT J ELECTR COMPUT</t>
  </si>
  <si>
    <t>Int. J. Electr. Comput. Eng. Syst.</t>
  </si>
  <si>
    <t>6Y0AQ</t>
  </si>
  <si>
    <t>WOS:000896768100003</t>
  </si>
  <si>
    <t>He, DJ; Ding, K; Chan, S; Guizani, M</t>
  </si>
  <si>
    <t>He, Daojing; Ding, Ke; Chan, Sammy; Guizani, Mohsen</t>
  </si>
  <si>
    <t>Smart contracts; Blockchains; Security; Internet of Things; Decentralized autonomous organization; Threat assessment; Encoding; Blockchain; few-shot learning; smart contract; unknown threats; vulnerability detection</t>
  </si>
  <si>
    <t>[He, Daojing] Harbin Inst Technol, Sch Comp Sci &amp; Technol, Shenzhen 518055, Peoples R China; [Ding, Ke] East China Normal Univ, Software Engn Inst, Shanghai 200241, Peoples R China; [Chan, Sammy] City Univ Hong Kong, Dept Elect Engn, Hong Kong, Peoples R China; [Guizani, Mohsen] Mohamed Bin Zayed Univ Artificial Intelligence, Machine Learning Dept, Abu Dhabi, U Arab Emirates</t>
  </si>
  <si>
    <t>Harbin Institute of Technology; East China Normal University; City University of Hong Kong; Mohamed Bin Zayed University of Artificial Intelligence</t>
  </si>
  <si>
    <t>He, DJ (corresponding author), Harbin Inst Technol, Sch Comp Sci &amp; Technol, Shenzhen 518055, Peoples R China.</t>
  </si>
  <si>
    <t>hedaojinghit@163.com; dingk986@163.com; eeschan@cityu.edu.hk; mguizani@ieee.org</t>
  </si>
  <si>
    <t>He, Daojing/0000-0002-3820-8128; CHAN, Sammy/0000-0002-8524-229X</t>
  </si>
  <si>
    <t>National Key Research and Development Program of China</t>
  </si>
  <si>
    <t>FEB 1</t>
  </si>
  <si>
    <t>IN4M4</t>
  </si>
  <si>
    <t>WOS:001166992300099</t>
  </si>
  <si>
    <t>Zhuang, Y; Wang, BB; Sun, JG; Liu, HY; Yang, SQ; Ma, QG</t>
  </si>
  <si>
    <t>Zhuang, Yuan; Wang, Baobao; Sun, Jianguo; Liu, Haoyang; Yang, Shuqi; Ma, Qingan</t>
  </si>
  <si>
    <t>CMC-COMPUTERS MATERIALS &amp; CONTINUA</t>
  </si>
  <si>
    <t>Smart contract; similarity detection; neural network</t>
  </si>
  <si>
    <t>Recently, security issues of smart contracts are arising great atten-tion due to the enormous financial loss caused by vulnerability attacks. There is an increasing need to detect similar codes for hunting vulnerability with the increase of critical security issues in smart contracts. Binary similarity detection that quantitatively measures the given code diffing has been widely adopted to facilitate critical security analysis. However, due to the difference between common programs and smart contract, such as diversity of bytecode generation and highly code homogeneity, directly adopting existing graph matching and machine learning based techniques to smart contracts suffers from low accuracy, poor scalability and the limitation of binary similarity on function level. Therefore, this paper investigates graph neural network to detect smart contract binary code similarity at the program level, where we conduct instruction-level normalization to reduce the noise code for smart contract pre-processing and construct contract control flow graphs to represent smart contracts. In particular, two improved Graph Convolutional Network (GCN) and Message Passing Neural Network (MPNN) models are explored to encode the contract graphs into quantitatively vectors, which can capture the semantic information and the program-wide control flow information with temporal orders. Then we can efficiently accomplish the similarity detection by measuring the distance between two targeted contract embeddings. To evaluate the effectiveness and efficient of our proposed method, extensive experiments are performed on two real-world datasets, i.e., smart contracts from Ethereum and Enterprise Operation System (EOS) blockchain-based platforms. The results show that our proposed approach outperforms three state-of-the-art methods by a large margin, achieving a great improvement up to 6.1% and 17.06% in accuracy.</t>
  </si>
  <si>
    <t>[Zhuang, Yuan; Wang, Baobao; Liu, Haoyang; Yang, Shuqi] Harbin Engn Univ, Harbin 150000, Peoples R China; [Sun, Jianguo] Univ Sanya, Sanya 572000, Peoples R China; [Ma, Qingan] Univ Alberta, Edmonton, AB T5J 4P6, Canada</t>
  </si>
  <si>
    <t>Harbin Engineering University; University of Sanya; University of Alberta</t>
  </si>
  <si>
    <t>Sun, JG (corresponding author), Univ Sanya, Sanya 572000, Peoples R China.</t>
  </si>
  <si>
    <t>sunjianguo@hrbeu.edu.cn</t>
  </si>
  <si>
    <t>li, tong/JYO-7530-2024; Zhang, Wenli/JXL-4317-2024; Yang, YiChen/KEI-0140-2024; LIU, JIALIN/JXN-8034-2024; Li, Zexi/KFA-6939-2024</t>
  </si>
  <si>
    <t>TECH SCIENCE PRESS</t>
  </si>
  <si>
    <t>HENDERSON</t>
  </si>
  <si>
    <t>871 CORONADO CENTER DR, SUTE 200, HENDERSON, NV 89052 USA</t>
  </si>
  <si>
    <t>1546-2218</t>
  </si>
  <si>
    <t>1546-2226</t>
  </si>
  <si>
    <t>CMC-COMPUT MATER CON</t>
  </si>
  <si>
    <t>CMC-Comput. Mat. Contin.</t>
  </si>
  <si>
    <t>Computer Science, Information Systems; Materials Science, Multidisciplinary</t>
  </si>
  <si>
    <t>Computer Science; Materials Science</t>
  </si>
  <si>
    <t>6P5QF</t>
  </si>
  <si>
    <t>WOS:000890984200023</t>
  </si>
  <si>
    <t>Abdelaziz, T; Hobor, A</t>
  </si>
  <si>
    <t>Abdelaziz, Tamer; Hobor, Aquinas</t>
  </si>
  <si>
    <t>PROCEEDINGS OF THE 32ND USENIX SECURITY SYMPOSIUM</t>
  </si>
  <si>
    <t>32nd USENIX Security Symposium</t>
  </si>
  <si>
    <t>AUG 09-11, 2023</t>
  </si>
  <si>
    <t>Anaheim, CA</t>
  </si>
  <si>
    <t>USENIX,Meta,Futurewei Technologies,Google,NSF,TikTok,Amazon,Ant Res,IBM,Technol Innovat Res,Cisco,Paloalto,ACM Queue,Elect Frontier Fdn</t>
  </si>
  <si>
    <t>We introduce Deep Learning Vulnerability Analyzer (DLVA), a vulnerability detection tool for Ethereum smart contracts based on powerful deep learning techniques for sequential data adapted for bytecode. We train DLVA to judge bytecode even though the supervising oracle, Slither, can only judge source code. DLVA's training algorithm is general: we extend a source code analysis to bytecode without any manual feature engineering, predefined patterns, or expert rules. DLVA's training algorithm is also robust: it overcame a 1.25% error rate mislabeled contracts, and-the student surpassing the teacher-found vulnerable contracts that Slither mislabeled. In addition to extending a source code analyzer to bytecode, DLVA is much faster than conventional tools for smart contract vulnerability detection based on formal methods: DLVA checks contracts for 29 vulnerabilities in 0.2 seconds, a 10-1,000x speedup compared to traditional tools. DLVA has three key components. First, Smart Contract to Vector (SC2V) uses neural networks to map arbitrary smart contract bytecode to an high-dimensional floating-point vector. We benchmark SC2V against 4 state-of-the-art graph neural networks and show that it improves model differentiation by an average of 2.2%. Second, Sibling Detector (SD) classifies contracts when a target contract's vector is Euclidian-close to a labeled contract's vector in a training set; although only able to judge 55.7% of the contracts in our test set, it has an average Slither-predictive accuracy of 97.4% with a false positive rate of only 0.1%. Third, Core Classifier (CC) uses neural networks to infer vulnerable contracts regardless of vector distance. We benchmark DLVA's CC with 10 off-the-shelf machine learning techniques and show that the CC improves average accuracy by 11.3%. Overall, DLVA predicts Slither's labels with an overall accuracy of 92.7% and associated false positive rate of 7.2%. Lastly, we benchmark DLVA against nine well-known smart contract analysis tools. Despite using much less analysis time, DLVA completed every query, leading the pack with an average accuracy of 99.7%, pleasingly balancing high true positive rates with low false positive rates.</t>
  </si>
  <si>
    <t>[Abdelaziz, Tamer; Hobor, Aquinas] Natl Univ Singapore, Singapore, Singapore; [Hobor, Aquinas] UCL, London, England</t>
  </si>
  <si>
    <t>National University of Singapore; University of London; University College London</t>
  </si>
  <si>
    <t>Abdelaziz, T (corresponding author), Natl Univ Singapore, Singapore, Singapore.</t>
  </si>
  <si>
    <t>tamer@comp.nus.edu.sg; a.hobor@ucl.ac.uk</t>
  </si>
  <si>
    <t>Abdelaziz, Tamer/0000-0002-6356-4749</t>
  </si>
  <si>
    <t>CRYSTAL Centre (NUS)</t>
  </si>
  <si>
    <t>We thank the CRYSTAL Centre (NUS) and Joxan Jaffar for financial support; and the anonymous reviewers and shepherd for their many suggestions.</t>
  </si>
  <si>
    <t>USENIX ASSOC</t>
  </si>
  <si>
    <t>BERKELEY</t>
  </si>
  <si>
    <t>SUITE 215, 2560 NINTH ST, BERKELEY, CA 94710 USA</t>
  </si>
  <si>
    <t>978-1-939133-37-3</t>
  </si>
  <si>
    <t>BV7HQ</t>
  </si>
  <si>
    <t>WOS:001066451501047</t>
  </si>
  <si>
    <t>Storhaug, A; Li, JY; Hu, TY</t>
  </si>
  <si>
    <t>Storhaug, Andre; Li, Jingyue; Hu, Tianyuan</t>
  </si>
  <si>
    <t>2023 IEEE 34TH INTERNATIONAL SYMPOSIUM ON SOFTWARE RELIABILITY ENGINEERING, ISSRE</t>
  </si>
  <si>
    <t>Proceedings International Symposium on Software Reliability Engineering</t>
  </si>
  <si>
    <t>34th IEEE International Symposium on Software Reliability Engineering (ISSRE)</t>
  </si>
  <si>
    <t>OCT 09-12, 2023</t>
  </si>
  <si>
    <t>Florence, ITALY</t>
  </si>
  <si>
    <t>IEEE,IEEE Comp Soc, Tech Comm Software Engn,IEEE Reliabil Soc,ESTART</t>
  </si>
  <si>
    <t>smart contract; code generation; machine learning; software security</t>
  </si>
  <si>
    <t>[Storhaug, Andre; Li, Jingyue] Norwegian Univ Sci &amp; Technol, Dept Comp Sci, Trondheim, Norway; [Hu, Tianyuan] Southeast Univ, Sch Comp Sci &amp; Engn, Nanjing, Peoples R China</t>
  </si>
  <si>
    <t>Norwegian University of Science &amp; Technology (NTNU); Southeast University - China</t>
  </si>
  <si>
    <t>Storhaug, A (corresponding author), Norwegian Univ Sci &amp; Technol, Dept Comp Sci, Trondheim, Norway.</t>
  </si>
  <si>
    <t>andre.storhaug@ntnu.no; jingyue.li@ntnu.no; tianyuanhu@seu.edu.cn</t>
  </si>
  <si>
    <t>Storhaug, Andre/0000-0002-5321-7196</t>
  </si>
  <si>
    <t>National Key Research and Development Program of China [2019YFE0105500]; Research Council of Norway [309494]; Key Research and Development Program of Jiangsu Province [BE2021002-3]; Chinese Scholarship Council (CSC) [202106090057]</t>
  </si>
  <si>
    <t>National Key Research and Development Program of China; Research Council of Norway(Research Council of Norway); Key Research and Development Program of Jiangsu Province; Chinese Scholarship Council (CSC)(China Scholarship Council)</t>
  </si>
  <si>
    <t>This work is jointly supported by the National Key Research and Development Program of China (No. 2019YFE0105500) and the Research Council of Norway (No. 309494) and the Key Research and Development Program of Jiangsu Province (No. BE2021002-3). Tianyuan Hu thanks the Chinese Scholarship Council (CSC) for financial support (202106090057).</t>
  </si>
  <si>
    <t>1071-9458</t>
  </si>
  <si>
    <t>PROC INT SYMP SOFTW</t>
  </si>
  <si>
    <t>Computer Science, Artificial Intelligence; Computer Science, Software Engineering</t>
  </si>
  <si>
    <t>BW0KU</t>
  </si>
  <si>
    <t>WOS:001096886300060</t>
  </si>
  <si>
    <t>Li, ZX; Lu, SQ; Zhang, R; Zhao, ZM; Liang, RJ; Xue, R; Li, WH; Zhang, F; Gao, S</t>
  </si>
  <si>
    <t>Li, Zhaoxuan; Lu, Siqi; Zhang, Rui; Zhao, Ziming; Liang, Rujin; Xue, Rui; Li, Wenhao; Zhang, Fan; Gao, Sheng</t>
  </si>
  <si>
    <t>IEEE TRANSACTIONS ON SOFTWARE ENGINEERING</t>
  </si>
  <si>
    <t>Source coding; Smart contracts; Codes; Pattern matching; Testing; Monitoring; Maintenance engineering; Blockchain; smart contract; security analysis; multiple instance learning; symbolic execution</t>
  </si>
  <si>
    <t>[Li, Zhaoxuan; Zhang, Rui; Xue, Rui; Li, Wenhao] Chinese Acad Sci, Inst Informat Engn, StateKey Lab Informat Secur, Beijing 100093, Peoples R China; [Li, Zhaoxuan; Zhang, Rui; Xue, Rui; Li, Wenhao] Univ Chinese Acad Sci, Sch Cyber Secur, Beijing 100049, Peoples R China; [Lu, Siqi; Liang, Rujin] Informat Engn Univ, Zhengzhou 450001, Peoples R China; [Lu, Siqi; Liang, Rujin] Henan Key Lab Network Cryptog Technol, Zhengzhou 450001, Peoples R China; [Zhao, Ziming] Zhejiang Univ, Coll Comp Sci &amp; Technol, Hangzhou 310027, Peoples R China; [Zhang, Fan] ZJU Hangzhou Global Sci &amp; Technol Innovat Ctr, Hangzhou 311200, Peoples R China; [Zhang, Fan] Key Lab Blockchain &amp; Cyberspace Governance Zhejian, Hangzhou 310027, Peoples R China; [Zhang, Fan] Zhejiang Univ, Jiaxing Res Inst, Jiaxing 314000, Peoples R China; [Gao, Sheng] Cent Univ Finance &amp; Econ, Sch Informat, Beijing 100081, Peoples R China</t>
  </si>
  <si>
    <t>Chinese Academy of Sciences; Chinese Academy of Sciences; University of Chinese Academy of Sciences, CAS; PLA Information Engineering University; Zhejiang University; Zhejiang University; Central University of Finance &amp; Economics</t>
  </si>
  <si>
    <t>Zhang, R (corresponding author), Chinese Acad Sci, Inst Informat Engn, StateKey Lab Informat Secur, Beijing 100093, Peoples R China.;Zhang, R (corresponding author), Univ Chinese Acad Sci, Sch Cyber Secur, Beijing 100049, Peoples R China.</t>
  </si>
  <si>
    <t>lizhaoxuan@iie.ac.cn; 080lusiqi@sina.com; zhangrui@iie.ac.cn; zhaoziming@zju.edu.cn; coderlrj@163.com; xuerui@iie.ac.cn; liwenhao@iie.ac.cn; fanzhang@zju.edu.cn; sgao@cufe.edu.cn</t>
  </si>
  <si>
    <t>Gao, Sheng/ISS-8753-2023</t>
  </si>
  <si>
    <t>Gao, Sheng/0000-0001-8118-411X; Li, Zhaoxuan/0000-0002-2195-0799; Zhang, Rui/0000-0003-0002-5593; Siqi, Lu/0000-0002-8593-9636; Li, Wenhao/0000-0003-2268-7416; Zhao, Ziming/0000-0003-1455-4330</t>
  </si>
  <si>
    <t>National Key R&amp;D Program of China [2021YFB2700603]; National Natural Science Foundation of China [62172405, 62072487, 62227805, 62072398]; Major Public Welfare Projects Foundation of Henan [201300210200]; Beijing Natural Science Foundation [M21036]; Zhejiang Key RD Plan [2021C01116]; Leading Innovative and Entrepreneur Team Introduction Program of Zhejiang [2018R01005]; Zhejiang Provincial Natural Science Foundation of China [LD22F020002]</t>
  </si>
  <si>
    <t>National Key R&amp;D Program of China; National Natural Science Foundation of China(National Natural Science Foundation of China (NSFC)); Major Public Welfare Projects Foundation of Henan; Beijing Natural Science Foundation(Beijing Natural Science Foundation); Zhejiang Key RD Plan; Leading Innovative and Entrepreneur Team Introduction Program of Zhejiang; Zhejiang Provincial Natural Science Foundation of China(Natural Science Foundation of Zhejiang Province)</t>
  </si>
  <si>
    <t>This work was supported in part by the National Key R &amp; D Program of China under Grant 2021YFB2700603;in part by the National Natural Science Foundation of China under Grants 62172405, 62072487, 62227805, and 62072398; in part by the Major Public Welfare Projects Foundation of Henan under Grant 201300210200; in part by the Beijing Natural Science Foundation under Grant M21036; in part by the Zhejiang Key R &amp; D Plan under Grant 2021C01116; in part by the Leading Innovative and Entrepreneur Team Introduction Program of Zhejiang under Grant 2018R01005; and in part by the Zhejiang Provincial Natural Science Foundation of China under Grant LD22F020002. Recommended for acceptance by T. Menzies.</t>
  </si>
  <si>
    <t>0098-5589</t>
  </si>
  <si>
    <t>IEEE T SOFTWARE ENG</t>
  </si>
  <si>
    <t>IEEE Trans. Softw. Eng.</t>
  </si>
  <si>
    <t>NOV</t>
  </si>
  <si>
    <t>Computer Science, Software Engineering; Engineering, Electrical &amp; Electronic</t>
  </si>
  <si>
    <t>Z3ZN2</t>
  </si>
  <si>
    <t>hybrid</t>
  </si>
  <si>
    <t>WOS:001111494200001</t>
  </si>
  <si>
    <t>Re-Entrancy,</t>
  </si>
  <si>
    <t xml:space="preserve">Unexpected Function Invocation, </t>
  </si>
  <si>
    <t>Incorrect Check for Authorization</t>
  </si>
  <si>
    <t>No Check after Contract Invocation</t>
  </si>
  <si>
    <t>Missing the Transfer Event</t>
  </si>
  <si>
    <t>Strict Check for Balance</t>
  </si>
  <si>
    <t>Timestamp &amp; Block Number Dependency</t>
  </si>
  <si>
    <t>Types of Vulnerabilities Descriptions Underflow Integer underflow Overflow Integer overflow CallDepth Use send or call cmd, but do not check the cmd result TOD State will depend on the txorder TimeDep State will depend on the timestamp Reentrancy Contract contains reentrancy function AssertFail Contract contains the condition of assert fail TxOrigin Contract use tx.origin CheckEffects Contract checks if the state has been updated before the transaction or not InlineAssembly Contract uses assembly code BlockTimestamp Contract uses block timestamp LowLevelCalls Contract uses send or call not transfer SelfDestruct Contract uses self destruct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</si>
</sst>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 mmm yyyy"/>
    <numFmt numFmtId="165" formatCode="m-d"/>
  </numFmts>
  <fonts count="11">
    <font>
      <sz val="10.0"/>
      <color rgb="FF000000"/>
      <name val="Arial"/>
      <scheme val="minor"/>
    </font>
    <font>
      <b/>
      <color theme="1"/>
      <name val="Arial"/>
    </font>
    <font>
      <b/>
      <color theme="1"/>
      <name val="Arial"/>
      <scheme val="minor"/>
    </font>
    <font>
      <color theme="1"/>
      <name val="Arial"/>
    </font>
    <font>
      <color theme="1"/>
      <name val="Arial"/>
      <scheme val="minor"/>
    </font>
    <font>
      <u/>
      <sz val="9.0"/>
      <color rgb="FF000000"/>
      <name val="&quot;Times New Roman&quot;"/>
    </font>
    <font>
      <sz val="9.0"/>
      <color rgb="FF000000"/>
      <name val="&quot;Times New Roman&quot;"/>
    </font>
    <font>
      <u/>
      <color rgb="FF1155CC"/>
      <name val="Arial"/>
    </font>
    <font>
      <u/>
      <color rgb="FF1155CC"/>
      <name val="Arial"/>
    </font>
    <font>
      <u/>
      <color rgb="FF0000FF"/>
      <name val="Arial"/>
    </font>
    <font>
      <sz val="9.0"/>
      <color rgb="FF1F1F1F"/>
      <name val="&quot;Google Sans&quot;"/>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vertical="center"/>
    </xf>
    <xf borderId="0" fillId="0" fontId="4" numFmtId="0" xfId="0" applyAlignment="1" applyFont="1">
      <alignment shrinkToFit="0" wrapText="1"/>
    </xf>
    <xf borderId="0" fillId="0" fontId="4" numFmtId="0" xfId="0" applyAlignment="1" applyFont="1">
      <alignment readingOrder="0"/>
    </xf>
    <xf borderId="0" fillId="0" fontId="4" numFmtId="0" xfId="0" applyAlignment="1" applyFont="1">
      <alignment readingOrder="0" shrinkToFit="0" wrapText="1"/>
    </xf>
    <xf borderId="0" fillId="0" fontId="4" numFmtId="0" xfId="0" applyAlignment="1" applyFont="1">
      <alignment vertical="center"/>
    </xf>
    <xf borderId="0" fillId="0" fontId="5" numFmtId="0" xfId="0" applyAlignment="1" applyFont="1">
      <alignment readingOrder="0"/>
    </xf>
    <xf borderId="0" fillId="0" fontId="6" numFmtId="0" xfId="0" applyFont="1"/>
    <xf borderId="0" fillId="0" fontId="3" numFmtId="0" xfId="0" applyAlignment="1" applyFont="1">
      <alignment vertical="bottom"/>
    </xf>
    <xf borderId="0" fillId="0" fontId="3" numFmtId="0" xfId="0" applyAlignment="1" applyFont="1">
      <alignment shrinkToFit="0" vertical="bottom" wrapText="0"/>
    </xf>
    <xf borderId="0" fillId="0" fontId="3" numFmtId="0" xfId="0" applyAlignment="1" applyFont="1">
      <alignment horizontal="right" vertical="bottom"/>
    </xf>
    <xf borderId="0" fillId="0" fontId="7" numFmtId="0" xfId="0" applyAlignment="1" applyFont="1">
      <alignment vertical="bottom"/>
    </xf>
    <xf borderId="0" fillId="0" fontId="3" numFmtId="164" xfId="0" applyAlignment="1" applyFont="1" applyNumberFormat="1">
      <alignment horizontal="right" vertical="bottom"/>
    </xf>
    <xf borderId="0" fillId="0" fontId="8" numFmtId="0" xfId="0" applyAlignment="1" applyFont="1">
      <alignment shrinkToFit="0" vertical="bottom" wrapText="0"/>
    </xf>
    <xf borderId="0" fillId="0" fontId="3" numFmtId="165" xfId="0" applyAlignment="1" applyFont="1" applyNumberFormat="1">
      <alignment horizontal="right" vertical="bottom"/>
    </xf>
    <xf borderId="0" fillId="0" fontId="9" numFmtId="0" xfId="0" applyAlignment="1" applyFont="1">
      <alignment shrinkToFit="0" vertical="bottom" wrapText="0"/>
    </xf>
    <xf borderId="0" fillId="2" fontId="10"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drawing" Target="../drawings/drawing2.xml"/><Relationship Id="rId11" Type="http://schemas.openxmlformats.org/officeDocument/2006/relationships/hyperlink" Target="http://paperpile.com/b/6bK1Ew/FWOxj" TargetMode="External"/><Relationship Id="rId10" Type="http://schemas.openxmlformats.org/officeDocument/2006/relationships/hyperlink" Target="http://paperpile.com/b/6bK1Ew/m7HBq" TargetMode="External"/><Relationship Id="rId13" Type="http://schemas.openxmlformats.org/officeDocument/2006/relationships/hyperlink" Target="http://paperpile.com/b/6bK1Ew/8qHZ8" TargetMode="External"/><Relationship Id="rId12" Type="http://schemas.openxmlformats.org/officeDocument/2006/relationships/hyperlink" Target="http://paperpile.com/b/6bK1Ew/FPoQj" TargetMode="External"/><Relationship Id="rId1" Type="http://schemas.openxmlformats.org/officeDocument/2006/relationships/hyperlink" Target="http://paperpile.com/b/6bK1Ew/a0y7Z" TargetMode="External"/><Relationship Id="rId2" Type="http://schemas.openxmlformats.org/officeDocument/2006/relationships/hyperlink" Target="http://paperpile.com/b/6bK1Ew/thDI8" TargetMode="External"/><Relationship Id="rId3" Type="http://schemas.openxmlformats.org/officeDocument/2006/relationships/hyperlink" Target="http://paperpile.com/b/6bK1Ew/DzUlA" TargetMode="External"/><Relationship Id="rId4" Type="http://schemas.openxmlformats.org/officeDocument/2006/relationships/hyperlink" Target="http://paperpile.com/b/6bK1Ew/LaUxH" TargetMode="External"/><Relationship Id="rId9" Type="http://schemas.openxmlformats.org/officeDocument/2006/relationships/hyperlink" Target="http://paperpile.com/b/6bK1Ew/wjONZ" TargetMode="External"/><Relationship Id="rId15" Type="http://schemas.openxmlformats.org/officeDocument/2006/relationships/hyperlink" Target="http://paperpile.com/b/6bK1Ew/khuBZ" TargetMode="External"/><Relationship Id="rId14" Type="http://schemas.openxmlformats.org/officeDocument/2006/relationships/hyperlink" Target="http://paperpile.com/b/6bK1Ew/QhkJR" TargetMode="External"/><Relationship Id="rId17" Type="http://schemas.openxmlformats.org/officeDocument/2006/relationships/hyperlink" Target="http://paperpile.com/b/6bK1Ew/Cg5HI" TargetMode="External"/><Relationship Id="rId16" Type="http://schemas.openxmlformats.org/officeDocument/2006/relationships/hyperlink" Target="http://paperpile.com/b/6bK1Ew/0Hjkk" TargetMode="External"/><Relationship Id="rId5" Type="http://schemas.openxmlformats.org/officeDocument/2006/relationships/hyperlink" Target="http://paperpile.com/b/6bK1Ew/ssUPA" TargetMode="External"/><Relationship Id="rId19" Type="http://schemas.openxmlformats.org/officeDocument/2006/relationships/hyperlink" Target="http://paperpile.com/b/6bK1Ew/4Sydt" TargetMode="External"/><Relationship Id="rId6" Type="http://schemas.openxmlformats.org/officeDocument/2006/relationships/hyperlink" Target="http://paperpile.com/b/6bK1Ew/QOGAS" TargetMode="External"/><Relationship Id="rId18" Type="http://schemas.openxmlformats.org/officeDocument/2006/relationships/hyperlink" Target="http://paperpile.com/b/6bK1Ew/jZXrb" TargetMode="External"/><Relationship Id="rId7" Type="http://schemas.openxmlformats.org/officeDocument/2006/relationships/hyperlink" Target="http://paperpile.com/b/6bK1Ew/yel53" TargetMode="External"/><Relationship Id="rId8" Type="http://schemas.openxmlformats.org/officeDocument/2006/relationships/hyperlink" Target="http://paperpile.com/b/6bK1Ew/Z0KI6"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ieeexplore.ieee.org/stamp/stamp.jsp?arnumber=9343119" TargetMode="External"/><Relationship Id="rId22" Type="http://schemas.openxmlformats.org/officeDocument/2006/relationships/hyperlink" Target="https://ieeexplore.ieee.org/stamp/stamp.jsp?arnumber=10487756" TargetMode="External"/><Relationship Id="rId21" Type="http://schemas.openxmlformats.org/officeDocument/2006/relationships/hyperlink" Target="https://ieeexplore.ieee.org/stamp/stamp.jsp?arnumber=10261219" TargetMode="External"/><Relationship Id="rId24" Type="http://schemas.openxmlformats.org/officeDocument/2006/relationships/hyperlink" Target="https://ieeexplore.ieee.org/stamp/stamp.jsp?arnumber=10123502" TargetMode="External"/><Relationship Id="rId23" Type="http://schemas.openxmlformats.org/officeDocument/2006/relationships/hyperlink" Target="https://ieeexplore.ieee.org/stamp/stamp.jsp?arnumber=10338924" TargetMode="External"/><Relationship Id="rId1" Type="http://schemas.openxmlformats.org/officeDocument/2006/relationships/hyperlink" Target="https://ieeexplore.ieee.org/stamp/stamp.jsp?arnumber=10430147" TargetMode="External"/><Relationship Id="rId2" Type="http://schemas.openxmlformats.org/officeDocument/2006/relationships/hyperlink" Target="https://ieeexplore.ieee.org/stamp/stamp.jsp?arnumber=10391797" TargetMode="External"/><Relationship Id="rId3" Type="http://schemas.openxmlformats.org/officeDocument/2006/relationships/hyperlink" Target="https://ieeexplore.ieee.org/stamp/stamp.jsp?arnumber=9842713" TargetMode="External"/><Relationship Id="rId4" Type="http://schemas.openxmlformats.org/officeDocument/2006/relationships/hyperlink" Target="https://ieeexplore.ieee.org/stamp/stamp.jsp?arnumber=8967006" TargetMode="External"/><Relationship Id="rId9" Type="http://schemas.openxmlformats.org/officeDocument/2006/relationships/hyperlink" Target="https://ieeexplore.ieee.org/stamp/stamp.jsp?arnumber=10271080" TargetMode="External"/><Relationship Id="rId26" Type="http://schemas.openxmlformats.org/officeDocument/2006/relationships/hyperlink" Target="https://ieeexplore.ieee.org/stamp/stamp.jsp?arnumber=9550913" TargetMode="External"/><Relationship Id="rId25" Type="http://schemas.openxmlformats.org/officeDocument/2006/relationships/hyperlink" Target="https://ieeexplore.ieee.org/stamp/stamp.jsp?arnumber=10010192" TargetMode="External"/><Relationship Id="rId28" Type="http://schemas.openxmlformats.org/officeDocument/2006/relationships/hyperlink" Target="https://ieeexplore.ieee.org/stamp/stamp.jsp?arnumber=9842527" TargetMode="External"/><Relationship Id="rId27" Type="http://schemas.openxmlformats.org/officeDocument/2006/relationships/hyperlink" Target="https://ieeexplore.ieee.org/stamp/stamp.jsp?arnumber=9724302" TargetMode="External"/><Relationship Id="rId5" Type="http://schemas.openxmlformats.org/officeDocument/2006/relationships/hyperlink" Target="https://ieeexplore.ieee.org/stamp/stamp.jsp?arnumber=10192903" TargetMode="External"/><Relationship Id="rId6" Type="http://schemas.openxmlformats.org/officeDocument/2006/relationships/hyperlink" Target="https://ieeexplore.ieee.org/stamp/stamp.jsp?arnumber=8939256" TargetMode="External"/><Relationship Id="rId29" Type="http://schemas.openxmlformats.org/officeDocument/2006/relationships/hyperlink" Target="https://ieeexplore.ieee.org/stamp/stamp.jsp?arnumber=9868158" TargetMode="External"/><Relationship Id="rId7" Type="http://schemas.openxmlformats.org/officeDocument/2006/relationships/hyperlink" Target="https://ieeexplore.ieee.org/stamp/stamp.jsp?arnumber=9984905" TargetMode="External"/><Relationship Id="rId8" Type="http://schemas.openxmlformats.org/officeDocument/2006/relationships/hyperlink" Target="https://ieeexplore.ieee.org/stamp/stamp.jsp?arnumber=10284955" TargetMode="External"/><Relationship Id="rId31" Type="http://schemas.openxmlformats.org/officeDocument/2006/relationships/hyperlink" Target="https://ieeexplore.ieee.org/stamp/stamp.jsp?arnumber=10307642" TargetMode="External"/><Relationship Id="rId30" Type="http://schemas.openxmlformats.org/officeDocument/2006/relationships/hyperlink" Target="https://ieeexplore.ieee.org/stamp/stamp.jsp?arnumber=10301240" TargetMode="External"/><Relationship Id="rId11" Type="http://schemas.openxmlformats.org/officeDocument/2006/relationships/hyperlink" Target="https://ieeexplore.ieee.org/stamp/stamp.jsp?arnumber=9881798" TargetMode="External"/><Relationship Id="rId33" Type="http://schemas.openxmlformats.org/officeDocument/2006/relationships/hyperlink" Target="https://ieeexplore.ieee.org/stamp/stamp.jsp?arnumber=10284080" TargetMode="External"/><Relationship Id="rId10" Type="http://schemas.openxmlformats.org/officeDocument/2006/relationships/hyperlink" Target="https://ieeexplore.ieee.org/stamp/stamp.jsp?arnumber=10305867" TargetMode="External"/><Relationship Id="rId32" Type="http://schemas.openxmlformats.org/officeDocument/2006/relationships/hyperlink" Target="https://ieeexplore.ieee.org/stamp/stamp.jsp?arnumber=10197172" TargetMode="External"/><Relationship Id="rId13" Type="http://schemas.openxmlformats.org/officeDocument/2006/relationships/hyperlink" Target="https://ieeexplore.ieee.org/stamp/stamp.jsp?arnumber=10174104" TargetMode="External"/><Relationship Id="rId35" Type="http://schemas.openxmlformats.org/officeDocument/2006/relationships/hyperlink" Target="https://ieeexplore.ieee.org/stamp/stamp.jsp?arnumber=10425644" TargetMode="External"/><Relationship Id="rId12" Type="http://schemas.openxmlformats.org/officeDocument/2006/relationships/hyperlink" Target="https://ieeexplore.ieee.org/stamp/stamp.jsp?arnumber=10013832" TargetMode="External"/><Relationship Id="rId34" Type="http://schemas.openxmlformats.org/officeDocument/2006/relationships/hyperlink" Target="https://ieeexplore.ieee.org/stamp/stamp.jsp?arnumber=10246252" TargetMode="External"/><Relationship Id="rId15" Type="http://schemas.openxmlformats.org/officeDocument/2006/relationships/hyperlink" Target="https://ieeexplore.ieee.org/stamp/stamp.jsp?arnumber=9974924" TargetMode="External"/><Relationship Id="rId37" Type="http://schemas.openxmlformats.org/officeDocument/2006/relationships/hyperlink" Target="https://ieeexplore.ieee.org/stamp/stamp.jsp?arnumber=9996367" TargetMode="External"/><Relationship Id="rId14" Type="http://schemas.openxmlformats.org/officeDocument/2006/relationships/hyperlink" Target="https://ieeexplore.ieee.org/stamp/stamp.jsp?arnumber=9848817" TargetMode="External"/><Relationship Id="rId36" Type="http://schemas.openxmlformats.org/officeDocument/2006/relationships/hyperlink" Target="https://ieeexplore.ieee.org/stamp/stamp.jsp?arnumber=10488945" TargetMode="External"/><Relationship Id="rId17" Type="http://schemas.openxmlformats.org/officeDocument/2006/relationships/hyperlink" Target="https://ieeexplore.ieee.org/stamp/stamp.jsp?arnumber=10371421" TargetMode="External"/><Relationship Id="rId16" Type="http://schemas.openxmlformats.org/officeDocument/2006/relationships/hyperlink" Target="https://ieeexplore.ieee.org/stamp/stamp.jsp?arnumber=9680540" TargetMode="External"/><Relationship Id="rId38" Type="http://schemas.openxmlformats.org/officeDocument/2006/relationships/drawing" Target="../drawings/drawing3.xml"/><Relationship Id="rId19" Type="http://schemas.openxmlformats.org/officeDocument/2006/relationships/hyperlink" Target="https://ieeexplore.ieee.org/stamp/stamp.jsp?arnumber=10538581" TargetMode="External"/><Relationship Id="rId18" Type="http://schemas.openxmlformats.org/officeDocument/2006/relationships/hyperlink" Target="https://ieeexplore.ieee.org/stamp/stamp.jsp?arnumber=8949045"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scopus.com/inward/record.uri?eid=2-s2.0-85087679238&amp;doi=10.1007%2fs11276-020-02379-z&amp;partnerID=40&amp;md5=4f0908d0a56a668444b9d3851ee66082" TargetMode="External"/><Relationship Id="rId42" Type="http://schemas.openxmlformats.org/officeDocument/2006/relationships/hyperlink" Target="https://www.scopus.com/inward/record.uri?eid=2-s2.0-85166302130&amp;doi=10.1109%2fJIOT.2023.3299492&amp;partnerID=40&amp;md5=50a9c536048f242050ad06ac9c8d1dae" TargetMode="External"/><Relationship Id="rId41" Type="http://schemas.openxmlformats.org/officeDocument/2006/relationships/hyperlink" Target="https://www.scopus.com/inward/record.uri?eid=2-s2.0-85112167730&amp;doi=10.1109%2fTNSE.2020.2968505&amp;partnerID=40&amp;md5=e8c8d2b304209799e4f212ecb94497a4" TargetMode="External"/><Relationship Id="rId44" Type="http://schemas.openxmlformats.org/officeDocument/2006/relationships/hyperlink" Target="https://www.scopus.com/inward/record.uri?eid=2-s2.0-85132906560&amp;doi=10.1117%2f12.2637775&amp;partnerID=40&amp;md5=e30087966b82dd826961441192c26172" TargetMode="External"/><Relationship Id="rId43" Type="http://schemas.openxmlformats.org/officeDocument/2006/relationships/hyperlink" Target="https://www.scopus.com/inward/record.uri?eid=2-s2.0-85108912066&amp;doi=10.1145%2f3463274.3463348&amp;partnerID=40&amp;md5=1f585bd201126a34e9d0195f05e8fb68" TargetMode="External"/><Relationship Id="rId46" Type="http://schemas.openxmlformats.org/officeDocument/2006/relationships/hyperlink" Target="https://www.scopus.com/inward/record.uri?eid=2-s2.0-85170057195&amp;doi=10.18293%2fSEKE2023-183&amp;partnerID=40&amp;md5=32fe1899377ddbea203a44d2c3f0a7c4" TargetMode="External"/><Relationship Id="rId45" Type="http://schemas.openxmlformats.org/officeDocument/2006/relationships/hyperlink" Target="https://www.scopus.com/inward/record.uri?eid=2-s2.0-85143053694&amp;doi=10.1145%2f3540250.3558927&amp;partnerID=40&amp;md5=3c64b411740bd09da4dabb3f6a448a86" TargetMode="External"/><Relationship Id="rId1" Type="http://schemas.openxmlformats.org/officeDocument/2006/relationships/hyperlink" Target="https://www.scopus.com/inward/record.uri?eid=2-s2.0-85145054512&amp;partnerID=40&amp;md5=67ece35835db512580110d2847c2b80e" TargetMode="External"/><Relationship Id="rId2" Type="http://schemas.openxmlformats.org/officeDocument/2006/relationships/hyperlink" Target="https://www.scopus.com/inward/record.uri?eid=2-s2.0-85151342821&amp;doi=10.1007%2fs11042-023-15042-4&amp;partnerID=40&amp;md5=164e6692652d8e860690debe56e869da" TargetMode="External"/><Relationship Id="rId3" Type="http://schemas.openxmlformats.org/officeDocument/2006/relationships/hyperlink" Target="https://www.scopus.com/inward/record.uri?eid=2-s2.0-85172003293&amp;doi=10.1007%2fs10207-023-00752-5&amp;partnerID=40&amp;md5=b8dbc4357ba92d2d9c7d9a38c4ca35dc" TargetMode="External"/><Relationship Id="rId4" Type="http://schemas.openxmlformats.org/officeDocument/2006/relationships/hyperlink" Target="https://www.scopus.com/inward/record.uri?eid=2-s2.0-85146486665&amp;doi=10.1109%2fICDIS55630.2022.00016&amp;partnerID=40&amp;md5=d782b82af9f3d2a30f40306df1f46c87" TargetMode="External"/><Relationship Id="rId9" Type="http://schemas.openxmlformats.org/officeDocument/2006/relationships/hyperlink" Target="https://www.scopus.com/inward/record.uri?eid=2-s2.0-85120050972&amp;partnerID=40&amp;md5=870c4642f6b24334457e5cef1cf3a4ee" TargetMode="External"/><Relationship Id="rId48" Type="http://schemas.openxmlformats.org/officeDocument/2006/relationships/hyperlink" Target="https://www.scopus.com/inward/record.uri?eid=2-s2.0-85137095826&amp;doi=10.1016%2fj.comnet.2022.109289&amp;partnerID=40&amp;md5=3309c745ecc079ed7358cc7e6ab6075f" TargetMode="External"/><Relationship Id="rId47" Type="http://schemas.openxmlformats.org/officeDocument/2006/relationships/hyperlink" Target="https://www.scopus.com/inward/record.uri?eid=2-s2.0-85142510122&amp;partnerID=40&amp;md5=fbc67c4ad4c06519eab07e2e3a76db97" TargetMode="External"/><Relationship Id="rId49" Type="http://schemas.openxmlformats.org/officeDocument/2006/relationships/hyperlink" Target="https://www.scopus.com/inward/record.uri?eid=2-s2.0-85179840189&amp;doi=10.1145%2f3611643.3616343&amp;partnerID=40&amp;md5=dedf744952ab5e6a31d9d050274b3c4b" TargetMode="External"/><Relationship Id="rId5" Type="http://schemas.openxmlformats.org/officeDocument/2006/relationships/hyperlink" Target="https://www.scopus.com/inward/record.uri?eid=2-s2.0-85153675552&amp;doi=10.4018%2fIJDWM.320473&amp;partnerID=40&amp;md5=e8a912b4060e7afa753f412d6cc1b1e9" TargetMode="External"/><Relationship Id="rId6" Type="http://schemas.openxmlformats.org/officeDocument/2006/relationships/hyperlink" Target="https://www.scopus.com/inward/record.uri?eid=2-s2.0-85117490977&amp;doi=10.1109%2fTENSYMP52854.2021.9550913&amp;partnerID=40&amp;md5=a71ce0a296ec8a51de1fb5d00ae17152" TargetMode="External"/><Relationship Id="rId7" Type="http://schemas.openxmlformats.org/officeDocument/2006/relationships/hyperlink" Target="https://www.scopus.com/inward/record.uri?eid=2-s2.0-85120061909&amp;partnerID=40&amp;md5=5b5fdaabc0ff467fd6eae46ab6e362cf" TargetMode="External"/><Relationship Id="rId8" Type="http://schemas.openxmlformats.org/officeDocument/2006/relationships/hyperlink" Target="https://www.scopus.com/inward/record.uri?eid=2-s2.0-85146500331&amp;partnerID=40&amp;md5=4401fb07c6537ee18c3228c5f16a3376" TargetMode="External"/><Relationship Id="rId31" Type="http://schemas.openxmlformats.org/officeDocument/2006/relationships/hyperlink" Target="https://www.scopus.com/inward/record.uri?eid=2-s2.0-85177616843&amp;doi=10.1109%2fTSE.2023.3317209&amp;partnerID=40&amp;md5=59a0e8e129bc14b4835d20f20f99e4f2" TargetMode="External"/><Relationship Id="rId30" Type="http://schemas.openxmlformats.org/officeDocument/2006/relationships/hyperlink" Target="https://www.scopus.com/inward/record.uri?eid=2-s2.0-85176799466&amp;doi=10.1109%2fETNCC59188.2023.10284955&amp;partnerID=40&amp;md5=18eb86f53b93890128bdaae5bbe21838" TargetMode="External"/><Relationship Id="rId33" Type="http://schemas.openxmlformats.org/officeDocument/2006/relationships/hyperlink" Target="https://www.scopus.com/inward/record.uri?eid=2-s2.0-85076991973&amp;doi=10.1007%2f978-3-030-36938-5_26&amp;partnerID=40&amp;md5=648b89a491d8c9e0fd7426d56bed44d6" TargetMode="External"/><Relationship Id="rId32" Type="http://schemas.openxmlformats.org/officeDocument/2006/relationships/hyperlink" Target="https://www.scopus.com/inward/record.uri?eid=2-s2.0-85179523397&amp;doi=10.1109%2fFMEC59375.2023.10305867&amp;partnerID=40&amp;md5=658d6d3527d0bcc086a6fcdb8693c6be" TargetMode="External"/><Relationship Id="rId35" Type="http://schemas.openxmlformats.org/officeDocument/2006/relationships/hyperlink" Target="https://www.scopus.com/inward/record.uri?eid=2-s2.0-85185131342&amp;doi=10.1080%2f09540091.2024.2313853&amp;partnerID=40&amp;md5=a36f1a220c3d212977031b6ce3571563" TargetMode="External"/><Relationship Id="rId34" Type="http://schemas.openxmlformats.org/officeDocument/2006/relationships/hyperlink" Target="https://www.scopus.com/inward/record.uri?eid=2-s2.0-85178549654&amp;doi=10.1007%2f978-981-99-8104-5_1&amp;partnerID=40&amp;md5=8591d0a411982e39de09c9421fa30b06" TargetMode="External"/><Relationship Id="rId70" Type="http://schemas.openxmlformats.org/officeDocument/2006/relationships/drawing" Target="../drawings/drawing4.xml"/><Relationship Id="rId37" Type="http://schemas.openxmlformats.org/officeDocument/2006/relationships/hyperlink" Target="https://www.scopus.com/inward/record.uri?eid=2-s2.0-85146115029&amp;doi=10.1109%2fADMIT57209.2022.00024&amp;partnerID=40&amp;md5=fc9597015c92956a144e72ee0ac459fa" TargetMode="External"/><Relationship Id="rId36" Type="http://schemas.openxmlformats.org/officeDocument/2006/relationships/hyperlink" Target="https://www.scopus.com/inward/record.uri?eid=2-s2.0-85178017224&amp;doi=10.1109%2fISSRE59848.2023.00035&amp;partnerID=40&amp;md5=0b39d187236c8155cd126171b064a88d" TargetMode="External"/><Relationship Id="rId39" Type="http://schemas.openxmlformats.org/officeDocument/2006/relationships/hyperlink" Target="https://www.scopus.com/inward/record.uri?eid=2-s2.0-85136954526&amp;doi=10.1109%2fCOMPSAC54236.2022.00277&amp;partnerID=40&amp;md5=df3a180916a55fa39caf3ae0fa00f05d" TargetMode="External"/><Relationship Id="rId38" Type="http://schemas.openxmlformats.org/officeDocument/2006/relationships/hyperlink" Target="https://www.scopus.com/inward/record.uri?eid=2-s2.0-85113719278&amp;doi=10.1155%2f2021%2f5798033&amp;partnerID=40&amp;md5=7c636d95e68b04bc6ad455dfdd1aa665" TargetMode="External"/><Relationship Id="rId62" Type="http://schemas.openxmlformats.org/officeDocument/2006/relationships/hyperlink" Target="https://www.scopus.com/inward/record.uri?eid=2-s2.0-85098239241&amp;partnerID=40&amp;md5=1cddd47ff8251ed283f713dfe6834570" TargetMode="External"/><Relationship Id="rId61" Type="http://schemas.openxmlformats.org/officeDocument/2006/relationships/hyperlink" Target="https://www.scopus.com/inward/record.uri?eid=2-s2.0-85139903736&amp;doi=10.1109%2fBlockchain55522.2022.00016&amp;partnerID=40&amp;md5=51f579c0d1f0ee4e45746553901ea714" TargetMode="External"/><Relationship Id="rId20" Type="http://schemas.openxmlformats.org/officeDocument/2006/relationships/hyperlink" Target="https://www.scopus.com/inward/record.uri?eid=2-s2.0-85125655693&amp;doi=10.1109%2fBlockchain53845.2021.00091&amp;partnerID=40&amp;md5=d493a600a6964ca3421e9bcd28b3d926" TargetMode="External"/><Relationship Id="rId64" Type="http://schemas.openxmlformats.org/officeDocument/2006/relationships/hyperlink" Target="https://www.scopus.com/inward/record.uri?eid=2-s2.0-85124673825&amp;partnerID=40&amp;md5=1d02e82017d9f31740e44bd0683466be" TargetMode="External"/><Relationship Id="rId63" Type="http://schemas.openxmlformats.org/officeDocument/2006/relationships/hyperlink" Target="https://www.scopus.com/inward/record.uri?eid=2-s2.0-85152516997&amp;partnerID=40&amp;md5=2d906216395753ef295287c2528aebba" TargetMode="External"/><Relationship Id="rId22" Type="http://schemas.openxmlformats.org/officeDocument/2006/relationships/hyperlink" Target="https://www.scopus.com/inward/record.uri?eid=2-s2.0-85151056141&amp;doi=10.1007%2f978-981-99-0272-9_12&amp;partnerID=40&amp;md5=391005ba2e2d96496d7a69908cee0a29" TargetMode="External"/><Relationship Id="rId66" Type="http://schemas.openxmlformats.org/officeDocument/2006/relationships/hyperlink" Target="https://www.scopus.com/inward/record.uri?eid=2-s2.0-85103245930&amp;doi=10.1088%2f1742-6596%2f1820%2f1%2f012004&amp;partnerID=40&amp;md5=94aa2d8a100f4499d66aee291c27ca0d" TargetMode="External"/><Relationship Id="rId21" Type="http://schemas.openxmlformats.org/officeDocument/2006/relationships/hyperlink" Target="https://www.scopus.com/inward/record.uri?eid=2-s2.0-85160821519&amp;doi=10.3390%2fapp13106027&amp;partnerID=40&amp;md5=df17ebfe50e5a183e76e6c9402e512c7" TargetMode="External"/><Relationship Id="rId65" Type="http://schemas.openxmlformats.org/officeDocument/2006/relationships/hyperlink" Target="https://www.scopus.com/inward/record.uri?eid=2-s2.0-85077969059&amp;doi=10.1109%2fIOTSMS48152.2019.8939256&amp;partnerID=40&amp;md5=3c351ce8c2abb633de995dfb3351c1b5" TargetMode="External"/><Relationship Id="rId24" Type="http://schemas.openxmlformats.org/officeDocument/2006/relationships/hyperlink" Target="https://www.scopus.com/inward/record.uri?eid=2-s2.0-85112017957&amp;doi=10.1007%2f978-3-030-78621-2_14&amp;partnerID=40&amp;md5=4404c04a69e2ea825f826f185b3e3706" TargetMode="External"/><Relationship Id="rId68" Type="http://schemas.openxmlformats.org/officeDocument/2006/relationships/hyperlink" Target="https://www.scopus.com/inward/record.uri?eid=2-s2.0-85123426142&amp;doi=10.1007%2f978-3-030-94029-4_6&amp;partnerID=40&amp;md5=b7915a81d18e5eff4ae9510b7fccb8a7" TargetMode="External"/><Relationship Id="rId23" Type="http://schemas.openxmlformats.org/officeDocument/2006/relationships/hyperlink" Target="https://www.scopus.com/inward/record.uri?eid=2-s2.0-85166351291&amp;doi=10.1109%2fMSR59073.2023.00052&amp;partnerID=40&amp;md5=f758ad7d33f8d0cc7ac1d0b7bb8e088c" TargetMode="External"/><Relationship Id="rId67" Type="http://schemas.openxmlformats.org/officeDocument/2006/relationships/hyperlink" Target="https://www.scopus.com/inward/record.uri?eid=2-s2.0-85077014861&amp;partnerID=40&amp;md5=e5298a3d676c3c810a373f5d0fc7a928" TargetMode="External"/><Relationship Id="rId60" Type="http://schemas.openxmlformats.org/officeDocument/2006/relationships/hyperlink" Target="https://www.scopus.com/inward/record.uri?eid=2-s2.0-85108340910&amp;doi=10.1145%2f3457337.3457841&amp;partnerID=40&amp;md5=5cd92fc324c1d9effb4c6038e17995e1" TargetMode="External"/><Relationship Id="rId26" Type="http://schemas.openxmlformats.org/officeDocument/2006/relationships/hyperlink" Target="https://www.scopus.com/inward/record.uri?eid=2-s2.0-85143153597&amp;doi=10.32985%2fijeces.13.9.3&amp;partnerID=40&amp;md5=8892aa7381862ee3cc7bac6e428ca38b" TargetMode="External"/><Relationship Id="rId25" Type="http://schemas.openxmlformats.org/officeDocument/2006/relationships/hyperlink" Target="https://www.scopus.com/inward/record.uri?eid=2-s2.0-85115196283&amp;doi=10.1007%2f978-981-16-2354-7_35&amp;partnerID=40&amp;md5=947ea0afd67ad3006a8b265b15f38e67" TargetMode="External"/><Relationship Id="rId69" Type="http://schemas.openxmlformats.org/officeDocument/2006/relationships/hyperlink" Target="https://www.scopus.com/inward/record.uri?eid=2-s2.0-85184807446&amp;doi=10.1109%2fISAS60782.2023.10391797&amp;partnerID=40&amp;md5=33d23f197c4a787f3ac6ef1c76d4f556" TargetMode="External"/><Relationship Id="rId28" Type="http://schemas.openxmlformats.org/officeDocument/2006/relationships/hyperlink" Target="https://www.scopus.com/inward/record.uri?eid=2-s2.0-85189502078&amp;doi=10.1049%2fblc2.12046&amp;partnerID=40&amp;md5=a741a6830a4e241b802d98e388d0f060" TargetMode="External"/><Relationship Id="rId27" Type="http://schemas.openxmlformats.org/officeDocument/2006/relationships/hyperlink" Target="https://www.scopus.com/inward/record.uri?eid=2-s2.0-85180634123&amp;doi=10.1007%2f978-3-031-48325-7_21&amp;partnerID=40&amp;md5=18d83b9fc7451c2b1963f1b22bf367d7" TargetMode="External"/><Relationship Id="rId29" Type="http://schemas.openxmlformats.org/officeDocument/2006/relationships/hyperlink" Target="https://www.scopus.com/inward/record.uri?eid=2-s2.0-85165213965&amp;partnerID=40&amp;md5=9f86915e452dcbad95cd1aa61e3fcc54" TargetMode="External"/><Relationship Id="rId51" Type="http://schemas.openxmlformats.org/officeDocument/2006/relationships/hyperlink" Target="https://www.scopus.com/inward/record.uri?eid=2-s2.0-85177469376&amp;doi=10.1007%2f978-3-031-47637-2_5&amp;partnerID=40&amp;md5=dc75ad1e7cd6c72974a817080c8c2379" TargetMode="External"/><Relationship Id="rId50" Type="http://schemas.openxmlformats.org/officeDocument/2006/relationships/hyperlink" Target="https://www.scopus.com/inward/record.uri?eid=2-s2.0-85078767761&amp;doi=10.1109%2fPST47121.2019.8949045&amp;partnerID=40&amp;md5=58d1411a441b000747f048ec3d42e84a" TargetMode="External"/><Relationship Id="rId53" Type="http://schemas.openxmlformats.org/officeDocument/2006/relationships/hyperlink" Target="https://www.scopus.com/inward/record.uri?eid=2-s2.0-85136897834&amp;doi=10.4018%2f978-1-6684-3855-8.ch006&amp;partnerID=40&amp;md5=ede9cddd175f9fcf6299d1db63df7045" TargetMode="External"/><Relationship Id="rId52" Type="http://schemas.openxmlformats.org/officeDocument/2006/relationships/hyperlink" Target="https://www.scopus.com/inward/record.uri?eid=2-s2.0-85192714246&amp;doi=10.5267%2fj.ijdns.2024.4.007&amp;partnerID=40&amp;md5=748e96cea4bd379f44807129c4311386" TargetMode="External"/><Relationship Id="rId11" Type="http://schemas.openxmlformats.org/officeDocument/2006/relationships/hyperlink" Target="https://www.scopus.com/inward/record.uri?eid=2-s2.0-85176446529&amp;doi=10.1007%2fs11042-023-17308-3&amp;partnerID=40&amp;md5=484640a9de226cb9f21229ba0cda2079" TargetMode="External"/><Relationship Id="rId55" Type="http://schemas.openxmlformats.org/officeDocument/2006/relationships/hyperlink" Target="https://www.scopus.com/inward/record.uri?eid=2-s2.0-85160559216&amp;doi=10.1109%2fSANER56733.2023.00020&amp;partnerID=40&amp;md5=b58b073282bd05726c5b5c1b6d24901c" TargetMode="External"/><Relationship Id="rId10" Type="http://schemas.openxmlformats.org/officeDocument/2006/relationships/hyperlink" Target="https://www.scopus.com/inward/record.uri?eid=2-s2.0-85175874334&amp;doi=10.1007%2f978-3-031-45513-1_22&amp;partnerID=40&amp;md5=65cc1132f9ca02ac5c8f4bb32d9bc535" TargetMode="External"/><Relationship Id="rId54" Type="http://schemas.openxmlformats.org/officeDocument/2006/relationships/hyperlink" Target="https://www.scopus.com/inward/record.uri?eid=2-s2.0-85139032142&amp;doi=10.32604%2fcmc.2023.028058&amp;partnerID=40&amp;md5=49dc834791d46581b639a15ccb8d1d2a" TargetMode="External"/><Relationship Id="rId13" Type="http://schemas.openxmlformats.org/officeDocument/2006/relationships/hyperlink" Target="https://www.scopus.com/inward/record.uri?eid=2-s2.0-85174693624&amp;doi=10.1109%2fICSIP57908.2023.10271080&amp;partnerID=40&amp;md5=ec0bb9b6d66e738154e0df906bc0a230" TargetMode="External"/><Relationship Id="rId57" Type="http://schemas.openxmlformats.org/officeDocument/2006/relationships/hyperlink" Target="https://www.scopus.com/inward/record.uri?eid=2-s2.0-85132822037&amp;partnerID=40&amp;md5=587dda620efb884ef58f3c3beeb05198" TargetMode="External"/><Relationship Id="rId12" Type="http://schemas.openxmlformats.org/officeDocument/2006/relationships/hyperlink" Target="https://www.scopus.com/inward/record.uri?eid=2-s2.0-85176339309&amp;partnerID=40&amp;md5=531ba726273549ec1ef7ddbd80897a99" TargetMode="External"/><Relationship Id="rId56" Type="http://schemas.openxmlformats.org/officeDocument/2006/relationships/hyperlink" Target="https://www.scopus.com/inward/record.uri?eid=2-s2.0-85185546913&amp;doi=10.1109%2fACCESS.2024.3364351&amp;partnerID=40&amp;md5=6e99abd050b1206e3874f7c57ada845c" TargetMode="External"/><Relationship Id="rId15" Type="http://schemas.openxmlformats.org/officeDocument/2006/relationships/hyperlink" Target="https://www.scopus.com/inward/record.uri?eid=2-s2.0-85141866795&amp;doi=10.1016%2fj.bcra.2022.100101&amp;partnerID=40&amp;md5=37eeb56afe4c76f6049ec725df9225bb" TargetMode="External"/><Relationship Id="rId59" Type="http://schemas.openxmlformats.org/officeDocument/2006/relationships/hyperlink" Target="https://www.scopus.com/inward/record.uri?eid=2-s2.0-85135766713&amp;doi=10.1109%2fJIOT.2022.3196269&amp;partnerID=40&amp;md5=fa3d6ade3337aa2cdea9ca6f707fbdcd" TargetMode="External"/><Relationship Id="rId14" Type="http://schemas.openxmlformats.org/officeDocument/2006/relationships/hyperlink" Target="https://www.scopus.com/inward/record.uri?eid=2-s2.0-85132811055&amp;doi=10.1117%2f12.2618899&amp;partnerID=40&amp;md5=02083739f4119f0cfd8a122aa72affd2" TargetMode="External"/><Relationship Id="rId58" Type="http://schemas.openxmlformats.org/officeDocument/2006/relationships/hyperlink" Target="https://www.scopus.com/inward/record.uri?eid=2-s2.0-85177798619&amp;doi=10.1142%2fS0218194023410061&amp;partnerID=40&amp;md5=8814c049a046b8eb14b050c38ac958d4" TargetMode="External"/><Relationship Id="rId17" Type="http://schemas.openxmlformats.org/officeDocument/2006/relationships/hyperlink" Target="https://www.scopus.com/inward/record.uri?eid=2-s2.0-85165888554&amp;doi=10.1109%2fACCESS.2023.3298672&amp;partnerID=40&amp;md5=308373afaca6af286c1ebec78a83eba2" TargetMode="External"/><Relationship Id="rId16" Type="http://schemas.openxmlformats.org/officeDocument/2006/relationships/hyperlink" Target="https://www.scopus.com/inward/record.uri?eid=2-s2.0-85137576311&amp;doi=10.1109%2fTSC.2022.3202081&amp;partnerID=40&amp;md5=d43515c629177882c7bd954a5c614453" TargetMode="External"/><Relationship Id="rId19" Type="http://schemas.openxmlformats.org/officeDocument/2006/relationships/hyperlink" Target="https://www.scopus.com/inward/record.uri?eid=2-s2.0-85191414395&amp;doi=10.1145%2f3650400.3650663&amp;partnerID=40&amp;md5=8b1fb0e6883cd43f3ed530a18b28a179" TargetMode="External"/><Relationship Id="rId18" Type="http://schemas.openxmlformats.org/officeDocument/2006/relationships/hyperlink" Target="https://www.scopus.com/inward/record.uri?eid=2-s2.0-85151182417&amp;doi=10.1007%2f978-981-16-0127-9&amp;partnerID=40&amp;md5=7886b4e97e4a2ae9689b94e8ac94234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09.88"/>
    <col customWidth="1" min="2" max="2" width="14.38"/>
    <col customWidth="1" min="3" max="3" width="15.13"/>
    <col customWidth="1" min="4" max="4" width="25.13"/>
    <col customWidth="1" min="5" max="5" width="25.38"/>
    <col customWidth="1" min="8" max="8" width="18.5"/>
  </cols>
  <sheetData>
    <row r="1">
      <c r="A1" s="1" t="s">
        <v>0</v>
      </c>
      <c r="B1" s="2" t="s">
        <v>1</v>
      </c>
      <c r="C1" s="2" t="s">
        <v>2</v>
      </c>
      <c r="D1" s="2" t="s">
        <v>3</v>
      </c>
      <c r="E1" s="3" t="s">
        <v>4</v>
      </c>
      <c r="F1" s="2" t="s">
        <v>5</v>
      </c>
      <c r="G1" s="2" t="s">
        <v>6</v>
      </c>
      <c r="H1" s="2" t="s">
        <v>7</v>
      </c>
    </row>
    <row r="2">
      <c r="A2" s="4" t="s">
        <v>8</v>
      </c>
      <c r="E2" s="5"/>
      <c r="H2" s="6" t="s">
        <v>9</v>
      </c>
    </row>
    <row r="3">
      <c r="A3" s="4" t="s">
        <v>10</v>
      </c>
      <c r="E3" s="5"/>
    </row>
    <row r="4">
      <c r="A4" s="4" t="s">
        <v>11</v>
      </c>
      <c r="E4" s="5"/>
    </row>
    <row r="5">
      <c r="A5" s="4" t="s">
        <v>12</v>
      </c>
      <c r="E5" s="5"/>
    </row>
    <row r="6">
      <c r="A6" s="4" t="s">
        <v>13</v>
      </c>
      <c r="E6" s="5"/>
    </row>
    <row r="7">
      <c r="A7" s="4" t="s">
        <v>14</v>
      </c>
      <c r="E7" s="5"/>
    </row>
    <row r="8">
      <c r="A8" s="4" t="s">
        <v>15</v>
      </c>
      <c r="E8" s="5"/>
    </row>
    <row r="9">
      <c r="A9" s="4" t="s">
        <v>16</v>
      </c>
      <c r="E9" s="5"/>
    </row>
    <row r="10">
      <c r="A10" s="4" t="s">
        <v>17</v>
      </c>
      <c r="E10" s="5"/>
    </row>
    <row r="11">
      <c r="A11" s="4" t="s">
        <v>18</v>
      </c>
      <c r="E11" s="7" t="s">
        <v>19</v>
      </c>
    </row>
    <row r="12">
      <c r="A12" s="4" t="s">
        <v>20</v>
      </c>
      <c r="E12" s="5"/>
    </row>
    <row r="13">
      <c r="A13" s="4" t="s">
        <v>21</v>
      </c>
      <c r="E13" s="5"/>
      <c r="G13" s="6" t="s">
        <v>22</v>
      </c>
    </row>
    <row r="14">
      <c r="A14" s="4" t="s">
        <v>23</v>
      </c>
      <c r="E14" s="5"/>
    </row>
    <row r="15">
      <c r="A15" s="4" t="s">
        <v>24</v>
      </c>
      <c r="C15" s="6" t="s">
        <v>9</v>
      </c>
      <c r="E15" s="5"/>
    </row>
    <row r="16">
      <c r="A16" s="4" t="s">
        <v>25</v>
      </c>
      <c r="E16" s="5"/>
    </row>
    <row r="17">
      <c r="A17" s="4" t="s">
        <v>26</v>
      </c>
      <c r="E17" s="5"/>
      <c r="F17" s="6" t="s">
        <v>9</v>
      </c>
    </row>
    <row r="18">
      <c r="A18" s="4" t="s">
        <v>27</v>
      </c>
      <c r="E18" s="5"/>
      <c r="F18" s="6" t="s">
        <v>9</v>
      </c>
    </row>
    <row r="19">
      <c r="A19" s="4" t="s">
        <v>28</v>
      </c>
      <c r="E19" s="5"/>
    </row>
    <row r="20">
      <c r="A20" s="4" t="s">
        <v>29</v>
      </c>
      <c r="E20" s="5"/>
    </row>
    <row r="21">
      <c r="A21" s="4" t="s">
        <v>30</v>
      </c>
      <c r="E21" s="7" t="s">
        <v>31</v>
      </c>
    </row>
    <row r="22">
      <c r="A22" s="4" t="s">
        <v>32</v>
      </c>
      <c r="E22" s="5"/>
    </row>
    <row r="23">
      <c r="A23" s="4" t="s">
        <v>33</v>
      </c>
      <c r="E23" s="5"/>
    </row>
    <row r="24">
      <c r="A24" s="4" t="s">
        <v>34</v>
      </c>
      <c r="D24" s="6" t="s">
        <v>9</v>
      </c>
      <c r="E24" s="5"/>
    </row>
    <row r="25">
      <c r="A25" s="4" t="s">
        <v>35</v>
      </c>
      <c r="D25" s="6" t="s">
        <v>9</v>
      </c>
      <c r="E25" s="5"/>
    </row>
    <row r="26">
      <c r="A26" s="4" t="s">
        <v>36</v>
      </c>
      <c r="D26" s="6" t="s">
        <v>9</v>
      </c>
      <c r="E26" s="5"/>
    </row>
    <row r="27">
      <c r="A27" s="4" t="s">
        <v>37</v>
      </c>
      <c r="E27" s="5"/>
    </row>
    <row r="28">
      <c r="A28" s="4" t="s">
        <v>38</v>
      </c>
      <c r="E28" s="7" t="s">
        <v>39</v>
      </c>
    </row>
    <row r="29">
      <c r="A29" s="4" t="s">
        <v>40</v>
      </c>
      <c r="E29" s="5"/>
    </row>
    <row r="30">
      <c r="A30" s="4" t="s">
        <v>41</v>
      </c>
      <c r="B30" s="6" t="s">
        <v>9</v>
      </c>
      <c r="E30" s="5"/>
    </row>
    <row r="31">
      <c r="A31" s="4" t="s">
        <v>42</v>
      </c>
      <c r="E31" s="7" t="s">
        <v>9</v>
      </c>
    </row>
    <row r="32">
      <c r="A32" s="4" t="s">
        <v>43</v>
      </c>
      <c r="C32" s="6" t="s">
        <v>9</v>
      </c>
      <c r="E32" s="5"/>
    </row>
    <row r="33">
      <c r="A33" s="4" t="s">
        <v>44</v>
      </c>
      <c r="E33" s="5"/>
    </row>
    <row r="34">
      <c r="A34" s="4" t="s">
        <v>45</v>
      </c>
      <c r="E34" s="5"/>
    </row>
    <row r="35">
      <c r="A35" s="4" t="s">
        <v>46</v>
      </c>
      <c r="E35" s="7" t="s">
        <v>39</v>
      </c>
    </row>
    <row r="36">
      <c r="A36" s="4" t="s">
        <v>47</v>
      </c>
      <c r="C36" s="6" t="s">
        <v>9</v>
      </c>
      <c r="E36" s="5"/>
    </row>
    <row r="37">
      <c r="A37" s="4" t="s">
        <v>48</v>
      </c>
      <c r="E37" s="7" t="s">
        <v>9</v>
      </c>
    </row>
    <row r="38">
      <c r="A38" s="4" t="s">
        <v>49</v>
      </c>
      <c r="D38" s="6" t="s">
        <v>9</v>
      </c>
      <c r="E38" s="5"/>
    </row>
    <row r="39">
      <c r="A39" s="4" t="s">
        <v>50</v>
      </c>
      <c r="E39" s="7" t="s">
        <v>9</v>
      </c>
    </row>
    <row r="40">
      <c r="A40" s="4" t="s">
        <v>51</v>
      </c>
      <c r="E40" s="5"/>
    </row>
    <row r="41">
      <c r="A41" s="4" t="s">
        <v>52</v>
      </c>
      <c r="E41" s="5"/>
    </row>
    <row r="42">
      <c r="A42" s="4" t="s">
        <v>53</v>
      </c>
      <c r="E42" s="5"/>
    </row>
    <row r="43">
      <c r="A43" s="4" t="s">
        <v>54</v>
      </c>
      <c r="E43" s="7" t="s">
        <v>9</v>
      </c>
    </row>
    <row r="44">
      <c r="A44" s="4" t="s">
        <v>55</v>
      </c>
      <c r="E44" s="7" t="s">
        <v>9</v>
      </c>
    </row>
    <row r="45">
      <c r="A45" s="4" t="s">
        <v>56</v>
      </c>
      <c r="E45" s="5"/>
      <c r="G45" s="6" t="s">
        <v>22</v>
      </c>
    </row>
    <row r="46">
      <c r="A46" s="4" t="s">
        <v>57</v>
      </c>
      <c r="D46" s="6" t="s">
        <v>9</v>
      </c>
      <c r="E46" s="5"/>
    </row>
    <row r="47">
      <c r="A47" s="4" t="s">
        <v>58</v>
      </c>
      <c r="E47" s="7" t="s">
        <v>9</v>
      </c>
    </row>
    <row r="48">
      <c r="A48" s="4" t="s">
        <v>59</v>
      </c>
      <c r="B48" s="6" t="s">
        <v>9</v>
      </c>
      <c r="E48" s="5"/>
    </row>
    <row r="49">
      <c r="A49" s="4" t="s">
        <v>60</v>
      </c>
      <c r="E49" s="5"/>
    </row>
    <row r="50">
      <c r="A50" s="4" t="s">
        <v>61</v>
      </c>
      <c r="B50" s="6" t="s">
        <v>9</v>
      </c>
      <c r="E50" s="5"/>
    </row>
    <row r="51">
      <c r="A51" s="4" t="s">
        <v>62</v>
      </c>
      <c r="D51" s="6" t="s">
        <v>9</v>
      </c>
      <c r="E51" s="5"/>
    </row>
    <row r="52">
      <c r="A52" s="4" t="s">
        <v>63</v>
      </c>
      <c r="C52" s="6" t="s">
        <v>9</v>
      </c>
      <c r="E52" s="5"/>
    </row>
    <row r="53">
      <c r="A53" s="4" t="s">
        <v>64</v>
      </c>
      <c r="E53" s="5"/>
      <c r="G53" s="6" t="s">
        <v>22</v>
      </c>
    </row>
    <row r="54">
      <c r="A54" s="4" t="s">
        <v>65</v>
      </c>
      <c r="B54" s="6" t="s">
        <v>9</v>
      </c>
      <c r="E54" s="5"/>
    </row>
    <row r="55">
      <c r="A55" s="4" t="s">
        <v>66</v>
      </c>
      <c r="B55" s="6" t="s">
        <v>9</v>
      </c>
      <c r="E55" s="5"/>
    </row>
    <row r="56">
      <c r="A56" s="4" t="s">
        <v>67</v>
      </c>
      <c r="E56" s="5"/>
    </row>
    <row r="57">
      <c r="A57" s="4" t="s">
        <v>68</v>
      </c>
      <c r="E57" s="5"/>
    </row>
    <row r="58">
      <c r="A58" s="4" t="s">
        <v>69</v>
      </c>
      <c r="E58" s="5"/>
    </row>
    <row r="59">
      <c r="A59" s="4" t="s">
        <v>70</v>
      </c>
      <c r="E59" s="5"/>
    </row>
    <row r="60">
      <c r="A60" s="4" t="s">
        <v>71</v>
      </c>
      <c r="E60" s="5"/>
      <c r="G60" s="6" t="s">
        <v>22</v>
      </c>
    </row>
    <row r="61">
      <c r="A61" s="4" t="s">
        <v>72</v>
      </c>
      <c r="E61" s="5"/>
    </row>
    <row r="62">
      <c r="A62" s="4" t="s">
        <v>73</v>
      </c>
      <c r="E62" s="5"/>
      <c r="H62" s="6" t="s">
        <v>9</v>
      </c>
    </row>
    <row r="63">
      <c r="A63" s="4" t="s">
        <v>74</v>
      </c>
      <c r="E63" s="5"/>
    </row>
    <row r="64">
      <c r="A64" s="4" t="s">
        <v>75</v>
      </c>
      <c r="E64" s="5"/>
    </row>
    <row r="65">
      <c r="A65" s="4" t="s">
        <v>76</v>
      </c>
      <c r="E65" s="5"/>
    </row>
    <row r="66">
      <c r="A66" s="4" t="s">
        <v>77</v>
      </c>
      <c r="E66" s="5"/>
    </row>
    <row r="67">
      <c r="A67" s="4" t="s">
        <v>78</v>
      </c>
      <c r="E67" s="5"/>
    </row>
    <row r="68">
      <c r="A68" s="4" t="s">
        <v>79</v>
      </c>
      <c r="E68" s="7" t="s">
        <v>9</v>
      </c>
    </row>
    <row r="69">
      <c r="A69" s="4" t="s">
        <v>80</v>
      </c>
      <c r="E69" s="5"/>
    </row>
    <row r="70">
      <c r="A70" s="4" t="s">
        <v>81</v>
      </c>
      <c r="E70" s="5"/>
    </row>
    <row r="71">
      <c r="A71" s="4" t="s">
        <v>82</v>
      </c>
      <c r="E71" s="7" t="s">
        <v>83</v>
      </c>
    </row>
    <row r="72">
      <c r="A72" s="4" t="s">
        <v>84</v>
      </c>
      <c r="E72" s="5"/>
      <c r="G72" s="6" t="s">
        <v>22</v>
      </c>
    </row>
    <row r="73">
      <c r="A73" s="4" t="s">
        <v>85</v>
      </c>
      <c r="B73" s="6" t="s">
        <v>9</v>
      </c>
      <c r="E73" s="5"/>
    </row>
    <row r="74">
      <c r="A74" s="4" t="s">
        <v>86</v>
      </c>
      <c r="E74" s="5"/>
      <c r="F74" s="6" t="s">
        <v>9</v>
      </c>
    </row>
    <row r="75">
      <c r="A75" s="4" t="s">
        <v>87</v>
      </c>
      <c r="E75" s="7" t="s">
        <v>9</v>
      </c>
    </row>
    <row r="76">
      <c r="A76" s="4" t="s">
        <v>88</v>
      </c>
      <c r="B76" s="6" t="s">
        <v>9</v>
      </c>
      <c r="E76" s="5"/>
    </row>
    <row r="77">
      <c r="A77" s="4" t="s">
        <v>89</v>
      </c>
      <c r="E77" s="5"/>
      <c r="G77" s="6" t="s">
        <v>22</v>
      </c>
    </row>
    <row r="78">
      <c r="A78" s="4" t="s">
        <v>90</v>
      </c>
      <c r="E78" s="5"/>
    </row>
    <row r="79">
      <c r="A79" s="4" t="s">
        <v>91</v>
      </c>
      <c r="E79" s="7" t="s">
        <v>9</v>
      </c>
    </row>
    <row r="80">
      <c r="A80" s="8"/>
      <c r="E80" s="5"/>
    </row>
    <row r="81">
      <c r="A81" s="8"/>
      <c r="E81" s="5"/>
    </row>
    <row r="82">
      <c r="A82" s="8"/>
      <c r="E82" s="5"/>
    </row>
    <row r="83">
      <c r="A83" s="8"/>
      <c r="E83" s="5"/>
    </row>
    <row r="84">
      <c r="A84" s="8"/>
      <c r="E84" s="5"/>
    </row>
    <row r="85">
      <c r="A85" s="8"/>
      <c r="E85" s="5"/>
    </row>
    <row r="86">
      <c r="A86" s="8"/>
      <c r="E86" s="5"/>
    </row>
    <row r="87">
      <c r="A87" s="8"/>
      <c r="E87" s="5"/>
    </row>
    <row r="88">
      <c r="A88" s="8"/>
      <c r="E88" s="5"/>
    </row>
    <row r="89">
      <c r="A89" s="8"/>
      <c r="E89" s="5"/>
    </row>
    <row r="90">
      <c r="A90" s="8"/>
      <c r="E90" s="5"/>
    </row>
    <row r="91">
      <c r="A91" s="8"/>
      <c r="E91" s="5"/>
    </row>
    <row r="92">
      <c r="A92" s="8"/>
      <c r="E92" s="5"/>
    </row>
    <row r="93">
      <c r="A93" s="8"/>
      <c r="E93" s="5"/>
    </row>
    <row r="94">
      <c r="A94" s="8"/>
      <c r="E94" s="5"/>
    </row>
    <row r="95">
      <c r="A95" s="8"/>
      <c r="E95" s="5"/>
    </row>
    <row r="96">
      <c r="A96" s="8"/>
      <c r="E96" s="5"/>
    </row>
    <row r="97">
      <c r="A97" s="8"/>
      <c r="E97" s="5"/>
    </row>
    <row r="98">
      <c r="A98" s="8"/>
      <c r="E98" s="5"/>
    </row>
    <row r="99">
      <c r="A99" s="8"/>
      <c r="E99" s="5"/>
    </row>
    <row r="100">
      <c r="A100" s="8"/>
      <c r="E100" s="5"/>
    </row>
    <row r="101">
      <c r="A101" s="8"/>
      <c r="E101" s="5"/>
    </row>
    <row r="102">
      <c r="A102" s="8"/>
      <c r="E102" s="5"/>
    </row>
    <row r="103">
      <c r="A103" s="8"/>
      <c r="E103" s="5"/>
    </row>
    <row r="104">
      <c r="A104" s="8"/>
      <c r="E104" s="5"/>
    </row>
    <row r="105">
      <c r="A105" s="8"/>
      <c r="E105" s="5"/>
    </row>
    <row r="106">
      <c r="A106" s="8"/>
      <c r="E106" s="5"/>
    </row>
    <row r="107">
      <c r="A107" s="8"/>
      <c r="E107" s="5"/>
    </row>
    <row r="108">
      <c r="A108" s="8"/>
      <c r="E108" s="5"/>
    </row>
    <row r="109">
      <c r="A109" s="8"/>
      <c r="E109" s="5"/>
    </row>
    <row r="110">
      <c r="A110" s="8"/>
      <c r="E110" s="5"/>
    </row>
    <row r="111">
      <c r="A111" s="8"/>
      <c r="E111" s="5"/>
    </row>
    <row r="112">
      <c r="A112" s="8"/>
      <c r="E112" s="5"/>
    </row>
    <row r="113">
      <c r="A113" s="8"/>
      <c r="E113" s="5"/>
    </row>
    <row r="114">
      <c r="A114" s="8"/>
      <c r="E114" s="5"/>
    </row>
    <row r="115">
      <c r="A115" s="8"/>
      <c r="E115" s="5"/>
    </row>
    <row r="116">
      <c r="A116" s="8"/>
      <c r="E116" s="5"/>
    </row>
    <row r="117">
      <c r="A117" s="8"/>
      <c r="E117" s="5"/>
    </row>
    <row r="118">
      <c r="A118" s="8"/>
      <c r="E118" s="5"/>
    </row>
    <row r="119">
      <c r="A119" s="8"/>
      <c r="E119" s="5"/>
    </row>
    <row r="120">
      <c r="A120" s="8"/>
      <c r="E120" s="5"/>
    </row>
    <row r="121">
      <c r="A121" s="8"/>
      <c r="E121" s="5"/>
    </row>
    <row r="122">
      <c r="A122" s="8"/>
      <c r="E122" s="5"/>
    </row>
    <row r="123">
      <c r="A123" s="8"/>
      <c r="E123" s="5"/>
    </row>
    <row r="124">
      <c r="A124" s="8"/>
      <c r="E124" s="5"/>
    </row>
    <row r="125">
      <c r="A125" s="8"/>
      <c r="E125" s="5"/>
    </row>
    <row r="126">
      <c r="A126" s="8"/>
      <c r="E126" s="5"/>
    </row>
    <row r="127">
      <c r="A127" s="8"/>
      <c r="E127" s="5"/>
    </row>
    <row r="128">
      <c r="A128" s="8"/>
      <c r="E128" s="5"/>
    </row>
    <row r="129">
      <c r="A129" s="8"/>
      <c r="E129" s="5"/>
    </row>
    <row r="130">
      <c r="A130" s="8"/>
      <c r="E130" s="5"/>
    </row>
    <row r="131">
      <c r="A131" s="8"/>
      <c r="E131" s="5"/>
    </row>
    <row r="132">
      <c r="A132" s="8"/>
      <c r="E132" s="5"/>
    </row>
    <row r="133">
      <c r="A133" s="8"/>
      <c r="E133" s="5"/>
    </row>
    <row r="134">
      <c r="A134" s="8"/>
      <c r="E134" s="5"/>
    </row>
    <row r="135">
      <c r="A135" s="8"/>
      <c r="E135" s="5"/>
    </row>
    <row r="136">
      <c r="A136" s="8"/>
      <c r="E136" s="5"/>
    </row>
    <row r="137">
      <c r="A137" s="8"/>
      <c r="E137" s="5"/>
    </row>
    <row r="138">
      <c r="A138" s="8"/>
      <c r="E138" s="5"/>
    </row>
    <row r="139">
      <c r="A139" s="8"/>
      <c r="E139" s="5"/>
    </row>
    <row r="140">
      <c r="A140" s="8"/>
      <c r="E140" s="5"/>
    </row>
    <row r="141">
      <c r="A141" s="8"/>
      <c r="E141" s="5"/>
    </row>
    <row r="142">
      <c r="A142" s="8"/>
      <c r="E142" s="5"/>
    </row>
    <row r="143">
      <c r="A143" s="8"/>
      <c r="E143" s="5"/>
    </row>
    <row r="144">
      <c r="A144" s="8"/>
      <c r="E144" s="5"/>
    </row>
    <row r="145">
      <c r="A145" s="8"/>
      <c r="E145" s="5"/>
    </row>
    <row r="146">
      <c r="A146" s="8"/>
      <c r="E146" s="5"/>
    </row>
    <row r="147">
      <c r="A147" s="8"/>
      <c r="E147" s="5"/>
    </row>
    <row r="148">
      <c r="A148" s="8"/>
      <c r="E148" s="5"/>
    </row>
    <row r="149">
      <c r="A149" s="8"/>
      <c r="E149" s="5"/>
    </row>
    <row r="150">
      <c r="A150" s="8"/>
      <c r="E150" s="5"/>
    </row>
    <row r="151">
      <c r="A151" s="8"/>
      <c r="E151" s="5"/>
    </row>
    <row r="152">
      <c r="A152" s="8"/>
      <c r="E152" s="5"/>
    </row>
    <row r="153">
      <c r="A153" s="8"/>
      <c r="E153" s="5"/>
    </row>
    <row r="154">
      <c r="A154" s="8"/>
      <c r="E154" s="5"/>
    </row>
    <row r="155">
      <c r="A155" s="8"/>
      <c r="E155" s="5"/>
    </row>
    <row r="156">
      <c r="A156" s="8"/>
      <c r="E156" s="5"/>
    </row>
    <row r="157">
      <c r="A157" s="8"/>
      <c r="E157" s="5"/>
    </row>
    <row r="158">
      <c r="A158" s="8"/>
      <c r="E158" s="5"/>
    </row>
    <row r="159">
      <c r="A159" s="8"/>
      <c r="E159" s="5"/>
    </row>
    <row r="160">
      <c r="A160" s="8"/>
      <c r="E160" s="5"/>
    </row>
    <row r="161">
      <c r="A161" s="8"/>
      <c r="E161" s="5"/>
    </row>
    <row r="162">
      <c r="A162" s="8"/>
      <c r="E162" s="5"/>
    </row>
    <row r="163">
      <c r="A163" s="8"/>
      <c r="E163" s="5"/>
    </row>
    <row r="164">
      <c r="A164" s="8"/>
      <c r="E164" s="5"/>
    </row>
    <row r="165">
      <c r="A165" s="8"/>
      <c r="E165" s="5"/>
    </row>
    <row r="166">
      <c r="A166" s="8"/>
      <c r="E166" s="5"/>
    </row>
    <row r="167">
      <c r="A167" s="8"/>
      <c r="E167" s="5"/>
    </row>
    <row r="168">
      <c r="A168" s="8"/>
      <c r="E168" s="5"/>
    </row>
    <row r="169">
      <c r="A169" s="8"/>
      <c r="E169" s="5"/>
    </row>
    <row r="170">
      <c r="A170" s="8"/>
      <c r="E170" s="5"/>
    </row>
    <row r="171">
      <c r="A171" s="8"/>
      <c r="E171" s="5"/>
    </row>
    <row r="172">
      <c r="A172" s="8"/>
      <c r="E172" s="5"/>
    </row>
    <row r="173">
      <c r="A173" s="8"/>
      <c r="E173" s="5"/>
    </row>
    <row r="174">
      <c r="A174" s="8"/>
      <c r="E174" s="5"/>
    </row>
    <row r="175">
      <c r="A175" s="8"/>
      <c r="E175" s="5"/>
    </row>
    <row r="176">
      <c r="A176" s="8"/>
      <c r="E176" s="5"/>
    </row>
    <row r="177">
      <c r="A177" s="8"/>
      <c r="E177" s="5"/>
    </row>
    <row r="178">
      <c r="A178" s="8"/>
      <c r="E178" s="5"/>
    </row>
    <row r="179">
      <c r="A179" s="8"/>
      <c r="E179" s="5"/>
    </row>
    <row r="180">
      <c r="A180" s="8"/>
      <c r="E180" s="5"/>
    </row>
    <row r="181">
      <c r="A181" s="8"/>
      <c r="E181" s="5"/>
    </row>
    <row r="182">
      <c r="A182" s="8"/>
      <c r="E182" s="5"/>
    </row>
    <row r="183">
      <c r="A183" s="8"/>
      <c r="E183" s="5"/>
    </row>
    <row r="184">
      <c r="A184" s="8"/>
      <c r="E184" s="5"/>
    </row>
    <row r="185">
      <c r="A185" s="8"/>
      <c r="E185" s="5"/>
    </row>
    <row r="186">
      <c r="A186" s="8"/>
      <c r="E186" s="5"/>
    </row>
    <row r="187">
      <c r="A187" s="8"/>
      <c r="E187" s="5"/>
    </row>
    <row r="188">
      <c r="A188" s="8"/>
      <c r="E188" s="5"/>
    </row>
    <row r="189">
      <c r="A189" s="8"/>
      <c r="E189" s="5"/>
    </row>
    <row r="190">
      <c r="A190" s="8"/>
      <c r="E190" s="5"/>
    </row>
    <row r="191">
      <c r="A191" s="8"/>
      <c r="E191" s="5"/>
    </row>
    <row r="192">
      <c r="A192" s="8"/>
      <c r="E192" s="5"/>
    </row>
    <row r="193">
      <c r="A193" s="8"/>
      <c r="E193" s="5"/>
    </row>
    <row r="194">
      <c r="A194" s="8"/>
      <c r="E194" s="5"/>
    </row>
    <row r="195">
      <c r="A195" s="8"/>
      <c r="E195" s="5"/>
    </row>
    <row r="196">
      <c r="A196" s="8"/>
      <c r="E196" s="5"/>
    </row>
    <row r="197">
      <c r="A197" s="8"/>
      <c r="E197" s="5"/>
    </row>
    <row r="198">
      <c r="A198" s="8"/>
      <c r="E198" s="5"/>
    </row>
    <row r="199">
      <c r="A199" s="8"/>
      <c r="E199" s="5"/>
    </row>
    <row r="200">
      <c r="A200" s="8"/>
      <c r="E200" s="5"/>
    </row>
    <row r="201">
      <c r="A201" s="8"/>
      <c r="E201" s="5"/>
    </row>
    <row r="202">
      <c r="A202" s="8"/>
      <c r="E202" s="5"/>
    </row>
    <row r="203">
      <c r="A203" s="8"/>
      <c r="E203" s="5"/>
    </row>
    <row r="204">
      <c r="A204" s="8"/>
      <c r="E204" s="5"/>
    </row>
    <row r="205">
      <c r="A205" s="8"/>
      <c r="E205" s="5"/>
    </row>
    <row r="206">
      <c r="A206" s="8"/>
      <c r="E206" s="5"/>
    </row>
    <row r="207">
      <c r="A207" s="8"/>
      <c r="E207" s="5"/>
    </row>
    <row r="208">
      <c r="A208" s="8"/>
      <c r="E208" s="5"/>
    </row>
    <row r="209">
      <c r="A209" s="8"/>
      <c r="E209" s="5"/>
    </row>
    <row r="210">
      <c r="A210" s="8"/>
      <c r="E210" s="5"/>
    </row>
    <row r="211">
      <c r="A211" s="8"/>
      <c r="E211" s="5"/>
    </row>
    <row r="212">
      <c r="A212" s="8"/>
      <c r="E212" s="5"/>
    </row>
    <row r="213">
      <c r="A213" s="8"/>
      <c r="E213" s="5"/>
    </row>
    <row r="214">
      <c r="A214" s="8"/>
      <c r="E214" s="5"/>
    </row>
    <row r="215">
      <c r="A215" s="8"/>
      <c r="E215" s="5"/>
    </row>
    <row r="216">
      <c r="A216" s="8"/>
      <c r="E216" s="5"/>
    </row>
    <row r="217">
      <c r="A217" s="8"/>
      <c r="E217" s="5"/>
    </row>
    <row r="218">
      <c r="A218" s="8"/>
      <c r="E218" s="5"/>
    </row>
    <row r="219">
      <c r="A219" s="8"/>
      <c r="E219" s="5"/>
    </row>
    <row r="220">
      <c r="A220" s="8"/>
      <c r="E220" s="5"/>
    </row>
    <row r="221">
      <c r="A221" s="8"/>
      <c r="E221" s="5"/>
    </row>
    <row r="222">
      <c r="A222" s="8"/>
      <c r="E222" s="5"/>
    </row>
    <row r="223">
      <c r="A223" s="8"/>
      <c r="E223" s="5"/>
    </row>
    <row r="224">
      <c r="A224" s="8"/>
      <c r="E224" s="5"/>
    </row>
    <row r="225">
      <c r="A225" s="8"/>
      <c r="E225" s="5"/>
    </row>
    <row r="226">
      <c r="A226" s="8"/>
      <c r="E226" s="5"/>
    </row>
    <row r="227">
      <c r="A227" s="8"/>
      <c r="E227" s="5"/>
    </row>
    <row r="228">
      <c r="A228" s="8"/>
      <c r="E228" s="5"/>
    </row>
    <row r="229">
      <c r="A229" s="8"/>
      <c r="E229" s="5"/>
    </row>
    <row r="230">
      <c r="A230" s="8"/>
      <c r="E230" s="5"/>
    </row>
    <row r="231">
      <c r="A231" s="8"/>
      <c r="E231" s="5"/>
    </row>
    <row r="232">
      <c r="A232" s="8"/>
      <c r="E232" s="5"/>
    </row>
    <row r="233">
      <c r="A233" s="8"/>
      <c r="E233" s="5"/>
    </row>
    <row r="234">
      <c r="A234" s="8"/>
      <c r="E234" s="5"/>
    </row>
    <row r="235">
      <c r="A235" s="8"/>
      <c r="E235" s="5"/>
    </row>
    <row r="236">
      <c r="A236" s="8"/>
      <c r="E236" s="5"/>
    </row>
    <row r="237">
      <c r="A237" s="8"/>
      <c r="E237" s="5"/>
    </row>
    <row r="238">
      <c r="A238" s="8"/>
      <c r="E238" s="5"/>
    </row>
    <row r="239">
      <c r="A239" s="8"/>
      <c r="E239" s="5"/>
    </row>
    <row r="240">
      <c r="A240" s="8"/>
      <c r="E240" s="5"/>
    </row>
    <row r="241">
      <c r="A241" s="8"/>
      <c r="E241" s="5"/>
    </row>
    <row r="242">
      <c r="A242" s="8"/>
      <c r="E242" s="5"/>
    </row>
    <row r="243">
      <c r="A243" s="8"/>
      <c r="E243" s="5"/>
    </row>
    <row r="244">
      <c r="A244" s="8"/>
      <c r="E244" s="5"/>
    </row>
    <row r="245">
      <c r="A245" s="8"/>
      <c r="E245" s="5"/>
    </row>
    <row r="246">
      <c r="A246" s="8"/>
      <c r="E246" s="5"/>
    </row>
    <row r="247">
      <c r="A247" s="8"/>
      <c r="E247" s="5"/>
    </row>
    <row r="248">
      <c r="A248" s="8"/>
      <c r="E248" s="5"/>
    </row>
    <row r="249">
      <c r="A249" s="8"/>
      <c r="E249" s="5"/>
    </row>
    <row r="250">
      <c r="A250" s="8"/>
      <c r="E250" s="5"/>
    </row>
    <row r="251">
      <c r="A251" s="8"/>
      <c r="E251" s="5"/>
    </row>
    <row r="252">
      <c r="A252" s="8"/>
      <c r="E252" s="5"/>
    </row>
    <row r="253">
      <c r="A253" s="8"/>
      <c r="E253" s="5"/>
    </row>
    <row r="254">
      <c r="A254" s="8"/>
      <c r="E254" s="5"/>
    </row>
    <row r="255">
      <c r="A255" s="8"/>
      <c r="E255" s="5"/>
    </row>
    <row r="256">
      <c r="A256" s="8"/>
      <c r="E256" s="5"/>
    </row>
    <row r="257">
      <c r="A257" s="8"/>
      <c r="E257" s="5"/>
    </row>
    <row r="258">
      <c r="A258" s="8"/>
      <c r="E258" s="5"/>
    </row>
    <row r="259">
      <c r="A259" s="8"/>
      <c r="E259" s="5"/>
    </row>
    <row r="260">
      <c r="A260" s="8"/>
      <c r="E260" s="5"/>
    </row>
    <row r="261">
      <c r="A261" s="8"/>
      <c r="E261" s="5"/>
    </row>
    <row r="262">
      <c r="A262" s="8"/>
      <c r="E262" s="5"/>
    </row>
    <row r="263">
      <c r="A263" s="8"/>
      <c r="E263" s="5"/>
    </row>
    <row r="264">
      <c r="A264" s="8"/>
      <c r="E264" s="5"/>
    </row>
    <row r="265">
      <c r="A265" s="8"/>
      <c r="E265" s="5"/>
    </row>
    <row r="266">
      <c r="A266" s="8"/>
      <c r="E266" s="5"/>
    </row>
    <row r="267">
      <c r="A267" s="8"/>
      <c r="E267" s="5"/>
    </row>
    <row r="268">
      <c r="A268" s="8"/>
      <c r="E268" s="5"/>
    </row>
    <row r="269">
      <c r="A269" s="8"/>
      <c r="E269" s="5"/>
    </row>
    <row r="270">
      <c r="A270" s="8"/>
      <c r="E270" s="5"/>
    </row>
    <row r="271">
      <c r="A271" s="8"/>
      <c r="E271" s="5"/>
    </row>
    <row r="272">
      <c r="A272" s="8"/>
      <c r="E272" s="5"/>
    </row>
    <row r="273">
      <c r="A273" s="8"/>
      <c r="E273" s="5"/>
    </row>
    <row r="274">
      <c r="A274" s="8"/>
      <c r="E274" s="5"/>
    </row>
    <row r="275">
      <c r="A275" s="8"/>
      <c r="E275" s="5"/>
    </row>
    <row r="276">
      <c r="A276" s="8"/>
      <c r="E276" s="5"/>
    </row>
    <row r="277">
      <c r="A277" s="8"/>
      <c r="E277" s="5"/>
    </row>
    <row r="278">
      <c r="A278" s="8"/>
      <c r="E278" s="5"/>
    </row>
    <row r="279">
      <c r="A279" s="8"/>
      <c r="E279" s="5"/>
    </row>
    <row r="280">
      <c r="A280" s="8"/>
      <c r="E280" s="5"/>
    </row>
    <row r="281">
      <c r="A281" s="8"/>
      <c r="E281" s="5"/>
    </row>
    <row r="282">
      <c r="A282" s="8"/>
      <c r="E282" s="5"/>
    </row>
    <row r="283">
      <c r="A283" s="8"/>
      <c r="E283" s="5"/>
    </row>
    <row r="284">
      <c r="A284" s="8"/>
      <c r="E284" s="5"/>
    </row>
    <row r="285">
      <c r="A285" s="8"/>
      <c r="E285" s="5"/>
    </row>
    <row r="286">
      <c r="A286" s="8"/>
      <c r="E286" s="5"/>
    </row>
    <row r="287">
      <c r="A287" s="8"/>
      <c r="E287" s="5"/>
    </row>
    <row r="288">
      <c r="A288" s="8"/>
      <c r="E288" s="5"/>
    </row>
    <row r="289">
      <c r="A289" s="8"/>
      <c r="E289" s="5"/>
    </row>
    <row r="290">
      <c r="A290" s="8"/>
      <c r="E290" s="5"/>
    </row>
    <row r="291">
      <c r="A291" s="8"/>
      <c r="E291" s="5"/>
    </row>
    <row r="292">
      <c r="A292" s="8"/>
      <c r="E292" s="5"/>
    </row>
    <row r="293">
      <c r="A293" s="8"/>
      <c r="E293" s="5"/>
    </row>
    <row r="294">
      <c r="A294" s="8"/>
      <c r="E294" s="5"/>
    </row>
    <row r="295">
      <c r="A295" s="8"/>
      <c r="E295" s="5"/>
    </row>
    <row r="296">
      <c r="A296" s="8"/>
      <c r="E296" s="5"/>
    </row>
    <row r="297">
      <c r="A297" s="8"/>
      <c r="E297" s="5"/>
    </row>
    <row r="298">
      <c r="A298" s="8"/>
      <c r="E298" s="5"/>
    </row>
    <row r="299">
      <c r="A299" s="8"/>
      <c r="E299" s="5"/>
    </row>
    <row r="300">
      <c r="A300" s="8"/>
      <c r="E300" s="5"/>
    </row>
    <row r="301">
      <c r="A301" s="8"/>
      <c r="E301" s="5"/>
    </row>
    <row r="302">
      <c r="A302" s="8"/>
      <c r="E302" s="5"/>
    </row>
    <row r="303">
      <c r="A303" s="8"/>
      <c r="E303" s="5"/>
    </row>
    <row r="304">
      <c r="A304" s="8"/>
      <c r="E304" s="5"/>
    </row>
    <row r="305">
      <c r="A305" s="8"/>
      <c r="E305" s="5"/>
    </row>
    <row r="306">
      <c r="A306" s="8"/>
      <c r="E306" s="5"/>
    </row>
    <row r="307">
      <c r="A307" s="8"/>
      <c r="E307" s="5"/>
    </row>
    <row r="308">
      <c r="A308" s="8"/>
      <c r="E308" s="5"/>
    </row>
    <row r="309">
      <c r="A309" s="8"/>
      <c r="E309" s="5"/>
    </row>
    <row r="310">
      <c r="A310" s="8"/>
      <c r="E310" s="5"/>
    </row>
    <row r="311">
      <c r="A311" s="8"/>
      <c r="E311" s="5"/>
    </row>
    <row r="312">
      <c r="A312" s="8"/>
      <c r="E312" s="5"/>
    </row>
    <row r="313">
      <c r="A313" s="8"/>
      <c r="E313" s="5"/>
    </row>
    <row r="314">
      <c r="A314" s="8"/>
      <c r="E314" s="5"/>
    </row>
    <row r="315">
      <c r="A315" s="8"/>
      <c r="E315" s="5"/>
    </row>
    <row r="316">
      <c r="A316" s="8"/>
      <c r="E316" s="5"/>
    </row>
    <row r="317">
      <c r="A317" s="8"/>
      <c r="E317" s="5"/>
    </row>
    <row r="318">
      <c r="A318" s="8"/>
      <c r="E318" s="5"/>
    </row>
    <row r="319">
      <c r="A319" s="8"/>
      <c r="E319" s="5"/>
    </row>
    <row r="320">
      <c r="A320" s="8"/>
      <c r="E320" s="5"/>
    </row>
    <row r="321">
      <c r="A321" s="8"/>
      <c r="E321" s="5"/>
    </row>
    <row r="322">
      <c r="A322" s="8"/>
      <c r="E322" s="5"/>
    </row>
    <row r="323">
      <c r="A323" s="8"/>
      <c r="E323" s="5"/>
    </row>
    <row r="324">
      <c r="A324" s="8"/>
      <c r="E324" s="5"/>
    </row>
    <row r="325">
      <c r="A325" s="8"/>
      <c r="E325" s="5"/>
    </row>
    <row r="326">
      <c r="A326" s="8"/>
      <c r="E326" s="5"/>
    </row>
    <row r="327">
      <c r="A327" s="8"/>
      <c r="E327" s="5"/>
    </row>
    <row r="328">
      <c r="A328" s="8"/>
      <c r="E328" s="5"/>
    </row>
    <row r="329">
      <c r="A329" s="8"/>
      <c r="E329" s="5"/>
    </row>
    <row r="330">
      <c r="A330" s="8"/>
      <c r="E330" s="5"/>
    </row>
    <row r="331">
      <c r="A331" s="8"/>
      <c r="E331" s="5"/>
    </row>
    <row r="332">
      <c r="A332" s="8"/>
      <c r="E332" s="5"/>
    </row>
    <row r="333">
      <c r="A333" s="8"/>
      <c r="E333" s="5"/>
    </row>
    <row r="334">
      <c r="A334" s="8"/>
      <c r="E334" s="5"/>
    </row>
    <row r="335">
      <c r="A335" s="8"/>
      <c r="E335" s="5"/>
    </row>
    <row r="336">
      <c r="A336" s="8"/>
      <c r="E336" s="5"/>
    </row>
    <row r="337">
      <c r="A337" s="8"/>
      <c r="E337" s="5"/>
    </row>
    <row r="338">
      <c r="A338" s="8"/>
      <c r="E338" s="5"/>
    </row>
    <row r="339">
      <c r="A339" s="8"/>
      <c r="E339" s="5"/>
    </row>
    <row r="340">
      <c r="A340" s="8"/>
      <c r="E340" s="5"/>
    </row>
    <row r="341">
      <c r="A341" s="8"/>
      <c r="E341" s="5"/>
    </row>
    <row r="342">
      <c r="A342" s="8"/>
      <c r="E342" s="5"/>
    </row>
    <row r="343">
      <c r="A343" s="8"/>
      <c r="E343" s="5"/>
    </row>
    <row r="344">
      <c r="A344" s="8"/>
      <c r="E344" s="5"/>
    </row>
    <row r="345">
      <c r="A345" s="8"/>
      <c r="E345" s="5"/>
    </row>
    <row r="346">
      <c r="A346" s="8"/>
      <c r="E346" s="5"/>
    </row>
    <row r="347">
      <c r="A347" s="8"/>
      <c r="E347" s="5"/>
    </row>
    <row r="348">
      <c r="A348" s="8"/>
      <c r="E348" s="5"/>
    </row>
    <row r="349">
      <c r="A349" s="8"/>
      <c r="E349" s="5"/>
    </row>
    <row r="350">
      <c r="A350" s="8"/>
      <c r="E350" s="5"/>
    </row>
    <row r="351">
      <c r="A351" s="8"/>
      <c r="E351" s="5"/>
    </row>
    <row r="352">
      <c r="A352" s="8"/>
      <c r="E352" s="5"/>
    </row>
    <row r="353">
      <c r="A353" s="8"/>
      <c r="E353" s="5"/>
    </row>
    <row r="354">
      <c r="A354" s="8"/>
      <c r="E354" s="5"/>
    </row>
    <row r="355">
      <c r="A355" s="8"/>
      <c r="E355" s="5"/>
    </row>
    <row r="356">
      <c r="A356" s="8"/>
      <c r="E356" s="5"/>
    </row>
    <row r="357">
      <c r="A357" s="8"/>
      <c r="E357" s="5"/>
    </row>
    <row r="358">
      <c r="A358" s="8"/>
      <c r="E358" s="5"/>
    </row>
    <row r="359">
      <c r="A359" s="8"/>
      <c r="E359" s="5"/>
    </row>
    <row r="360">
      <c r="A360" s="8"/>
      <c r="E360" s="5"/>
    </row>
    <row r="361">
      <c r="A361" s="8"/>
      <c r="E361" s="5"/>
    </row>
    <row r="362">
      <c r="A362" s="8"/>
      <c r="E362" s="5"/>
    </row>
    <row r="363">
      <c r="A363" s="8"/>
      <c r="E363" s="5"/>
    </row>
    <row r="364">
      <c r="A364" s="8"/>
      <c r="E364" s="5"/>
    </row>
    <row r="365">
      <c r="A365" s="8"/>
      <c r="E365" s="5"/>
    </row>
    <row r="366">
      <c r="A366" s="8"/>
      <c r="E366" s="5"/>
    </row>
    <row r="367">
      <c r="A367" s="8"/>
      <c r="E367" s="5"/>
    </row>
    <row r="368">
      <c r="A368" s="8"/>
      <c r="E368" s="5"/>
    </row>
    <row r="369">
      <c r="A369" s="8"/>
      <c r="E369" s="5"/>
    </row>
    <row r="370">
      <c r="A370" s="8"/>
      <c r="E370" s="5"/>
    </row>
    <row r="371">
      <c r="A371" s="8"/>
      <c r="E371" s="5"/>
    </row>
    <row r="372">
      <c r="A372" s="8"/>
      <c r="E372" s="5"/>
    </row>
    <row r="373">
      <c r="A373" s="8"/>
      <c r="E373" s="5"/>
    </row>
    <row r="374">
      <c r="A374" s="8"/>
      <c r="E374" s="5"/>
    </row>
    <row r="375">
      <c r="A375" s="8"/>
      <c r="E375" s="5"/>
    </row>
    <row r="376">
      <c r="A376" s="8"/>
      <c r="E376" s="5"/>
    </row>
    <row r="377">
      <c r="A377" s="8"/>
      <c r="E377" s="5"/>
    </row>
    <row r="378">
      <c r="A378" s="8"/>
      <c r="E378" s="5"/>
    </row>
    <row r="379">
      <c r="A379" s="8"/>
      <c r="E379" s="5"/>
    </row>
    <row r="380">
      <c r="A380" s="8"/>
      <c r="E380" s="5"/>
    </row>
    <row r="381">
      <c r="A381" s="8"/>
      <c r="E381" s="5"/>
    </row>
    <row r="382">
      <c r="A382" s="8"/>
      <c r="E382" s="5"/>
    </row>
    <row r="383">
      <c r="A383" s="8"/>
      <c r="E383" s="5"/>
    </row>
    <row r="384">
      <c r="A384" s="8"/>
      <c r="E384" s="5"/>
    </row>
    <row r="385">
      <c r="A385" s="8"/>
      <c r="E385" s="5"/>
    </row>
    <row r="386">
      <c r="A386" s="8"/>
      <c r="E386" s="5"/>
    </row>
    <row r="387">
      <c r="A387" s="8"/>
      <c r="E387" s="5"/>
    </row>
    <row r="388">
      <c r="A388" s="8"/>
      <c r="E388" s="5"/>
    </row>
    <row r="389">
      <c r="A389" s="8"/>
      <c r="E389" s="5"/>
    </row>
    <row r="390">
      <c r="A390" s="8"/>
      <c r="E390" s="5"/>
    </row>
    <row r="391">
      <c r="A391" s="8"/>
      <c r="E391" s="5"/>
    </row>
    <row r="392">
      <c r="A392" s="8"/>
      <c r="E392" s="5"/>
    </row>
    <row r="393">
      <c r="A393" s="8"/>
      <c r="E393" s="5"/>
    </row>
    <row r="394">
      <c r="A394" s="8"/>
      <c r="E394" s="5"/>
    </row>
    <row r="395">
      <c r="A395" s="8"/>
      <c r="E395" s="5"/>
    </row>
    <row r="396">
      <c r="A396" s="8"/>
      <c r="E396" s="5"/>
    </row>
    <row r="397">
      <c r="A397" s="8"/>
      <c r="E397" s="5"/>
    </row>
    <row r="398">
      <c r="A398" s="8"/>
      <c r="E398" s="5"/>
    </row>
    <row r="399">
      <c r="A399" s="8"/>
      <c r="E399" s="5"/>
    </row>
    <row r="400">
      <c r="A400" s="8"/>
      <c r="E400" s="5"/>
    </row>
    <row r="401">
      <c r="A401" s="8"/>
      <c r="E401" s="5"/>
    </row>
    <row r="402">
      <c r="A402" s="8"/>
      <c r="E402" s="5"/>
    </row>
    <row r="403">
      <c r="A403" s="8"/>
      <c r="E403" s="5"/>
    </row>
    <row r="404">
      <c r="A404" s="8"/>
      <c r="E404" s="5"/>
    </row>
    <row r="405">
      <c r="A405" s="8"/>
      <c r="E405" s="5"/>
    </row>
    <row r="406">
      <c r="A406" s="8"/>
      <c r="E406" s="5"/>
    </row>
    <row r="407">
      <c r="A407" s="8"/>
      <c r="E407" s="5"/>
    </row>
    <row r="408">
      <c r="A408" s="8"/>
      <c r="E408" s="5"/>
    </row>
    <row r="409">
      <c r="A409" s="8"/>
      <c r="E409" s="5"/>
    </row>
    <row r="410">
      <c r="A410" s="8"/>
      <c r="E410" s="5"/>
    </row>
    <row r="411">
      <c r="A411" s="8"/>
      <c r="E411" s="5"/>
    </row>
    <row r="412">
      <c r="A412" s="8"/>
      <c r="E412" s="5"/>
    </row>
    <row r="413">
      <c r="A413" s="8"/>
      <c r="E413" s="5"/>
    </row>
    <row r="414">
      <c r="A414" s="8"/>
      <c r="E414" s="5"/>
    </row>
    <row r="415">
      <c r="A415" s="8"/>
      <c r="E415" s="5"/>
    </row>
    <row r="416">
      <c r="A416" s="8"/>
      <c r="E416" s="5"/>
    </row>
    <row r="417">
      <c r="A417" s="8"/>
      <c r="E417" s="5"/>
    </row>
    <row r="418">
      <c r="A418" s="8"/>
      <c r="E418" s="5"/>
    </row>
    <row r="419">
      <c r="A419" s="8"/>
      <c r="E419" s="5"/>
    </row>
    <row r="420">
      <c r="A420" s="8"/>
      <c r="E420" s="5"/>
    </row>
    <row r="421">
      <c r="A421" s="8"/>
      <c r="E421" s="5"/>
    </row>
    <row r="422">
      <c r="A422" s="8"/>
      <c r="E422" s="5"/>
    </row>
    <row r="423">
      <c r="A423" s="8"/>
      <c r="E423" s="5"/>
    </row>
    <row r="424">
      <c r="A424" s="8"/>
      <c r="E424" s="5"/>
    </row>
    <row r="425">
      <c r="A425" s="8"/>
      <c r="E425" s="5"/>
    </row>
    <row r="426">
      <c r="A426" s="8"/>
      <c r="E426" s="5"/>
    </row>
    <row r="427">
      <c r="A427" s="8"/>
      <c r="E427" s="5"/>
    </row>
    <row r="428">
      <c r="A428" s="8"/>
      <c r="E428" s="5"/>
    </row>
    <row r="429">
      <c r="A429" s="8"/>
      <c r="E429" s="5"/>
    </row>
    <row r="430">
      <c r="A430" s="8"/>
      <c r="E430" s="5"/>
    </row>
    <row r="431">
      <c r="A431" s="8"/>
      <c r="E431" s="5"/>
    </row>
    <row r="432">
      <c r="A432" s="8"/>
      <c r="E432" s="5"/>
    </row>
    <row r="433">
      <c r="A433" s="8"/>
      <c r="E433" s="5"/>
    </row>
    <row r="434">
      <c r="A434" s="8"/>
      <c r="E434" s="5"/>
    </row>
    <row r="435">
      <c r="A435" s="8"/>
      <c r="E435" s="5"/>
    </row>
    <row r="436">
      <c r="A436" s="8"/>
      <c r="E436" s="5"/>
    </row>
    <row r="437">
      <c r="A437" s="8"/>
      <c r="E437" s="5"/>
    </row>
    <row r="438">
      <c r="A438" s="8"/>
      <c r="E438" s="5"/>
    </row>
    <row r="439">
      <c r="A439" s="8"/>
      <c r="E439" s="5"/>
    </row>
    <row r="440">
      <c r="A440" s="8"/>
      <c r="E440" s="5"/>
    </row>
    <row r="441">
      <c r="A441" s="8"/>
      <c r="E441" s="5"/>
    </row>
    <row r="442">
      <c r="A442" s="8"/>
      <c r="E442" s="5"/>
    </row>
    <row r="443">
      <c r="A443" s="8"/>
      <c r="E443" s="5"/>
    </row>
    <row r="444">
      <c r="A444" s="8"/>
      <c r="E444" s="5"/>
    </row>
    <row r="445">
      <c r="A445" s="8"/>
      <c r="E445" s="5"/>
    </row>
    <row r="446">
      <c r="A446" s="8"/>
      <c r="E446" s="5"/>
    </row>
    <row r="447">
      <c r="A447" s="8"/>
      <c r="E447" s="5"/>
    </row>
    <row r="448">
      <c r="A448" s="8"/>
      <c r="E448" s="5"/>
    </row>
    <row r="449">
      <c r="A449" s="8"/>
      <c r="E449" s="5"/>
    </row>
    <row r="450">
      <c r="A450" s="8"/>
      <c r="E450" s="5"/>
    </row>
    <row r="451">
      <c r="A451" s="8"/>
      <c r="E451" s="5"/>
    </row>
    <row r="452">
      <c r="A452" s="8"/>
      <c r="E452" s="5"/>
    </row>
    <row r="453">
      <c r="A453" s="8"/>
      <c r="E453" s="5"/>
    </row>
    <row r="454">
      <c r="A454" s="8"/>
      <c r="E454" s="5"/>
    </row>
    <row r="455">
      <c r="A455" s="8"/>
      <c r="E455" s="5"/>
    </row>
    <row r="456">
      <c r="A456" s="8"/>
      <c r="E456" s="5"/>
    </row>
    <row r="457">
      <c r="A457" s="8"/>
      <c r="E457" s="5"/>
    </row>
    <row r="458">
      <c r="A458" s="8"/>
      <c r="E458" s="5"/>
    </row>
    <row r="459">
      <c r="A459" s="8"/>
      <c r="E459" s="5"/>
    </row>
    <row r="460">
      <c r="A460" s="8"/>
      <c r="E460" s="5"/>
    </row>
    <row r="461">
      <c r="A461" s="8"/>
      <c r="E461" s="5"/>
    </row>
    <row r="462">
      <c r="A462" s="8"/>
      <c r="E462" s="5"/>
    </row>
    <row r="463">
      <c r="A463" s="8"/>
      <c r="E463" s="5"/>
    </row>
    <row r="464">
      <c r="A464" s="8"/>
      <c r="E464" s="5"/>
    </row>
    <row r="465">
      <c r="A465" s="8"/>
      <c r="E465" s="5"/>
    </row>
    <row r="466">
      <c r="A466" s="8"/>
      <c r="E466" s="5"/>
    </row>
    <row r="467">
      <c r="A467" s="8"/>
      <c r="E467" s="5"/>
    </row>
    <row r="468">
      <c r="A468" s="8"/>
      <c r="E468" s="5"/>
    </row>
    <row r="469">
      <c r="A469" s="8"/>
      <c r="E469" s="5"/>
    </row>
    <row r="470">
      <c r="A470" s="8"/>
      <c r="E470" s="5"/>
    </row>
    <row r="471">
      <c r="A471" s="8"/>
      <c r="E471" s="5"/>
    </row>
    <row r="472">
      <c r="A472" s="8"/>
      <c r="E472" s="5"/>
    </row>
    <row r="473">
      <c r="A473" s="8"/>
      <c r="E473" s="5"/>
    </row>
    <row r="474">
      <c r="A474" s="8"/>
      <c r="E474" s="5"/>
    </row>
    <row r="475">
      <c r="A475" s="8"/>
      <c r="E475" s="5"/>
    </row>
    <row r="476">
      <c r="A476" s="8"/>
      <c r="E476" s="5"/>
    </row>
    <row r="477">
      <c r="A477" s="8"/>
      <c r="E477" s="5"/>
    </row>
    <row r="478">
      <c r="A478" s="8"/>
      <c r="E478" s="5"/>
    </row>
    <row r="479">
      <c r="A479" s="8"/>
      <c r="E479" s="5"/>
    </row>
    <row r="480">
      <c r="A480" s="8"/>
      <c r="E480" s="5"/>
    </row>
    <row r="481">
      <c r="A481" s="8"/>
      <c r="E481" s="5"/>
    </row>
    <row r="482">
      <c r="A482" s="8"/>
      <c r="E482" s="5"/>
    </row>
    <row r="483">
      <c r="A483" s="8"/>
      <c r="E483" s="5"/>
    </row>
    <row r="484">
      <c r="A484" s="8"/>
      <c r="E484" s="5"/>
    </row>
    <row r="485">
      <c r="A485" s="8"/>
      <c r="E485" s="5"/>
    </row>
    <row r="486">
      <c r="A486" s="8"/>
      <c r="E486" s="5"/>
    </row>
    <row r="487">
      <c r="A487" s="8"/>
      <c r="E487" s="5"/>
    </row>
    <row r="488">
      <c r="A488" s="8"/>
      <c r="E488" s="5"/>
    </row>
    <row r="489">
      <c r="A489" s="8"/>
      <c r="E489" s="5"/>
    </row>
    <row r="490">
      <c r="A490" s="8"/>
      <c r="E490" s="5"/>
    </row>
    <row r="491">
      <c r="A491" s="8"/>
      <c r="E491" s="5"/>
    </row>
    <row r="492">
      <c r="A492" s="8"/>
      <c r="E492" s="5"/>
    </row>
    <row r="493">
      <c r="A493" s="8"/>
      <c r="E493" s="5"/>
    </row>
    <row r="494">
      <c r="A494" s="8"/>
      <c r="E494" s="5"/>
    </row>
    <row r="495">
      <c r="A495" s="8"/>
      <c r="E495" s="5"/>
    </row>
    <row r="496">
      <c r="A496" s="8"/>
      <c r="E496" s="5"/>
    </row>
    <row r="497">
      <c r="A497" s="8"/>
      <c r="E497" s="5"/>
    </row>
    <row r="498">
      <c r="A498" s="8"/>
      <c r="E498" s="5"/>
    </row>
    <row r="499">
      <c r="A499" s="8"/>
      <c r="E499" s="5"/>
    </row>
    <row r="500">
      <c r="A500" s="8"/>
      <c r="E500" s="5"/>
    </row>
    <row r="501">
      <c r="A501" s="8"/>
      <c r="E501" s="5"/>
    </row>
    <row r="502">
      <c r="A502" s="8"/>
      <c r="E502" s="5"/>
    </row>
    <row r="503">
      <c r="A503" s="8"/>
      <c r="E503" s="5"/>
    </row>
    <row r="504">
      <c r="A504" s="8"/>
      <c r="E504" s="5"/>
    </row>
    <row r="505">
      <c r="A505" s="8"/>
      <c r="E505" s="5"/>
    </row>
    <row r="506">
      <c r="A506" s="8"/>
      <c r="E506" s="5"/>
    </row>
    <row r="507">
      <c r="A507" s="8"/>
      <c r="E507" s="5"/>
    </row>
    <row r="508">
      <c r="A508" s="8"/>
      <c r="E508" s="5"/>
    </row>
    <row r="509">
      <c r="A509" s="8"/>
      <c r="E509" s="5"/>
    </row>
    <row r="510">
      <c r="A510" s="8"/>
      <c r="E510" s="5"/>
    </row>
    <row r="511">
      <c r="A511" s="8"/>
      <c r="E511" s="5"/>
    </row>
    <row r="512">
      <c r="A512" s="8"/>
      <c r="E512" s="5"/>
    </row>
    <row r="513">
      <c r="A513" s="8"/>
      <c r="E513" s="5"/>
    </row>
    <row r="514">
      <c r="A514" s="8"/>
      <c r="E514" s="5"/>
    </row>
    <row r="515">
      <c r="A515" s="8"/>
      <c r="E515" s="5"/>
    </row>
    <row r="516">
      <c r="A516" s="8"/>
      <c r="E516" s="5"/>
    </row>
    <row r="517">
      <c r="A517" s="8"/>
      <c r="E517" s="5"/>
    </row>
    <row r="518">
      <c r="A518" s="8"/>
      <c r="E518" s="5"/>
    </row>
    <row r="519">
      <c r="A519" s="8"/>
      <c r="E519" s="5"/>
    </row>
    <row r="520">
      <c r="A520" s="8"/>
      <c r="E520" s="5"/>
    </row>
    <row r="521">
      <c r="A521" s="8"/>
      <c r="E521" s="5"/>
    </row>
    <row r="522">
      <c r="A522" s="8"/>
      <c r="E522" s="5"/>
    </row>
    <row r="523">
      <c r="A523" s="8"/>
      <c r="E523" s="5"/>
    </row>
    <row r="524">
      <c r="A524" s="8"/>
      <c r="E524" s="5"/>
    </row>
    <row r="525">
      <c r="A525" s="8"/>
      <c r="E525" s="5"/>
    </row>
    <row r="526">
      <c r="A526" s="8"/>
      <c r="E526" s="5"/>
    </row>
    <row r="527">
      <c r="A527" s="8"/>
      <c r="E527" s="5"/>
    </row>
    <row r="528">
      <c r="A528" s="8"/>
      <c r="E528" s="5"/>
    </row>
    <row r="529">
      <c r="A529" s="8"/>
      <c r="E529" s="5"/>
    </row>
    <row r="530">
      <c r="A530" s="8"/>
      <c r="E530" s="5"/>
    </row>
    <row r="531">
      <c r="A531" s="8"/>
      <c r="E531" s="5"/>
    </row>
    <row r="532">
      <c r="A532" s="8"/>
      <c r="E532" s="5"/>
    </row>
    <row r="533">
      <c r="A533" s="8"/>
      <c r="E533" s="5"/>
    </row>
    <row r="534">
      <c r="A534" s="8"/>
      <c r="E534" s="5"/>
    </row>
    <row r="535">
      <c r="A535" s="8"/>
      <c r="E535" s="5"/>
    </row>
    <row r="536">
      <c r="A536" s="8"/>
      <c r="E536" s="5"/>
    </row>
    <row r="537">
      <c r="A537" s="8"/>
      <c r="E537" s="5"/>
    </row>
    <row r="538">
      <c r="A538" s="8"/>
      <c r="E538" s="5"/>
    </row>
    <row r="539">
      <c r="A539" s="8"/>
      <c r="E539" s="5"/>
    </row>
    <row r="540">
      <c r="A540" s="8"/>
      <c r="E540" s="5"/>
    </row>
    <row r="541">
      <c r="A541" s="8"/>
      <c r="E541" s="5"/>
    </row>
    <row r="542">
      <c r="A542" s="8"/>
      <c r="E542" s="5"/>
    </row>
    <row r="543">
      <c r="A543" s="8"/>
      <c r="E543" s="5"/>
    </row>
    <row r="544">
      <c r="A544" s="8"/>
      <c r="E544" s="5"/>
    </row>
    <row r="545">
      <c r="A545" s="8"/>
      <c r="E545" s="5"/>
    </row>
    <row r="546">
      <c r="A546" s="8"/>
      <c r="E546" s="5"/>
    </row>
    <row r="547">
      <c r="A547" s="8"/>
      <c r="E547" s="5"/>
    </row>
    <row r="548">
      <c r="A548" s="8"/>
      <c r="E548" s="5"/>
    </row>
    <row r="549">
      <c r="A549" s="8"/>
      <c r="E549" s="5"/>
    </row>
    <row r="550">
      <c r="A550" s="8"/>
      <c r="E550" s="5"/>
    </row>
    <row r="551">
      <c r="A551" s="8"/>
      <c r="E551" s="5"/>
    </row>
    <row r="552">
      <c r="A552" s="8"/>
      <c r="E552" s="5"/>
    </row>
    <row r="553">
      <c r="A553" s="8"/>
      <c r="E553" s="5"/>
    </row>
    <row r="554">
      <c r="A554" s="8"/>
      <c r="E554" s="5"/>
    </row>
    <row r="555">
      <c r="A555" s="8"/>
      <c r="E555" s="5"/>
    </row>
    <row r="556">
      <c r="A556" s="8"/>
      <c r="E556" s="5"/>
    </row>
    <row r="557">
      <c r="A557" s="8"/>
      <c r="E557" s="5"/>
    </row>
    <row r="558">
      <c r="A558" s="8"/>
      <c r="E558" s="5"/>
    </row>
    <row r="559">
      <c r="A559" s="8"/>
      <c r="E559" s="5"/>
    </row>
    <row r="560">
      <c r="A560" s="8"/>
      <c r="E560" s="5"/>
    </row>
    <row r="561">
      <c r="A561" s="8"/>
      <c r="E561" s="5"/>
    </row>
    <row r="562">
      <c r="A562" s="8"/>
      <c r="E562" s="5"/>
    </row>
    <row r="563">
      <c r="A563" s="8"/>
      <c r="E563" s="5"/>
    </row>
    <row r="564">
      <c r="A564" s="8"/>
      <c r="E564" s="5"/>
    </row>
    <row r="565">
      <c r="A565" s="8"/>
      <c r="E565" s="5"/>
    </row>
    <row r="566">
      <c r="A566" s="8"/>
      <c r="E566" s="5"/>
    </row>
    <row r="567">
      <c r="A567" s="8"/>
      <c r="E567" s="5"/>
    </row>
    <row r="568">
      <c r="A568" s="8"/>
      <c r="E568" s="5"/>
    </row>
    <row r="569">
      <c r="A569" s="8"/>
      <c r="E569" s="5"/>
    </row>
    <row r="570">
      <c r="A570" s="8"/>
      <c r="E570" s="5"/>
    </row>
    <row r="571">
      <c r="A571" s="8"/>
      <c r="E571" s="5"/>
    </row>
    <row r="572">
      <c r="A572" s="8"/>
      <c r="E572" s="5"/>
    </row>
    <row r="573">
      <c r="A573" s="8"/>
      <c r="E573" s="5"/>
    </row>
    <row r="574">
      <c r="A574" s="8"/>
      <c r="E574" s="5"/>
    </row>
    <row r="575">
      <c r="A575" s="8"/>
      <c r="E575" s="5"/>
    </row>
    <row r="576">
      <c r="A576" s="8"/>
      <c r="E576" s="5"/>
    </row>
    <row r="577">
      <c r="A577" s="8"/>
      <c r="E577" s="5"/>
    </row>
    <row r="578">
      <c r="A578" s="8"/>
      <c r="E578" s="5"/>
    </row>
    <row r="579">
      <c r="A579" s="8"/>
      <c r="E579" s="5"/>
    </row>
    <row r="580">
      <c r="A580" s="8"/>
      <c r="E580" s="5"/>
    </row>
    <row r="581">
      <c r="A581" s="8"/>
      <c r="E581" s="5"/>
    </row>
    <row r="582">
      <c r="A582" s="8"/>
      <c r="E582" s="5"/>
    </row>
    <row r="583">
      <c r="A583" s="8"/>
      <c r="E583" s="5"/>
    </row>
    <row r="584">
      <c r="A584" s="8"/>
      <c r="E584" s="5"/>
    </row>
    <row r="585">
      <c r="A585" s="8"/>
      <c r="E585" s="5"/>
    </row>
    <row r="586">
      <c r="A586" s="8"/>
      <c r="E586" s="5"/>
    </row>
    <row r="587">
      <c r="A587" s="8"/>
      <c r="E587" s="5"/>
    </row>
    <row r="588">
      <c r="A588" s="8"/>
      <c r="E588" s="5"/>
    </row>
    <row r="589">
      <c r="A589" s="8"/>
      <c r="E589" s="5"/>
    </row>
    <row r="590">
      <c r="A590" s="8"/>
      <c r="E590" s="5"/>
    </row>
    <row r="591">
      <c r="A591" s="8"/>
      <c r="E591" s="5"/>
    </row>
    <row r="592">
      <c r="A592" s="8"/>
      <c r="E592" s="5"/>
    </row>
    <row r="593">
      <c r="A593" s="8"/>
      <c r="E593" s="5"/>
    </row>
    <row r="594">
      <c r="A594" s="8"/>
      <c r="E594" s="5"/>
    </row>
    <row r="595">
      <c r="A595" s="8"/>
      <c r="E595" s="5"/>
    </row>
    <row r="596">
      <c r="A596" s="8"/>
      <c r="E596" s="5"/>
    </row>
    <row r="597">
      <c r="A597" s="8"/>
      <c r="E597" s="5"/>
    </row>
    <row r="598">
      <c r="A598" s="8"/>
      <c r="E598" s="5"/>
    </row>
    <row r="599">
      <c r="A599" s="8"/>
      <c r="E599" s="5"/>
    </row>
    <row r="600">
      <c r="A600" s="8"/>
      <c r="E600" s="5"/>
    </row>
    <row r="601">
      <c r="A601" s="8"/>
      <c r="E601" s="5"/>
    </row>
    <row r="602">
      <c r="A602" s="8"/>
      <c r="E602" s="5"/>
    </row>
    <row r="603">
      <c r="A603" s="8"/>
      <c r="E603" s="5"/>
    </row>
    <row r="604">
      <c r="A604" s="8"/>
      <c r="E604" s="5"/>
    </row>
    <row r="605">
      <c r="A605" s="8"/>
      <c r="E605" s="5"/>
    </row>
    <row r="606">
      <c r="A606" s="8"/>
      <c r="E606" s="5"/>
    </row>
    <row r="607">
      <c r="A607" s="8"/>
      <c r="E607" s="5"/>
    </row>
    <row r="608">
      <c r="A608" s="8"/>
      <c r="E608" s="5"/>
    </row>
    <row r="609">
      <c r="A609" s="8"/>
      <c r="E609" s="5"/>
    </row>
    <row r="610">
      <c r="A610" s="8"/>
      <c r="E610" s="5"/>
    </row>
    <row r="611">
      <c r="A611" s="8"/>
      <c r="E611" s="5"/>
    </row>
    <row r="612">
      <c r="A612" s="8"/>
      <c r="E612" s="5"/>
    </row>
    <row r="613">
      <c r="A613" s="8"/>
      <c r="E613" s="5"/>
    </row>
    <row r="614">
      <c r="A614" s="8"/>
      <c r="E614" s="5"/>
    </row>
    <row r="615">
      <c r="A615" s="8"/>
      <c r="E615" s="5"/>
    </row>
    <row r="616">
      <c r="A616" s="8"/>
      <c r="E616" s="5"/>
    </row>
    <row r="617">
      <c r="A617" s="8"/>
      <c r="E617" s="5"/>
    </row>
    <row r="618">
      <c r="A618" s="8"/>
      <c r="E618" s="5"/>
    </row>
    <row r="619">
      <c r="A619" s="8"/>
      <c r="E619" s="5"/>
    </row>
    <row r="620">
      <c r="A620" s="8"/>
      <c r="E620" s="5"/>
    </row>
    <row r="621">
      <c r="A621" s="8"/>
      <c r="E621" s="5"/>
    </row>
    <row r="622">
      <c r="A622" s="8"/>
      <c r="E622" s="5"/>
    </row>
    <row r="623">
      <c r="A623" s="8"/>
      <c r="E623" s="5"/>
    </row>
    <row r="624">
      <c r="A624" s="8"/>
      <c r="E624" s="5"/>
    </row>
    <row r="625">
      <c r="A625" s="8"/>
      <c r="E625" s="5"/>
    </row>
    <row r="626">
      <c r="A626" s="8"/>
      <c r="E626" s="5"/>
    </row>
    <row r="627">
      <c r="A627" s="8"/>
      <c r="E627" s="5"/>
    </row>
    <row r="628">
      <c r="A628" s="8"/>
      <c r="E628" s="5"/>
    </row>
    <row r="629">
      <c r="A629" s="8"/>
      <c r="E629" s="5"/>
    </row>
    <row r="630">
      <c r="A630" s="8"/>
      <c r="E630" s="5"/>
    </row>
    <row r="631">
      <c r="A631" s="8"/>
      <c r="E631" s="5"/>
    </row>
    <row r="632">
      <c r="A632" s="8"/>
      <c r="E632" s="5"/>
    </row>
    <row r="633">
      <c r="A633" s="8"/>
      <c r="E633" s="5"/>
    </row>
    <row r="634">
      <c r="A634" s="8"/>
      <c r="E634" s="5"/>
    </row>
    <row r="635">
      <c r="A635" s="8"/>
      <c r="E635" s="5"/>
    </row>
    <row r="636">
      <c r="A636" s="8"/>
      <c r="E636" s="5"/>
    </row>
    <row r="637">
      <c r="A637" s="8"/>
      <c r="E637" s="5"/>
    </row>
    <row r="638">
      <c r="A638" s="8"/>
      <c r="E638" s="5"/>
    </row>
    <row r="639">
      <c r="A639" s="8"/>
      <c r="E639" s="5"/>
    </row>
    <row r="640">
      <c r="A640" s="8"/>
      <c r="E640" s="5"/>
    </row>
    <row r="641">
      <c r="A641" s="8"/>
      <c r="E641" s="5"/>
    </row>
    <row r="642">
      <c r="A642" s="8"/>
      <c r="E642" s="5"/>
    </row>
    <row r="643">
      <c r="A643" s="8"/>
      <c r="E643" s="5"/>
    </row>
    <row r="644">
      <c r="A644" s="8"/>
      <c r="E644" s="5"/>
    </row>
    <row r="645">
      <c r="A645" s="8"/>
      <c r="E645" s="5"/>
    </row>
    <row r="646">
      <c r="A646" s="8"/>
      <c r="E646" s="5"/>
    </row>
    <row r="647">
      <c r="A647" s="8"/>
      <c r="E647" s="5"/>
    </row>
    <row r="648">
      <c r="A648" s="8"/>
      <c r="E648" s="5"/>
    </row>
    <row r="649">
      <c r="A649" s="8"/>
      <c r="E649" s="5"/>
    </row>
    <row r="650">
      <c r="A650" s="8"/>
      <c r="E650" s="5"/>
    </row>
    <row r="651">
      <c r="A651" s="8"/>
      <c r="E651" s="5"/>
    </row>
    <row r="652">
      <c r="A652" s="8"/>
      <c r="E652" s="5"/>
    </row>
    <row r="653">
      <c r="A653" s="8"/>
      <c r="E653" s="5"/>
    </row>
    <row r="654">
      <c r="A654" s="8"/>
      <c r="E654" s="5"/>
    </row>
    <row r="655">
      <c r="A655" s="8"/>
      <c r="E655" s="5"/>
    </row>
    <row r="656">
      <c r="A656" s="8"/>
      <c r="E656" s="5"/>
    </row>
    <row r="657">
      <c r="A657" s="8"/>
      <c r="E657" s="5"/>
    </row>
    <row r="658">
      <c r="A658" s="8"/>
      <c r="E658" s="5"/>
    </row>
    <row r="659">
      <c r="A659" s="8"/>
      <c r="E659" s="5"/>
    </row>
    <row r="660">
      <c r="A660" s="8"/>
      <c r="E660" s="5"/>
    </row>
    <row r="661">
      <c r="A661" s="8"/>
      <c r="E661" s="5"/>
    </row>
    <row r="662">
      <c r="A662" s="8"/>
      <c r="E662" s="5"/>
    </row>
    <row r="663">
      <c r="A663" s="8"/>
      <c r="E663" s="5"/>
    </row>
    <row r="664">
      <c r="A664" s="8"/>
      <c r="E664" s="5"/>
    </row>
    <row r="665">
      <c r="A665" s="8"/>
      <c r="E665" s="5"/>
    </row>
    <row r="666">
      <c r="A666" s="8"/>
      <c r="E666" s="5"/>
    </row>
    <row r="667">
      <c r="A667" s="8"/>
      <c r="E667" s="5"/>
    </row>
    <row r="668">
      <c r="A668" s="8"/>
      <c r="E668" s="5"/>
    </row>
    <row r="669">
      <c r="A669" s="8"/>
      <c r="E669" s="5"/>
    </row>
    <row r="670">
      <c r="A670" s="8"/>
      <c r="E670" s="5"/>
    </row>
    <row r="671">
      <c r="A671" s="8"/>
      <c r="E671" s="5"/>
    </row>
    <row r="672">
      <c r="A672" s="8"/>
      <c r="E672" s="5"/>
    </row>
    <row r="673">
      <c r="A673" s="8"/>
      <c r="E673" s="5"/>
    </row>
    <row r="674">
      <c r="A674" s="8"/>
      <c r="E674" s="5"/>
    </row>
    <row r="675">
      <c r="A675" s="8"/>
      <c r="E675" s="5"/>
    </row>
    <row r="676">
      <c r="A676" s="8"/>
      <c r="E676" s="5"/>
    </row>
    <row r="677">
      <c r="A677" s="8"/>
      <c r="E677" s="5"/>
    </row>
    <row r="678">
      <c r="A678" s="8"/>
      <c r="E678" s="5"/>
    </row>
    <row r="679">
      <c r="A679" s="8"/>
      <c r="E679" s="5"/>
    </row>
    <row r="680">
      <c r="A680" s="8"/>
      <c r="E680" s="5"/>
    </row>
    <row r="681">
      <c r="A681" s="8"/>
      <c r="E681" s="5"/>
    </row>
    <row r="682">
      <c r="A682" s="8"/>
      <c r="E682" s="5"/>
    </row>
    <row r="683">
      <c r="A683" s="8"/>
      <c r="E683" s="5"/>
    </row>
    <row r="684">
      <c r="A684" s="8"/>
      <c r="E684" s="5"/>
    </row>
    <row r="685">
      <c r="A685" s="8"/>
      <c r="E685" s="5"/>
    </row>
    <row r="686">
      <c r="A686" s="8"/>
      <c r="E686" s="5"/>
    </row>
    <row r="687">
      <c r="A687" s="8"/>
      <c r="E687" s="5"/>
    </row>
    <row r="688">
      <c r="A688" s="8"/>
      <c r="E688" s="5"/>
    </row>
    <row r="689">
      <c r="A689" s="8"/>
      <c r="E689" s="5"/>
    </row>
    <row r="690">
      <c r="A690" s="8"/>
      <c r="E690" s="5"/>
    </row>
    <row r="691">
      <c r="A691" s="8"/>
      <c r="E691" s="5"/>
    </row>
    <row r="692">
      <c r="A692" s="8"/>
      <c r="E692" s="5"/>
    </row>
    <row r="693">
      <c r="A693" s="8"/>
      <c r="E693" s="5"/>
    </row>
    <row r="694">
      <c r="A694" s="8"/>
      <c r="E694" s="5"/>
    </row>
    <row r="695">
      <c r="A695" s="8"/>
      <c r="E695" s="5"/>
    </row>
    <row r="696">
      <c r="A696" s="8"/>
      <c r="E696" s="5"/>
    </row>
    <row r="697">
      <c r="A697" s="8"/>
      <c r="E697" s="5"/>
    </row>
    <row r="698">
      <c r="A698" s="8"/>
      <c r="E698" s="5"/>
    </row>
    <row r="699">
      <c r="A699" s="8"/>
      <c r="E699" s="5"/>
    </row>
    <row r="700">
      <c r="A700" s="8"/>
      <c r="E700" s="5"/>
    </row>
    <row r="701">
      <c r="A701" s="8"/>
      <c r="E701" s="5"/>
    </row>
    <row r="702">
      <c r="A702" s="8"/>
      <c r="E702" s="5"/>
    </row>
    <row r="703">
      <c r="A703" s="8"/>
      <c r="E703" s="5"/>
    </row>
    <row r="704">
      <c r="A704" s="8"/>
      <c r="E704" s="5"/>
    </row>
    <row r="705">
      <c r="A705" s="8"/>
      <c r="E705" s="5"/>
    </row>
    <row r="706">
      <c r="A706" s="8"/>
      <c r="E706" s="5"/>
    </row>
    <row r="707">
      <c r="A707" s="8"/>
      <c r="E707" s="5"/>
    </row>
    <row r="708">
      <c r="A708" s="8"/>
      <c r="E708" s="5"/>
    </row>
    <row r="709">
      <c r="A709" s="8"/>
      <c r="E709" s="5"/>
    </row>
    <row r="710">
      <c r="A710" s="8"/>
      <c r="E710" s="5"/>
    </row>
    <row r="711">
      <c r="A711" s="8"/>
      <c r="E711" s="5"/>
    </row>
    <row r="712">
      <c r="A712" s="8"/>
      <c r="E712" s="5"/>
    </row>
    <row r="713">
      <c r="A713" s="8"/>
      <c r="E713" s="5"/>
    </row>
    <row r="714">
      <c r="A714" s="8"/>
      <c r="E714" s="5"/>
    </row>
    <row r="715">
      <c r="A715" s="8"/>
      <c r="E715" s="5"/>
    </row>
    <row r="716">
      <c r="A716" s="8"/>
      <c r="E716" s="5"/>
    </row>
    <row r="717">
      <c r="A717" s="8"/>
      <c r="E717" s="5"/>
    </row>
    <row r="718">
      <c r="A718" s="8"/>
      <c r="E718" s="5"/>
    </row>
    <row r="719">
      <c r="A719" s="8"/>
      <c r="E719" s="5"/>
    </row>
    <row r="720">
      <c r="A720" s="8"/>
      <c r="E720" s="5"/>
    </row>
    <row r="721">
      <c r="A721" s="8"/>
      <c r="E721" s="5"/>
    </row>
    <row r="722">
      <c r="A722" s="8"/>
      <c r="E722" s="5"/>
    </row>
    <row r="723">
      <c r="A723" s="8"/>
      <c r="E723" s="5"/>
    </row>
    <row r="724">
      <c r="A724" s="8"/>
      <c r="E724" s="5"/>
    </row>
    <row r="725">
      <c r="A725" s="8"/>
      <c r="E725" s="5"/>
    </row>
    <row r="726">
      <c r="A726" s="8"/>
      <c r="E726" s="5"/>
    </row>
    <row r="727">
      <c r="A727" s="8"/>
      <c r="E727" s="5"/>
    </row>
    <row r="728">
      <c r="A728" s="8"/>
      <c r="E728" s="5"/>
    </row>
    <row r="729">
      <c r="A729" s="8"/>
      <c r="E729" s="5"/>
    </row>
    <row r="730">
      <c r="A730" s="8"/>
      <c r="E730" s="5"/>
    </row>
    <row r="731">
      <c r="A731" s="8"/>
      <c r="E731" s="5"/>
    </row>
    <row r="732">
      <c r="A732" s="8"/>
      <c r="E732" s="5"/>
    </row>
    <row r="733">
      <c r="A733" s="8"/>
      <c r="E733" s="5"/>
    </row>
    <row r="734">
      <c r="A734" s="8"/>
      <c r="E734" s="5"/>
    </row>
    <row r="735">
      <c r="A735" s="8"/>
      <c r="E735" s="5"/>
    </row>
    <row r="736">
      <c r="A736" s="8"/>
      <c r="E736" s="5"/>
    </row>
    <row r="737">
      <c r="A737" s="8"/>
      <c r="E737" s="5"/>
    </row>
    <row r="738">
      <c r="A738" s="8"/>
      <c r="E738" s="5"/>
    </row>
    <row r="739">
      <c r="A739" s="8"/>
      <c r="E739" s="5"/>
    </row>
    <row r="740">
      <c r="A740" s="8"/>
      <c r="E740" s="5"/>
    </row>
    <row r="741">
      <c r="A741" s="8"/>
      <c r="E741" s="5"/>
    </row>
    <row r="742">
      <c r="A742" s="8"/>
      <c r="E742" s="5"/>
    </row>
    <row r="743">
      <c r="A743" s="8"/>
      <c r="E743" s="5"/>
    </row>
    <row r="744">
      <c r="A744" s="8"/>
      <c r="E744" s="5"/>
    </row>
    <row r="745">
      <c r="A745" s="8"/>
      <c r="E745" s="5"/>
    </row>
    <row r="746">
      <c r="A746" s="8"/>
      <c r="E746" s="5"/>
    </row>
    <row r="747">
      <c r="A747" s="8"/>
      <c r="E747" s="5"/>
    </row>
    <row r="748">
      <c r="A748" s="8"/>
      <c r="E748" s="5"/>
    </row>
    <row r="749">
      <c r="A749" s="8"/>
      <c r="E749" s="5"/>
    </row>
    <row r="750">
      <c r="A750" s="8"/>
      <c r="E750" s="5"/>
    </row>
    <row r="751">
      <c r="A751" s="8"/>
      <c r="E751" s="5"/>
    </row>
    <row r="752">
      <c r="A752" s="8"/>
      <c r="E752" s="5"/>
    </row>
    <row r="753">
      <c r="A753" s="8"/>
      <c r="E753" s="5"/>
    </row>
    <row r="754">
      <c r="A754" s="8"/>
      <c r="E754" s="5"/>
    </row>
    <row r="755">
      <c r="A755" s="8"/>
      <c r="E755" s="5"/>
    </row>
    <row r="756">
      <c r="A756" s="8"/>
      <c r="E756" s="5"/>
    </row>
    <row r="757">
      <c r="A757" s="8"/>
      <c r="E757" s="5"/>
    </row>
    <row r="758">
      <c r="A758" s="8"/>
      <c r="E758" s="5"/>
    </row>
    <row r="759">
      <c r="A759" s="8"/>
      <c r="E759" s="5"/>
    </row>
    <row r="760">
      <c r="A760" s="8"/>
      <c r="E760" s="5"/>
    </row>
    <row r="761">
      <c r="A761" s="8"/>
      <c r="E761" s="5"/>
    </row>
    <row r="762">
      <c r="A762" s="8"/>
      <c r="E762" s="5"/>
    </row>
    <row r="763">
      <c r="A763" s="8"/>
      <c r="E763" s="5"/>
    </row>
    <row r="764">
      <c r="A764" s="8"/>
      <c r="E764" s="5"/>
    </row>
    <row r="765">
      <c r="A765" s="8"/>
      <c r="E765" s="5"/>
    </row>
    <row r="766">
      <c r="A766" s="8"/>
      <c r="E766" s="5"/>
    </row>
    <row r="767">
      <c r="A767" s="8"/>
      <c r="E767" s="5"/>
    </row>
    <row r="768">
      <c r="A768" s="8"/>
      <c r="E768" s="5"/>
    </row>
    <row r="769">
      <c r="A769" s="8"/>
      <c r="E769" s="5"/>
    </row>
    <row r="770">
      <c r="A770" s="8"/>
      <c r="E770" s="5"/>
    </row>
    <row r="771">
      <c r="A771" s="8"/>
      <c r="E771" s="5"/>
    </row>
    <row r="772">
      <c r="A772" s="8"/>
      <c r="E772" s="5"/>
    </row>
    <row r="773">
      <c r="A773" s="8"/>
      <c r="E773" s="5"/>
    </row>
    <row r="774">
      <c r="A774" s="8"/>
      <c r="E774" s="5"/>
    </row>
    <row r="775">
      <c r="A775" s="8"/>
      <c r="E775" s="5"/>
    </row>
    <row r="776">
      <c r="A776" s="8"/>
      <c r="E776" s="5"/>
    </row>
    <row r="777">
      <c r="A777" s="8"/>
      <c r="E777" s="5"/>
    </row>
    <row r="778">
      <c r="A778" s="8"/>
      <c r="E778" s="5"/>
    </row>
    <row r="779">
      <c r="A779" s="8"/>
      <c r="E779" s="5"/>
    </row>
    <row r="780">
      <c r="A780" s="8"/>
      <c r="E780" s="5"/>
    </row>
    <row r="781">
      <c r="A781" s="8"/>
      <c r="E781" s="5"/>
    </row>
    <row r="782">
      <c r="A782" s="8"/>
      <c r="E782" s="5"/>
    </row>
    <row r="783">
      <c r="A783" s="8"/>
      <c r="E783" s="5"/>
    </row>
    <row r="784">
      <c r="A784" s="8"/>
      <c r="E784" s="5"/>
    </row>
    <row r="785">
      <c r="A785" s="8"/>
      <c r="E785" s="5"/>
    </row>
    <row r="786">
      <c r="A786" s="8"/>
      <c r="E786" s="5"/>
    </row>
    <row r="787">
      <c r="A787" s="8"/>
      <c r="E787" s="5"/>
    </row>
    <row r="788">
      <c r="A788" s="8"/>
      <c r="E788" s="5"/>
    </row>
    <row r="789">
      <c r="A789" s="8"/>
      <c r="E789" s="5"/>
    </row>
    <row r="790">
      <c r="A790" s="8"/>
      <c r="E790" s="5"/>
    </row>
    <row r="791">
      <c r="A791" s="8"/>
      <c r="E791" s="5"/>
    </row>
    <row r="792">
      <c r="A792" s="8"/>
      <c r="E792" s="5"/>
    </row>
    <row r="793">
      <c r="A793" s="8"/>
      <c r="E793" s="5"/>
    </row>
    <row r="794">
      <c r="A794" s="8"/>
      <c r="E794" s="5"/>
    </row>
    <row r="795">
      <c r="A795" s="8"/>
      <c r="E795" s="5"/>
    </row>
    <row r="796">
      <c r="A796" s="8"/>
      <c r="E796" s="5"/>
    </row>
    <row r="797">
      <c r="A797" s="8"/>
      <c r="E797" s="5"/>
    </row>
    <row r="798">
      <c r="A798" s="8"/>
      <c r="E798" s="5"/>
    </row>
    <row r="799">
      <c r="A799" s="8"/>
      <c r="E799" s="5"/>
    </row>
    <row r="800">
      <c r="A800" s="8"/>
      <c r="E800" s="5"/>
    </row>
    <row r="801">
      <c r="A801" s="8"/>
      <c r="E801" s="5"/>
    </row>
    <row r="802">
      <c r="A802" s="8"/>
      <c r="E802" s="5"/>
    </row>
    <row r="803">
      <c r="A803" s="8"/>
      <c r="E803" s="5"/>
    </row>
    <row r="804">
      <c r="A804" s="8"/>
      <c r="E804" s="5"/>
    </row>
    <row r="805">
      <c r="A805" s="8"/>
      <c r="E805" s="5"/>
    </row>
    <row r="806">
      <c r="A806" s="8"/>
      <c r="E806" s="5"/>
    </row>
    <row r="807">
      <c r="A807" s="8"/>
      <c r="E807" s="5"/>
    </row>
    <row r="808">
      <c r="A808" s="8"/>
      <c r="E808" s="5"/>
    </row>
    <row r="809">
      <c r="A809" s="8"/>
      <c r="E809" s="5"/>
    </row>
    <row r="810">
      <c r="A810" s="8"/>
      <c r="E810" s="5"/>
    </row>
    <row r="811">
      <c r="A811" s="8"/>
      <c r="E811" s="5"/>
    </row>
    <row r="812">
      <c r="A812" s="8"/>
      <c r="E812" s="5"/>
    </row>
    <row r="813">
      <c r="A813" s="8"/>
      <c r="E813" s="5"/>
    </row>
    <row r="814">
      <c r="A814" s="8"/>
      <c r="E814" s="5"/>
    </row>
    <row r="815">
      <c r="A815" s="8"/>
      <c r="E815" s="5"/>
    </row>
    <row r="816">
      <c r="A816" s="8"/>
      <c r="E816" s="5"/>
    </row>
    <row r="817">
      <c r="A817" s="8"/>
      <c r="E817" s="5"/>
    </row>
    <row r="818">
      <c r="A818" s="8"/>
      <c r="E818" s="5"/>
    </row>
    <row r="819">
      <c r="A819" s="8"/>
      <c r="E819" s="5"/>
    </row>
    <row r="820">
      <c r="A820" s="8"/>
      <c r="E820" s="5"/>
    </row>
    <row r="821">
      <c r="A821" s="8"/>
      <c r="E821" s="5"/>
    </row>
    <row r="822">
      <c r="A822" s="8"/>
      <c r="E822" s="5"/>
    </row>
    <row r="823">
      <c r="A823" s="8"/>
      <c r="E823" s="5"/>
    </row>
    <row r="824">
      <c r="A824" s="8"/>
      <c r="E824" s="5"/>
    </row>
    <row r="825">
      <c r="A825" s="8"/>
      <c r="E825" s="5"/>
    </row>
    <row r="826">
      <c r="A826" s="8"/>
      <c r="E826" s="5"/>
    </row>
    <row r="827">
      <c r="A827" s="8"/>
      <c r="E827" s="5"/>
    </row>
    <row r="828">
      <c r="A828" s="8"/>
      <c r="E828" s="5"/>
    </row>
    <row r="829">
      <c r="A829" s="8"/>
      <c r="E829" s="5"/>
    </row>
    <row r="830">
      <c r="A830" s="8"/>
      <c r="E830" s="5"/>
    </row>
    <row r="831">
      <c r="A831" s="8"/>
      <c r="E831" s="5"/>
    </row>
    <row r="832">
      <c r="A832" s="8"/>
      <c r="E832" s="5"/>
    </row>
    <row r="833">
      <c r="A833" s="8"/>
      <c r="E833" s="5"/>
    </row>
    <row r="834">
      <c r="A834" s="8"/>
      <c r="E834" s="5"/>
    </row>
    <row r="835">
      <c r="A835" s="8"/>
      <c r="E835" s="5"/>
    </row>
    <row r="836">
      <c r="A836" s="8"/>
      <c r="E836" s="5"/>
    </row>
    <row r="837">
      <c r="A837" s="8"/>
      <c r="E837" s="5"/>
    </row>
    <row r="838">
      <c r="A838" s="8"/>
      <c r="E838" s="5"/>
    </row>
    <row r="839">
      <c r="A839" s="8"/>
      <c r="E839" s="5"/>
    </row>
    <row r="840">
      <c r="A840" s="8"/>
      <c r="E840" s="5"/>
    </row>
    <row r="841">
      <c r="A841" s="8"/>
      <c r="E841" s="5"/>
    </row>
    <row r="842">
      <c r="A842" s="8"/>
      <c r="E842" s="5"/>
    </row>
    <row r="843">
      <c r="A843" s="8"/>
      <c r="E843" s="5"/>
    </row>
    <row r="844">
      <c r="A844" s="8"/>
      <c r="E844" s="5"/>
    </row>
    <row r="845">
      <c r="A845" s="8"/>
      <c r="E845" s="5"/>
    </row>
    <row r="846">
      <c r="A846" s="8"/>
      <c r="E846" s="5"/>
    </row>
    <row r="847">
      <c r="A847" s="8"/>
      <c r="E847" s="5"/>
    </row>
    <row r="848">
      <c r="A848" s="8"/>
      <c r="E848" s="5"/>
    </row>
    <row r="849">
      <c r="A849" s="8"/>
      <c r="E849" s="5"/>
    </row>
    <row r="850">
      <c r="A850" s="8"/>
      <c r="E850" s="5"/>
    </row>
    <row r="851">
      <c r="A851" s="8"/>
      <c r="E851" s="5"/>
    </row>
    <row r="852">
      <c r="A852" s="8"/>
      <c r="E852" s="5"/>
    </row>
    <row r="853">
      <c r="A853" s="8"/>
      <c r="E853" s="5"/>
    </row>
    <row r="854">
      <c r="A854" s="8"/>
      <c r="E854" s="5"/>
    </row>
    <row r="855">
      <c r="A855" s="8"/>
      <c r="E855" s="5"/>
    </row>
    <row r="856">
      <c r="A856" s="8"/>
      <c r="E856" s="5"/>
    </row>
    <row r="857">
      <c r="A857" s="8"/>
      <c r="E857" s="5"/>
    </row>
    <row r="858">
      <c r="A858" s="8"/>
      <c r="E858" s="5"/>
    </row>
    <row r="859">
      <c r="A859" s="8"/>
      <c r="E859" s="5"/>
    </row>
    <row r="860">
      <c r="A860" s="8"/>
      <c r="E860" s="5"/>
    </row>
    <row r="861">
      <c r="A861" s="8"/>
      <c r="E861" s="5"/>
    </row>
    <row r="862">
      <c r="A862" s="8"/>
      <c r="E862" s="5"/>
    </row>
    <row r="863">
      <c r="A863" s="8"/>
      <c r="E863" s="5"/>
    </row>
    <row r="864">
      <c r="A864" s="8"/>
      <c r="E864" s="5"/>
    </row>
    <row r="865">
      <c r="A865" s="8"/>
      <c r="E865" s="5"/>
    </row>
    <row r="866">
      <c r="A866" s="8"/>
      <c r="E866" s="5"/>
    </row>
    <row r="867">
      <c r="A867" s="8"/>
      <c r="E867" s="5"/>
    </row>
    <row r="868">
      <c r="A868" s="8"/>
      <c r="E868" s="5"/>
    </row>
    <row r="869">
      <c r="A869" s="8"/>
      <c r="E869" s="5"/>
    </row>
    <row r="870">
      <c r="A870" s="8"/>
      <c r="E870" s="5"/>
    </row>
    <row r="871">
      <c r="A871" s="8"/>
      <c r="E871" s="5"/>
    </row>
    <row r="872">
      <c r="A872" s="8"/>
      <c r="E872" s="5"/>
    </row>
    <row r="873">
      <c r="A873" s="8"/>
      <c r="E873" s="5"/>
    </row>
    <row r="874">
      <c r="A874" s="8"/>
      <c r="E874" s="5"/>
    </row>
    <row r="875">
      <c r="A875" s="8"/>
      <c r="E875" s="5"/>
    </row>
    <row r="876">
      <c r="A876" s="8"/>
      <c r="E876" s="5"/>
    </row>
    <row r="877">
      <c r="A877" s="8"/>
      <c r="E877" s="5"/>
    </row>
    <row r="878">
      <c r="A878" s="8"/>
      <c r="E878" s="5"/>
    </row>
    <row r="879">
      <c r="A879" s="8"/>
      <c r="E879" s="5"/>
    </row>
    <row r="880">
      <c r="A880" s="8"/>
      <c r="E880" s="5"/>
    </row>
    <row r="881">
      <c r="A881" s="8"/>
      <c r="E881" s="5"/>
    </row>
    <row r="882">
      <c r="A882" s="8"/>
      <c r="E882" s="5"/>
    </row>
    <row r="883">
      <c r="A883" s="8"/>
      <c r="E883" s="5"/>
    </row>
    <row r="884">
      <c r="A884" s="8"/>
      <c r="E884" s="5"/>
    </row>
    <row r="885">
      <c r="A885" s="8"/>
      <c r="E885" s="5"/>
    </row>
    <row r="886">
      <c r="A886" s="8"/>
      <c r="E886" s="5"/>
    </row>
    <row r="887">
      <c r="A887" s="8"/>
      <c r="E887" s="5"/>
    </row>
    <row r="888">
      <c r="A888" s="8"/>
      <c r="E888" s="5"/>
    </row>
    <row r="889">
      <c r="A889" s="8"/>
      <c r="E889" s="5"/>
    </row>
    <row r="890">
      <c r="A890" s="8"/>
      <c r="E890" s="5"/>
    </row>
    <row r="891">
      <c r="A891" s="8"/>
      <c r="E891" s="5"/>
    </row>
    <row r="892">
      <c r="A892" s="8"/>
      <c r="E892" s="5"/>
    </row>
    <row r="893">
      <c r="A893" s="8"/>
      <c r="E893" s="5"/>
    </row>
    <row r="894">
      <c r="A894" s="8"/>
      <c r="E894" s="5"/>
    </row>
    <row r="895">
      <c r="A895" s="8"/>
      <c r="E895" s="5"/>
    </row>
    <row r="896">
      <c r="A896" s="8"/>
      <c r="E896" s="5"/>
    </row>
    <row r="897">
      <c r="A897" s="8"/>
      <c r="E897" s="5"/>
    </row>
    <row r="898">
      <c r="A898" s="8"/>
      <c r="E898" s="5"/>
    </row>
    <row r="899">
      <c r="A899" s="8"/>
      <c r="E899" s="5"/>
    </row>
    <row r="900">
      <c r="A900" s="8"/>
      <c r="E900" s="5"/>
    </row>
    <row r="901">
      <c r="A901" s="8"/>
      <c r="E901" s="5"/>
    </row>
    <row r="902">
      <c r="A902" s="8"/>
      <c r="E902" s="5"/>
    </row>
    <row r="903">
      <c r="A903" s="8"/>
      <c r="E903" s="5"/>
    </row>
    <row r="904">
      <c r="A904" s="8"/>
      <c r="E904" s="5"/>
    </row>
    <row r="905">
      <c r="A905" s="8"/>
      <c r="E905" s="5"/>
    </row>
    <row r="906">
      <c r="A906" s="8"/>
      <c r="E906" s="5"/>
    </row>
    <row r="907">
      <c r="A907" s="8"/>
      <c r="E907" s="5"/>
    </row>
    <row r="908">
      <c r="A908" s="8"/>
      <c r="E908" s="5"/>
    </row>
    <row r="909">
      <c r="A909" s="8"/>
      <c r="E909" s="5"/>
    </row>
    <row r="910">
      <c r="A910" s="8"/>
      <c r="E910" s="5"/>
    </row>
    <row r="911">
      <c r="A911" s="8"/>
      <c r="E911" s="5"/>
    </row>
    <row r="912">
      <c r="A912" s="8"/>
      <c r="E912" s="5"/>
    </row>
    <row r="913">
      <c r="A913" s="8"/>
      <c r="E913" s="5"/>
    </row>
    <row r="914">
      <c r="A914" s="8"/>
      <c r="E914" s="5"/>
    </row>
    <row r="915">
      <c r="A915" s="8"/>
      <c r="E915" s="5"/>
    </row>
    <row r="916">
      <c r="A916" s="8"/>
      <c r="E916" s="5"/>
    </row>
    <row r="917">
      <c r="A917" s="8"/>
      <c r="E917" s="5"/>
    </row>
    <row r="918">
      <c r="A918" s="8"/>
      <c r="E918" s="5"/>
    </row>
    <row r="919">
      <c r="A919" s="8"/>
      <c r="E919" s="5"/>
    </row>
    <row r="920">
      <c r="A920" s="8"/>
      <c r="E920" s="5"/>
    </row>
    <row r="921">
      <c r="A921" s="8"/>
      <c r="E921" s="5"/>
    </row>
    <row r="922">
      <c r="A922" s="8"/>
      <c r="E922" s="5"/>
    </row>
    <row r="923">
      <c r="A923" s="8"/>
      <c r="E923" s="5"/>
    </row>
    <row r="924">
      <c r="A924" s="8"/>
      <c r="E924" s="5"/>
    </row>
    <row r="925">
      <c r="A925" s="8"/>
      <c r="E925" s="5"/>
    </row>
    <row r="926">
      <c r="A926" s="8"/>
      <c r="E926" s="5"/>
    </row>
    <row r="927">
      <c r="A927" s="8"/>
      <c r="E927" s="5"/>
    </row>
    <row r="928">
      <c r="A928" s="8"/>
      <c r="E928" s="5"/>
    </row>
    <row r="929">
      <c r="A929" s="8"/>
      <c r="E929" s="5"/>
    </row>
    <row r="930">
      <c r="A930" s="8"/>
      <c r="E930" s="5"/>
    </row>
    <row r="931">
      <c r="A931" s="8"/>
      <c r="E931" s="5"/>
    </row>
    <row r="932">
      <c r="A932" s="8"/>
      <c r="E932" s="5"/>
    </row>
    <row r="933">
      <c r="A933" s="8"/>
      <c r="E933" s="5"/>
    </row>
    <row r="934">
      <c r="A934" s="8"/>
      <c r="E934" s="5"/>
    </row>
    <row r="935">
      <c r="A935" s="8"/>
      <c r="E935" s="5"/>
    </row>
    <row r="936">
      <c r="A936" s="8"/>
      <c r="E936" s="5"/>
    </row>
    <row r="937">
      <c r="A937" s="8"/>
      <c r="E937" s="5"/>
    </row>
    <row r="938">
      <c r="A938" s="8"/>
      <c r="E938" s="5"/>
    </row>
    <row r="939">
      <c r="A939" s="8"/>
      <c r="E939" s="5"/>
    </row>
    <row r="940">
      <c r="A940" s="8"/>
      <c r="E940" s="5"/>
    </row>
    <row r="941">
      <c r="A941" s="8"/>
      <c r="E941" s="5"/>
    </row>
    <row r="942">
      <c r="A942" s="8"/>
      <c r="E942" s="5"/>
    </row>
    <row r="943">
      <c r="A943" s="8"/>
      <c r="E943" s="5"/>
    </row>
    <row r="944">
      <c r="A944" s="8"/>
      <c r="E944" s="5"/>
    </row>
    <row r="945">
      <c r="A945" s="8"/>
      <c r="E945" s="5"/>
    </row>
    <row r="946">
      <c r="A946" s="8"/>
      <c r="E946" s="5"/>
    </row>
    <row r="947">
      <c r="A947" s="8"/>
      <c r="E947" s="5"/>
    </row>
    <row r="948">
      <c r="A948" s="8"/>
      <c r="E948" s="5"/>
    </row>
    <row r="949">
      <c r="A949" s="8"/>
      <c r="E949" s="5"/>
    </row>
    <row r="950">
      <c r="A950" s="8"/>
      <c r="E950" s="5"/>
    </row>
    <row r="951">
      <c r="A951" s="8"/>
      <c r="E951" s="5"/>
    </row>
    <row r="952">
      <c r="A952" s="8"/>
      <c r="E952" s="5"/>
    </row>
    <row r="953">
      <c r="A953" s="8"/>
      <c r="E953" s="5"/>
    </row>
    <row r="954">
      <c r="A954" s="8"/>
      <c r="E954" s="5"/>
    </row>
    <row r="955">
      <c r="A955" s="8"/>
      <c r="E955" s="5"/>
    </row>
    <row r="956">
      <c r="A956" s="8"/>
      <c r="E956" s="5"/>
    </row>
    <row r="957">
      <c r="A957" s="8"/>
      <c r="E957" s="5"/>
    </row>
    <row r="958">
      <c r="A958" s="8"/>
      <c r="E958" s="5"/>
    </row>
    <row r="959">
      <c r="A959" s="8"/>
      <c r="E959" s="5"/>
    </row>
    <row r="960">
      <c r="A960" s="8"/>
      <c r="E960" s="5"/>
    </row>
    <row r="961">
      <c r="A961" s="8"/>
      <c r="E961" s="5"/>
    </row>
    <row r="962">
      <c r="A962" s="8"/>
      <c r="E962" s="5"/>
    </row>
    <row r="963">
      <c r="A963" s="8"/>
      <c r="E963" s="5"/>
    </row>
    <row r="964">
      <c r="A964" s="8"/>
      <c r="E964" s="5"/>
    </row>
    <row r="965">
      <c r="A965" s="8"/>
      <c r="E965" s="5"/>
    </row>
    <row r="966">
      <c r="A966" s="8"/>
      <c r="E966" s="5"/>
    </row>
    <row r="967">
      <c r="A967" s="8"/>
      <c r="E967" s="5"/>
    </row>
    <row r="968">
      <c r="A968" s="8"/>
      <c r="E968" s="5"/>
    </row>
    <row r="969">
      <c r="A969" s="8"/>
      <c r="E969" s="5"/>
    </row>
    <row r="970">
      <c r="A970" s="8"/>
      <c r="E970" s="5"/>
    </row>
    <row r="971">
      <c r="A971" s="8"/>
      <c r="E971" s="5"/>
    </row>
    <row r="972">
      <c r="A972" s="8"/>
      <c r="E972" s="5"/>
    </row>
    <row r="973">
      <c r="A973" s="8"/>
      <c r="E973" s="5"/>
    </row>
    <row r="974">
      <c r="A974" s="8"/>
      <c r="E974" s="5"/>
    </row>
    <row r="975">
      <c r="A975" s="8"/>
      <c r="E975" s="5"/>
    </row>
    <row r="976">
      <c r="A976" s="8"/>
      <c r="E976" s="5"/>
    </row>
    <row r="977">
      <c r="A977" s="8"/>
      <c r="E977" s="5"/>
    </row>
    <row r="978">
      <c r="A978" s="8"/>
      <c r="E978" s="5"/>
    </row>
    <row r="979">
      <c r="A979" s="8"/>
      <c r="E979" s="5"/>
    </row>
    <row r="980">
      <c r="A980" s="8"/>
      <c r="E980" s="5"/>
    </row>
    <row r="981">
      <c r="A981" s="8"/>
      <c r="E981" s="5"/>
    </row>
    <row r="982">
      <c r="A982" s="8"/>
      <c r="E982" s="5"/>
    </row>
    <row r="983">
      <c r="A983" s="8"/>
      <c r="E983" s="5"/>
    </row>
    <row r="984">
      <c r="A984" s="8"/>
      <c r="E984" s="5"/>
    </row>
    <row r="985">
      <c r="A985" s="8"/>
      <c r="E985" s="5"/>
    </row>
    <row r="986">
      <c r="A986" s="8"/>
      <c r="E986" s="5"/>
    </row>
    <row r="987">
      <c r="A987" s="8"/>
      <c r="E987" s="5"/>
    </row>
    <row r="988">
      <c r="A988" s="8"/>
      <c r="E988" s="5"/>
    </row>
    <row r="989">
      <c r="A989" s="8"/>
      <c r="E989" s="5"/>
    </row>
    <row r="990">
      <c r="A990" s="8"/>
      <c r="E990" s="5"/>
    </row>
    <row r="991">
      <c r="A991" s="8"/>
      <c r="E991" s="5"/>
    </row>
    <row r="992">
      <c r="A992" s="8"/>
      <c r="E992" s="5"/>
    </row>
    <row r="993">
      <c r="A993" s="8"/>
      <c r="E993" s="5"/>
    </row>
    <row r="994">
      <c r="A994" s="8"/>
      <c r="E994" s="5"/>
    </row>
    <row r="995">
      <c r="A995" s="8"/>
      <c r="E995" s="5"/>
    </row>
    <row r="996">
      <c r="A996" s="8"/>
      <c r="E996" s="5"/>
    </row>
  </sheetData>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9.63"/>
  </cols>
  <sheetData>
    <row r="1">
      <c r="A1" s="2" t="s">
        <v>92</v>
      </c>
      <c r="B1" s="2" t="s">
        <v>93</v>
      </c>
    </row>
    <row r="2">
      <c r="A2" s="9" t="s">
        <v>94</v>
      </c>
      <c r="B2" s="6" t="s">
        <v>9</v>
      </c>
    </row>
    <row r="3">
      <c r="A3" s="9" t="s">
        <v>95</v>
      </c>
      <c r="B3" s="6" t="s">
        <v>9</v>
      </c>
    </row>
    <row r="4">
      <c r="A4" s="9" t="s">
        <v>96</v>
      </c>
      <c r="B4" s="6" t="s">
        <v>9</v>
      </c>
    </row>
    <row r="5">
      <c r="A5" s="9" t="s">
        <v>97</v>
      </c>
      <c r="B5" s="6" t="s">
        <v>9</v>
      </c>
    </row>
    <row r="6">
      <c r="A6" s="9" t="s">
        <v>57</v>
      </c>
      <c r="B6" s="6" t="s">
        <v>9</v>
      </c>
    </row>
    <row r="7">
      <c r="A7" s="9" t="s">
        <v>98</v>
      </c>
      <c r="B7" s="6" t="s">
        <v>9</v>
      </c>
    </row>
    <row r="8">
      <c r="A8" s="9" t="s">
        <v>99</v>
      </c>
      <c r="B8" s="6" t="s">
        <v>9</v>
      </c>
    </row>
    <row r="9">
      <c r="A9" s="9" t="s">
        <v>100</v>
      </c>
      <c r="B9" s="6" t="s">
        <v>9</v>
      </c>
    </row>
    <row r="10">
      <c r="A10" s="9" t="s">
        <v>24</v>
      </c>
      <c r="B10" s="6" t="s">
        <v>9</v>
      </c>
    </row>
    <row r="11">
      <c r="A11" s="9" t="s">
        <v>101</v>
      </c>
      <c r="B11" s="6" t="s">
        <v>9</v>
      </c>
    </row>
    <row r="12">
      <c r="A12" s="9" t="s">
        <v>102</v>
      </c>
      <c r="B12" s="6" t="s">
        <v>9</v>
      </c>
    </row>
    <row r="13">
      <c r="A13" s="9" t="s">
        <v>103</v>
      </c>
      <c r="B13" s="6" t="s">
        <v>9</v>
      </c>
    </row>
    <row r="14">
      <c r="A14" s="9" t="s">
        <v>104</v>
      </c>
      <c r="B14" s="6" t="s">
        <v>9</v>
      </c>
    </row>
    <row r="15">
      <c r="A15" s="9" t="s">
        <v>105</v>
      </c>
      <c r="B15" s="6" t="s">
        <v>9</v>
      </c>
    </row>
    <row r="16">
      <c r="A16" s="9" t="s">
        <v>106</v>
      </c>
      <c r="B16" s="6" t="s">
        <v>9</v>
      </c>
    </row>
    <row r="17">
      <c r="A17" s="9" t="s">
        <v>107</v>
      </c>
      <c r="B17" s="6" t="s">
        <v>9</v>
      </c>
    </row>
    <row r="18">
      <c r="A18" s="9" t="s">
        <v>108</v>
      </c>
      <c r="B18" s="6" t="s">
        <v>9</v>
      </c>
    </row>
    <row r="19">
      <c r="A19" s="9" t="s">
        <v>109</v>
      </c>
      <c r="B19" s="6" t="s">
        <v>9</v>
      </c>
    </row>
    <row r="20">
      <c r="A20" s="9" t="s">
        <v>110</v>
      </c>
      <c r="B20" s="6" t="s">
        <v>9</v>
      </c>
    </row>
    <row r="21">
      <c r="A21" s="10"/>
    </row>
    <row r="22">
      <c r="A22" s="10"/>
    </row>
  </sheetData>
  <autoFilter ref="$B$2:$B$884"/>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s>
  <drawing r:id="rId2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8.38"/>
  </cols>
  <sheetData>
    <row r="1">
      <c r="A1" s="11" t="s">
        <v>0</v>
      </c>
      <c r="B1" s="11" t="s">
        <v>111</v>
      </c>
      <c r="C1" s="11" t="s">
        <v>112</v>
      </c>
      <c r="D1" s="11" t="s">
        <v>113</v>
      </c>
      <c r="E1" s="11" t="s">
        <v>114</v>
      </c>
      <c r="F1" s="11" t="s">
        <v>115</v>
      </c>
      <c r="G1" s="11" t="s">
        <v>116</v>
      </c>
      <c r="H1" s="11" t="s">
        <v>117</v>
      </c>
      <c r="I1" s="11" t="s">
        <v>118</v>
      </c>
      <c r="J1" s="11" t="s">
        <v>119</v>
      </c>
      <c r="K1" s="11" t="s">
        <v>120</v>
      </c>
      <c r="L1" s="11" t="s">
        <v>121</v>
      </c>
      <c r="M1" s="11" t="s">
        <v>122</v>
      </c>
      <c r="N1" s="11" t="s">
        <v>123</v>
      </c>
      <c r="O1" s="11" t="s">
        <v>124</v>
      </c>
      <c r="P1" s="11" t="s">
        <v>125</v>
      </c>
      <c r="Q1" s="11" t="s">
        <v>126</v>
      </c>
      <c r="R1" s="11" t="s">
        <v>127</v>
      </c>
      <c r="S1" s="11" t="s">
        <v>128</v>
      </c>
      <c r="T1" s="11" t="s">
        <v>129</v>
      </c>
      <c r="U1" s="11" t="s">
        <v>130</v>
      </c>
      <c r="V1" s="11" t="s">
        <v>131</v>
      </c>
      <c r="W1" s="11" t="s">
        <v>132</v>
      </c>
      <c r="X1" s="11" t="s">
        <v>133</v>
      </c>
      <c r="Y1" s="11" t="s">
        <v>134</v>
      </c>
      <c r="Z1" s="11" t="s">
        <v>135</v>
      </c>
      <c r="AA1" s="11" t="s">
        <v>136</v>
      </c>
      <c r="AB1" s="12" t="s">
        <v>137</v>
      </c>
    </row>
    <row r="2">
      <c r="A2" s="11" t="s">
        <v>8</v>
      </c>
      <c r="B2" s="11" t="s">
        <v>138</v>
      </c>
      <c r="C2" s="11" t="s">
        <v>139</v>
      </c>
      <c r="D2" s="11" t="s">
        <v>140</v>
      </c>
      <c r="E2" s="11" t="s">
        <v>141</v>
      </c>
      <c r="F2" s="13">
        <v>2024.0</v>
      </c>
      <c r="G2" s="13">
        <v>12.0</v>
      </c>
      <c r="H2" s="11"/>
      <c r="I2" s="13">
        <v>23549.0</v>
      </c>
      <c r="J2" s="13">
        <v>23567.0</v>
      </c>
      <c r="K2" s="11" t="s">
        <v>142</v>
      </c>
      <c r="L2" s="11" t="s">
        <v>143</v>
      </c>
      <c r="M2" s="11"/>
      <c r="N2" s="11" t="s">
        <v>144</v>
      </c>
      <c r="O2" s="11" t="s">
        <v>145</v>
      </c>
      <c r="P2" s="14" t="s">
        <v>146</v>
      </c>
      <c r="Q2" s="11" t="s">
        <v>147</v>
      </c>
      <c r="R2" s="12" t="s">
        <v>148</v>
      </c>
      <c r="S2" s="11"/>
      <c r="T2" s="13">
        <v>1.0</v>
      </c>
      <c r="U2" s="11"/>
      <c r="V2" s="13">
        <v>37.0</v>
      </c>
      <c r="W2" s="11" t="s">
        <v>149</v>
      </c>
      <c r="X2" s="11" t="s">
        <v>150</v>
      </c>
      <c r="Y2" s="11"/>
      <c r="Z2" s="11"/>
      <c r="AA2" s="11" t="s">
        <v>151</v>
      </c>
      <c r="AB2" s="11" t="s">
        <v>152</v>
      </c>
    </row>
    <row r="3">
      <c r="A3" s="11" t="s">
        <v>10</v>
      </c>
      <c r="B3" s="11" t="s">
        <v>153</v>
      </c>
      <c r="C3" s="11" t="s">
        <v>154</v>
      </c>
      <c r="D3" s="11" t="s">
        <v>155</v>
      </c>
      <c r="E3" s="15">
        <v>45308.0</v>
      </c>
      <c r="F3" s="13">
        <v>2023.0</v>
      </c>
      <c r="G3" s="11"/>
      <c r="H3" s="11"/>
      <c r="I3" s="13">
        <v>1.0</v>
      </c>
      <c r="J3" s="13">
        <v>5.0</v>
      </c>
      <c r="K3" s="12" t="s">
        <v>156</v>
      </c>
      <c r="L3" s="11"/>
      <c r="M3" s="11" t="s">
        <v>157</v>
      </c>
      <c r="N3" s="12" t="s">
        <v>158</v>
      </c>
      <c r="O3" s="11"/>
      <c r="P3" s="14" t="s">
        <v>159</v>
      </c>
      <c r="Q3" s="11" t="s">
        <v>160</v>
      </c>
      <c r="R3" s="12" t="s">
        <v>161</v>
      </c>
      <c r="S3" s="11"/>
      <c r="T3" s="13">
        <v>1.0</v>
      </c>
      <c r="U3" s="11"/>
      <c r="V3" s="13">
        <v>11.0</v>
      </c>
      <c r="W3" s="11" t="s">
        <v>151</v>
      </c>
      <c r="X3" s="15">
        <v>45308.0</v>
      </c>
      <c r="Y3" s="11"/>
      <c r="Z3" s="11"/>
      <c r="AA3" s="11" t="s">
        <v>151</v>
      </c>
      <c r="AB3" s="12" t="s">
        <v>162</v>
      </c>
    </row>
    <row r="4">
      <c r="A4" s="11" t="s">
        <v>11</v>
      </c>
      <c r="B4" s="11" t="s">
        <v>163</v>
      </c>
      <c r="C4" s="11" t="s">
        <v>164</v>
      </c>
      <c r="D4" s="11" t="s">
        <v>165</v>
      </c>
      <c r="E4" s="11" t="s">
        <v>166</v>
      </c>
      <c r="F4" s="13">
        <v>2022.0</v>
      </c>
      <c r="G4" s="11"/>
      <c r="H4" s="11"/>
      <c r="I4" s="13">
        <v>1742.0</v>
      </c>
      <c r="J4" s="13">
        <v>1749.0</v>
      </c>
      <c r="K4" s="11" t="s">
        <v>167</v>
      </c>
      <c r="L4" s="11" t="s">
        <v>168</v>
      </c>
      <c r="M4" s="11" t="s">
        <v>169</v>
      </c>
      <c r="N4" s="12" t="s">
        <v>170</v>
      </c>
      <c r="O4" s="11"/>
      <c r="P4" s="14" t="s">
        <v>171</v>
      </c>
      <c r="Q4" s="11" t="s">
        <v>172</v>
      </c>
      <c r="R4" s="12" t="s">
        <v>173</v>
      </c>
      <c r="S4" s="11"/>
      <c r="T4" s="13">
        <v>10.0</v>
      </c>
      <c r="U4" s="11"/>
      <c r="V4" s="13">
        <v>28.0</v>
      </c>
      <c r="W4" s="11" t="s">
        <v>151</v>
      </c>
      <c r="X4" s="11" t="s">
        <v>166</v>
      </c>
      <c r="Y4" s="11"/>
      <c r="Z4" s="11"/>
      <c r="AA4" s="11" t="s">
        <v>151</v>
      </c>
      <c r="AB4" s="12" t="s">
        <v>162</v>
      </c>
    </row>
    <row r="5">
      <c r="A5" s="11" t="s">
        <v>12</v>
      </c>
      <c r="B5" s="11" t="s">
        <v>174</v>
      </c>
      <c r="C5" s="11" t="s">
        <v>175</v>
      </c>
      <c r="D5" s="11" t="s">
        <v>176</v>
      </c>
      <c r="E5" s="15">
        <v>44384.0</v>
      </c>
      <c r="F5" s="13">
        <v>2021.0</v>
      </c>
      <c r="G5" s="13">
        <v>8.0</v>
      </c>
      <c r="H5" s="13">
        <v>2.0</v>
      </c>
      <c r="I5" s="13">
        <v>1133.0</v>
      </c>
      <c r="J5" s="13">
        <v>1144.0</v>
      </c>
      <c r="K5" s="11" t="s">
        <v>177</v>
      </c>
      <c r="L5" s="11" t="s">
        <v>178</v>
      </c>
      <c r="M5" s="11"/>
      <c r="N5" s="11" t="s">
        <v>179</v>
      </c>
      <c r="O5" s="11" t="s">
        <v>180</v>
      </c>
      <c r="P5" s="14" t="s">
        <v>181</v>
      </c>
      <c r="Q5" s="11" t="s">
        <v>182</v>
      </c>
      <c r="R5" s="12" t="s">
        <v>183</v>
      </c>
      <c r="S5" s="11"/>
      <c r="T5" s="13">
        <v>136.0</v>
      </c>
      <c r="U5" s="11"/>
      <c r="V5" s="13">
        <v>56.0</v>
      </c>
      <c r="W5" s="11" t="s">
        <v>151</v>
      </c>
      <c r="X5" s="15">
        <v>43853.0</v>
      </c>
      <c r="Y5" s="11"/>
      <c r="Z5" s="11"/>
      <c r="AA5" s="11" t="s">
        <v>151</v>
      </c>
      <c r="AB5" s="11" t="s">
        <v>152</v>
      </c>
    </row>
    <row r="6">
      <c r="A6" s="11" t="s">
        <v>13</v>
      </c>
      <c r="B6" s="11" t="s">
        <v>184</v>
      </c>
      <c r="C6" s="11" t="s">
        <v>185</v>
      </c>
      <c r="D6" s="11" t="s">
        <v>140</v>
      </c>
      <c r="E6" s="11" t="s">
        <v>186</v>
      </c>
      <c r="F6" s="13">
        <v>2023.0</v>
      </c>
      <c r="G6" s="13">
        <v>11.0</v>
      </c>
      <c r="H6" s="11"/>
      <c r="I6" s="13">
        <v>78207.0</v>
      </c>
      <c r="J6" s="13">
        <v>78223.0</v>
      </c>
      <c r="K6" s="11" t="s">
        <v>187</v>
      </c>
      <c r="L6" s="11" t="s">
        <v>143</v>
      </c>
      <c r="M6" s="11"/>
      <c r="N6" s="11" t="s">
        <v>188</v>
      </c>
      <c r="O6" s="11" t="s">
        <v>189</v>
      </c>
      <c r="P6" s="14" t="s">
        <v>190</v>
      </c>
      <c r="Q6" s="11" t="s">
        <v>191</v>
      </c>
      <c r="R6" s="12" t="s">
        <v>192</v>
      </c>
      <c r="S6" s="11"/>
      <c r="T6" s="13">
        <v>1.0</v>
      </c>
      <c r="U6" s="11"/>
      <c r="V6" s="13">
        <v>41.0</v>
      </c>
      <c r="W6" s="11" t="s">
        <v>149</v>
      </c>
      <c r="X6" s="15">
        <v>45132.0</v>
      </c>
      <c r="Y6" s="11"/>
      <c r="Z6" s="11"/>
      <c r="AA6" s="11" t="s">
        <v>151</v>
      </c>
      <c r="AB6" s="11" t="s">
        <v>152</v>
      </c>
    </row>
    <row r="7">
      <c r="A7" s="11" t="s">
        <v>14</v>
      </c>
      <c r="B7" s="11" t="s">
        <v>193</v>
      </c>
      <c r="C7" s="11" t="s">
        <v>194</v>
      </c>
      <c r="D7" s="11" t="s">
        <v>195</v>
      </c>
      <c r="E7" s="11" t="s">
        <v>196</v>
      </c>
      <c r="F7" s="13">
        <v>2019.0</v>
      </c>
      <c r="G7" s="11"/>
      <c r="H7" s="11"/>
      <c r="I7" s="13">
        <v>458.0</v>
      </c>
      <c r="J7" s="13">
        <v>465.0</v>
      </c>
      <c r="K7" s="12" t="s">
        <v>197</v>
      </c>
      <c r="L7" s="11"/>
      <c r="M7" s="11" t="s">
        <v>198</v>
      </c>
      <c r="N7" s="12" t="s">
        <v>199</v>
      </c>
      <c r="O7" s="11"/>
      <c r="P7" s="14" t="s">
        <v>200</v>
      </c>
      <c r="Q7" s="11" t="s">
        <v>201</v>
      </c>
      <c r="R7" s="12" t="s">
        <v>202</v>
      </c>
      <c r="S7" s="11"/>
      <c r="T7" s="13">
        <v>54.0</v>
      </c>
      <c r="U7" s="11"/>
      <c r="V7" s="13">
        <v>28.0</v>
      </c>
      <c r="W7" s="11" t="s">
        <v>151</v>
      </c>
      <c r="X7" s="11" t="s">
        <v>196</v>
      </c>
      <c r="Y7" s="11"/>
      <c r="Z7" s="11"/>
      <c r="AA7" s="11" t="s">
        <v>151</v>
      </c>
      <c r="AB7" s="12" t="s">
        <v>162</v>
      </c>
    </row>
    <row r="8">
      <c r="A8" s="11" t="s">
        <v>15</v>
      </c>
      <c r="B8" s="11" t="s">
        <v>203</v>
      </c>
      <c r="C8" s="11" t="s">
        <v>204</v>
      </c>
      <c r="D8" s="11" t="s">
        <v>205</v>
      </c>
      <c r="E8" s="11" t="s">
        <v>206</v>
      </c>
      <c r="F8" s="13">
        <v>2022.0</v>
      </c>
      <c r="G8" s="11"/>
      <c r="H8" s="11"/>
      <c r="I8" s="13">
        <v>55.0</v>
      </c>
      <c r="J8" s="13">
        <v>60.0</v>
      </c>
      <c r="K8" s="12" t="s">
        <v>207</v>
      </c>
      <c r="L8" s="11"/>
      <c r="M8" s="11" t="s">
        <v>208</v>
      </c>
      <c r="N8" s="12" t="s">
        <v>209</v>
      </c>
      <c r="O8" s="11"/>
      <c r="P8" s="14" t="s">
        <v>210</v>
      </c>
      <c r="Q8" s="11" t="s">
        <v>211</v>
      </c>
      <c r="R8" s="12" t="s">
        <v>212</v>
      </c>
      <c r="S8" s="11"/>
      <c r="T8" s="13">
        <v>2.0</v>
      </c>
      <c r="U8" s="11"/>
      <c r="V8" s="13">
        <v>24.0</v>
      </c>
      <c r="W8" s="11" t="s">
        <v>151</v>
      </c>
      <c r="X8" s="11" t="s">
        <v>206</v>
      </c>
      <c r="Y8" s="11"/>
      <c r="Z8" s="11"/>
      <c r="AA8" s="11" t="s">
        <v>151</v>
      </c>
      <c r="AB8" s="12" t="s">
        <v>162</v>
      </c>
    </row>
    <row r="9">
      <c r="A9" s="11" t="s">
        <v>16</v>
      </c>
      <c r="B9" s="11" t="s">
        <v>213</v>
      </c>
      <c r="C9" s="11" t="s">
        <v>214</v>
      </c>
      <c r="D9" s="11" t="s">
        <v>215</v>
      </c>
      <c r="E9" s="11" t="s">
        <v>216</v>
      </c>
      <c r="F9" s="13">
        <v>2023.0</v>
      </c>
      <c r="G9" s="11"/>
      <c r="H9" s="11"/>
      <c r="I9" s="13">
        <v>1.0</v>
      </c>
      <c r="J9" s="13">
        <v>6.0</v>
      </c>
      <c r="K9" s="12" t="s">
        <v>217</v>
      </c>
      <c r="L9" s="11"/>
      <c r="M9" s="11" t="s">
        <v>218</v>
      </c>
      <c r="N9" s="12" t="s">
        <v>219</v>
      </c>
      <c r="O9" s="11"/>
      <c r="P9" s="14" t="s">
        <v>220</v>
      </c>
      <c r="Q9" s="11" t="s">
        <v>221</v>
      </c>
      <c r="R9" s="12" t="s">
        <v>222</v>
      </c>
      <c r="S9" s="11"/>
      <c r="T9" s="11"/>
      <c r="U9" s="11"/>
      <c r="V9" s="13">
        <v>17.0</v>
      </c>
      <c r="W9" s="11" t="s">
        <v>151</v>
      </c>
      <c r="X9" s="11" t="s">
        <v>216</v>
      </c>
      <c r="Y9" s="11"/>
      <c r="Z9" s="11"/>
      <c r="AA9" s="11" t="s">
        <v>151</v>
      </c>
      <c r="AB9" s="12" t="s">
        <v>162</v>
      </c>
    </row>
    <row r="10">
      <c r="A10" s="11" t="s">
        <v>17</v>
      </c>
      <c r="B10" s="11" t="s">
        <v>223</v>
      </c>
      <c r="C10" s="11" t="s">
        <v>224</v>
      </c>
      <c r="D10" s="11" t="s">
        <v>225</v>
      </c>
      <c r="E10" s="11" t="s">
        <v>226</v>
      </c>
      <c r="F10" s="13">
        <v>2023.0</v>
      </c>
      <c r="G10" s="11"/>
      <c r="H10" s="11"/>
      <c r="I10" s="13">
        <v>804.0</v>
      </c>
      <c r="J10" s="13">
        <v>808.0</v>
      </c>
      <c r="K10" s="12" t="s">
        <v>227</v>
      </c>
      <c r="L10" s="11"/>
      <c r="M10" s="11" t="s">
        <v>228</v>
      </c>
      <c r="N10" s="11" t="s">
        <v>229</v>
      </c>
      <c r="O10" s="11" t="s">
        <v>230</v>
      </c>
      <c r="P10" s="14" t="s">
        <v>231</v>
      </c>
      <c r="Q10" s="11" t="s">
        <v>232</v>
      </c>
      <c r="R10" s="12" t="s">
        <v>233</v>
      </c>
      <c r="S10" s="11"/>
      <c r="T10" s="11"/>
      <c r="U10" s="11"/>
      <c r="V10" s="13">
        <v>13.0</v>
      </c>
      <c r="W10" s="11" t="s">
        <v>151</v>
      </c>
      <c r="X10" s="11" t="s">
        <v>226</v>
      </c>
      <c r="Y10" s="11"/>
      <c r="Z10" s="11"/>
      <c r="AA10" s="11" t="s">
        <v>151</v>
      </c>
      <c r="AB10" s="12" t="s">
        <v>162</v>
      </c>
    </row>
    <row r="11">
      <c r="A11" s="11" t="s">
        <v>18</v>
      </c>
      <c r="B11" s="11" t="s">
        <v>234</v>
      </c>
      <c r="C11" s="11" t="s">
        <v>235</v>
      </c>
      <c r="D11" s="11" t="s">
        <v>236</v>
      </c>
      <c r="E11" s="15">
        <v>45238.0</v>
      </c>
      <c r="F11" s="13">
        <v>2023.0</v>
      </c>
      <c r="G11" s="11"/>
      <c r="H11" s="11"/>
      <c r="I11" s="13">
        <v>123.0</v>
      </c>
      <c r="J11" s="13">
        <v>127.0</v>
      </c>
      <c r="K11" s="12" t="s">
        <v>237</v>
      </c>
      <c r="L11" s="11"/>
      <c r="M11" s="11" t="s">
        <v>238</v>
      </c>
      <c r="N11" s="12" t="s">
        <v>239</v>
      </c>
      <c r="O11" s="11"/>
      <c r="P11" s="14" t="s">
        <v>240</v>
      </c>
      <c r="Q11" s="11" t="s">
        <v>241</v>
      </c>
      <c r="R11" s="12" t="s">
        <v>242</v>
      </c>
      <c r="S11" s="11"/>
      <c r="T11" s="11"/>
      <c r="U11" s="11"/>
      <c r="V11" s="13">
        <v>17.0</v>
      </c>
      <c r="W11" s="11" t="s">
        <v>151</v>
      </c>
      <c r="X11" s="15">
        <v>45238.0</v>
      </c>
      <c r="Y11" s="11"/>
      <c r="Z11" s="11"/>
      <c r="AA11" s="11" t="s">
        <v>151</v>
      </c>
      <c r="AB11" s="12" t="s">
        <v>162</v>
      </c>
    </row>
    <row r="12">
      <c r="A12" s="11" t="s">
        <v>20</v>
      </c>
      <c r="B12" s="11" t="s">
        <v>243</v>
      </c>
      <c r="C12" s="11" t="s">
        <v>244</v>
      </c>
      <c r="D12" s="11" t="s">
        <v>245</v>
      </c>
      <c r="E12" s="11" t="s">
        <v>246</v>
      </c>
      <c r="F12" s="13">
        <v>2022.0</v>
      </c>
      <c r="G12" s="11"/>
      <c r="H12" s="11"/>
      <c r="I12" s="13">
        <v>37.0</v>
      </c>
      <c r="J12" s="13">
        <v>44.0</v>
      </c>
      <c r="K12" s="12" t="s">
        <v>247</v>
      </c>
      <c r="L12" s="11"/>
      <c r="M12" s="11" t="s">
        <v>248</v>
      </c>
      <c r="N12" s="12" t="s">
        <v>249</v>
      </c>
      <c r="O12" s="11"/>
      <c r="P12" s="14" t="s">
        <v>250</v>
      </c>
      <c r="Q12" s="11" t="s">
        <v>251</v>
      </c>
      <c r="R12" s="12" t="s">
        <v>252</v>
      </c>
      <c r="S12" s="11"/>
      <c r="T12" s="13">
        <v>10.0</v>
      </c>
      <c r="U12" s="11"/>
      <c r="V12" s="13">
        <v>27.0</v>
      </c>
      <c r="W12" s="11" t="s">
        <v>151</v>
      </c>
      <c r="X12" s="11" t="s">
        <v>246</v>
      </c>
      <c r="Y12" s="11"/>
      <c r="Z12" s="11"/>
      <c r="AA12" s="11" t="s">
        <v>151</v>
      </c>
      <c r="AB12" s="12" t="s">
        <v>162</v>
      </c>
    </row>
    <row r="13">
      <c r="A13" s="11" t="s">
        <v>21</v>
      </c>
      <c r="B13" s="11" t="s">
        <v>253</v>
      </c>
      <c r="C13" s="11" t="s">
        <v>254</v>
      </c>
      <c r="D13" s="11" t="s">
        <v>255</v>
      </c>
      <c r="E13" s="15">
        <v>44944.0</v>
      </c>
      <c r="F13" s="13">
        <v>2022.0</v>
      </c>
      <c r="G13" s="11"/>
      <c r="H13" s="11"/>
      <c r="I13" s="13">
        <v>112.0</v>
      </c>
      <c r="J13" s="13">
        <v>117.0</v>
      </c>
      <c r="K13" s="11" t="s">
        <v>256</v>
      </c>
      <c r="L13" s="11" t="s">
        <v>257</v>
      </c>
      <c r="M13" s="11" t="s">
        <v>258</v>
      </c>
      <c r="N13" s="12" t="s">
        <v>259</v>
      </c>
      <c r="O13" s="11"/>
      <c r="P13" s="16" t="s">
        <v>260</v>
      </c>
      <c r="Q13" s="11"/>
      <c r="R13" s="12" t="s">
        <v>261</v>
      </c>
      <c r="S13" s="11"/>
      <c r="T13" s="11"/>
      <c r="U13" s="11"/>
      <c r="V13" s="13">
        <v>12.0</v>
      </c>
      <c r="W13" s="11" t="s">
        <v>151</v>
      </c>
      <c r="X13" s="15">
        <v>44944.0</v>
      </c>
      <c r="Y13" s="11"/>
      <c r="Z13" s="11"/>
      <c r="AA13" s="11" t="s">
        <v>151</v>
      </c>
      <c r="AB13" s="12" t="s">
        <v>162</v>
      </c>
    </row>
    <row r="14">
      <c r="A14" s="11" t="s">
        <v>23</v>
      </c>
      <c r="B14" s="11" t="s">
        <v>262</v>
      </c>
      <c r="C14" s="11" t="s">
        <v>263</v>
      </c>
      <c r="D14" s="11" t="s">
        <v>264</v>
      </c>
      <c r="E14" s="15">
        <v>45119.0</v>
      </c>
      <c r="F14" s="13">
        <v>2023.0</v>
      </c>
      <c r="G14" s="11"/>
      <c r="H14" s="11"/>
      <c r="I14" s="13">
        <v>334.0</v>
      </c>
      <c r="J14" s="13">
        <v>346.0</v>
      </c>
      <c r="K14" s="11" t="s">
        <v>265</v>
      </c>
      <c r="L14" s="11" t="s">
        <v>266</v>
      </c>
      <c r="M14" s="11" t="s">
        <v>267</v>
      </c>
      <c r="N14" s="12" t="s">
        <v>268</v>
      </c>
      <c r="O14" s="11"/>
      <c r="P14" s="14" t="s">
        <v>269</v>
      </c>
      <c r="Q14" s="11" t="s">
        <v>270</v>
      </c>
      <c r="R14" s="12" t="s">
        <v>271</v>
      </c>
      <c r="S14" s="11"/>
      <c r="T14" s="13">
        <v>1.0</v>
      </c>
      <c r="U14" s="11"/>
      <c r="V14" s="13">
        <v>79.0</v>
      </c>
      <c r="W14" s="11" t="s">
        <v>151</v>
      </c>
      <c r="X14" s="15">
        <v>45119.0</v>
      </c>
      <c r="Y14" s="11"/>
      <c r="Z14" s="11"/>
      <c r="AA14" s="11" t="s">
        <v>151</v>
      </c>
      <c r="AB14" s="12" t="s">
        <v>162</v>
      </c>
    </row>
    <row r="15">
      <c r="A15" s="11" t="s">
        <v>24</v>
      </c>
      <c r="B15" s="11" t="s">
        <v>272</v>
      </c>
      <c r="C15" s="11" t="s">
        <v>273</v>
      </c>
      <c r="D15" s="11" t="s">
        <v>274</v>
      </c>
      <c r="E15" s="11" t="s">
        <v>275</v>
      </c>
      <c r="F15" s="13">
        <v>2022.0</v>
      </c>
      <c r="G15" s="13">
        <v>9.0</v>
      </c>
      <c r="H15" s="13">
        <v>24.0</v>
      </c>
      <c r="I15" s="13">
        <v>24695.0</v>
      </c>
      <c r="J15" s="13">
        <v>24707.0</v>
      </c>
      <c r="K15" s="11" t="s">
        <v>276</v>
      </c>
      <c r="L15" s="11" t="s">
        <v>277</v>
      </c>
      <c r="M15" s="11"/>
      <c r="N15" s="11" t="s">
        <v>278</v>
      </c>
      <c r="O15" s="11" t="s">
        <v>279</v>
      </c>
      <c r="P15" s="14" t="s">
        <v>280</v>
      </c>
      <c r="Q15" s="11" t="s">
        <v>281</v>
      </c>
      <c r="R15" s="12" t="s">
        <v>282</v>
      </c>
      <c r="S15" s="11"/>
      <c r="T15" s="13">
        <v>20.0</v>
      </c>
      <c r="U15" s="11"/>
      <c r="V15" s="13">
        <v>45.0</v>
      </c>
      <c r="W15" s="11" t="s">
        <v>151</v>
      </c>
      <c r="X15" s="11" t="s">
        <v>283</v>
      </c>
      <c r="Y15" s="11"/>
      <c r="Z15" s="11"/>
      <c r="AA15" s="11" t="s">
        <v>151</v>
      </c>
      <c r="AB15" s="11" t="s">
        <v>152</v>
      </c>
    </row>
    <row r="16">
      <c r="A16" s="11" t="s">
        <v>25</v>
      </c>
      <c r="B16" s="11" t="s">
        <v>284</v>
      </c>
      <c r="C16" s="11" t="s">
        <v>285</v>
      </c>
      <c r="D16" s="11" t="s">
        <v>286</v>
      </c>
      <c r="E16" s="11" t="s">
        <v>287</v>
      </c>
      <c r="F16" s="13">
        <v>2022.0</v>
      </c>
      <c r="G16" s="11"/>
      <c r="H16" s="11"/>
      <c r="I16" s="13">
        <v>99.0</v>
      </c>
      <c r="J16" s="13">
        <v>103.0</v>
      </c>
      <c r="K16" s="12" t="s">
        <v>288</v>
      </c>
      <c r="L16" s="11"/>
      <c r="M16" s="11" t="s">
        <v>289</v>
      </c>
      <c r="N16" s="12" t="s">
        <v>290</v>
      </c>
      <c r="O16" s="11"/>
      <c r="P16" s="16" t="s">
        <v>291</v>
      </c>
      <c r="Q16" s="11"/>
      <c r="R16" s="12" t="s">
        <v>292</v>
      </c>
      <c r="S16" s="11"/>
      <c r="T16" s="13">
        <v>4.0</v>
      </c>
      <c r="U16" s="11"/>
      <c r="V16" s="13">
        <v>16.0</v>
      </c>
      <c r="W16" s="11" t="s">
        <v>151</v>
      </c>
      <c r="X16" s="11" t="s">
        <v>287</v>
      </c>
      <c r="Y16" s="11"/>
      <c r="Z16" s="11"/>
      <c r="AA16" s="11" t="s">
        <v>151</v>
      </c>
      <c r="AB16" s="12" t="s">
        <v>162</v>
      </c>
    </row>
    <row r="17">
      <c r="A17" s="11" t="s">
        <v>26</v>
      </c>
      <c r="B17" s="11" t="s">
        <v>293</v>
      </c>
      <c r="C17" s="11" t="s">
        <v>294</v>
      </c>
      <c r="D17" s="11" t="s">
        <v>295</v>
      </c>
      <c r="E17" s="15">
        <v>44585.0</v>
      </c>
      <c r="F17" s="13">
        <v>2021.0</v>
      </c>
      <c r="G17" s="11"/>
      <c r="H17" s="11"/>
      <c r="I17" s="13">
        <v>95.0</v>
      </c>
      <c r="J17" s="13">
        <v>102.0</v>
      </c>
      <c r="K17" s="12" t="s">
        <v>296</v>
      </c>
      <c r="L17" s="11"/>
      <c r="M17" s="11" t="s">
        <v>297</v>
      </c>
      <c r="N17" s="12" t="s">
        <v>298</v>
      </c>
      <c r="O17" s="11"/>
      <c r="P17" s="14" t="s">
        <v>299</v>
      </c>
      <c r="Q17" s="11" t="s">
        <v>300</v>
      </c>
      <c r="R17" s="12" t="s">
        <v>301</v>
      </c>
      <c r="S17" s="11"/>
      <c r="T17" s="13">
        <v>2.0</v>
      </c>
      <c r="U17" s="11"/>
      <c r="V17" s="13">
        <v>39.0</v>
      </c>
      <c r="W17" s="11" t="s">
        <v>151</v>
      </c>
      <c r="X17" s="15">
        <v>44585.0</v>
      </c>
      <c r="Y17" s="11"/>
      <c r="Z17" s="11"/>
      <c r="AA17" s="11" t="s">
        <v>151</v>
      </c>
      <c r="AB17" s="12" t="s">
        <v>162</v>
      </c>
    </row>
    <row r="18">
      <c r="A18" s="11" t="s">
        <v>27</v>
      </c>
      <c r="B18" s="11" t="s">
        <v>302</v>
      </c>
      <c r="C18" s="11" t="s">
        <v>303</v>
      </c>
      <c r="D18" s="11" t="s">
        <v>304</v>
      </c>
      <c r="E18" s="15">
        <v>45292.0</v>
      </c>
      <c r="F18" s="13">
        <v>2023.0</v>
      </c>
      <c r="G18" s="11"/>
      <c r="H18" s="11"/>
      <c r="I18" s="13">
        <v>410.0</v>
      </c>
      <c r="J18" s="13">
        <v>417.0</v>
      </c>
      <c r="K18" s="11" t="s">
        <v>305</v>
      </c>
      <c r="L18" s="11" t="s">
        <v>306</v>
      </c>
      <c r="M18" s="11" t="s">
        <v>307</v>
      </c>
      <c r="N18" s="12" t="s">
        <v>308</v>
      </c>
      <c r="O18" s="11"/>
      <c r="P18" s="14" t="s">
        <v>309</v>
      </c>
      <c r="Q18" s="11" t="s">
        <v>310</v>
      </c>
      <c r="R18" s="12" t="s">
        <v>311</v>
      </c>
      <c r="S18" s="11"/>
      <c r="T18" s="13">
        <v>1.0</v>
      </c>
      <c r="U18" s="11"/>
      <c r="V18" s="13">
        <v>36.0</v>
      </c>
      <c r="W18" s="11" t="s">
        <v>151</v>
      </c>
      <c r="X18" s="15">
        <v>45292.0</v>
      </c>
      <c r="Y18" s="11"/>
      <c r="Z18" s="11"/>
      <c r="AA18" s="11" t="s">
        <v>151</v>
      </c>
      <c r="AB18" s="12" t="s">
        <v>162</v>
      </c>
    </row>
    <row r="19">
      <c r="A19" s="11" t="s">
        <v>28</v>
      </c>
      <c r="B19" s="11" t="s">
        <v>312</v>
      </c>
      <c r="C19" s="11" t="s">
        <v>313</v>
      </c>
      <c r="D19" s="11" t="s">
        <v>314</v>
      </c>
      <c r="E19" s="15">
        <v>43836.0</v>
      </c>
      <c r="F19" s="13">
        <v>2019.0</v>
      </c>
      <c r="G19" s="11"/>
      <c r="H19" s="11"/>
      <c r="I19" s="13">
        <v>1.0</v>
      </c>
      <c r="J19" s="13">
        <v>6.0</v>
      </c>
      <c r="K19" s="11" t="s">
        <v>315</v>
      </c>
      <c r="L19" s="11" t="s">
        <v>316</v>
      </c>
      <c r="M19" s="11" t="s">
        <v>317</v>
      </c>
      <c r="N19" s="12" t="s">
        <v>318</v>
      </c>
      <c r="O19" s="11"/>
      <c r="P19" s="14" t="s">
        <v>319</v>
      </c>
      <c r="Q19" s="12" t="s">
        <v>320</v>
      </c>
      <c r="R19" s="11"/>
      <c r="S19" s="11"/>
      <c r="T19" s="13">
        <v>30.0</v>
      </c>
      <c r="U19" s="11"/>
      <c r="V19" s="13">
        <v>26.0</v>
      </c>
      <c r="W19" s="11" t="s">
        <v>151</v>
      </c>
      <c r="X19" s="15">
        <v>43836.0</v>
      </c>
      <c r="Y19" s="11"/>
      <c r="Z19" s="11"/>
      <c r="AA19" s="11" t="s">
        <v>151</v>
      </c>
      <c r="AB19" s="12" t="s">
        <v>162</v>
      </c>
    </row>
    <row r="20">
      <c r="A20" s="11" t="s">
        <v>29</v>
      </c>
      <c r="B20" s="11" t="s">
        <v>321</v>
      </c>
      <c r="C20" s="11" t="s">
        <v>322</v>
      </c>
      <c r="D20" s="11" t="s">
        <v>323</v>
      </c>
      <c r="E20" s="11" t="s">
        <v>324</v>
      </c>
      <c r="F20" s="13">
        <v>2023.0</v>
      </c>
      <c r="G20" s="11"/>
      <c r="H20" s="11"/>
      <c r="I20" s="13">
        <v>284.0</v>
      </c>
      <c r="J20" s="13">
        <v>291.0</v>
      </c>
      <c r="K20" s="11" t="s">
        <v>325</v>
      </c>
      <c r="L20" s="11" t="s">
        <v>326</v>
      </c>
      <c r="M20" s="11" t="s">
        <v>327</v>
      </c>
      <c r="N20" s="11" t="s">
        <v>328</v>
      </c>
      <c r="O20" s="11" t="s">
        <v>329</v>
      </c>
      <c r="P20" s="14" t="s">
        <v>330</v>
      </c>
      <c r="Q20" s="11" t="s">
        <v>331</v>
      </c>
      <c r="R20" s="12" t="s">
        <v>332</v>
      </c>
      <c r="S20" s="11"/>
      <c r="T20" s="11"/>
      <c r="U20" s="11"/>
      <c r="V20" s="13">
        <v>27.0</v>
      </c>
      <c r="W20" s="11" t="s">
        <v>151</v>
      </c>
      <c r="X20" s="11" t="s">
        <v>324</v>
      </c>
      <c r="Y20" s="11"/>
      <c r="Z20" s="11"/>
      <c r="AA20" s="11" t="s">
        <v>151</v>
      </c>
      <c r="AB20" s="12" t="s">
        <v>162</v>
      </c>
    </row>
    <row r="21">
      <c r="A21" s="11" t="s">
        <v>30</v>
      </c>
      <c r="B21" s="11" t="s">
        <v>333</v>
      </c>
      <c r="C21" s="11" t="s">
        <v>334</v>
      </c>
      <c r="D21" s="11" t="s">
        <v>335</v>
      </c>
      <c r="E21" s="11" t="s">
        <v>336</v>
      </c>
      <c r="F21" s="13">
        <v>2020.0</v>
      </c>
      <c r="G21" s="11"/>
      <c r="H21" s="11"/>
      <c r="I21" s="13">
        <v>1598.0</v>
      </c>
      <c r="J21" s="13">
        <v>1605.0</v>
      </c>
      <c r="K21" s="11" t="s">
        <v>337</v>
      </c>
      <c r="L21" s="11" t="s">
        <v>326</v>
      </c>
      <c r="M21" s="11" t="s">
        <v>338</v>
      </c>
      <c r="N21" s="11" t="s">
        <v>339</v>
      </c>
      <c r="O21" s="11" t="s">
        <v>340</v>
      </c>
      <c r="P21" s="14" t="s">
        <v>341</v>
      </c>
      <c r="Q21" s="11" t="s">
        <v>342</v>
      </c>
      <c r="R21" s="12" t="s">
        <v>343</v>
      </c>
      <c r="S21" s="11"/>
      <c r="T21" s="13">
        <v>3.0</v>
      </c>
      <c r="U21" s="11"/>
      <c r="V21" s="13">
        <v>22.0</v>
      </c>
      <c r="W21" s="11" t="s">
        <v>151</v>
      </c>
      <c r="X21" s="11" t="s">
        <v>336</v>
      </c>
      <c r="Y21" s="11"/>
      <c r="Z21" s="11"/>
      <c r="AA21" s="11" t="s">
        <v>151</v>
      </c>
      <c r="AB21" s="12" t="s">
        <v>162</v>
      </c>
    </row>
    <row r="22">
      <c r="A22" s="11" t="s">
        <v>32</v>
      </c>
      <c r="B22" s="11" t="s">
        <v>344</v>
      </c>
      <c r="C22" s="11" t="s">
        <v>345</v>
      </c>
      <c r="D22" s="11" t="s">
        <v>346</v>
      </c>
      <c r="E22" s="15">
        <v>45246.0</v>
      </c>
      <c r="F22" s="13">
        <v>2023.0</v>
      </c>
      <c r="G22" s="13">
        <v>49.0</v>
      </c>
      <c r="H22" s="13">
        <v>11.0</v>
      </c>
      <c r="I22" s="13">
        <v>4886.0</v>
      </c>
      <c r="J22" s="13">
        <v>4916.0</v>
      </c>
      <c r="K22" s="11" t="s">
        <v>347</v>
      </c>
      <c r="L22" s="11" t="s">
        <v>348</v>
      </c>
      <c r="M22" s="11"/>
      <c r="N22" s="11" t="s">
        <v>349</v>
      </c>
      <c r="O22" s="11" t="s">
        <v>350</v>
      </c>
      <c r="P22" s="14" t="s">
        <v>351</v>
      </c>
      <c r="Q22" s="11" t="s">
        <v>352</v>
      </c>
      <c r="R22" s="12" t="s">
        <v>353</v>
      </c>
      <c r="S22" s="11"/>
      <c r="T22" s="11"/>
      <c r="U22" s="11"/>
      <c r="V22" s="13">
        <v>76.0</v>
      </c>
      <c r="W22" s="11" t="s">
        <v>354</v>
      </c>
      <c r="X22" s="11" t="s">
        <v>355</v>
      </c>
      <c r="Y22" s="11"/>
      <c r="Z22" s="11"/>
      <c r="AA22" s="11" t="s">
        <v>151</v>
      </c>
      <c r="AB22" s="11" t="s">
        <v>152</v>
      </c>
    </row>
    <row r="23">
      <c r="A23" s="11" t="s">
        <v>33</v>
      </c>
      <c r="B23" s="11" t="s">
        <v>356</v>
      </c>
      <c r="C23" s="11" t="s">
        <v>357</v>
      </c>
      <c r="D23" s="11" t="s">
        <v>358</v>
      </c>
      <c r="E23" s="11" t="s">
        <v>359</v>
      </c>
      <c r="F23" s="13">
        <v>2023.0</v>
      </c>
      <c r="G23" s="11"/>
      <c r="H23" s="11"/>
      <c r="I23" s="13">
        <v>1.0</v>
      </c>
      <c r="J23" s="13">
        <v>6.0</v>
      </c>
      <c r="K23" s="12" t="s">
        <v>360</v>
      </c>
      <c r="L23" s="11"/>
      <c r="M23" s="11" t="s">
        <v>361</v>
      </c>
      <c r="N23" s="12" t="s">
        <v>362</v>
      </c>
      <c r="O23" s="11"/>
      <c r="P23" s="14" t="s">
        <v>363</v>
      </c>
      <c r="Q23" s="11" t="s">
        <v>364</v>
      </c>
      <c r="R23" s="12" t="s">
        <v>365</v>
      </c>
      <c r="S23" s="11"/>
      <c r="T23" s="11"/>
      <c r="U23" s="11"/>
      <c r="V23" s="13">
        <v>23.0</v>
      </c>
      <c r="W23" s="11" t="s">
        <v>151</v>
      </c>
      <c r="X23" s="11" t="s">
        <v>359</v>
      </c>
      <c r="Y23" s="11"/>
      <c r="Z23" s="11"/>
      <c r="AA23" s="11" t="s">
        <v>151</v>
      </c>
      <c r="AB23" s="12" t="s">
        <v>162</v>
      </c>
    </row>
    <row r="24">
      <c r="A24" s="11" t="s">
        <v>34</v>
      </c>
      <c r="B24" s="11" t="s">
        <v>366</v>
      </c>
      <c r="C24" s="11" t="s">
        <v>367</v>
      </c>
      <c r="D24" s="11" t="s">
        <v>368</v>
      </c>
      <c r="E24" s="11" t="s">
        <v>369</v>
      </c>
      <c r="F24" s="13">
        <v>2023.0</v>
      </c>
      <c r="G24" s="11"/>
      <c r="H24" s="11"/>
      <c r="I24" s="13">
        <v>388.0</v>
      </c>
      <c r="J24" s="13">
        <v>395.0</v>
      </c>
      <c r="K24" s="12" t="s">
        <v>370</v>
      </c>
      <c r="L24" s="11"/>
      <c r="M24" s="11" t="s">
        <v>371</v>
      </c>
      <c r="N24" s="12" t="s">
        <v>372</v>
      </c>
      <c r="O24" s="11"/>
      <c r="P24" s="14" t="s">
        <v>373</v>
      </c>
      <c r="Q24" s="11" t="s">
        <v>374</v>
      </c>
      <c r="R24" s="12" t="s">
        <v>375</v>
      </c>
      <c r="S24" s="11"/>
      <c r="T24" s="11"/>
      <c r="U24" s="11"/>
      <c r="V24" s="13">
        <v>52.0</v>
      </c>
      <c r="W24" s="11" t="s">
        <v>151</v>
      </c>
      <c r="X24" s="11" t="s">
        <v>369</v>
      </c>
      <c r="Y24" s="11"/>
      <c r="Z24" s="11"/>
      <c r="AA24" s="11" t="s">
        <v>151</v>
      </c>
      <c r="AB24" s="12" t="s">
        <v>162</v>
      </c>
    </row>
    <row r="25">
      <c r="A25" s="11" t="s">
        <v>35</v>
      </c>
      <c r="B25" s="11" t="s">
        <v>376</v>
      </c>
      <c r="C25" s="11" t="s">
        <v>377</v>
      </c>
      <c r="D25" s="11" t="s">
        <v>378</v>
      </c>
      <c r="E25" s="11" t="s">
        <v>379</v>
      </c>
      <c r="F25" s="13">
        <v>2023.0</v>
      </c>
      <c r="G25" s="11"/>
      <c r="H25" s="11"/>
      <c r="I25" s="13">
        <v>108.0</v>
      </c>
      <c r="J25" s="13">
        <v>119.0</v>
      </c>
      <c r="K25" s="11" t="s">
        <v>380</v>
      </c>
      <c r="L25" s="11" t="s">
        <v>381</v>
      </c>
      <c r="M25" s="11" t="s">
        <v>382</v>
      </c>
      <c r="N25" s="11" t="s">
        <v>383</v>
      </c>
      <c r="O25" s="11" t="s">
        <v>384</v>
      </c>
      <c r="P25" s="14" t="s">
        <v>385</v>
      </c>
      <c r="Q25" s="11" t="s">
        <v>386</v>
      </c>
      <c r="R25" s="12" t="s">
        <v>387</v>
      </c>
      <c r="S25" s="11"/>
      <c r="T25" s="11"/>
      <c r="U25" s="11"/>
      <c r="V25" s="13">
        <v>56.0</v>
      </c>
      <c r="W25" s="11" t="s">
        <v>151</v>
      </c>
      <c r="X25" s="11" t="s">
        <v>379</v>
      </c>
      <c r="Y25" s="11"/>
      <c r="Z25" s="11"/>
      <c r="AA25" s="11" t="s">
        <v>151</v>
      </c>
      <c r="AB25" s="12" t="s">
        <v>162</v>
      </c>
    </row>
    <row r="26">
      <c r="A26" s="11" t="s">
        <v>36</v>
      </c>
      <c r="B26" s="11" t="s">
        <v>388</v>
      </c>
      <c r="C26" s="11" t="s">
        <v>389</v>
      </c>
      <c r="D26" s="11" t="s">
        <v>390</v>
      </c>
      <c r="E26" s="15">
        <v>44942.0</v>
      </c>
      <c r="F26" s="13">
        <v>2022.0</v>
      </c>
      <c r="G26" s="11"/>
      <c r="H26" s="11"/>
      <c r="I26" s="13">
        <v>15.0</v>
      </c>
      <c r="J26" s="13">
        <v>20.0</v>
      </c>
      <c r="K26" s="12" t="s">
        <v>391</v>
      </c>
      <c r="L26" s="11"/>
      <c r="M26" s="11" t="s">
        <v>392</v>
      </c>
      <c r="N26" s="12" t="s">
        <v>393</v>
      </c>
      <c r="O26" s="11"/>
      <c r="P26" s="14" t="s">
        <v>394</v>
      </c>
      <c r="Q26" s="11" t="s">
        <v>395</v>
      </c>
      <c r="R26" s="12" t="s">
        <v>396</v>
      </c>
      <c r="S26" s="11"/>
      <c r="T26" s="13">
        <v>2.0</v>
      </c>
      <c r="U26" s="11"/>
      <c r="V26" s="13">
        <v>54.0</v>
      </c>
      <c r="W26" s="11" t="s">
        <v>151</v>
      </c>
      <c r="X26" s="15">
        <v>44942.0</v>
      </c>
      <c r="Y26" s="11"/>
      <c r="Z26" s="11"/>
      <c r="AA26" s="11" t="s">
        <v>151</v>
      </c>
      <c r="AB26" s="12" t="s">
        <v>162</v>
      </c>
    </row>
    <row r="27">
      <c r="A27" s="11" t="s">
        <v>37</v>
      </c>
      <c r="B27" s="11" t="s">
        <v>397</v>
      </c>
      <c r="C27" s="11" t="s">
        <v>398</v>
      </c>
      <c r="D27" s="11" t="s">
        <v>399</v>
      </c>
      <c r="E27" s="11" t="s">
        <v>400</v>
      </c>
      <c r="F27" s="13">
        <v>2021.0</v>
      </c>
      <c r="G27" s="11"/>
      <c r="H27" s="11"/>
      <c r="I27" s="13">
        <v>1.0</v>
      </c>
      <c r="J27" s="13">
        <v>8.0</v>
      </c>
      <c r="K27" s="11" t="s">
        <v>401</v>
      </c>
      <c r="L27" s="11" t="s">
        <v>402</v>
      </c>
      <c r="M27" s="11" t="s">
        <v>403</v>
      </c>
      <c r="N27" s="12" t="s">
        <v>404</v>
      </c>
      <c r="O27" s="11"/>
      <c r="P27" s="14" t="s">
        <v>405</v>
      </c>
      <c r="Q27" s="11" t="s">
        <v>406</v>
      </c>
      <c r="R27" s="12" t="s">
        <v>407</v>
      </c>
      <c r="S27" s="11"/>
      <c r="T27" s="13">
        <v>2.0</v>
      </c>
      <c r="U27" s="11"/>
      <c r="V27" s="13">
        <v>35.0</v>
      </c>
      <c r="W27" s="11" t="s">
        <v>151</v>
      </c>
      <c r="X27" s="11" t="s">
        <v>400</v>
      </c>
      <c r="Y27" s="11"/>
      <c r="Z27" s="11"/>
      <c r="AA27" s="11" t="s">
        <v>151</v>
      </c>
      <c r="AB27" s="12" t="s">
        <v>162</v>
      </c>
    </row>
    <row r="28">
      <c r="A28" s="11" t="s">
        <v>38</v>
      </c>
      <c r="B28" s="11" t="s">
        <v>408</v>
      </c>
      <c r="C28" s="11" t="s">
        <v>409</v>
      </c>
      <c r="D28" s="11" t="s">
        <v>410</v>
      </c>
      <c r="E28" s="15">
        <v>44629.0</v>
      </c>
      <c r="F28" s="13">
        <v>2021.0</v>
      </c>
      <c r="G28" s="11"/>
      <c r="H28" s="11"/>
      <c r="I28" s="13">
        <v>1185.0</v>
      </c>
      <c r="J28" s="13">
        <v>1190.0</v>
      </c>
      <c r="K28" s="11" t="s">
        <v>411</v>
      </c>
      <c r="L28" s="11" t="s">
        <v>326</v>
      </c>
      <c r="M28" s="11" t="s">
        <v>412</v>
      </c>
      <c r="N28" s="12" t="s">
        <v>413</v>
      </c>
      <c r="O28" s="11"/>
      <c r="P28" s="14" t="s">
        <v>414</v>
      </c>
      <c r="Q28" s="11" t="s">
        <v>415</v>
      </c>
      <c r="R28" s="12" t="s">
        <v>416</v>
      </c>
      <c r="S28" s="11"/>
      <c r="T28" s="13">
        <v>3.0</v>
      </c>
      <c r="U28" s="11"/>
      <c r="V28" s="13">
        <v>30.0</v>
      </c>
      <c r="W28" s="11" t="s">
        <v>151</v>
      </c>
      <c r="X28" s="15">
        <v>44629.0</v>
      </c>
      <c r="Y28" s="11"/>
      <c r="Z28" s="11"/>
      <c r="AA28" s="11" t="s">
        <v>151</v>
      </c>
      <c r="AB28" s="12" t="s">
        <v>162</v>
      </c>
    </row>
    <row r="29">
      <c r="A29" s="11" t="s">
        <v>40</v>
      </c>
      <c r="B29" s="11" t="s">
        <v>417</v>
      </c>
      <c r="C29" s="11" t="s">
        <v>418</v>
      </c>
      <c r="D29" s="11" t="s">
        <v>165</v>
      </c>
      <c r="E29" s="11" t="s">
        <v>166</v>
      </c>
      <c r="F29" s="13">
        <v>2022.0</v>
      </c>
      <c r="G29" s="11"/>
      <c r="H29" s="11"/>
      <c r="I29" s="13">
        <v>1249.0</v>
      </c>
      <c r="J29" s="13">
        <v>1255.0</v>
      </c>
      <c r="K29" s="11" t="s">
        <v>419</v>
      </c>
      <c r="L29" s="11" t="s">
        <v>168</v>
      </c>
      <c r="M29" s="11" t="s">
        <v>169</v>
      </c>
      <c r="N29" s="11" t="s">
        <v>420</v>
      </c>
      <c r="O29" s="11" t="s">
        <v>421</v>
      </c>
      <c r="P29" s="14" t="s">
        <v>422</v>
      </c>
      <c r="Q29" s="11" t="s">
        <v>423</v>
      </c>
      <c r="R29" s="12" t="s">
        <v>424</v>
      </c>
      <c r="S29" s="11"/>
      <c r="T29" s="13">
        <v>3.0</v>
      </c>
      <c r="U29" s="11"/>
      <c r="V29" s="13">
        <v>54.0</v>
      </c>
      <c r="W29" s="11" t="s">
        <v>151</v>
      </c>
      <c r="X29" s="11" t="s">
        <v>166</v>
      </c>
      <c r="Y29" s="11"/>
      <c r="Z29" s="11"/>
      <c r="AA29" s="11" t="s">
        <v>151</v>
      </c>
      <c r="AB29" s="12" t="s">
        <v>162</v>
      </c>
    </row>
    <row r="30">
      <c r="A30" s="11" t="s">
        <v>41</v>
      </c>
      <c r="B30" s="11" t="s">
        <v>425</v>
      </c>
      <c r="C30" s="11" t="s">
        <v>426</v>
      </c>
      <c r="D30" s="11" t="s">
        <v>427</v>
      </c>
      <c r="E30" s="15">
        <v>45090.0</v>
      </c>
      <c r="F30" s="13">
        <v>2023.0</v>
      </c>
      <c r="G30" s="13">
        <v>16.0</v>
      </c>
      <c r="H30" s="13">
        <v>3.0</v>
      </c>
      <c r="I30" s="13">
        <v>1822.0</v>
      </c>
      <c r="J30" s="13">
        <v>1832.0</v>
      </c>
      <c r="K30" s="11" t="s">
        <v>428</v>
      </c>
      <c r="L30" s="11" t="s">
        <v>429</v>
      </c>
      <c r="M30" s="11"/>
      <c r="N30" s="11" t="s">
        <v>430</v>
      </c>
      <c r="O30" s="11" t="s">
        <v>431</v>
      </c>
      <c r="P30" s="14" t="s">
        <v>432</v>
      </c>
      <c r="Q30" s="11" t="s">
        <v>433</v>
      </c>
      <c r="R30" s="12" t="s">
        <v>434</v>
      </c>
      <c r="S30" s="11"/>
      <c r="T30" s="13">
        <v>4.0</v>
      </c>
      <c r="U30" s="11"/>
      <c r="V30" s="13">
        <v>56.0</v>
      </c>
      <c r="W30" s="11" t="s">
        <v>151</v>
      </c>
      <c r="X30" s="11" t="s">
        <v>435</v>
      </c>
      <c r="Y30" s="11"/>
      <c r="Z30" s="11"/>
      <c r="AA30" s="11" t="s">
        <v>151</v>
      </c>
      <c r="AB30" s="11" t="s">
        <v>152</v>
      </c>
    </row>
    <row r="31">
      <c r="A31" s="11" t="s">
        <v>42</v>
      </c>
      <c r="B31" s="11" t="s">
        <v>436</v>
      </c>
      <c r="C31" s="11" t="s">
        <v>437</v>
      </c>
      <c r="D31" s="11" t="s">
        <v>438</v>
      </c>
      <c r="E31" s="15">
        <v>45232.0</v>
      </c>
      <c r="F31" s="13">
        <v>2023.0</v>
      </c>
      <c r="G31" s="11"/>
      <c r="H31" s="11"/>
      <c r="I31" s="13">
        <v>683.0</v>
      </c>
      <c r="J31" s="13">
        <v>693.0</v>
      </c>
      <c r="K31" s="11" t="s">
        <v>439</v>
      </c>
      <c r="L31" s="11" t="s">
        <v>440</v>
      </c>
      <c r="M31" s="11" t="s">
        <v>441</v>
      </c>
      <c r="N31" s="11" t="s">
        <v>442</v>
      </c>
      <c r="O31" s="11" t="s">
        <v>443</v>
      </c>
      <c r="P31" s="14" t="s">
        <v>444</v>
      </c>
      <c r="Q31" s="11" t="s">
        <v>445</v>
      </c>
      <c r="R31" s="12" t="s">
        <v>446</v>
      </c>
      <c r="S31" s="11"/>
      <c r="T31" s="13">
        <v>1.0</v>
      </c>
      <c r="U31" s="11"/>
      <c r="V31" s="13">
        <v>48.0</v>
      </c>
      <c r="W31" s="11" t="s">
        <v>151</v>
      </c>
      <c r="X31" s="15">
        <v>45232.0</v>
      </c>
      <c r="Y31" s="11"/>
      <c r="Z31" s="11"/>
      <c r="AA31" s="11" t="s">
        <v>151</v>
      </c>
      <c r="AB31" s="12" t="s">
        <v>162</v>
      </c>
    </row>
    <row r="32">
      <c r="A32" s="11" t="s">
        <v>43</v>
      </c>
      <c r="B32" s="11" t="s">
        <v>447</v>
      </c>
      <c r="C32" s="11" t="s">
        <v>448</v>
      </c>
      <c r="D32" s="11" t="s">
        <v>449</v>
      </c>
      <c r="E32" s="15">
        <v>45253.0</v>
      </c>
      <c r="F32" s="13">
        <v>2023.0</v>
      </c>
      <c r="G32" s="11"/>
      <c r="H32" s="11"/>
      <c r="I32" s="13">
        <v>1.0</v>
      </c>
      <c r="J32" s="13">
        <v>7.0</v>
      </c>
      <c r="K32" s="11" t="s">
        <v>450</v>
      </c>
      <c r="L32" s="11" t="s">
        <v>451</v>
      </c>
      <c r="M32" s="11" t="s">
        <v>452</v>
      </c>
      <c r="N32" s="12" t="s">
        <v>453</v>
      </c>
      <c r="O32" s="11"/>
      <c r="P32" s="14" t="s">
        <v>454</v>
      </c>
      <c r="Q32" s="11" t="s">
        <v>455</v>
      </c>
      <c r="R32" s="12" t="s">
        <v>456</v>
      </c>
      <c r="S32" s="11"/>
      <c r="T32" s="11"/>
      <c r="U32" s="11"/>
      <c r="V32" s="13">
        <v>33.0</v>
      </c>
      <c r="W32" s="11" t="s">
        <v>151</v>
      </c>
      <c r="X32" s="15">
        <v>45253.0</v>
      </c>
      <c r="Y32" s="11"/>
      <c r="Z32" s="11"/>
      <c r="AA32" s="11" t="s">
        <v>151</v>
      </c>
      <c r="AB32" s="12" t="s">
        <v>162</v>
      </c>
    </row>
    <row r="33">
      <c r="A33" s="11" t="s">
        <v>44</v>
      </c>
      <c r="B33" s="11" t="s">
        <v>457</v>
      </c>
      <c r="C33" s="11" t="s">
        <v>458</v>
      </c>
      <c r="D33" s="11" t="s">
        <v>274</v>
      </c>
      <c r="E33" s="15">
        <v>45315.0</v>
      </c>
      <c r="F33" s="13">
        <v>2024.0</v>
      </c>
      <c r="G33" s="13">
        <v>11.0</v>
      </c>
      <c r="H33" s="13">
        <v>3.0</v>
      </c>
      <c r="I33" s="13">
        <v>4430.0</v>
      </c>
      <c r="J33" s="13">
        <v>4441.0</v>
      </c>
      <c r="K33" s="11" t="s">
        <v>459</v>
      </c>
      <c r="L33" s="11" t="s">
        <v>277</v>
      </c>
      <c r="M33" s="11"/>
      <c r="N33" s="11" t="s">
        <v>460</v>
      </c>
      <c r="O33" s="11" t="s">
        <v>461</v>
      </c>
      <c r="P33" s="14" t="s">
        <v>462</v>
      </c>
      <c r="Q33" s="11" t="s">
        <v>463</v>
      </c>
      <c r="R33" s="12" t="s">
        <v>464</v>
      </c>
      <c r="S33" s="11"/>
      <c r="T33" s="11"/>
      <c r="U33" s="11"/>
      <c r="V33" s="13">
        <v>35.0</v>
      </c>
      <c r="W33" s="11" t="s">
        <v>151</v>
      </c>
      <c r="X33" s="15">
        <v>45135.0</v>
      </c>
      <c r="Y33" s="11"/>
      <c r="Z33" s="11"/>
      <c r="AA33" s="11" t="s">
        <v>151</v>
      </c>
      <c r="AB33" s="11" t="s">
        <v>152</v>
      </c>
    </row>
    <row r="34">
      <c r="A34" s="11" t="s">
        <v>45</v>
      </c>
      <c r="B34" s="11" t="s">
        <v>465</v>
      </c>
      <c r="C34" s="11" t="s">
        <v>466</v>
      </c>
      <c r="D34" s="11" t="s">
        <v>467</v>
      </c>
      <c r="E34" s="11" t="s">
        <v>216</v>
      </c>
      <c r="F34" s="13">
        <v>2023.0</v>
      </c>
      <c r="G34" s="11"/>
      <c r="H34" s="11"/>
      <c r="I34" s="13">
        <v>1285.0</v>
      </c>
      <c r="J34" s="13">
        <v>1290.0</v>
      </c>
      <c r="K34" s="11" t="s">
        <v>468</v>
      </c>
      <c r="L34" s="11" t="s">
        <v>469</v>
      </c>
      <c r="M34" s="11" t="s">
        <v>470</v>
      </c>
      <c r="N34" s="12" t="s">
        <v>471</v>
      </c>
      <c r="O34" s="11"/>
      <c r="P34" s="14" t="s">
        <v>472</v>
      </c>
      <c r="Q34" s="11" t="s">
        <v>473</v>
      </c>
      <c r="R34" s="12" t="s">
        <v>474</v>
      </c>
      <c r="S34" s="11"/>
      <c r="T34" s="11"/>
      <c r="U34" s="11"/>
      <c r="V34" s="13">
        <v>27.0</v>
      </c>
      <c r="W34" s="11" t="s">
        <v>151</v>
      </c>
      <c r="X34" s="11" t="s">
        <v>216</v>
      </c>
      <c r="Y34" s="11"/>
      <c r="Z34" s="11"/>
      <c r="AA34" s="11" t="s">
        <v>151</v>
      </c>
      <c r="AB34" s="12" t="s">
        <v>162</v>
      </c>
    </row>
    <row r="35">
      <c r="A35" s="11" t="s">
        <v>46</v>
      </c>
      <c r="B35" s="11" t="s">
        <v>475</v>
      </c>
      <c r="C35" s="11" t="s">
        <v>476</v>
      </c>
      <c r="D35" s="11" t="s">
        <v>140</v>
      </c>
      <c r="E35" s="11" t="s">
        <v>477</v>
      </c>
      <c r="F35" s="13">
        <v>2023.0</v>
      </c>
      <c r="G35" s="13">
        <v>11.0</v>
      </c>
      <c r="H35" s="11"/>
      <c r="I35" s="13">
        <v>98516.0</v>
      </c>
      <c r="J35" s="13">
        <v>98531.0</v>
      </c>
      <c r="K35" s="11" t="s">
        <v>478</v>
      </c>
      <c r="L35" s="11" t="s">
        <v>143</v>
      </c>
      <c r="M35" s="11"/>
      <c r="N35" s="12" t="s">
        <v>479</v>
      </c>
      <c r="O35" s="11"/>
      <c r="P35" s="14" t="s">
        <v>480</v>
      </c>
      <c r="Q35" s="11" t="s">
        <v>481</v>
      </c>
      <c r="R35" s="12" t="s">
        <v>482</v>
      </c>
      <c r="S35" s="11"/>
      <c r="T35" s="13">
        <v>4.0</v>
      </c>
      <c r="U35" s="11"/>
      <c r="V35" s="13">
        <v>57.0</v>
      </c>
      <c r="W35" s="11" t="s">
        <v>149</v>
      </c>
      <c r="X35" s="11" t="s">
        <v>483</v>
      </c>
      <c r="Y35" s="11"/>
      <c r="Z35" s="11"/>
      <c r="AA35" s="11" t="s">
        <v>151</v>
      </c>
      <c r="AB35" s="11" t="s">
        <v>152</v>
      </c>
    </row>
    <row r="36">
      <c r="A36" s="11" t="s">
        <v>47</v>
      </c>
      <c r="B36" s="11" t="s">
        <v>484</v>
      </c>
      <c r="C36" s="11" t="s">
        <v>485</v>
      </c>
      <c r="D36" s="11" t="s">
        <v>486</v>
      </c>
      <c r="E36" s="11" t="s">
        <v>487</v>
      </c>
      <c r="F36" s="13">
        <v>2023.0</v>
      </c>
      <c r="G36" s="11"/>
      <c r="H36" s="11"/>
      <c r="I36" s="13">
        <v>1.0</v>
      </c>
      <c r="J36" s="13">
        <v>6.0</v>
      </c>
      <c r="K36" s="12" t="s">
        <v>488</v>
      </c>
      <c r="L36" s="11"/>
      <c r="M36" s="11" t="s">
        <v>489</v>
      </c>
      <c r="N36" s="12" t="s">
        <v>490</v>
      </c>
      <c r="O36" s="11"/>
      <c r="P36" s="14" t="s">
        <v>491</v>
      </c>
      <c r="Q36" s="11" t="s">
        <v>492</v>
      </c>
      <c r="R36" s="12" t="s">
        <v>493</v>
      </c>
      <c r="S36" s="11"/>
      <c r="T36" s="11"/>
      <c r="U36" s="11"/>
      <c r="V36" s="13">
        <v>15.0</v>
      </c>
      <c r="W36" s="11" t="s">
        <v>151</v>
      </c>
      <c r="X36" s="11" t="s">
        <v>487</v>
      </c>
      <c r="Y36" s="11"/>
      <c r="Z36" s="11"/>
      <c r="AA36" s="11" t="s">
        <v>151</v>
      </c>
      <c r="AB36" s="12" t="s">
        <v>162</v>
      </c>
    </row>
    <row r="37">
      <c r="A37" s="11" t="s">
        <v>48</v>
      </c>
      <c r="B37" s="11" t="s">
        <v>494</v>
      </c>
      <c r="C37" s="11" t="s">
        <v>495</v>
      </c>
      <c r="D37" s="11" t="s">
        <v>496</v>
      </c>
      <c r="E37" s="11" t="s">
        <v>497</v>
      </c>
      <c r="F37" s="13">
        <v>2024.0</v>
      </c>
      <c r="G37" s="11"/>
      <c r="H37" s="11"/>
      <c r="I37" s="13">
        <v>335.0</v>
      </c>
      <c r="J37" s="13">
        <v>340.0</v>
      </c>
      <c r="K37" s="12" t="s">
        <v>498</v>
      </c>
      <c r="L37" s="11"/>
      <c r="M37" s="11" t="s">
        <v>499</v>
      </c>
      <c r="N37" s="12" t="s">
        <v>500</v>
      </c>
      <c r="O37" s="11"/>
      <c r="P37" s="14" t="s">
        <v>501</v>
      </c>
      <c r="Q37" s="11" t="s">
        <v>502</v>
      </c>
      <c r="R37" s="12" t="s">
        <v>503</v>
      </c>
      <c r="S37" s="11"/>
      <c r="T37" s="11"/>
      <c r="U37" s="11"/>
      <c r="V37" s="13">
        <v>20.0</v>
      </c>
      <c r="W37" s="11" t="s">
        <v>151</v>
      </c>
      <c r="X37" s="11" t="s">
        <v>497</v>
      </c>
      <c r="Y37" s="11"/>
      <c r="Z37" s="11"/>
      <c r="AA37" s="11" t="s">
        <v>151</v>
      </c>
      <c r="AB37" s="12" t="s">
        <v>162</v>
      </c>
    </row>
    <row r="38">
      <c r="A38" s="11" t="s">
        <v>49</v>
      </c>
      <c r="B38" s="11" t="s">
        <v>504</v>
      </c>
      <c r="C38" s="11" t="s">
        <v>505</v>
      </c>
      <c r="D38" s="11" t="s">
        <v>506</v>
      </c>
      <c r="E38" s="11" t="s">
        <v>507</v>
      </c>
      <c r="F38" s="13">
        <v>2024.0</v>
      </c>
      <c r="G38" s="13">
        <v>11.0</v>
      </c>
      <c r="H38" s="13">
        <v>2.0</v>
      </c>
      <c r="I38" s="13">
        <v>1577.0</v>
      </c>
      <c r="J38" s="13">
        <v>1588.0</v>
      </c>
      <c r="K38" s="11" t="s">
        <v>508</v>
      </c>
      <c r="L38" s="11" t="s">
        <v>509</v>
      </c>
      <c r="M38" s="11"/>
      <c r="N38" s="11" t="s">
        <v>510</v>
      </c>
      <c r="O38" s="11" t="s">
        <v>511</v>
      </c>
      <c r="P38" s="14" t="s">
        <v>512</v>
      </c>
      <c r="Q38" s="11" t="s">
        <v>513</v>
      </c>
      <c r="R38" s="12" t="s">
        <v>514</v>
      </c>
      <c r="S38" s="11"/>
      <c r="T38" s="13">
        <v>4.0</v>
      </c>
      <c r="U38" s="11"/>
      <c r="V38" s="13">
        <v>71.0</v>
      </c>
      <c r="W38" s="11" t="s">
        <v>151</v>
      </c>
      <c r="X38" s="11" t="s">
        <v>515</v>
      </c>
      <c r="Y38" s="11"/>
      <c r="Z38" s="11"/>
      <c r="AA38" s="11" t="s">
        <v>151</v>
      </c>
      <c r="AB38" s="11" t="s">
        <v>152</v>
      </c>
    </row>
  </sheetData>
  <hyperlinks>
    <hyperlink r:id="rId1" ref="P2"/>
    <hyperlink r:id="rId2" ref="P3"/>
    <hyperlink r:id="rId3" ref="P4"/>
    <hyperlink r:id="rId4" ref="P5"/>
    <hyperlink r:id="rId5" ref="P6"/>
    <hyperlink r:id="rId6" ref="P7"/>
    <hyperlink r:id="rId7" ref="P8"/>
    <hyperlink r:id="rId8" ref="P9"/>
    <hyperlink r:id="rId9" ref="P10"/>
    <hyperlink r:id="rId10" ref="P11"/>
    <hyperlink r:id="rId11" ref="P12"/>
    <hyperlink r:id="rId12" ref="P13"/>
    <hyperlink r:id="rId13" ref="P14"/>
    <hyperlink r:id="rId14" ref="P15"/>
    <hyperlink r:id="rId15" ref="P16"/>
    <hyperlink r:id="rId16" ref="P17"/>
    <hyperlink r:id="rId17" ref="P18"/>
    <hyperlink r:id="rId18" ref="P19"/>
    <hyperlink r:id="rId19" ref="P20"/>
    <hyperlink r:id="rId20" ref="P21"/>
    <hyperlink r:id="rId21" ref="P22"/>
    <hyperlink r:id="rId22" ref="P23"/>
    <hyperlink r:id="rId23" ref="P24"/>
    <hyperlink r:id="rId24" ref="P25"/>
    <hyperlink r:id="rId25" ref="P26"/>
    <hyperlink r:id="rId26" ref="P27"/>
    <hyperlink r:id="rId27" ref="P28"/>
    <hyperlink r:id="rId28" ref="P29"/>
    <hyperlink r:id="rId29" ref="P30"/>
    <hyperlink r:id="rId30" ref="P31"/>
    <hyperlink r:id="rId31" ref="P32"/>
    <hyperlink r:id="rId32" ref="P33"/>
    <hyperlink r:id="rId33" ref="P34"/>
    <hyperlink r:id="rId34" ref="P35"/>
    <hyperlink r:id="rId35" ref="P36"/>
    <hyperlink r:id="rId36" ref="P37"/>
    <hyperlink r:id="rId37" ref="P38"/>
  </hyperlinks>
  <drawing r:id="rId3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09.88"/>
  </cols>
  <sheetData>
    <row r="1">
      <c r="A1" s="11" t="s">
        <v>111</v>
      </c>
      <c r="B1" s="11" t="s">
        <v>516</v>
      </c>
      <c r="C1" s="11" t="s">
        <v>517</v>
      </c>
      <c r="D1" s="11" t="s">
        <v>518</v>
      </c>
      <c r="E1" s="11" t="s">
        <v>519</v>
      </c>
      <c r="F1" s="11" t="s">
        <v>520</v>
      </c>
      <c r="G1" s="11" t="s">
        <v>116</v>
      </c>
      <c r="H1" s="11" t="s">
        <v>117</v>
      </c>
      <c r="I1" s="11" t="s">
        <v>521</v>
      </c>
      <c r="J1" s="11" t="s">
        <v>522</v>
      </c>
      <c r="K1" s="11" t="s">
        <v>523</v>
      </c>
      <c r="L1" s="11" t="s">
        <v>524</v>
      </c>
      <c r="M1" s="11" t="s">
        <v>525</v>
      </c>
      <c r="N1" s="11" t="s">
        <v>123</v>
      </c>
      <c r="O1" s="11" t="s">
        <v>526</v>
      </c>
      <c r="P1" s="11" t="s">
        <v>527</v>
      </c>
      <c r="Q1" s="11" t="s">
        <v>136</v>
      </c>
      <c r="R1" s="11" t="s">
        <v>528</v>
      </c>
      <c r="S1" s="11" t="s">
        <v>529</v>
      </c>
      <c r="T1" s="11" t="s">
        <v>530</v>
      </c>
      <c r="U1" s="11" t="s">
        <v>531</v>
      </c>
      <c r="V1" s="11" t="s">
        <v>532</v>
      </c>
      <c r="W1" s="11" t="s">
        <v>533</v>
      </c>
      <c r="X1" s="11" t="s">
        <v>534</v>
      </c>
      <c r="Y1" s="11" t="s">
        <v>535</v>
      </c>
      <c r="Z1" s="11" t="s">
        <v>536</v>
      </c>
      <c r="AA1" s="11" t="s">
        <v>537</v>
      </c>
    </row>
    <row r="2">
      <c r="A2" s="11"/>
      <c r="B2" s="11"/>
      <c r="C2" s="11"/>
      <c r="D2" s="11" t="s">
        <v>50</v>
      </c>
      <c r="E2" s="13">
        <v>2022.0</v>
      </c>
      <c r="F2" s="11" t="s">
        <v>538</v>
      </c>
      <c r="G2" s="11" t="s">
        <v>539</v>
      </c>
      <c r="H2" s="11"/>
      <c r="I2" s="11"/>
      <c r="J2" s="11"/>
      <c r="K2" s="11"/>
      <c r="L2" s="13">
        <v>744.0</v>
      </c>
      <c r="M2" s="13">
        <v>0.0</v>
      </c>
      <c r="N2" s="11"/>
      <c r="O2" s="14" t="s">
        <v>540</v>
      </c>
      <c r="P2" s="11" t="s">
        <v>541</v>
      </c>
      <c r="Q2" s="12" t="s">
        <v>542</v>
      </c>
      <c r="R2" s="11"/>
      <c r="S2" s="11" t="s">
        <v>50</v>
      </c>
      <c r="T2" s="11" t="s">
        <v>543</v>
      </c>
      <c r="U2" s="11" t="s">
        <v>544</v>
      </c>
      <c r="V2" s="13">
        <v>287639.0</v>
      </c>
      <c r="W2" s="11" t="s">
        <v>545</v>
      </c>
      <c r="X2" s="11" t="s">
        <v>546</v>
      </c>
      <c r="Y2" s="11"/>
      <c r="Z2" s="11" t="s">
        <v>547</v>
      </c>
      <c r="AA2" s="12" t="s">
        <v>548</v>
      </c>
    </row>
    <row r="3">
      <c r="A3" s="11" t="s">
        <v>549</v>
      </c>
      <c r="B3" s="11" t="s">
        <v>550</v>
      </c>
      <c r="C3" s="11" t="s">
        <v>551</v>
      </c>
      <c r="D3" s="11" t="s">
        <v>51</v>
      </c>
      <c r="E3" s="13">
        <v>2023.0</v>
      </c>
      <c r="F3" s="11" t="s">
        <v>552</v>
      </c>
      <c r="G3" s="13">
        <v>82.0</v>
      </c>
      <c r="H3" s="13">
        <v>23.0</v>
      </c>
      <c r="I3" s="11"/>
      <c r="J3" s="13">
        <v>36379.0</v>
      </c>
      <c r="K3" s="13">
        <v>36393.0</v>
      </c>
      <c r="L3" s="13">
        <v>14.0</v>
      </c>
      <c r="M3" s="13">
        <v>2.0</v>
      </c>
      <c r="N3" s="11" t="s">
        <v>553</v>
      </c>
      <c r="O3" s="16" t="s">
        <v>554</v>
      </c>
      <c r="P3" s="11"/>
      <c r="Q3" s="11" t="s">
        <v>555</v>
      </c>
      <c r="R3" s="11"/>
      <c r="S3" s="11"/>
      <c r="T3" s="11"/>
      <c r="U3" s="11"/>
      <c r="V3" s="11"/>
      <c r="W3" s="11" t="s">
        <v>556</v>
      </c>
      <c r="X3" s="11" t="s">
        <v>546</v>
      </c>
      <c r="Y3" s="11"/>
      <c r="Z3" s="11" t="s">
        <v>547</v>
      </c>
      <c r="AA3" s="12" t="s">
        <v>557</v>
      </c>
    </row>
    <row r="4">
      <c r="A4" s="11" t="s">
        <v>558</v>
      </c>
      <c r="B4" s="11" t="s">
        <v>559</v>
      </c>
      <c r="C4" s="11" t="s">
        <v>560</v>
      </c>
      <c r="D4" s="11" t="s">
        <v>52</v>
      </c>
      <c r="E4" s="13">
        <v>2024.0</v>
      </c>
      <c r="F4" s="11" t="s">
        <v>561</v>
      </c>
      <c r="G4" s="13">
        <v>23.0</v>
      </c>
      <c r="H4" s="13">
        <v>1.0</v>
      </c>
      <c r="I4" s="11"/>
      <c r="J4" s="13">
        <v>557.0</v>
      </c>
      <c r="K4" s="13">
        <v>575.0</v>
      </c>
      <c r="L4" s="13">
        <v>18.0</v>
      </c>
      <c r="M4" s="13">
        <v>0.0</v>
      </c>
      <c r="N4" s="11" t="s">
        <v>562</v>
      </c>
      <c r="O4" s="16" t="s">
        <v>563</v>
      </c>
      <c r="P4" s="11"/>
      <c r="Q4" s="12" t="s">
        <v>542</v>
      </c>
      <c r="R4" s="11"/>
      <c r="S4" s="11"/>
      <c r="T4" s="11"/>
      <c r="U4" s="11"/>
      <c r="V4" s="11"/>
      <c r="W4" s="11" t="s">
        <v>556</v>
      </c>
      <c r="X4" s="11" t="s">
        <v>546</v>
      </c>
      <c r="Y4" s="11"/>
      <c r="Z4" s="11" t="s">
        <v>547</v>
      </c>
      <c r="AA4" s="12" t="s">
        <v>564</v>
      </c>
    </row>
    <row r="5">
      <c r="A5" s="11" t="s">
        <v>565</v>
      </c>
      <c r="B5" s="11" t="s">
        <v>566</v>
      </c>
      <c r="C5" s="11" t="s">
        <v>567</v>
      </c>
      <c r="D5" s="11" t="s">
        <v>15</v>
      </c>
      <c r="E5" s="13">
        <v>2022.0</v>
      </c>
      <c r="F5" s="12" t="s">
        <v>55</v>
      </c>
      <c r="G5" s="11"/>
      <c r="H5" s="11"/>
      <c r="I5" s="11"/>
      <c r="J5" s="13">
        <v>55.0</v>
      </c>
      <c r="K5" s="13">
        <v>60.0</v>
      </c>
      <c r="L5" s="13">
        <v>5.0</v>
      </c>
      <c r="M5" s="13">
        <v>2.0</v>
      </c>
      <c r="N5" s="11" t="s">
        <v>209</v>
      </c>
      <c r="O5" s="16" t="s">
        <v>568</v>
      </c>
      <c r="P5" s="11"/>
      <c r="Q5" s="11" t="s">
        <v>569</v>
      </c>
      <c r="R5" s="11" t="s">
        <v>570</v>
      </c>
      <c r="S5" s="11" t="s">
        <v>571</v>
      </c>
      <c r="T5" s="11" t="s">
        <v>572</v>
      </c>
      <c r="U5" s="11" t="s">
        <v>573</v>
      </c>
      <c r="V5" s="13">
        <v>185433.0</v>
      </c>
      <c r="W5" s="11" t="s">
        <v>574</v>
      </c>
      <c r="X5" s="11" t="s">
        <v>546</v>
      </c>
      <c r="Y5" s="11"/>
      <c r="Z5" s="11" t="s">
        <v>547</v>
      </c>
      <c r="AA5" s="12" t="s">
        <v>575</v>
      </c>
    </row>
    <row r="6">
      <c r="A6" s="11" t="s">
        <v>576</v>
      </c>
      <c r="B6" s="11" t="s">
        <v>577</v>
      </c>
      <c r="C6" s="11" t="s">
        <v>578</v>
      </c>
      <c r="D6" s="11" t="s">
        <v>53</v>
      </c>
      <c r="E6" s="13">
        <v>2023.0</v>
      </c>
      <c r="F6" s="11" t="s">
        <v>579</v>
      </c>
      <c r="G6" s="13">
        <v>19.0</v>
      </c>
      <c r="H6" s="13">
        <v>2.0</v>
      </c>
      <c r="I6" s="11"/>
      <c r="J6" s="11"/>
      <c r="K6" s="11"/>
      <c r="L6" s="11"/>
      <c r="M6" s="13">
        <v>0.0</v>
      </c>
      <c r="N6" s="11" t="s">
        <v>580</v>
      </c>
      <c r="O6" s="16" t="s">
        <v>581</v>
      </c>
      <c r="P6" s="11"/>
      <c r="Q6" s="11" t="s">
        <v>582</v>
      </c>
      <c r="R6" s="11"/>
      <c r="S6" s="11"/>
      <c r="T6" s="11"/>
      <c r="U6" s="11"/>
      <c r="V6" s="11"/>
      <c r="W6" s="11" t="s">
        <v>556</v>
      </c>
      <c r="X6" s="11" t="s">
        <v>546</v>
      </c>
      <c r="Y6" s="11" t="s">
        <v>583</v>
      </c>
      <c r="Z6" s="11" t="s">
        <v>547</v>
      </c>
      <c r="AA6" s="12" t="s">
        <v>584</v>
      </c>
    </row>
    <row r="7">
      <c r="A7" s="11" t="s">
        <v>585</v>
      </c>
      <c r="B7" s="11" t="s">
        <v>586</v>
      </c>
      <c r="C7" s="11" t="s">
        <v>587</v>
      </c>
      <c r="D7" s="11" t="s">
        <v>588</v>
      </c>
      <c r="E7" s="13">
        <v>2021.0</v>
      </c>
      <c r="F7" s="12" t="s">
        <v>589</v>
      </c>
      <c r="G7" s="11"/>
      <c r="H7" s="11"/>
      <c r="I7" s="11"/>
      <c r="J7" s="11"/>
      <c r="K7" s="11"/>
      <c r="L7" s="11"/>
      <c r="M7" s="13">
        <v>5.0</v>
      </c>
      <c r="N7" s="11" t="s">
        <v>404</v>
      </c>
      <c r="O7" s="16" t="s">
        <v>590</v>
      </c>
      <c r="P7" s="11"/>
      <c r="Q7" s="12" t="s">
        <v>569</v>
      </c>
      <c r="R7" s="11"/>
      <c r="S7" s="11" t="s">
        <v>591</v>
      </c>
      <c r="T7" s="11" t="s">
        <v>592</v>
      </c>
      <c r="U7" s="11" t="s">
        <v>593</v>
      </c>
      <c r="V7" s="13">
        <v>172295.0</v>
      </c>
      <c r="W7" s="11" t="s">
        <v>574</v>
      </c>
      <c r="X7" s="11" t="s">
        <v>546</v>
      </c>
      <c r="Y7" s="11"/>
      <c r="Z7" s="11" t="s">
        <v>547</v>
      </c>
      <c r="AA7" s="12" t="s">
        <v>594</v>
      </c>
    </row>
    <row r="8">
      <c r="A8" s="11"/>
      <c r="B8" s="11"/>
      <c r="C8" s="11"/>
      <c r="D8" s="11" t="s">
        <v>54</v>
      </c>
      <c r="E8" s="13">
        <v>2021.0</v>
      </c>
      <c r="F8" s="11" t="s">
        <v>595</v>
      </c>
      <c r="G8" s="11" t="s">
        <v>596</v>
      </c>
      <c r="H8" s="11"/>
      <c r="I8" s="11"/>
      <c r="J8" s="11"/>
      <c r="K8" s="11"/>
      <c r="L8" s="13">
        <v>1058.0</v>
      </c>
      <c r="M8" s="13">
        <v>0.0</v>
      </c>
      <c r="N8" s="11"/>
      <c r="O8" s="14" t="s">
        <v>597</v>
      </c>
      <c r="P8" s="11" t="s">
        <v>598</v>
      </c>
      <c r="Q8" s="12" t="s">
        <v>542</v>
      </c>
      <c r="R8" s="11"/>
      <c r="S8" s="11" t="s">
        <v>54</v>
      </c>
      <c r="T8" s="11" t="s">
        <v>599</v>
      </c>
      <c r="U8" s="11" t="s">
        <v>600</v>
      </c>
      <c r="V8" s="13">
        <v>268169.0</v>
      </c>
      <c r="W8" s="11" t="s">
        <v>545</v>
      </c>
      <c r="X8" s="11" t="s">
        <v>546</v>
      </c>
      <c r="Y8" s="11"/>
      <c r="Z8" s="11" t="s">
        <v>547</v>
      </c>
      <c r="AA8" s="12" t="s">
        <v>601</v>
      </c>
    </row>
    <row r="9">
      <c r="A9" s="11"/>
      <c r="B9" s="11"/>
      <c r="C9" s="11"/>
      <c r="D9" s="11" t="s">
        <v>55</v>
      </c>
      <c r="E9" s="13">
        <v>2022.0</v>
      </c>
      <c r="F9" s="12" t="s">
        <v>55</v>
      </c>
      <c r="G9" s="11"/>
      <c r="H9" s="11"/>
      <c r="I9" s="11"/>
      <c r="J9" s="11"/>
      <c r="K9" s="11"/>
      <c r="L9" s="13">
        <v>488.0</v>
      </c>
      <c r="M9" s="13">
        <v>0.0</v>
      </c>
      <c r="N9" s="11"/>
      <c r="O9" s="16" t="s">
        <v>602</v>
      </c>
      <c r="P9" s="11"/>
      <c r="Q9" s="11" t="s">
        <v>569</v>
      </c>
      <c r="R9" s="11" t="s">
        <v>570</v>
      </c>
      <c r="S9" s="11" t="s">
        <v>571</v>
      </c>
      <c r="T9" s="11" t="s">
        <v>572</v>
      </c>
      <c r="U9" s="11" t="s">
        <v>573</v>
      </c>
      <c r="V9" s="13">
        <v>185433.0</v>
      </c>
      <c r="W9" s="11" t="s">
        <v>545</v>
      </c>
      <c r="X9" s="11" t="s">
        <v>546</v>
      </c>
      <c r="Y9" s="11"/>
      <c r="Z9" s="11" t="s">
        <v>547</v>
      </c>
      <c r="AA9" s="12" t="s">
        <v>603</v>
      </c>
    </row>
    <row r="10">
      <c r="A10" s="11"/>
      <c r="B10" s="11"/>
      <c r="C10" s="11"/>
      <c r="D10" s="11" t="s">
        <v>54</v>
      </c>
      <c r="E10" s="13">
        <v>2021.0</v>
      </c>
      <c r="F10" s="11" t="s">
        <v>595</v>
      </c>
      <c r="G10" s="11" t="s">
        <v>604</v>
      </c>
      <c r="H10" s="11"/>
      <c r="I10" s="11"/>
      <c r="J10" s="11"/>
      <c r="K10" s="11"/>
      <c r="L10" s="13">
        <v>1058.0</v>
      </c>
      <c r="M10" s="13">
        <v>0.0</v>
      </c>
      <c r="N10" s="11"/>
      <c r="O10" s="14" t="s">
        <v>605</v>
      </c>
      <c r="P10" s="11" t="s">
        <v>598</v>
      </c>
      <c r="Q10" s="12" t="s">
        <v>542</v>
      </c>
      <c r="R10" s="11"/>
      <c r="S10" s="11" t="s">
        <v>54</v>
      </c>
      <c r="T10" s="11" t="s">
        <v>599</v>
      </c>
      <c r="U10" s="11" t="s">
        <v>600</v>
      </c>
      <c r="V10" s="13">
        <v>268169.0</v>
      </c>
      <c r="W10" s="11" t="s">
        <v>545</v>
      </c>
      <c r="X10" s="11" t="s">
        <v>546</v>
      </c>
      <c r="Y10" s="11"/>
      <c r="Z10" s="11" t="s">
        <v>547</v>
      </c>
      <c r="AA10" s="12" t="s">
        <v>606</v>
      </c>
    </row>
    <row r="11">
      <c r="A11" s="11" t="s">
        <v>607</v>
      </c>
      <c r="B11" s="11" t="s">
        <v>608</v>
      </c>
      <c r="C11" s="11" t="s">
        <v>609</v>
      </c>
      <c r="D11" s="11" t="s">
        <v>56</v>
      </c>
      <c r="E11" s="13">
        <v>2023.0</v>
      </c>
      <c r="F11" s="11" t="s">
        <v>538</v>
      </c>
      <c r="G11" s="11" t="s">
        <v>610</v>
      </c>
      <c r="H11" s="11"/>
      <c r="I11" s="11"/>
      <c r="J11" s="13">
        <v>407.0</v>
      </c>
      <c r="K11" s="13">
        <v>428.0</v>
      </c>
      <c r="L11" s="13">
        <v>21.0</v>
      </c>
      <c r="M11" s="13">
        <v>0.0</v>
      </c>
      <c r="N11" s="11" t="s">
        <v>611</v>
      </c>
      <c r="O11" s="14" t="s">
        <v>612</v>
      </c>
      <c r="P11" s="11" t="s">
        <v>613</v>
      </c>
      <c r="Q11" s="12" t="s">
        <v>542</v>
      </c>
      <c r="R11" s="11"/>
      <c r="S11" s="11" t="s">
        <v>614</v>
      </c>
      <c r="T11" s="11" t="s">
        <v>615</v>
      </c>
      <c r="U11" s="11" t="s">
        <v>616</v>
      </c>
      <c r="V11" s="13">
        <v>302889.0</v>
      </c>
      <c r="W11" s="11" t="s">
        <v>574</v>
      </c>
      <c r="X11" s="11" t="s">
        <v>546</v>
      </c>
      <c r="Y11" s="11"/>
      <c r="Z11" s="11" t="s">
        <v>547</v>
      </c>
      <c r="AA11" s="12" t="s">
        <v>617</v>
      </c>
    </row>
    <row r="12">
      <c r="A12" s="11" t="s">
        <v>618</v>
      </c>
      <c r="B12" s="11" t="s">
        <v>619</v>
      </c>
      <c r="C12" s="11" t="s">
        <v>620</v>
      </c>
      <c r="D12" s="11" t="s">
        <v>57</v>
      </c>
      <c r="E12" s="13">
        <v>2024.0</v>
      </c>
      <c r="F12" s="11" t="s">
        <v>552</v>
      </c>
      <c r="G12" s="13">
        <v>83.0</v>
      </c>
      <c r="H12" s="13">
        <v>17.0</v>
      </c>
      <c r="I12" s="11"/>
      <c r="J12" s="13">
        <v>51469.0</v>
      </c>
      <c r="K12" s="13">
        <v>51512.0</v>
      </c>
      <c r="L12" s="13">
        <v>43.0</v>
      </c>
      <c r="M12" s="13">
        <v>0.0</v>
      </c>
      <c r="N12" s="11" t="s">
        <v>621</v>
      </c>
      <c r="O12" s="16" t="s">
        <v>622</v>
      </c>
      <c r="P12" s="11"/>
      <c r="Q12" s="11" t="s">
        <v>555</v>
      </c>
      <c r="R12" s="11"/>
      <c r="S12" s="11"/>
      <c r="T12" s="11"/>
      <c r="U12" s="11"/>
      <c r="V12" s="11"/>
      <c r="W12" s="11" t="s">
        <v>556</v>
      </c>
      <c r="X12" s="11" t="s">
        <v>546</v>
      </c>
      <c r="Y12" s="11"/>
      <c r="Z12" s="11" t="s">
        <v>547</v>
      </c>
      <c r="AA12" s="12" t="s">
        <v>623</v>
      </c>
    </row>
    <row r="13">
      <c r="A13" s="11"/>
      <c r="B13" s="11"/>
      <c r="C13" s="11"/>
      <c r="D13" s="11" t="s">
        <v>58</v>
      </c>
      <c r="E13" s="13">
        <v>2020.0</v>
      </c>
      <c r="F13" s="12" t="s">
        <v>624</v>
      </c>
      <c r="G13" s="11"/>
      <c r="H13" s="11"/>
      <c r="I13" s="11"/>
      <c r="J13" s="11"/>
      <c r="K13" s="11"/>
      <c r="L13" s="13">
        <v>834.0</v>
      </c>
      <c r="M13" s="13">
        <v>0.0</v>
      </c>
      <c r="N13" s="11"/>
      <c r="O13" s="14" t="s">
        <v>625</v>
      </c>
      <c r="P13" s="11" t="s">
        <v>626</v>
      </c>
      <c r="Q13" s="12" t="s">
        <v>627</v>
      </c>
      <c r="R13" s="11"/>
      <c r="S13" s="11" t="s">
        <v>58</v>
      </c>
      <c r="T13" s="11" t="s">
        <v>628</v>
      </c>
      <c r="U13" s="11" t="s">
        <v>629</v>
      </c>
      <c r="V13" s="13">
        <v>301229.0</v>
      </c>
      <c r="W13" s="11" t="s">
        <v>545</v>
      </c>
      <c r="X13" s="11" t="s">
        <v>546</v>
      </c>
      <c r="Y13" s="11"/>
      <c r="Z13" s="11" t="s">
        <v>547</v>
      </c>
      <c r="AA13" s="12" t="s">
        <v>630</v>
      </c>
    </row>
    <row r="14">
      <c r="A14" s="11" t="s">
        <v>631</v>
      </c>
      <c r="B14" s="11" t="s">
        <v>632</v>
      </c>
      <c r="C14" s="11" t="s">
        <v>633</v>
      </c>
      <c r="D14" s="11" t="s">
        <v>17</v>
      </c>
      <c r="E14" s="13">
        <v>2023.0</v>
      </c>
      <c r="F14" s="12" t="s">
        <v>634</v>
      </c>
      <c r="G14" s="11"/>
      <c r="H14" s="11"/>
      <c r="I14" s="11"/>
      <c r="J14" s="13">
        <v>804.0</v>
      </c>
      <c r="K14" s="13">
        <v>808.0</v>
      </c>
      <c r="L14" s="13">
        <v>4.0</v>
      </c>
      <c r="M14" s="13">
        <v>0.0</v>
      </c>
      <c r="N14" s="11" t="s">
        <v>229</v>
      </c>
      <c r="O14" s="16" t="s">
        <v>635</v>
      </c>
      <c r="P14" s="11"/>
      <c r="Q14" s="11" t="s">
        <v>569</v>
      </c>
      <c r="R14" s="11" t="s">
        <v>636</v>
      </c>
      <c r="S14" s="11" t="s">
        <v>637</v>
      </c>
      <c r="T14" s="11" t="s">
        <v>638</v>
      </c>
      <c r="U14" s="11" t="s">
        <v>639</v>
      </c>
      <c r="V14" s="13">
        <v>193314.0</v>
      </c>
      <c r="W14" s="11" t="s">
        <v>574</v>
      </c>
      <c r="X14" s="11" t="s">
        <v>546</v>
      </c>
      <c r="Y14" s="11"/>
      <c r="Z14" s="11" t="s">
        <v>547</v>
      </c>
      <c r="AA14" s="12" t="s">
        <v>640</v>
      </c>
    </row>
    <row r="15">
      <c r="A15" s="11" t="s">
        <v>641</v>
      </c>
      <c r="B15" s="11" t="s">
        <v>642</v>
      </c>
      <c r="C15" s="11" t="s">
        <v>643</v>
      </c>
      <c r="D15" s="11" t="s">
        <v>59</v>
      </c>
      <c r="E15" s="13">
        <v>2022.0</v>
      </c>
      <c r="F15" s="11" t="s">
        <v>644</v>
      </c>
      <c r="G15" s="13">
        <v>12117.0</v>
      </c>
      <c r="H15" s="11"/>
      <c r="I15" s="11" t="s">
        <v>645</v>
      </c>
      <c r="J15" s="11"/>
      <c r="K15" s="11"/>
      <c r="L15" s="11"/>
      <c r="M15" s="13">
        <v>8.0</v>
      </c>
      <c r="N15" s="11" t="s">
        <v>646</v>
      </c>
      <c r="O15" s="14" t="s">
        <v>647</v>
      </c>
      <c r="P15" s="11" t="s">
        <v>648</v>
      </c>
      <c r="Q15" s="11" t="s">
        <v>649</v>
      </c>
      <c r="R15" s="11" t="s">
        <v>650</v>
      </c>
      <c r="S15" s="11" t="s">
        <v>651</v>
      </c>
      <c r="T15" s="11" t="s">
        <v>652</v>
      </c>
      <c r="U15" s="11" t="s">
        <v>600</v>
      </c>
      <c r="V15" s="13">
        <v>180182.0</v>
      </c>
      <c r="W15" s="11" t="s">
        <v>574</v>
      </c>
      <c r="X15" s="11" t="s">
        <v>546</v>
      </c>
      <c r="Y15" s="11"/>
      <c r="Z15" s="11" t="s">
        <v>547</v>
      </c>
      <c r="AA15" s="12" t="s">
        <v>653</v>
      </c>
    </row>
    <row r="16">
      <c r="A16" s="11" t="s">
        <v>654</v>
      </c>
      <c r="B16" s="11" t="s">
        <v>655</v>
      </c>
      <c r="C16" s="11" t="s">
        <v>656</v>
      </c>
      <c r="D16" s="11" t="s">
        <v>60</v>
      </c>
      <c r="E16" s="13">
        <v>2022.0</v>
      </c>
      <c r="F16" s="11" t="s">
        <v>657</v>
      </c>
      <c r="G16" s="13">
        <v>3.0</v>
      </c>
      <c r="H16" s="13">
        <v>4.0</v>
      </c>
      <c r="I16" s="13">
        <v>100101.0</v>
      </c>
      <c r="J16" s="11"/>
      <c r="K16" s="11"/>
      <c r="L16" s="11"/>
      <c r="M16" s="13">
        <v>5.0</v>
      </c>
      <c r="N16" s="11" t="s">
        <v>658</v>
      </c>
      <c r="O16" s="16" t="s">
        <v>659</v>
      </c>
      <c r="P16" s="11"/>
      <c r="Q16" s="12" t="s">
        <v>660</v>
      </c>
      <c r="R16" s="11"/>
      <c r="S16" s="11"/>
      <c r="T16" s="11"/>
      <c r="U16" s="11"/>
      <c r="V16" s="11"/>
      <c r="W16" s="11" t="s">
        <v>556</v>
      </c>
      <c r="X16" s="11" t="s">
        <v>546</v>
      </c>
      <c r="Y16" s="11" t="s">
        <v>661</v>
      </c>
      <c r="Z16" s="11" t="s">
        <v>547</v>
      </c>
      <c r="AA16" s="12" t="s">
        <v>662</v>
      </c>
    </row>
    <row r="17">
      <c r="A17" s="11" t="s">
        <v>663</v>
      </c>
      <c r="B17" s="11" t="s">
        <v>664</v>
      </c>
      <c r="C17" s="11" t="s">
        <v>665</v>
      </c>
      <c r="D17" s="11" t="s">
        <v>41</v>
      </c>
      <c r="E17" s="13">
        <v>2023.0</v>
      </c>
      <c r="F17" s="11" t="s">
        <v>427</v>
      </c>
      <c r="G17" s="13">
        <v>16.0</v>
      </c>
      <c r="H17" s="13">
        <v>3.0</v>
      </c>
      <c r="I17" s="11"/>
      <c r="J17" s="13">
        <v>1822.0</v>
      </c>
      <c r="K17" s="13">
        <v>1832.0</v>
      </c>
      <c r="L17" s="13">
        <v>10.0</v>
      </c>
      <c r="M17" s="13">
        <v>4.0</v>
      </c>
      <c r="N17" s="11" t="s">
        <v>430</v>
      </c>
      <c r="O17" s="16" t="s">
        <v>666</v>
      </c>
      <c r="P17" s="11"/>
      <c r="Q17" s="12" t="s">
        <v>569</v>
      </c>
      <c r="R17" s="11"/>
      <c r="S17" s="11"/>
      <c r="T17" s="11"/>
      <c r="U17" s="11"/>
      <c r="V17" s="11"/>
      <c r="W17" s="11" t="s">
        <v>556</v>
      </c>
      <c r="X17" s="11" t="s">
        <v>546</v>
      </c>
      <c r="Y17" s="11"/>
      <c r="Z17" s="11" t="s">
        <v>547</v>
      </c>
      <c r="AA17" s="12" t="s">
        <v>667</v>
      </c>
    </row>
    <row r="18">
      <c r="A18" s="11" t="s">
        <v>668</v>
      </c>
      <c r="B18" s="11" t="s">
        <v>669</v>
      </c>
      <c r="C18" s="11" t="s">
        <v>670</v>
      </c>
      <c r="D18" s="11" t="s">
        <v>13</v>
      </c>
      <c r="E18" s="13">
        <v>2023.0</v>
      </c>
      <c r="F18" s="11" t="s">
        <v>140</v>
      </c>
      <c r="G18" s="13">
        <v>11.0</v>
      </c>
      <c r="H18" s="11"/>
      <c r="I18" s="11"/>
      <c r="J18" s="13">
        <v>78207.0</v>
      </c>
      <c r="K18" s="13">
        <v>78223.0</v>
      </c>
      <c r="L18" s="13">
        <v>16.0</v>
      </c>
      <c r="M18" s="13">
        <v>1.0</v>
      </c>
      <c r="N18" s="11" t="s">
        <v>188</v>
      </c>
      <c r="O18" s="16" t="s">
        <v>671</v>
      </c>
      <c r="P18" s="11"/>
      <c r="Q18" s="12" t="s">
        <v>569</v>
      </c>
      <c r="R18" s="11"/>
      <c r="S18" s="11"/>
      <c r="T18" s="11"/>
      <c r="U18" s="11"/>
      <c r="V18" s="11"/>
      <c r="W18" s="11" t="s">
        <v>556</v>
      </c>
      <c r="X18" s="11" t="s">
        <v>546</v>
      </c>
      <c r="Y18" s="11" t="s">
        <v>661</v>
      </c>
      <c r="Z18" s="11" t="s">
        <v>547</v>
      </c>
      <c r="AA18" s="12" t="s">
        <v>672</v>
      </c>
    </row>
    <row r="19">
      <c r="A19" s="11" t="s">
        <v>673</v>
      </c>
      <c r="B19" s="11" t="s">
        <v>674</v>
      </c>
      <c r="C19" s="11" t="s">
        <v>675</v>
      </c>
      <c r="D19" s="11" t="s">
        <v>61</v>
      </c>
      <c r="E19" s="13">
        <v>2021.0</v>
      </c>
      <c r="F19" s="12" t="s">
        <v>61</v>
      </c>
      <c r="G19" s="11"/>
      <c r="H19" s="11"/>
      <c r="I19" s="11"/>
      <c r="J19" s="13">
        <v>1.0</v>
      </c>
      <c r="K19" s="13">
        <v>166.0</v>
      </c>
      <c r="L19" s="13">
        <v>165.0</v>
      </c>
      <c r="M19" s="13">
        <v>2.0</v>
      </c>
      <c r="N19" s="11" t="s">
        <v>676</v>
      </c>
      <c r="O19" s="16" t="s">
        <v>677</v>
      </c>
      <c r="P19" s="11"/>
      <c r="Q19" s="12" t="s">
        <v>678</v>
      </c>
      <c r="R19" s="11"/>
      <c r="S19" s="11"/>
      <c r="T19" s="11"/>
      <c r="U19" s="11"/>
      <c r="V19" s="11"/>
      <c r="W19" s="11" t="s">
        <v>679</v>
      </c>
      <c r="X19" s="11" t="s">
        <v>546</v>
      </c>
      <c r="Y19" s="11" t="s">
        <v>680</v>
      </c>
      <c r="Z19" s="11" t="s">
        <v>547</v>
      </c>
      <c r="AA19" s="12" t="s">
        <v>681</v>
      </c>
    </row>
    <row r="20">
      <c r="A20" s="11" t="s">
        <v>682</v>
      </c>
      <c r="B20" s="11" t="s">
        <v>683</v>
      </c>
      <c r="C20" s="11" t="s">
        <v>684</v>
      </c>
      <c r="D20" s="11" t="s">
        <v>62</v>
      </c>
      <c r="E20" s="13">
        <v>2023.0</v>
      </c>
      <c r="F20" s="12" t="s">
        <v>685</v>
      </c>
      <c r="G20" s="11"/>
      <c r="H20" s="11"/>
      <c r="I20" s="11"/>
      <c r="J20" s="13">
        <v>1572.0</v>
      </c>
      <c r="K20" s="13">
        <v>1578.0</v>
      </c>
      <c r="L20" s="13">
        <v>6.0</v>
      </c>
      <c r="M20" s="13">
        <v>0.0</v>
      </c>
      <c r="N20" s="11" t="s">
        <v>686</v>
      </c>
      <c r="O20" s="16" t="s">
        <v>687</v>
      </c>
      <c r="P20" s="11"/>
      <c r="Q20" s="12" t="s">
        <v>688</v>
      </c>
      <c r="R20" s="11"/>
      <c r="S20" s="11" t="s">
        <v>689</v>
      </c>
      <c r="T20" s="11" t="s">
        <v>615</v>
      </c>
      <c r="U20" s="11" t="s">
        <v>690</v>
      </c>
      <c r="V20" s="13">
        <v>198955.0</v>
      </c>
      <c r="W20" s="11" t="s">
        <v>574</v>
      </c>
      <c r="X20" s="11" t="s">
        <v>546</v>
      </c>
      <c r="Y20" s="11"/>
      <c r="Z20" s="11" t="s">
        <v>547</v>
      </c>
      <c r="AA20" s="12" t="s">
        <v>691</v>
      </c>
    </row>
    <row r="21">
      <c r="A21" s="11" t="s">
        <v>692</v>
      </c>
      <c r="B21" s="11" t="s">
        <v>693</v>
      </c>
      <c r="C21" s="11" t="s">
        <v>694</v>
      </c>
      <c r="D21" s="11" t="s">
        <v>26</v>
      </c>
      <c r="E21" s="13">
        <v>2021.0</v>
      </c>
      <c r="F21" s="12" t="s">
        <v>695</v>
      </c>
      <c r="G21" s="11"/>
      <c r="H21" s="11"/>
      <c r="I21" s="11"/>
      <c r="J21" s="13">
        <v>95.0</v>
      </c>
      <c r="K21" s="13">
        <v>102.0</v>
      </c>
      <c r="L21" s="13">
        <v>7.0</v>
      </c>
      <c r="M21" s="13">
        <v>2.0</v>
      </c>
      <c r="N21" s="11" t="s">
        <v>298</v>
      </c>
      <c r="O21" s="14" t="s">
        <v>696</v>
      </c>
      <c r="P21" s="11" t="s">
        <v>697</v>
      </c>
      <c r="Q21" s="11" t="s">
        <v>569</v>
      </c>
      <c r="R21" s="11" t="s">
        <v>698</v>
      </c>
      <c r="S21" s="11" t="s">
        <v>699</v>
      </c>
      <c r="T21" s="11" t="s">
        <v>700</v>
      </c>
      <c r="U21" s="11" t="s">
        <v>701</v>
      </c>
      <c r="V21" s="13">
        <v>176601.0</v>
      </c>
      <c r="W21" s="11" t="s">
        <v>574</v>
      </c>
      <c r="X21" s="11" t="s">
        <v>546</v>
      </c>
      <c r="Y21" s="11"/>
      <c r="Z21" s="11" t="s">
        <v>547</v>
      </c>
      <c r="AA21" s="12" t="s">
        <v>702</v>
      </c>
    </row>
    <row r="22">
      <c r="A22" s="11" t="s">
        <v>703</v>
      </c>
      <c r="B22" s="11" t="s">
        <v>704</v>
      </c>
      <c r="C22" s="11" t="s">
        <v>705</v>
      </c>
      <c r="D22" s="11" t="s">
        <v>63</v>
      </c>
      <c r="E22" s="13">
        <v>2023.0</v>
      </c>
      <c r="F22" s="11" t="s">
        <v>706</v>
      </c>
      <c r="G22" s="13">
        <v>13.0</v>
      </c>
      <c r="H22" s="13">
        <v>10.0</v>
      </c>
      <c r="I22" s="13">
        <v>6027.0</v>
      </c>
      <c r="J22" s="11"/>
      <c r="K22" s="11"/>
      <c r="L22" s="11"/>
      <c r="M22" s="13">
        <v>2.0</v>
      </c>
      <c r="N22" s="11" t="s">
        <v>707</v>
      </c>
      <c r="O22" s="16" t="s">
        <v>708</v>
      </c>
      <c r="P22" s="11"/>
      <c r="Q22" s="11" t="s">
        <v>709</v>
      </c>
      <c r="R22" s="11"/>
      <c r="S22" s="11"/>
      <c r="T22" s="11"/>
      <c r="U22" s="11"/>
      <c r="V22" s="11"/>
      <c r="W22" s="11" t="s">
        <v>556</v>
      </c>
      <c r="X22" s="11" t="s">
        <v>546</v>
      </c>
      <c r="Y22" s="11" t="s">
        <v>661</v>
      </c>
      <c r="Z22" s="11" t="s">
        <v>547</v>
      </c>
      <c r="AA22" s="12" t="s">
        <v>710</v>
      </c>
    </row>
    <row r="23">
      <c r="A23" s="11" t="s">
        <v>711</v>
      </c>
      <c r="B23" s="11" t="s">
        <v>712</v>
      </c>
      <c r="C23" s="11" t="s">
        <v>713</v>
      </c>
      <c r="D23" s="11" t="s">
        <v>64</v>
      </c>
      <c r="E23" s="13">
        <v>2023.0</v>
      </c>
      <c r="F23" s="11" t="s">
        <v>714</v>
      </c>
      <c r="G23" s="11" t="s">
        <v>715</v>
      </c>
      <c r="H23" s="11"/>
      <c r="I23" s="11"/>
      <c r="J23" s="13">
        <v>179.0</v>
      </c>
      <c r="K23" s="13">
        <v>192.0</v>
      </c>
      <c r="L23" s="13">
        <v>13.0</v>
      </c>
      <c r="M23" s="13">
        <v>1.0</v>
      </c>
      <c r="N23" s="11" t="s">
        <v>716</v>
      </c>
      <c r="O23" s="14" t="s">
        <v>717</v>
      </c>
      <c r="P23" s="11" t="s">
        <v>718</v>
      </c>
      <c r="Q23" s="12" t="s">
        <v>542</v>
      </c>
      <c r="R23" s="11"/>
      <c r="S23" s="11" t="s">
        <v>719</v>
      </c>
      <c r="T23" s="11" t="s">
        <v>720</v>
      </c>
      <c r="U23" s="11" t="s">
        <v>721</v>
      </c>
      <c r="V23" s="13">
        <v>291699.0</v>
      </c>
      <c r="W23" s="11" t="s">
        <v>574</v>
      </c>
      <c r="X23" s="11" t="s">
        <v>546</v>
      </c>
      <c r="Y23" s="11"/>
      <c r="Z23" s="11" t="s">
        <v>547</v>
      </c>
      <c r="AA23" s="12" t="s">
        <v>722</v>
      </c>
    </row>
    <row r="24">
      <c r="A24" s="11" t="s">
        <v>723</v>
      </c>
      <c r="B24" s="11" t="s">
        <v>724</v>
      </c>
      <c r="C24" s="11" t="s">
        <v>725</v>
      </c>
      <c r="D24" s="11" t="s">
        <v>23</v>
      </c>
      <c r="E24" s="13">
        <v>2023.0</v>
      </c>
      <c r="F24" s="12" t="s">
        <v>726</v>
      </c>
      <c r="G24" s="11"/>
      <c r="H24" s="11"/>
      <c r="I24" s="11"/>
      <c r="J24" s="13">
        <v>334.0</v>
      </c>
      <c r="K24" s="13">
        <v>346.0</v>
      </c>
      <c r="L24" s="13">
        <v>12.0</v>
      </c>
      <c r="M24" s="13">
        <v>1.0</v>
      </c>
      <c r="N24" s="11" t="s">
        <v>268</v>
      </c>
      <c r="O24" s="16" t="s">
        <v>727</v>
      </c>
      <c r="P24" s="11"/>
      <c r="Q24" s="11" t="s">
        <v>569</v>
      </c>
      <c r="R24" s="11" t="s">
        <v>728</v>
      </c>
      <c r="S24" s="11" t="s">
        <v>729</v>
      </c>
      <c r="T24" s="11" t="s">
        <v>730</v>
      </c>
      <c r="U24" s="11" t="s">
        <v>731</v>
      </c>
      <c r="V24" s="13">
        <v>190670.0</v>
      </c>
      <c r="W24" s="11" t="s">
        <v>574</v>
      </c>
      <c r="X24" s="11" t="s">
        <v>546</v>
      </c>
      <c r="Y24" s="11"/>
      <c r="Z24" s="11" t="s">
        <v>547</v>
      </c>
      <c r="AA24" s="12" t="s">
        <v>732</v>
      </c>
    </row>
    <row r="25">
      <c r="A25" s="11" t="s">
        <v>733</v>
      </c>
      <c r="B25" s="11" t="s">
        <v>734</v>
      </c>
      <c r="C25" s="11" t="s">
        <v>735</v>
      </c>
      <c r="D25" s="11" t="s">
        <v>65</v>
      </c>
      <c r="E25" s="13">
        <v>2021.0</v>
      </c>
      <c r="F25" s="11" t="s">
        <v>714</v>
      </c>
      <c r="G25" s="13">
        <v>1424.0</v>
      </c>
      <c r="H25" s="11"/>
      <c r="I25" s="11"/>
      <c r="J25" s="13">
        <v>177.0</v>
      </c>
      <c r="K25" s="13">
        <v>190.0</v>
      </c>
      <c r="L25" s="13">
        <v>13.0</v>
      </c>
      <c r="M25" s="13">
        <v>16.0</v>
      </c>
      <c r="N25" s="11" t="s">
        <v>736</v>
      </c>
      <c r="O25" s="14" t="s">
        <v>737</v>
      </c>
      <c r="P25" s="11" t="s">
        <v>738</v>
      </c>
      <c r="Q25" s="12" t="s">
        <v>542</v>
      </c>
      <c r="R25" s="11"/>
      <c r="S25" s="11" t="s">
        <v>739</v>
      </c>
      <c r="T25" s="11" t="s">
        <v>740</v>
      </c>
      <c r="U25" s="11" t="s">
        <v>741</v>
      </c>
      <c r="V25" s="13">
        <v>261879.0</v>
      </c>
      <c r="W25" s="11" t="s">
        <v>574</v>
      </c>
      <c r="X25" s="11" t="s">
        <v>546</v>
      </c>
      <c r="Y25" s="11"/>
      <c r="Z25" s="11" t="s">
        <v>547</v>
      </c>
      <c r="AA25" s="12" t="s">
        <v>742</v>
      </c>
    </row>
    <row r="26">
      <c r="A26" s="11" t="s">
        <v>743</v>
      </c>
      <c r="B26" s="11" t="s">
        <v>744</v>
      </c>
      <c r="C26" s="11" t="s">
        <v>745</v>
      </c>
      <c r="D26" s="11" t="s">
        <v>66</v>
      </c>
      <c r="E26" s="13">
        <v>2022.0</v>
      </c>
      <c r="F26" s="11" t="s">
        <v>746</v>
      </c>
      <c r="G26" s="13">
        <v>768.0</v>
      </c>
      <c r="H26" s="11"/>
      <c r="I26" s="11"/>
      <c r="J26" s="13">
        <v>379.0</v>
      </c>
      <c r="K26" s="13">
        <v>390.0</v>
      </c>
      <c r="L26" s="13">
        <v>11.0</v>
      </c>
      <c r="M26" s="13">
        <v>1.0</v>
      </c>
      <c r="N26" s="11" t="s">
        <v>747</v>
      </c>
      <c r="O26" s="14" t="s">
        <v>748</v>
      </c>
      <c r="P26" s="11" t="s">
        <v>749</v>
      </c>
      <c r="Q26" s="12" t="s">
        <v>542</v>
      </c>
      <c r="R26" s="11"/>
      <c r="S26" s="11" t="s">
        <v>750</v>
      </c>
      <c r="T26" s="11" t="s">
        <v>751</v>
      </c>
      <c r="U26" s="11" t="s">
        <v>752</v>
      </c>
      <c r="V26" s="13">
        <v>264279.0</v>
      </c>
      <c r="W26" s="11" t="s">
        <v>574</v>
      </c>
      <c r="X26" s="11" t="s">
        <v>546</v>
      </c>
      <c r="Y26" s="11"/>
      <c r="Z26" s="11" t="s">
        <v>547</v>
      </c>
      <c r="AA26" s="12" t="s">
        <v>753</v>
      </c>
    </row>
    <row r="27">
      <c r="A27" s="11" t="s">
        <v>754</v>
      </c>
      <c r="B27" s="11" t="s">
        <v>755</v>
      </c>
      <c r="C27" s="11" t="s">
        <v>756</v>
      </c>
      <c r="D27" s="11" t="s">
        <v>67</v>
      </c>
      <c r="E27" s="13">
        <v>2022.0</v>
      </c>
      <c r="F27" s="11" t="s">
        <v>757</v>
      </c>
      <c r="G27" s="13">
        <v>13.0</v>
      </c>
      <c r="H27" s="13">
        <v>9.0</v>
      </c>
      <c r="I27" s="11"/>
      <c r="J27" s="13">
        <v>747.0</v>
      </c>
      <c r="K27" s="13">
        <v>757.0</v>
      </c>
      <c r="L27" s="13">
        <v>10.0</v>
      </c>
      <c r="M27" s="13">
        <v>1.0</v>
      </c>
      <c r="N27" s="11" t="s">
        <v>758</v>
      </c>
      <c r="O27" s="16" t="s">
        <v>759</v>
      </c>
      <c r="P27" s="11"/>
      <c r="Q27" s="12" t="s">
        <v>760</v>
      </c>
      <c r="R27" s="11"/>
      <c r="S27" s="11"/>
      <c r="T27" s="11"/>
      <c r="U27" s="11"/>
      <c r="V27" s="11"/>
      <c r="W27" s="11" t="s">
        <v>556</v>
      </c>
      <c r="X27" s="11" t="s">
        <v>546</v>
      </c>
      <c r="Y27" s="11" t="s">
        <v>661</v>
      </c>
      <c r="Z27" s="11" t="s">
        <v>547</v>
      </c>
      <c r="AA27" s="12" t="s">
        <v>761</v>
      </c>
    </row>
    <row r="28">
      <c r="A28" s="11" t="s">
        <v>762</v>
      </c>
      <c r="B28" s="11" t="s">
        <v>763</v>
      </c>
      <c r="C28" s="11" t="s">
        <v>764</v>
      </c>
      <c r="D28" s="11" t="s">
        <v>68</v>
      </c>
      <c r="E28" s="13">
        <v>2023.0</v>
      </c>
      <c r="F28" s="11" t="s">
        <v>714</v>
      </c>
      <c r="G28" s="13">
        <v>1980.0</v>
      </c>
      <c r="H28" s="11"/>
      <c r="I28" s="11"/>
      <c r="J28" s="13">
        <v>276.0</v>
      </c>
      <c r="K28" s="13">
        <v>287.0</v>
      </c>
      <c r="L28" s="13">
        <v>11.0</v>
      </c>
      <c r="M28" s="13">
        <v>0.0</v>
      </c>
      <c r="N28" s="11" t="s">
        <v>765</v>
      </c>
      <c r="O28" s="14" t="s">
        <v>766</v>
      </c>
      <c r="P28" s="11" t="s">
        <v>767</v>
      </c>
      <c r="Q28" s="12" t="s">
        <v>542</v>
      </c>
      <c r="R28" s="11"/>
      <c r="S28" s="11" t="s">
        <v>768</v>
      </c>
      <c r="T28" s="11" t="s">
        <v>769</v>
      </c>
      <c r="U28" s="11" t="s">
        <v>770</v>
      </c>
      <c r="V28" s="13">
        <v>305629.0</v>
      </c>
      <c r="W28" s="11" t="s">
        <v>574</v>
      </c>
      <c r="X28" s="11" t="s">
        <v>546</v>
      </c>
      <c r="Y28" s="11"/>
      <c r="Z28" s="11" t="s">
        <v>547</v>
      </c>
      <c r="AA28" s="12" t="s">
        <v>771</v>
      </c>
    </row>
    <row r="29">
      <c r="A29" s="11" t="s">
        <v>772</v>
      </c>
      <c r="B29" s="11" t="s">
        <v>773</v>
      </c>
      <c r="C29" s="11" t="s">
        <v>774</v>
      </c>
      <c r="D29" s="11" t="s">
        <v>69</v>
      </c>
      <c r="E29" s="13">
        <v>2023.0</v>
      </c>
      <c r="F29" s="11" t="s">
        <v>775</v>
      </c>
      <c r="G29" s="13">
        <v>3.0</v>
      </c>
      <c r="H29" s="13">
        <v>4.0</v>
      </c>
      <c r="I29" s="11"/>
      <c r="J29" s="13">
        <v>213.0</v>
      </c>
      <c r="K29" s="13">
        <v>221.0</v>
      </c>
      <c r="L29" s="13">
        <v>8.0</v>
      </c>
      <c r="M29" s="13">
        <v>1.0</v>
      </c>
      <c r="N29" s="11" t="s">
        <v>776</v>
      </c>
      <c r="O29" s="16" t="s">
        <v>777</v>
      </c>
      <c r="P29" s="11"/>
      <c r="Q29" s="12" t="s">
        <v>778</v>
      </c>
      <c r="R29" s="11"/>
      <c r="S29" s="11"/>
      <c r="T29" s="11"/>
      <c r="U29" s="11"/>
      <c r="V29" s="11"/>
      <c r="W29" s="11" t="s">
        <v>556</v>
      </c>
      <c r="X29" s="11" t="s">
        <v>546</v>
      </c>
      <c r="Y29" s="11" t="s">
        <v>661</v>
      </c>
      <c r="Z29" s="11" t="s">
        <v>547</v>
      </c>
      <c r="AA29" s="12" t="s">
        <v>779</v>
      </c>
    </row>
    <row r="30">
      <c r="A30" s="11" t="s">
        <v>780</v>
      </c>
      <c r="B30" s="11" t="s">
        <v>781</v>
      </c>
      <c r="C30" s="11" t="s">
        <v>782</v>
      </c>
      <c r="D30" s="11" t="s">
        <v>70</v>
      </c>
      <c r="E30" s="13">
        <v>2023.0</v>
      </c>
      <c r="F30" s="11" t="s">
        <v>783</v>
      </c>
      <c r="G30" s="13">
        <v>3.0</v>
      </c>
      <c r="H30" s="11"/>
      <c r="I30" s="11"/>
      <c r="J30" s="13">
        <v>1775.0</v>
      </c>
      <c r="K30" s="13">
        <v>1792.0</v>
      </c>
      <c r="L30" s="13">
        <v>17.0</v>
      </c>
      <c r="M30" s="13">
        <v>1.0</v>
      </c>
      <c r="N30" s="11"/>
      <c r="O30" s="16" t="s">
        <v>784</v>
      </c>
      <c r="P30" s="11"/>
      <c r="Q30" s="11" t="s">
        <v>785</v>
      </c>
      <c r="R30" s="11" t="s">
        <v>786</v>
      </c>
      <c r="S30" s="11" t="s">
        <v>783</v>
      </c>
      <c r="T30" s="11" t="s">
        <v>787</v>
      </c>
      <c r="U30" s="11" t="s">
        <v>788</v>
      </c>
      <c r="V30" s="13">
        <v>193590.0</v>
      </c>
      <c r="W30" s="11" t="s">
        <v>574</v>
      </c>
      <c r="X30" s="11" t="s">
        <v>546</v>
      </c>
      <c r="Y30" s="11"/>
      <c r="Z30" s="11" t="s">
        <v>547</v>
      </c>
      <c r="AA30" s="12" t="s">
        <v>789</v>
      </c>
    </row>
    <row r="31">
      <c r="A31" s="11" t="s">
        <v>558</v>
      </c>
      <c r="B31" s="11" t="s">
        <v>559</v>
      </c>
      <c r="C31" s="11" t="s">
        <v>560</v>
      </c>
      <c r="D31" s="11" t="s">
        <v>16</v>
      </c>
      <c r="E31" s="13">
        <v>2023.0</v>
      </c>
      <c r="F31" s="12" t="s">
        <v>790</v>
      </c>
      <c r="G31" s="11"/>
      <c r="H31" s="11"/>
      <c r="I31" s="11"/>
      <c r="J31" s="13">
        <v>47.0</v>
      </c>
      <c r="K31" s="13">
        <v>52.0</v>
      </c>
      <c r="L31" s="13">
        <v>5.0</v>
      </c>
      <c r="M31" s="13">
        <v>1.0</v>
      </c>
      <c r="N31" s="11" t="s">
        <v>219</v>
      </c>
      <c r="O31" s="14" t="s">
        <v>791</v>
      </c>
      <c r="P31" s="11" t="s">
        <v>792</v>
      </c>
      <c r="Q31" s="12" t="s">
        <v>569</v>
      </c>
      <c r="R31" s="11"/>
      <c r="S31" s="11" t="s">
        <v>793</v>
      </c>
      <c r="T31" s="11" t="s">
        <v>794</v>
      </c>
      <c r="U31" s="11" t="s">
        <v>795</v>
      </c>
      <c r="V31" s="13">
        <v>193847.0</v>
      </c>
      <c r="W31" s="11" t="s">
        <v>574</v>
      </c>
      <c r="X31" s="11" t="s">
        <v>546</v>
      </c>
      <c r="Y31" s="11"/>
      <c r="Z31" s="11" t="s">
        <v>547</v>
      </c>
      <c r="AA31" s="12" t="s">
        <v>796</v>
      </c>
    </row>
    <row r="32">
      <c r="A32" s="11" t="s">
        <v>797</v>
      </c>
      <c r="B32" s="11" t="s">
        <v>798</v>
      </c>
      <c r="C32" s="11" t="s">
        <v>799</v>
      </c>
      <c r="D32" s="11" t="s">
        <v>32</v>
      </c>
      <c r="E32" s="13">
        <v>2023.0</v>
      </c>
      <c r="F32" s="11" t="s">
        <v>346</v>
      </c>
      <c r="G32" s="13">
        <v>49.0</v>
      </c>
      <c r="H32" s="13">
        <v>11.0</v>
      </c>
      <c r="I32" s="11"/>
      <c r="J32" s="13">
        <v>4886.0</v>
      </c>
      <c r="K32" s="13">
        <v>4916.0</v>
      </c>
      <c r="L32" s="13">
        <v>30.0</v>
      </c>
      <c r="M32" s="13">
        <v>0.0</v>
      </c>
      <c r="N32" s="11" t="s">
        <v>349</v>
      </c>
      <c r="O32" s="16" t="s">
        <v>800</v>
      </c>
      <c r="P32" s="11"/>
      <c r="Q32" s="12" t="s">
        <v>569</v>
      </c>
      <c r="R32" s="11"/>
      <c r="S32" s="11"/>
      <c r="T32" s="11"/>
      <c r="U32" s="11"/>
      <c r="V32" s="11"/>
      <c r="W32" s="11" t="s">
        <v>556</v>
      </c>
      <c r="X32" s="11" t="s">
        <v>546</v>
      </c>
      <c r="Y32" s="11" t="s">
        <v>801</v>
      </c>
      <c r="Z32" s="11" t="s">
        <v>547</v>
      </c>
      <c r="AA32" s="12" t="s">
        <v>802</v>
      </c>
    </row>
    <row r="33">
      <c r="A33" s="11" t="s">
        <v>803</v>
      </c>
      <c r="B33" s="11" t="s">
        <v>804</v>
      </c>
      <c r="C33" s="11" t="s">
        <v>805</v>
      </c>
      <c r="D33" s="11" t="s">
        <v>18</v>
      </c>
      <c r="E33" s="13">
        <v>2023.0</v>
      </c>
      <c r="F33" s="12" t="s">
        <v>806</v>
      </c>
      <c r="G33" s="11"/>
      <c r="H33" s="11"/>
      <c r="I33" s="11"/>
      <c r="J33" s="13">
        <v>123.0</v>
      </c>
      <c r="K33" s="13">
        <v>127.0</v>
      </c>
      <c r="L33" s="13">
        <v>4.0</v>
      </c>
      <c r="M33" s="13">
        <v>0.0</v>
      </c>
      <c r="N33" s="11" t="s">
        <v>239</v>
      </c>
      <c r="O33" s="14" t="s">
        <v>807</v>
      </c>
      <c r="P33" s="11" t="s">
        <v>808</v>
      </c>
      <c r="Q33" s="11" t="s">
        <v>569</v>
      </c>
      <c r="R33" s="11" t="s">
        <v>809</v>
      </c>
      <c r="S33" s="11" t="s">
        <v>810</v>
      </c>
      <c r="T33" s="11" t="s">
        <v>811</v>
      </c>
      <c r="U33" s="11" t="s">
        <v>812</v>
      </c>
      <c r="V33" s="13">
        <v>194381.0</v>
      </c>
      <c r="W33" s="11" t="s">
        <v>574</v>
      </c>
      <c r="X33" s="11" t="s">
        <v>546</v>
      </c>
      <c r="Y33" s="11"/>
      <c r="Z33" s="11" t="s">
        <v>547</v>
      </c>
      <c r="AA33" s="12" t="s">
        <v>813</v>
      </c>
    </row>
    <row r="34">
      <c r="A34" s="11" t="s">
        <v>814</v>
      </c>
      <c r="B34" s="11" t="s">
        <v>815</v>
      </c>
      <c r="C34" s="11" t="s">
        <v>816</v>
      </c>
      <c r="D34" s="11" t="s">
        <v>71</v>
      </c>
      <c r="E34" s="13">
        <v>2019.0</v>
      </c>
      <c r="F34" s="11" t="s">
        <v>538</v>
      </c>
      <c r="G34" s="11" t="s">
        <v>817</v>
      </c>
      <c r="H34" s="11"/>
      <c r="I34" s="11"/>
      <c r="J34" s="13">
        <v>433.0</v>
      </c>
      <c r="K34" s="13">
        <v>442.0</v>
      </c>
      <c r="L34" s="13">
        <v>9.0</v>
      </c>
      <c r="M34" s="13">
        <v>10.0</v>
      </c>
      <c r="N34" s="11" t="s">
        <v>818</v>
      </c>
      <c r="O34" s="14" t="s">
        <v>819</v>
      </c>
      <c r="P34" s="11" t="s">
        <v>820</v>
      </c>
      <c r="Q34" s="11" t="s">
        <v>555</v>
      </c>
      <c r="R34" s="11"/>
      <c r="S34" s="11" t="s">
        <v>821</v>
      </c>
      <c r="T34" s="11" t="s">
        <v>822</v>
      </c>
      <c r="U34" s="11" t="s">
        <v>823</v>
      </c>
      <c r="V34" s="13">
        <v>235049.0</v>
      </c>
      <c r="W34" s="11" t="s">
        <v>574</v>
      </c>
      <c r="X34" s="11" t="s">
        <v>546</v>
      </c>
      <c r="Y34" s="11"/>
      <c r="Z34" s="11" t="s">
        <v>547</v>
      </c>
      <c r="AA34" s="12" t="s">
        <v>824</v>
      </c>
    </row>
    <row r="35">
      <c r="A35" s="11" t="s">
        <v>825</v>
      </c>
      <c r="B35" s="11" t="s">
        <v>826</v>
      </c>
      <c r="C35" s="11" t="s">
        <v>827</v>
      </c>
      <c r="D35" s="11" t="s">
        <v>72</v>
      </c>
      <c r="E35" s="13">
        <v>2024.0</v>
      </c>
      <c r="F35" s="11" t="s">
        <v>714</v>
      </c>
      <c r="G35" s="11" t="s">
        <v>828</v>
      </c>
      <c r="H35" s="11"/>
      <c r="I35" s="11"/>
      <c r="J35" s="13">
        <v>3.0</v>
      </c>
      <c r="K35" s="13">
        <v>16.0</v>
      </c>
      <c r="L35" s="13">
        <v>13.0</v>
      </c>
      <c r="M35" s="13">
        <v>0.0</v>
      </c>
      <c r="N35" s="11" t="s">
        <v>829</v>
      </c>
      <c r="O35" s="14" t="s">
        <v>830</v>
      </c>
      <c r="P35" s="11" t="s">
        <v>831</v>
      </c>
      <c r="Q35" s="12" t="s">
        <v>542</v>
      </c>
      <c r="R35" s="11"/>
      <c r="S35" s="11" t="s">
        <v>832</v>
      </c>
      <c r="T35" s="11" t="s">
        <v>833</v>
      </c>
      <c r="U35" s="11" t="s">
        <v>834</v>
      </c>
      <c r="V35" s="13">
        <v>304759.0</v>
      </c>
      <c r="W35" s="11" t="s">
        <v>574</v>
      </c>
      <c r="X35" s="11" t="s">
        <v>546</v>
      </c>
      <c r="Y35" s="11"/>
      <c r="Z35" s="11" t="s">
        <v>547</v>
      </c>
      <c r="AA35" s="12" t="s">
        <v>835</v>
      </c>
    </row>
    <row r="36">
      <c r="A36" s="11" t="s">
        <v>836</v>
      </c>
      <c r="B36" s="11" t="s">
        <v>837</v>
      </c>
      <c r="C36" s="11" t="s">
        <v>838</v>
      </c>
      <c r="D36" s="11" t="s">
        <v>73</v>
      </c>
      <c r="E36" s="13">
        <v>2024.0</v>
      </c>
      <c r="F36" s="11" t="s">
        <v>839</v>
      </c>
      <c r="G36" s="13">
        <v>36.0</v>
      </c>
      <c r="H36" s="13">
        <v>1.0</v>
      </c>
      <c r="I36" s="13">
        <v>2313853.0</v>
      </c>
      <c r="J36" s="11"/>
      <c r="K36" s="11"/>
      <c r="L36" s="11"/>
      <c r="M36" s="13">
        <v>0.0</v>
      </c>
      <c r="N36" s="11" t="s">
        <v>840</v>
      </c>
      <c r="O36" s="16" t="s">
        <v>841</v>
      </c>
      <c r="P36" s="11"/>
      <c r="Q36" s="12" t="s">
        <v>842</v>
      </c>
      <c r="R36" s="11"/>
      <c r="S36" s="11"/>
      <c r="T36" s="11"/>
      <c r="U36" s="11"/>
      <c r="V36" s="11"/>
      <c r="W36" s="11" t="s">
        <v>556</v>
      </c>
      <c r="X36" s="11" t="s">
        <v>546</v>
      </c>
      <c r="Y36" s="11" t="s">
        <v>661</v>
      </c>
      <c r="Z36" s="11" t="s">
        <v>547</v>
      </c>
      <c r="AA36" s="12" t="s">
        <v>843</v>
      </c>
    </row>
    <row r="37">
      <c r="A37" s="11" t="s">
        <v>844</v>
      </c>
      <c r="B37" s="11" t="s">
        <v>845</v>
      </c>
      <c r="C37" s="11" t="s">
        <v>846</v>
      </c>
      <c r="D37" s="11" t="s">
        <v>42</v>
      </c>
      <c r="E37" s="13">
        <v>2023.0</v>
      </c>
      <c r="F37" s="12" t="s">
        <v>847</v>
      </c>
      <c r="G37" s="11"/>
      <c r="H37" s="11"/>
      <c r="I37" s="11"/>
      <c r="J37" s="13">
        <v>683.0</v>
      </c>
      <c r="K37" s="13">
        <v>693.0</v>
      </c>
      <c r="L37" s="13">
        <v>10.0</v>
      </c>
      <c r="M37" s="13">
        <v>1.0</v>
      </c>
      <c r="N37" s="11" t="s">
        <v>442</v>
      </c>
      <c r="O37" s="16" t="s">
        <v>848</v>
      </c>
      <c r="P37" s="11"/>
      <c r="Q37" s="11" t="s">
        <v>698</v>
      </c>
      <c r="R37" s="11" t="s">
        <v>849</v>
      </c>
      <c r="S37" s="11" t="s">
        <v>850</v>
      </c>
      <c r="T37" s="11" t="s">
        <v>851</v>
      </c>
      <c r="U37" s="11" t="s">
        <v>852</v>
      </c>
      <c r="V37" s="13">
        <v>194273.0</v>
      </c>
      <c r="W37" s="11" t="s">
        <v>574</v>
      </c>
      <c r="X37" s="11" t="s">
        <v>546</v>
      </c>
      <c r="Y37" s="11" t="s">
        <v>680</v>
      </c>
      <c r="Z37" s="11" t="s">
        <v>547</v>
      </c>
      <c r="AA37" s="12" t="s">
        <v>853</v>
      </c>
    </row>
    <row r="38">
      <c r="A38" s="11" t="s">
        <v>854</v>
      </c>
      <c r="B38" s="11" t="s">
        <v>855</v>
      </c>
      <c r="C38" s="11" t="s">
        <v>856</v>
      </c>
      <c r="D38" s="11" t="s">
        <v>25</v>
      </c>
      <c r="E38" s="13">
        <v>2022.0</v>
      </c>
      <c r="F38" s="12" t="s">
        <v>857</v>
      </c>
      <c r="G38" s="11"/>
      <c r="H38" s="11"/>
      <c r="I38" s="11"/>
      <c r="J38" s="13">
        <v>99.0</v>
      </c>
      <c r="K38" s="13">
        <v>103.0</v>
      </c>
      <c r="L38" s="13">
        <v>4.0</v>
      </c>
      <c r="M38" s="13">
        <v>3.0</v>
      </c>
      <c r="N38" s="11" t="s">
        <v>290</v>
      </c>
      <c r="O38" s="16" t="s">
        <v>858</v>
      </c>
      <c r="P38" s="11"/>
      <c r="Q38" s="11" t="s">
        <v>569</v>
      </c>
      <c r="R38" s="11" t="s">
        <v>859</v>
      </c>
      <c r="S38" s="11" t="s">
        <v>860</v>
      </c>
      <c r="T38" s="11" t="s">
        <v>861</v>
      </c>
      <c r="U38" s="11" t="s">
        <v>862</v>
      </c>
      <c r="V38" s="13">
        <v>185245.0</v>
      </c>
      <c r="W38" s="11" t="s">
        <v>574</v>
      </c>
      <c r="X38" s="11" t="s">
        <v>546</v>
      </c>
      <c r="Y38" s="11"/>
      <c r="Z38" s="11" t="s">
        <v>547</v>
      </c>
      <c r="AA38" s="12" t="s">
        <v>863</v>
      </c>
    </row>
    <row r="39">
      <c r="A39" s="11" t="s">
        <v>864</v>
      </c>
      <c r="B39" s="11" t="s">
        <v>865</v>
      </c>
      <c r="C39" s="11" t="s">
        <v>866</v>
      </c>
      <c r="D39" s="11" t="s">
        <v>74</v>
      </c>
      <c r="E39" s="13">
        <v>2021.0</v>
      </c>
      <c r="F39" s="11" t="s">
        <v>867</v>
      </c>
      <c r="G39" s="13">
        <v>2021.0</v>
      </c>
      <c r="H39" s="11"/>
      <c r="I39" s="13">
        <v>5798033.0</v>
      </c>
      <c r="J39" s="11"/>
      <c r="K39" s="11"/>
      <c r="L39" s="11"/>
      <c r="M39" s="13">
        <v>34.0</v>
      </c>
      <c r="N39" s="11" t="s">
        <v>868</v>
      </c>
      <c r="O39" s="16" t="s">
        <v>869</v>
      </c>
      <c r="P39" s="11"/>
      <c r="Q39" s="11" t="s">
        <v>870</v>
      </c>
      <c r="R39" s="11"/>
      <c r="S39" s="11"/>
      <c r="T39" s="11"/>
      <c r="U39" s="11"/>
      <c r="V39" s="11"/>
      <c r="W39" s="11" t="s">
        <v>556</v>
      </c>
      <c r="X39" s="11" t="s">
        <v>546</v>
      </c>
      <c r="Y39" s="11" t="s">
        <v>661</v>
      </c>
      <c r="Z39" s="11" t="s">
        <v>547</v>
      </c>
      <c r="AA39" s="12" t="s">
        <v>871</v>
      </c>
    </row>
    <row r="40">
      <c r="A40" s="11" t="s">
        <v>872</v>
      </c>
      <c r="B40" s="11" t="s">
        <v>873</v>
      </c>
      <c r="C40" s="11" t="s">
        <v>874</v>
      </c>
      <c r="D40" s="11" t="s">
        <v>11</v>
      </c>
      <c r="E40" s="13">
        <v>2022.0</v>
      </c>
      <c r="F40" s="12" t="s">
        <v>875</v>
      </c>
      <c r="G40" s="11"/>
      <c r="H40" s="11"/>
      <c r="I40" s="11"/>
      <c r="J40" s="13">
        <v>1742.0</v>
      </c>
      <c r="K40" s="13">
        <v>1749.0</v>
      </c>
      <c r="L40" s="13">
        <v>7.0</v>
      </c>
      <c r="M40" s="13">
        <v>9.0</v>
      </c>
      <c r="N40" s="11" t="s">
        <v>170</v>
      </c>
      <c r="O40" s="14" t="s">
        <v>876</v>
      </c>
      <c r="P40" s="11" t="s">
        <v>877</v>
      </c>
      <c r="Q40" s="11" t="s">
        <v>569</v>
      </c>
      <c r="R40" s="11" t="s">
        <v>878</v>
      </c>
      <c r="S40" s="11" t="s">
        <v>879</v>
      </c>
      <c r="T40" s="11" t="s">
        <v>880</v>
      </c>
      <c r="U40" s="11" t="s">
        <v>600</v>
      </c>
      <c r="V40" s="13">
        <v>181776.0</v>
      </c>
      <c r="W40" s="11" t="s">
        <v>574</v>
      </c>
      <c r="X40" s="11" t="s">
        <v>546</v>
      </c>
      <c r="Y40" s="11"/>
      <c r="Z40" s="11" t="s">
        <v>547</v>
      </c>
      <c r="AA40" s="12" t="s">
        <v>881</v>
      </c>
    </row>
    <row r="41">
      <c r="A41" s="11" t="s">
        <v>882</v>
      </c>
      <c r="B41" s="11" t="s">
        <v>883</v>
      </c>
      <c r="C41" s="11" t="s">
        <v>884</v>
      </c>
      <c r="D41" s="11" t="s">
        <v>75</v>
      </c>
      <c r="E41" s="13">
        <v>2020.0</v>
      </c>
      <c r="F41" s="12" t="s">
        <v>885</v>
      </c>
      <c r="G41" s="11"/>
      <c r="H41" s="11"/>
      <c r="I41" s="11"/>
      <c r="J41" s="11"/>
      <c r="K41" s="11"/>
      <c r="L41" s="11"/>
      <c r="M41" s="13">
        <v>33.0</v>
      </c>
      <c r="N41" s="11" t="s">
        <v>886</v>
      </c>
      <c r="O41" s="16" t="s">
        <v>887</v>
      </c>
      <c r="P41" s="11"/>
      <c r="Q41" s="11" t="s">
        <v>555</v>
      </c>
      <c r="R41" s="11"/>
      <c r="S41" s="11"/>
      <c r="T41" s="11"/>
      <c r="U41" s="11"/>
      <c r="V41" s="11"/>
      <c r="W41" s="11" t="s">
        <v>556</v>
      </c>
      <c r="X41" s="11" t="s">
        <v>888</v>
      </c>
      <c r="Y41" s="11"/>
      <c r="Z41" s="11" t="s">
        <v>547</v>
      </c>
      <c r="AA41" s="12" t="s">
        <v>889</v>
      </c>
    </row>
    <row r="42">
      <c r="A42" s="11" t="s">
        <v>890</v>
      </c>
      <c r="B42" s="11" t="s">
        <v>891</v>
      </c>
      <c r="C42" s="11" t="s">
        <v>892</v>
      </c>
      <c r="D42" s="11" t="s">
        <v>12</v>
      </c>
      <c r="E42" s="13">
        <v>2021.0</v>
      </c>
      <c r="F42" s="11" t="s">
        <v>176</v>
      </c>
      <c r="G42" s="13">
        <v>8.0</v>
      </c>
      <c r="H42" s="13">
        <v>2.0</v>
      </c>
      <c r="I42" s="13">
        <v>8967006.0</v>
      </c>
      <c r="J42" s="13">
        <v>1133.0</v>
      </c>
      <c r="K42" s="13">
        <v>1144.0</v>
      </c>
      <c r="L42" s="13">
        <v>11.0</v>
      </c>
      <c r="M42" s="13">
        <v>141.0</v>
      </c>
      <c r="N42" s="11" t="s">
        <v>179</v>
      </c>
      <c r="O42" s="16" t="s">
        <v>893</v>
      </c>
      <c r="P42" s="11"/>
      <c r="Q42" s="12" t="s">
        <v>698</v>
      </c>
      <c r="R42" s="11"/>
      <c r="S42" s="11"/>
      <c r="T42" s="11"/>
      <c r="U42" s="11"/>
      <c r="V42" s="11"/>
      <c r="W42" s="11" t="s">
        <v>556</v>
      </c>
      <c r="X42" s="11" t="s">
        <v>546</v>
      </c>
      <c r="Y42" s="11" t="s">
        <v>680</v>
      </c>
      <c r="Z42" s="11" t="s">
        <v>547</v>
      </c>
      <c r="AA42" s="12" t="s">
        <v>894</v>
      </c>
    </row>
    <row r="43">
      <c r="A43" s="11" t="s">
        <v>895</v>
      </c>
      <c r="B43" s="11" t="s">
        <v>896</v>
      </c>
      <c r="C43" s="11" t="s">
        <v>897</v>
      </c>
      <c r="D43" s="11" t="s">
        <v>44</v>
      </c>
      <c r="E43" s="13">
        <v>2024.0</v>
      </c>
      <c r="F43" s="11" t="s">
        <v>274</v>
      </c>
      <c r="G43" s="13">
        <v>11.0</v>
      </c>
      <c r="H43" s="13">
        <v>3.0</v>
      </c>
      <c r="I43" s="11"/>
      <c r="J43" s="13">
        <v>4430.0</v>
      </c>
      <c r="K43" s="13">
        <v>4441.0</v>
      </c>
      <c r="L43" s="13">
        <v>11.0</v>
      </c>
      <c r="M43" s="13">
        <v>0.0</v>
      </c>
      <c r="N43" s="11" t="s">
        <v>460</v>
      </c>
      <c r="O43" s="16" t="s">
        <v>898</v>
      </c>
      <c r="P43" s="11"/>
      <c r="Q43" s="12" t="s">
        <v>569</v>
      </c>
      <c r="R43" s="11"/>
      <c r="S43" s="11"/>
      <c r="T43" s="11"/>
      <c r="U43" s="11"/>
      <c r="V43" s="11"/>
      <c r="W43" s="11" t="s">
        <v>556</v>
      </c>
      <c r="X43" s="11" t="s">
        <v>546</v>
      </c>
      <c r="Y43" s="11"/>
      <c r="Z43" s="11" t="s">
        <v>547</v>
      </c>
      <c r="AA43" s="12" t="s">
        <v>899</v>
      </c>
    </row>
    <row r="44">
      <c r="A44" s="11" t="s">
        <v>900</v>
      </c>
      <c r="B44" s="11" t="s">
        <v>901</v>
      </c>
      <c r="C44" s="11" t="s">
        <v>902</v>
      </c>
      <c r="D44" s="11" t="s">
        <v>76</v>
      </c>
      <c r="E44" s="13">
        <v>2021.0</v>
      </c>
      <c r="F44" s="12" t="s">
        <v>685</v>
      </c>
      <c r="G44" s="11"/>
      <c r="H44" s="11"/>
      <c r="I44" s="11"/>
      <c r="J44" s="13">
        <v>305.0</v>
      </c>
      <c r="K44" s="13">
        <v>312.0</v>
      </c>
      <c r="L44" s="13">
        <v>7.0</v>
      </c>
      <c r="M44" s="13">
        <v>25.0</v>
      </c>
      <c r="N44" s="11" t="s">
        <v>903</v>
      </c>
      <c r="O44" s="16" t="s">
        <v>904</v>
      </c>
      <c r="P44" s="11"/>
      <c r="Q44" s="12" t="s">
        <v>688</v>
      </c>
      <c r="R44" s="11"/>
      <c r="S44" s="11" t="s">
        <v>905</v>
      </c>
      <c r="T44" s="11" t="s">
        <v>906</v>
      </c>
      <c r="U44" s="11" t="s">
        <v>600</v>
      </c>
      <c r="V44" s="13">
        <v>169627.0</v>
      </c>
      <c r="W44" s="11" t="s">
        <v>574</v>
      </c>
      <c r="X44" s="11" t="s">
        <v>546</v>
      </c>
      <c r="Y44" s="11" t="s">
        <v>680</v>
      </c>
      <c r="Z44" s="11" t="s">
        <v>547</v>
      </c>
      <c r="AA44" s="12" t="s">
        <v>907</v>
      </c>
    </row>
    <row r="45">
      <c r="A45" s="11" t="s">
        <v>908</v>
      </c>
      <c r="B45" s="11" t="s">
        <v>909</v>
      </c>
      <c r="C45" s="11" t="s">
        <v>910</v>
      </c>
      <c r="D45" s="11" t="s">
        <v>77</v>
      </c>
      <c r="E45" s="13">
        <v>2022.0</v>
      </c>
      <c r="F45" s="11" t="s">
        <v>644</v>
      </c>
      <c r="G45" s="13">
        <v>12260.0</v>
      </c>
      <c r="H45" s="11"/>
      <c r="I45" s="11" t="s">
        <v>911</v>
      </c>
      <c r="J45" s="11"/>
      <c r="K45" s="11"/>
      <c r="L45" s="11"/>
      <c r="M45" s="13">
        <v>2.0</v>
      </c>
      <c r="N45" s="11" t="s">
        <v>912</v>
      </c>
      <c r="O45" s="14" t="s">
        <v>913</v>
      </c>
      <c r="P45" s="11" t="s">
        <v>914</v>
      </c>
      <c r="Q45" s="11" t="s">
        <v>649</v>
      </c>
      <c r="R45" s="11"/>
      <c r="S45" s="11" t="s">
        <v>915</v>
      </c>
      <c r="T45" s="11" t="s">
        <v>916</v>
      </c>
      <c r="U45" s="11" t="s">
        <v>616</v>
      </c>
      <c r="V45" s="13">
        <v>180203.0</v>
      </c>
      <c r="W45" s="11" t="s">
        <v>574</v>
      </c>
      <c r="X45" s="11" t="s">
        <v>546</v>
      </c>
      <c r="Y45" s="11" t="s">
        <v>583</v>
      </c>
      <c r="Z45" s="11" t="s">
        <v>547</v>
      </c>
      <c r="AA45" s="12" t="s">
        <v>917</v>
      </c>
    </row>
    <row r="46">
      <c r="A46" s="11" t="s">
        <v>918</v>
      </c>
      <c r="B46" s="11" t="s">
        <v>919</v>
      </c>
      <c r="C46" s="11" t="s">
        <v>920</v>
      </c>
      <c r="D46" s="11" t="s">
        <v>78</v>
      </c>
      <c r="E46" s="13">
        <v>2022.0</v>
      </c>
      <c r="F46" s="12" t="s">
        <v>921</v>
      </c>
      <c r="G46" s="11"/>
      <c r="H46" s="11"/>
      <c r="I46" s="11"/>
      <c r="J46" s="13">
        <v>1736.0</v>
      </c>
      <c r="K46" s="13">
        <v>1740.0</v>
      </c>
      <c r="L46" s="13">
        <v>4.0</v>
      </c>
      <c r="M46" s="13">
        <v>4.0</v>
      </c>
      <c r="N46" s="11" t="s">
        <v>922</v>
      </c>
      <c r="O46" s="14" t="s">
        <v>923</v>
      </c>
      <c r="P46" s="11" t="s">
        <v>924</v>
      </c>
      <c r="Q46" s="11" t="s">
        <v>925</v>
      </c>
      <c r="R46" s="11" t="s">
        <v>926</v>
      </c>
      <c r="S46" s="11" t="s">
        <v>927</v>
      </c>
      <c r="T46" s="11" t="s">
        <v>928</v>
      </c>
      <c r="U46" s="11" t="s">
        <v>929</v>
      </c>
      <c r="V46" s="13">
        <v>184166.0</v>
      </c>
      <c r="W46" s="11" t="s">
        <v>574</v>
      </c>
      <c r="X46" s="11" t="s">
        <v>546</v>
      </c>
      <c r="Y46" s="11" t="s">
        <v>680</v>
      </c>
      <c r="Z46" s="11" t="s">
        <v>547</v>
      </c>
      <c r="AA46" s="12" t="s">
        <v>930</v>
      </c>
    </row>
    <row r="47">
      <c r="A47" s="11" t="s">
        <v>931</v>
      </c>
      <c r="B47" s="11" t="s">
        <v>932</v>
      </c>
      <c r="C47" s="11" t="s">
        <v>933</v>
      </c>
      <c r="D47" s="11" t="s">
        <v>79</v>
      </c>
      <c r="E47" s="13">
        <v>2023.0</v>
      </c>
      <c r="F47" s="11" t="s">
        <v>934</v>
      </c>
      <c r="G47" s="11" t="s">
        <v>935</v>
      </c>
      <c r="H47" s="11"/>
      <c r="I47" s="11"/>
      <c r="J47" s="13">
        <v>398.0</v>
      </c>
      <c r="K47" s="13">
        <v>403.0</v>
      </c>
      <c r="L47" s="13">
        <v>5.0</v>
      </c>
      <c r="M47" s="13">
        <v>0.0</v>
      </c>
      <c r="N47" s="11" t="s">
        <v>936</v>
      </c>
      <c r="O47" s="16" t="s">
        <v>937</v>
      </c>
      <c r="P47" s="11"/>
      <c r="Q47" s="11" t="s">
        <v>938</v>
      </c>
      <c r="R47" s="11" t="s">
        <v>939</v>
      </c>
      <c r="S47" s="11" t="s">
        <v>940</v>
      </c>
      <c r="T47" s="11" t="s">
        <v>941</v>
      </c>
      <c r="U47" s="11" t="s">
        <v>942</v>
      </c>
      <c r="V47" s="13">
        <v>191784.0</v>
      </c>
      <c r="W47" s="11" t="s">
        <v>574</v>
      </c>
      <c r="X47" s="11" t="s">
        <v>546</v>
      </c>
      <c r="Y47" s="11" t="s">
        <v>583</v>
      </c>
      <c r="Z47" s="11" t="s">
        <v>547</v>
      </c>
      <c r="AA47" s="12" t="s">
        <v>943</v>
      </c>
    </row>
    <row r="48">
      <c r="A48" s="11" t="s">
        <v>944</v>
      </c>
      <c r="B48" s="11" t="s">
        <v>945</v>
      </c>
      <c r="C48" s="11" t="s">
        <v>946</v>
      </c>
      <c r="D48" s="11" t="s">
        <v>80</v>
      </c>
      <c r="E48" s="13">
        <v>2022.0</v>
      </c>
      <c r="F48" s="11" t="s">
        <v>947</v>
      </c>
      <c r="G48" s="13">
        <v>4.0</v>
      </c>
      <c r="H48" s="13">
        <v>2.0</v>
      </c>
      <c r="I48" s="11"/>
      <c r="J48" s="13">
        <v>110.0</v>
      </c>
      <c r="K48" s="13">
        <v>118.0</v>
      </c>
      <c r="L48" s="13">
        <v>8.0</v>
      </c>
      <c r="M48" s="13">
        <v>3.0</v>
      </c>
      <c r="N48" s="11"/>
      <c r="O48" s="16" t="s">
        <v>948</v>
      </c>
      <c r="P48" s="11"/>
      <c r="Q48" s="12" t="s">
        <v>949</v>
      </c>
      <c r="R48" s="11"/>
      <c r="S48" s="11"/>
      <c r="T48" s="11"/>
      <c r="U48" s="11"/>
      <c r="V48" s="11"/>
      <c r="W48" s="11" t="s">
        <v>556</v>
      </c>
      <c r="X48" s="11" t="s">
        <v>546</v>
      </c>
      <c r="Y48" s="11"/>
      <c r="Z48" s="11" t="s">
        <v>547</v>
      </c>
      <c r="AA48" s="12" t="s">
        <v>950</v>
      </c>
    </row>
    <row r="49">
      <c r="A49" s="11" t="s">
        <v>951</v>
      </c>
      <c r="B49" s="11" t="s">
        <v>952</v>
      </c>
      <c r="C49" s="11" t="s">
        <v>953</v>
      </c>
      <c r="D49" s="11" t="s">
        <v>81</v>
      </c>
      <c r="E49" s="13">
        <v>2022.0</v>
      </c>
      <c r="F49" s="11" t="s">
        <v>954</v>
      </c>
      <c r="G49" s="13">
        <v>217.0</v>
      </c>
      <c r="H49" s="11"/>
      <c r="I49" s="13">
        <v>109289.0</v>
      </c>
      <c r="J49" s="11"/>
      <c r="K49" s="11"/>
      <c r="L49" s="11"/>
      <c r="M49" s="13">
        <v>31.0</v>
      </c>
      <c r="N49" s="11" t="s">
        <v>955</v>
      </c>
      <c r="O49" s="16" t="s">
        <v>956</v>
      </c>
      <c r="P49" s="11"/>
      <c r="Q49" s="11" t="s">
        <v>957</v>
      </c>
      <c r="R49" s="11"/>
      <c r="S49" s="11"/>
      <c r="T49" s="11"/>
      <c r="U49" s="11"/>
      <c r="V49" s="11"/>
      <c r="W49" s="11" t="s">
        <v>556</v>
      </c>
      <c r="X49" s="11" t="s">
        <v>546</v>
      </c>
      <c r="Y49" s="11"/>
      <c r="Z49" s="11" t="s">
        <v>547</v>
      </c>
      <c r="AA49" s="12" t="s">
        <v>958</v>
      </c>
    </row>
    <row r="50">
      <c r="A50" s="11" t="s">
        <v>959</v>
      </c>
      <c r="B50" s="11" t="s">
        <v>960</v>
      </c>
      <c r="C50" s="11" t="s">
        <v>961</v>
      </c>
      <c r="D50" s="11" t="s">
        <v>82</v>
      </c>
      <c r="E50" s="13">
        <v>2023.0</v>
      </c>
      <c r="F50" s="12" t="s">
        <v>962</v>
      </c>
      <c r="G50" s="11"/>
      <c r="H50" s="11"/>
      <c r="I50" s="11"/>
      <c r="J50" s="13">
        <v>745.0</v>
      </c>
      <c r="K50" s="13">
        <v>757.0</v>
      </c>
      <c r="L50" s="13">
        <v>12.0</v>
      </c>
      <c r="M50" s="13">
        <v>1.0</v>
      </c>
      <c r="N50" s="11" t="s">
        <v>963</v>
      </c>
      <c r="O50" s="14" t="s">
        <v>964</v>
      </c>
      <c r="P50" s="11" t="s">
        <v>965</v>
      </c>
      <c r="Q50" s="11" t="s">
        <v>925</v>
      </c>
      <c r="R50" s="11" t="s">
        <v>966</v>
      </c>
      <c r="S50" s="11" t="s">
        <v>967</v>
      </c>
      <c r="T50" s="11" t="s">
        <v>968</v>
      </c>
      <c r="U50" s="11" t="s">
        <v>969</v>
      </c>
      <c r="V50" s="13">
        <v>195093.0</v>
      </c>
      <c r="W50" s="11" t="s">
        <v>574</v>
      </c>
      <c r="X50" s="11" t="s">
        <v>546</v>
      </c>
      <c r="Y50" s="11"/>
      <c r="Z50" s="11" t="s">
        <v>547</v>
      </c>
      <c r="AA50" s="12" t="s">
        <v>970</v>
      </c>
    </row>
    <row r="51">
      <c r="A51" s="11" t="s">
        <v>971</v>
      </c>
      <c r="B51" s="11" t="s">
        <v>972</v>
      </c>
      <c r="C51" s="11" t="s">
        <v>973</v>
      </c>
      <c r="D51" s="11" t="s">
        <v>28</v>
      </c>
      <c r="E51" s="13">
        <v>2019.0</v>
      </c>
      <c r="F51" s="12" t="s">
        <v>974</v>
      </c>
      <c r="G51" s="11"/>
      <c r="H51" s="11"/>
      <c r="I51" s="13">
        <v>8949045.0</v>
      </c>
      <c r="J51" s="11"/>
      <c r="K51" s="11"/>
      <c r="L51" s="11"/>
      <c r="M51" s="13">
        <v>48.0</v>
      </c>
      <c r="N51" s="11" t="s">
        <v>318</v>
      </c>
      <c r="O51" s="14" t="s">
        <v>975</v>
      </c>
      <c r="P51" s="11" t="s">
        <v>976</v>
      </c>
      <c r="Q51" s="11" t="s">
        <v>569</v>
      </c>
      <c r="R51" s="11" t="s">
        <v>977</v>
      </c>
      <c r="S51" s="11" t="s">
        <v>978</v>
      </c>
      <c r="T51" s="11" t="s">
        <v>979</v>
      </c>
      <c r="U51" s="11" t="s">
        <v>980</v>
      </c>
      <c r="V51" s="13">
        <v>156627.0</v>
      </c>
      <c r="W51" s="11" t="s">
        <v>574</v>
      </c>
      <c r="X51" s="11" t="s">
        <v>546</v>
      </c>
      <c r="Y51" s="11"/>
      <c r="Z51" s="11" t="s">
        <v>547</v>
      </c>
      <c r="AA51" s="12" t="s">
        <v>981</v>
      </c>
    </row>
    <row r="52">
      <c r="A52" s="11" t="s">
        <v>982</v>
      </c>
      <c r="B52" s="11" t="s">
        <v>983</v>
      </c>
      <c r="C52" s="11" t="s">
        <v>984</v>
      </c>
      <c r="D52" s="11" t="s">
        <v>84</v>
      </c>
      <c r="E52" s="13">
        <v>2023.0</v>
      </c>
      <c r="F52" s="11" t="s">
        <v>538</v>
      </c>
      <c r="G52" s="11" t="s">
        <v>985</v>
      </c>
      <c r="H52" s="11"/>
      <c r="I52" s="11"/>
      <c r="J52" s="13">
        <v>59.0</v>
      </c>
      <c r="K52" s="13">
        <v>73.0</v>
      </c>
      <c r="L52" s="13">
        <v>14.0</v>
      </c>
      <c r="M52" s="13">
        <v>0.0</v>
      </c>
      <c r="N52" s="11" t="s">
        <v>986</v>
      </c>
      <c r="O52" s="14" t="s">
        <v>987</v>
      </c>
      <c r="P52" s="11" t="s">
        <v>988</v>
      </c>
      <c r="Q52" s="12" t="s">
        <v>542</v>
      </c>
      <c r="R52" s="11"/>
      <c r="S52" s="11" t="s">
        <v>989</v>
      </c>
      <c r="T52" s="11" t="s">
        <v>990</v>
      </c>
      <c r="U52" s="11" t="s">
        <v>991</v>
      </c>
      <c r="V52" s="13">
        <v>303929.0</v>
      </c>
      <c r="W52" s="11" t="s">
        <v>574</v>
      </c>
      <c r="X52" s="11" t="s">
        <v>546</v>
      </c>
      <c r="Y52" s="11"/>
      <c r="Z52" s="11" t="s">
        <v>547</v>
      </c>
      <c r="AA52" s="12" t="s">
        <v>992</v>
      </c>
    </row>
    <row r="53">
      <c r="A53" s="11" t="s">
        <v>993</v>
      </c>
      <c r="B53" s="11" t="s">
        <v>994</v>
      </c>
      <c r="C53" s="11" t="s">
        <v>995</v>
      </c>
      <c r="D53" s="11" t="s">
        <v>85</v>
      </c>
      <c r="E53" s="13">
        <v>2024.0</v>
      </c>
      <c r="F53" s="11" t="s">
        <v>996</v>
      </c>
      <c r="G53" s="13">
        <v>8.0</v>
      </c>
      <c r="H53" s="13">
        <v>3.0</v>
      </c>
      <c r="I53" s="11"/>
      <c r="J53" s="13">
        <v>1349.0</v>
      </c>
      <c r="K53" s="13">
        <v>1368.0</v>
      </c>
      <c r="L53" s="13">
        <v>19.0</v>
      </c>
      <c r="M53" s="13">
        <v>0.0</v>
      </c>
      <c r="N53" s="11" t="s">
        <v>997</v>
      </c>
      <c r="O53" s="16" t="s">
        <v>998</v>
      </c>
      <c r="P53" s="11"/>
      <c r="Q53" s="12" t="s">
        <v>999</v>
      </c>
      <c r="R53" s="11"/>
      <c r="S53" s="11"/>
      <c r="T53" s="11"/>
      <c r="U53" s="11"/>
      <c r="V53" s="11"/>
      <c r="W53" s="11" t="s">
        <v>556</v>
      </c>
      <c r="X53" s="11" t="s">
        <v>546</v>
      </c>
      <c r="Y53" s="11" t="s">
        <v>661</v>
      </c>
      <c r="Z53" s="11" t="s">
        <v>547</v>
      </c>
      <c r="AA53" s="12" t="s">
        <v>1000</v>
      </c>
    </row>
    <row r="54">
      <c r="A54" s="11" t="s">
        <v>1001</v>
      </c>
      <c r="B54" s="11" t="s">
        <v>1002</v>
      </c>
      <c r="C54" s="11" t="s">
        <v>1003</v>
      </c>
      <c r="D54" s="11" t="s">
        <v>86</v>
      </c>
      <c r="E54" s="13">
        <v>2022.0</v>
      </c>
      <c r="F54" s="12" t="s">
        <v>1004</v>
      </c>
      <c r="G54" s="11"/>
      <c r="H54" s="11"/>
      <c r="I54" s="11"/>
      <c r="J54" s="13">
        <v>155.0</v>
      </c>
      <c r="K54" s="13">
        <v>171.0</v>
      </c>
      <c r="L54" s="13">
        <v>16.0</v>
      </c>
      <c r="M54" s="13">
        <v>0.0</v>
      </c>
      <c r="N54" s="11" t="s">
        <v>1005</v>
      </c>
      <c r="O54" s="16" t="s">
        <v>1006</v>
      </c>
      <c r="P54" s="11"/>
      <c r="Q54" s="11" t="s">
        <v>582</v>
      </c>
      <c r="R54" s="11"/>
      <c r="S54" s="11"/>
      <c r="T54" s="11"/>
      <c r="U54" s="11"/>
      <c r="V54" s="11"/>
      <c r="W54" s="11" t="s">
        <v>1007</v>
      </c>
      <c r="X54" s="11" t="s">
        <v>546</v>
      </c>
      <c r="Y54" s="11"/>
      <c r="Z54" s="11" t="s">
        <v>547</v>
      </c>
      <c r="AA54" s="12" t="s">
        <v>1008</v>
      </c>
    </row>
    <row r="55">
      <c r="A55" s="11" t="s">
        <v>1009</v>
      </c>
      <c r="B55" s="11" t="s">
        <v>1010</v>
      </c>
      <c r="C55" s="11" t="s">
        <v>1011</v>
      </c>
      <c r="D55" s="11" t="s">
        <v>87</v>
      </c>
      <c r="E55" s="13">
        <v>2023.0</v>
      </c>
      <c r="F55" s="11" t="s">
        <v>1012</v>
      </c>
      <c r="G55" s="13">
        <v>74.0</v>
      </c>
      <c r="H55" s="13">
        <v>1.0</v>
      </c>
      <c r="I55" s="11"/>
      <c r="J55" s="13">
        <v>1011.0</v>
      </c>
      <c r="K55" s="13">
        <v>1024.0</v>
      </c>
      <c r="L55" s="13">
        <v>13.0</v>
      </c>
      <c r="M55" s="13">
        <v>0.0</v>
      </c>
      <c r="N55" s="11" t="s">
        <v>1013</v>
      </c>
      <c r="O55" s="16" t="s">
        <v>1014</v>
      </c>
      <c r="P55" s="11"/>
      <c r="Q55" s="12" t="s">
        <v>1015</v>
      </c>
      <c r="R55" s="11"/>
      <c r="S55" s="11"/>
      <c r="T55" s="11"/>
      <c r="U55" s="11"/>
      <c r="V55" s="11"/>
      <c r="W55" s="11" t="s">
        <v>556</v>
      </c>
      <c r="X55" s="11" t="s">
        <v>546</v>
      </c>
      <c r="Y55" s="11" t="s">
        <v>661</v>
      </c>
      <c r="Z55" s="11" t="s">
        <v>547</v>
      </c>
      <c r="AA55" s="12" t="s">
        <v>1016</v>
      </c>
    </row>
    <row r="56">
      <c r="A56" s="11" t="s">
        <v>1017</v>
      </c>
      <c r="B56" s="11" t="s">
        <v>1018</v>
      </c>
      <c r="C56" s="11" t="s">
        <v>1019</v>
      </c>
      <c r="D56" s="11" t="s">
        <v>35</v>
      </c>
      <c r="E56" s="13">
        <v>2023.0</v>
      </c>
      <c r="F56" s="12" t="s">
        <v>1020</v>
      </c>
      <c r="G56" s="11"/>
      <c r="H56" s="11"/>
      <c r="I56" s="11"/>
      <c r="J56" s="13">
        <v>108.0</v>
      </c>
      <c r="K56" s="13">
        <v>119.0</v>
      </c>
      <c r="L56" s="13">
        <v>11.0</v>
      </c>
      <c r="M56" s="13">
        <v>0.0</v>
      </c>
      <c r="N56" s="11" t="s">
        <v>383</v>
      </c>
      <c r="O56" s="14" t="s">
        <v>1021</v>
      </c>
      <c r="P56" s="11" t="s">
        <v>1022</v>
      </c>
      <c r="Q56" s="11" t="s">
        <v>569</v>
      </c>
      <c r="R56" s="11" t="s">
        <v>1023</v>
      </c>
      <c r="S56" s="11" t="s">
        <v>1024</v>
      </c>
      <c r="T56" s="11" t="s">
        <v>1025</v>
      </c>
      <c r="U56" s="11" t="s">
        <v>1026</v>
      </c>
      <c r="V56" s="13">
        <v>188717.0</v>
      </c>
      <c r="W56" s="11" t="s">
        <v>574</v>
      </c>
      <c r="X56" s="11" t="s">
        <v>546</v>
      </c>
      <c r="Y56" s="11"/>
      <c r="Z56" s="11" t="s">
        <v>547</v>
      </c>
      <c r="AA56" s="12" t="s">
        <v>1027</v>
      </c>
    </row>
    <row r="57">
      <c r="A57" s="11" t="s">
        <v>1028</v>
      </c>
      <c r="B57" s="11" t="s">
        <v>1029</v>
      </c>
      <c r="C57" s="11" t="s">
        <v>1030</v>
      </c>
      <c r="D57" s="11" t="s">
        <v>8</v>
      </c>
      <c r="E57" s="13">
        <v>2024.0</v>
      </c>
      <c r="F57" s="11" t="s">
        <v>140</v>
      </c>
      <c r="G57" s="13">
        <v>12.0</v>
      </c>
      <c r="H57" s="11"/>
      <c r="I57" s="11"/>
      <c r="J57" s="13">
        <v>23549.0</v>
      </c>
      <c r="K57" s="13">
        <v>23567.0</v>
      </c>
      <c r="L57" s="13">
        <v>18.0</v>
      </c>
      <c r="M57" s="13">
        <v>0.0</v>
      </c>
      <c r="N57" s="11" t="s">
        <v>144</v>
      </c>
      <c r="O57" s="16" t="s">
        <v>1031</v>
      </c>
      <c r="P57" s="11"/>
      <c r="Q57" s="12" t="s">
        <v>569</v>
      </c>
      <c r="R57" s="11"/>
      <c r="S57" s="11"/>
      <c r="T57" s="11"/>
      <c r="U57" s="11"/>
      <c r="V57" s="11"/>
      <c r="W57" s="11" t="s">
        <v>556</v>
      </c>
      <c r="X57" s="11" t="s">
        <v>546</v>
      </c>
      <c r="Y57" s="11" t="s">
        <v>661</v>
      </c>
      <c r="Z57" s="11" t="s">
        <v>547</v>
      </c>
      <c r="AA57" s="12" t="s">
        <v>1032</v>
      </c>
    </row>
    <row r="58">
      <c r="A58" s="11"/>
      <c r="B58" s="11"/>
      <c r="C58" s="11"/>
      <c r="D58" s="11" t="s">
        <v>88</v>
      </c>
      <c r="E58" s="13">
        <v>2022.0</v>
      </c>
      <c r="F58" s="11" t="s">
        <v>644</v>
      </c>
      <c r="G58" s="13">
        <v>12117.0</v>
      </c>
      <c r="H58" s="11"/>
      <c r="I58" s="11"/>
      <c r="J58" s="11"/>
      <c r="K58" s="11"/>
      <c r="L58" s="13">
        <v>127.0</v>
      </c>
      <c r="M58" s="13">
        <v>0.0</v>
      </c>
      <c r="N58" s="11"/>
      <c r="O58" s="14" t="s">
        <v>1033</v>
      </c>
      <c r="P58" s="11" t="s">
        <v>648</v>
      </c>
      <c r="Q58" s="11" t="s">
        <v>649</v>
      </c>
      <c r="R58" s="11" t="s">
        <v>650</v>
      </c>
      <c r="S58" s="11" t="s">
        <v>651</v>
      </c>
      <c r="T58" s="11" t="s">
        <v>652</v>
      </c>
      <c r="U58" s="11" t="s">
        <v>600</v>
      </c>
      <c r="V58" s="13">
        <v>180182.0</v>
      </c>
      <c r="W58" s="11" t="s">
        <v>545</v>
      </c>
      <c r="X58" s="11" t="s">
        <v>546</v>
      </c>
      <c r="Y58" s="11"/>
      <c r="Z58" s="11" t="s">
        <v>547</v>
      </c>
      <c r="AA58" s="12" t="s">
        <v>1034</v>
      </c>
    </row>
    <row r="59">
      <c r="A59" s="11" t="s">
        <v>1035</v>
      </c>
      <c r="B59" s="11" t="s">
        <v>1036</v>
      </c>
      <c r="C59" s="11" t="s">
        <v>1037</v>
      </c>
      <c r="D59" s="11" t="s">
        <v>89</v>
      </c>
      <c r="E59" s="13">
        <v>2023.0</v>
      </c>
      <c r="F59" s="11" t="s">
        <v>1038</v>
      </c>
      <c r="G59" s="13">
        <v>33.0</v>
      </c>
      <c r="H59" s="17">
        <v>45608.0</v>
      </c>
      <c r="I59" s="11"/>
      <c r="J59" s="13">
        <v>1673.0</v>
      </c>
      <c r="K59" s="13">
        <v>1700.0</v>
      </c>
      <c r="L59" s="13">
        <v>27.0</v>
      </c>
      <c r="M59" s="13">
        <v>0.0</v>
      </c>
      <c r="N59" s="11" t="s">
        <v>1039</v>
      </c>
      <c r="O59" s="16" t="s">
        <v>1040</v>
      </c>
      <c r="P59" s="11"/>
      <c r="Q59" s="11" t="s">
        <v>1041</v>
      </c>
      <c r="R59" s="11"/>
      <c r="S59" s="11"/>
      <c r="T59" s="11"/>
      <c r="U59" s="11"/>
      <c r="V59" s="11"/>
      <c r="W59" s="11" t="s">
        <v>556</v>
      </c>
      <c r="X59" s="11" t="s">
        <v>546</v>
      </c>
      <c r="Y59" s="11"/>
      <c r="Z59" s="11" t="s">
        <v>547</v>
      </c>
      <c r="AA59" s="12" t="s">
        <v>1042</v>
      </c>
    </row>
    <row r="60">
      <c r="A60" s="11" t="s">
        <v>1043</v>
      </c>
      <c r="B60" s="11" t="s">
        <v>1044</v>
      </c>
      <c r="C60" s="11" t="s">
        <v>1045</v>
      </c>
      <c r="D60" s="11" t="s">
        <v>24</v>
      </c>
      <c r="E60" s="13">
        <v>2022.0</v>
      </c>
      <c r="F60" s="11" t="s">
        <v>274</v>
      </c>
      <c r="G60" s="13">
        <v>9.0</v>
      </c>
      <c r="H60" s="13">
        <v>24.0</v>
      </c>
      <c r="I60" s="11"/>
      <c r="J60" s="13">
        <v>24695.0</v>
      </c>
      <c r="K60" s="13">
        <v>24707.0</v>
      </c>
      <c r="L60" s="13">
        <v>12.0</v>
      </c>
      <c r="M60" s="13">
        <v>22.0</v>
      </c>
      <c r="N60" s="11" t="s">
        <v>278</v>
      </c>
      <c r="O60" s="16" t="s">
        <v>1046</v>
      </c>
      <c r="P60" s="11"/>
      <c r="Q60" s="12" t="s">
        <v>569</v>
      </c>
      <c r="R60" s="11"/>
      <c r="S60" s="11"/>
      <c r="T60" s="11"/>
      <c r="U60" s="11"/>
      <c r="V60" s="11"/>
      <c r="W60" s="11" t="s">
        <v>556</v>
      </c>
      <c r="X60" s="11" t="s">
        <v>546</v>
      </c>
      <c r="Y60" s="11"/>
      <c r="Z60" s="11" t="s">
        <v>547</v>
      </c>
      <c r="AA60" s="12" t="s">
        <v>1047</v>
      </c>
    </row>
    <row r="61">
      <c r="A61" s="11" t="s">
        <v>654</v>
      </c>
      <c r="B61" s="11" t="s">
        <v>655</v>
      </c>
      <c r="C61" s="11" t="s">
        <v>656</v>
      </c>
      <c r="D61" s="11" t="s">
        <v>1048</v>
      </c>
      <c r="E61" s="13">
        <v>2021.0</v>
      </c>
      <c r="F61" s="12" t="s">
        <v>1049</v>
      </c>
      <c r="G61" s="11"/>
      <c r="H61" s="11"/>
      <c r="I61" s="11"/>
      <c r="J61" s="13">
        <v>47.0</v>
      </c>
      <c r="K61" s="13">
        <v>59.0</v>
      </c>
      <c r="L61" s="13">
        <v>12.0</v>
      </c>
      <c r="M61" s="13">
        <v>57.0</v>
      </c>
      <c r="N61" s="11" t="s">
        <v>1050</v>
      </c>
      <c r="O61" s="16" t="s">
        <v>1051</v>
      </c>
      <c r="P61" s="11"/>
      <c r="Q61" s="11" t="s">
        <v>925</v>
      </c>
      <c r="R61" s="11" t="s">
        <v>1052</v>
      </c>
      <c r="S61" s="11" t="s">
        <v>1053</v>
      </c>
      <c r="T61" s="11" t="s">
        <v>1054</v>
      </c>
      <c r="U61" s="11" t="s">
        <v>600</v>
      </c>
      <c r="V61" s="13">
        <v>169426.0</v>
      </c>
      <c r="W61" s="11" t="s">
        <v>574</v>
      </c>
      <c r="X61" s="11" t="s">
        <v>546</v>
      </c>
      <c r="Y61" s="11" t="s">
        <v>1055</v>
      </c>
      <c r="Z61" s="11" t="s">
        <v>547</v>
      </c>
      <c r="AA61" s="12" t="s">
        <v>1056</v>
      </c>
    </row>
    <row r="62">
      <c r="A62" s="11" t="s">
        <v>1057</v>
      </c>
      <c r="B62" s="11" t="s">
        <v>1058</v>
      </c>
      <c r="C62" s="11" t="s">
        <v>1059</v>
      </c>
      <c r="D62" s="11" t="s">
        <v>20</v>
      </c>
      <c r="E62" s="13">
        <v>2022.0</v>
      </c>
      <c r="F62" s="12" t="s">
        <v>1060</v>
      </c>
      <c r="G62" s="11"/>
      <c r="H62" s="11"/>
      <c r="I62" s="11"/>
      <c r="J62" s="13">
        <v>37.0</v>
      </c>
      <c r="K62" s="13">
        <v>44.0</v>
      </c>
      <c r="L62" s="13">
        <v>7.0</v>
      </c>
      <c r="M62" s="13">
        <v>9.0</v>
      </c>
      <c r="N62" s="11" t="s">
        <v>249</v>
      </c>
      <c r="O62" s="16" t="s">
        <v>1061</v>
      </c>
      <c r="P62" s="11"/>
      <c r="Q62" s="11" t="s">
        <v>569</v>
      </c>
      <c r="R62" s="11" t="s">
        <v>1062</v>
      </c>
      <c r="S62" s="11" t="s">
        <v>1063</v>
      </c>
      <c r="T62" s="11" t="s">
        <v>1064</v>
      </c>
      <c r="U62" s="11" t="s">
        <v>1065</v>
      </c>
      <c r="V62" s="13">
        <v>182895.0</v>
      </c>
      <c r="W62" s="11" t="s">
        <v>574</v>
      </c>
      <c r="X62" s="11" t="s">
        <v>546</v>
      </c>
      <c r="Y62" s="11"/>
      <c r="Z62" s="11" t="s">
        <v>547</v>
      </c>
      <c r="AA62" s="12" t="s">
        <v>1066</v>
      </c>
    </row>
    <row r="63">
      <c r="A63" s="11"/>
      <c r="B63" s="11"/>
      <c r="C63" s="11"/>
      <c r="D63" s="11" t="s">
        <v>1067</v>
      </c>
      <c r="E63" s="13">
        <v>2020.0</v>
      </c>
      <c r="F63" s="11" t="s">
        <v>538</v>
      </c>
      <c r="G63" s="11" t="s">
        <v>1068</v>
      </c>
      <c r="H63" s="11"/>
      <c r="I63" s="11"/>
      <c r="J63" s="11"/>
      <c r="K63" s="11"/>
      <c r="L63" s="13">
        <v>446.0</v>
      </c>
      <c r="M63" s="13">
        <v>0.0</v>
      </c>
      <c r="N63" s="11"/>
      <c r="O63" s="14" t="s">
        <v>1069</v>
      </c>
      <c r="P63" s="11" t="s">
        <v>1070</v>
      </c>
      <c r="Q63" s="12" t="s">
        <v>542</v>
      </c>
      <c r="R63" s="11"/>
      <c r="S63" s="11" t="s">
        <v>1067</v>
      </c>
      <c r="T63" s="11" t="s">
        <v>1071</v>
      </c>
      <c r="U63" s="11" t="s">
        <v>731</v>
      </c>
      <c r="V63" s="13">
        <v>253359.0</v>
      </c>
      <c r="W63" s="11" t="s">
        <v>545</v>
      </c>
      <c r="X63" s="11" t="s">
        <v>546</v>
      </c>
      <c r="Y63" s="11"/>
      <c r="Z63" s="11" t="s">
        <v>547</v>
      </c>
      <c r="AA63" s="12" t="s">
        <v>1072</v>
      </c>
    </row>
    <row r="64">
      <c r="A64" s="11"/>
      <c r="B64" s="11"/>
      <c r="C64" s="11"/>
      <c r="D64" s="11" t="s">
        <v>1073</v>
      </c>
      <c r="E64" s="13">
        <v>2023.0</v>
      </c>
      <c r="F64" s="11" t="s">
        <v>538</v>
      </c>
      <c r="G64" s="11" t="s">
        <v>1074</v>
      </c>
      <c r="H64" s="11"/>
      <c r="I64" s="11"/>
      <c r="J64" s="11"/>
      <c r="K64" s="11"/>
      <c r="L64" s="13">
        <v>472.0</v>
      </c>
      <c r="M64" s="13">
        <v>0.0</v>
      </c>
      <c r="N64" s="11"/>
      <c r="O64" s="14" t="s">
        <v>1075</v>
      </c>
      <c r="P64" s="11" t="s">
        <v>1076</v>
      </c>
      <c r="Q64" s="12" t="s">
        <v>542</v>
      </c>
      <c r="R64" s="11"/>
      <c r="S64" s="11" t="s">
        <v>1073</v>
      </c>
      <c r="T64" s="11" t="s">
        <v>1077</v>
      </c>
      <c r="U64" s="11" t="s">
        <v>1078</v>
      </c>
      <c r="V64" s="13">
        <v>292969.0</v>
      </c>
      <c r="W64" s="11" t="s">
        <v>545</v>
      </c>
      <c r="X64" s="11" t="s">
        <v>546</v>
      </c>
      <c r="Y64" s="11"/>
      <c r="Z64" s="11" t="s">
        <v>547</v>
      </c>
      <c r="AA64" s="12" t="s">
        <v>1079</v>
      </c>
    </row>
    <row r="65">
      <c r="A65" s="11"/>
      <c r="B65" s="11"/>
      <c r="C65" s="11"/>
      <c r="D65" s="11" t="s">
        <v>1080</v>
      </c>
      <c r="E65" s="13">
        <v>2022.0</v>
      </c>
      <c r="F65" s="11" t="s">
        <v>714</v>
      </c>
      <c r="G65" s="11" t="s">
        <v>1081</v>
      </c>
      <c r="H65" s="11"/>
      <c r="I65" s="11"/>
      <c r="J65" s="11"/>
      <c r="K65" s="11"/>
      <c r="L65" s="13">
        <v>234.0</v>
      </c>
      <c r="M65" s="13">
        <v>0.0</v>
      </c>
      <c r="N65" s="11"/>
      <c r="O65" s="14" t="s">
        <v>1082</v>
      </c>
      <c r="P65" s="11" t="s">
        <v>1083</v>
      </c>
      <c r="Q65" s="12" t="s">
        <v>542</v>
      </c>
      <c r="R65" s="11"/>
      <c r="S65" s="11" t="s">
        <v>1080</v>
      </c>
      <c r="T65" s="11" t="s">
        <v>1084</v>
      </c>
      <c r="U65" s="11" t="s">
        <v>1085</v>
      </c>
      <c r="V65" s="13">
        <v>271619.0</v>
      </c>
      <c r="W65" s="11" t="s">
        <v>545</v>
      </c>
      <c r="X65" s="11" t="s">
        <v>546</v>
      </c>
      <c r="Y65" s="11"/>
      <c r="Z65" s="11" t="s">
        <v>547</v>
      </c>
      <c r="AA65" s="12" t="s">
        <v>1086</v>
      </c>
    </row>
    <row r="66">
      <c r="A66" s="11" t="s">
        <v>1087</v>
      </c>
      <c r="B66" s="11" t="s">
        <v>1088</v>
      </c>
      <c r="C66" s="11" t="s">
        <v>1089</v>
      </c>
      <c r="D66" s="11" t="s">
        <v>14</v>
      </c>
      <c r="E66" s="13">
        <v>2019.0</v>
      </c>
      <c r="F66" s="12" t="s">
        <v>1090</v>
      </c>
      <c r="G66" s="11"/>
      <c r="H66" s="11"/>
      <c r="I66" s="13">
        <v>8939256.0</v>
      </c>
      <c r="J66" s="13">
        <v>458.0</v>
      </c>
      <c r="K66" s="13">
        <v>465.0</v>
      </c>
      <c r="L66" s="13">
        <v>7.0</v>
      </c>
      <c r="M66" s="13">
        <v>81.0</v>
      </c>
      <c r="N66" s="11" t="s">
        <v>199</v>
      </c>
      <c r="O66" s="14" t="s">
        <v>1091</v>
      </c>
      <c r="P66" s="11" t="s">
        <v>1092</v>
      </c>
      <c r="Q66" s="12" t="s">
        <v>569</v>
      </c>
      <c r="R66" s="11"/>
      <c r="S66" s="11" t="s">
        <v>1093</v>
      </c>
      <c r="T66" s="11" t="s">
        <v>1094</v>
      </c>
      <c r="U66" s="11" t="s">
        <v>1095</v>
      </c>
      <c r="V66" s="13">
        <v>156172.0</v>
      </c>
      <c r="W66" s="11" t="s">
        <v>574</v>
      </c>
      <c r="X66" s="11" t="s">
        <v>546</v>
      </c>
      <c r="Y66" s="11"/>
      <c r="Z66" s="11" t="s">
        <v>547</v>
      </c>
      <c r="AA66" s="12" t="s">
        <v>1096</v>
      </c>
    </row>
    <row r="67">
      <c r="A67" s="11" t="s">
        <v>1097</v>
      </c>
      <c r="B67" s="11" t="s">
        <v>1098</v>
      </c>
      <c r="C67" s="11" t="s">
        <v>1099</v>
      </c>
      <c r="D67" s="11" t="s">
        <v>90</v>
      </c>
      <c r="E67" s="13">
        <v>2021.0</v>
      </c>
      <c r="F67" s="11" t="s">
        <v>1100</v>
      </c>
      <c r="G67" s="13">
        <v>1820.0</v>
      </c>
      <c r="H67" s="13">
        <v>1.0</v>
      </c>
      <c r="I67" s="13">
        <v>12004.0</v>
      </c>
      <c r="J67" s="11"/>
      <c r="K67" s="11"/>
      <c r="L67" s="11"/>
      <c r="M67" s="13">
        <v>30.0</v>
      </c>
      <c r="N67" s="11" t="s">
        <v>1101</v>
      </c>
      <c r="O67" s="16" t="s">
        <v>1102</v>
      </c>
      <c r="P67" s="11"/>
      <c r="Q67" s="12" t="s">
        <v>1103</v>
      </c>
      <c r="R67" s="11"/>
      <c r="S67" s="11" t="s">
        <v>1104</v>
      </c>
      <c r="T67" s="11" t="s">
        <v>1105</v>
      </c>
      <c r="U67" s="11" t="s">
        <v>1106</v>
      </c>
      <c r="V67" s="13">
        <v>167813.0</v>
      </c>
      <c r="W67" s="11" t="s">
        <v>574</v>
      </c>
      <c r="X67" s="11" t="s">
        <v>546</v>
      </c>
      <c r="Y67" s="11" t="s">
        <v>661</v>
      </c>
      <c r="Z67" s="11" t="s">
        <v>547</v>
      </c>
      <c r="AA67" s="12" t="s">
        <v>1107</v>
      </c>
    </row>
    <row r="68">
      <c r="A68" s="11"/>
      <c r="B68" s="11"/>
      <c r="C68" s="11"/>
      <c r="D68" s="11" t="s">
        <v>821</v>
      </c>
      <c r="E68" s="13">
        <v>2019.0</v>
      </c>
      <c r="F68" s="11" t="s">
        <v>538</v>
      </c>
      <c r="G68" s="11" t="s">
        <v>817</v>
      </c>
      <c r="H68" s="11"/>
      <c r="I68" s="11"/>
      <c r="J68" s="11"/>
      <c r="K68" s="11"/>
      <c r="L68" s="13">
        <v>728.0</v>
      </c>
      <c r="M68" s="13">
        <v>0.0</v>
      </c>
      <c r="N68" s="11"/>
      <c r="O68" s="14" t="s">
        <v>1108</v>
      </c>
      <c r="P68" s="11" t="s">
        <v>820</v>
      </c>
      <c r="Q68" s="11" t="s">
        <v>555</v>
      </c>
      <c r="R68" s="11"/>
      <c r="S68" s="11" t="s">
        <v>821</v>
      </c>
      <c r="T68" s="11" t="s">
        <v>822</v>
      </c>
      <c r="U68" s="11" t="s">
        <v>823</v>
      </c>
      <c r="V68" s="13">
        <v>235049.0</v>
      </c>
      <c r="W68" s="11" t="s">
        <v>545</v>
      </c>
      <c r="X68" s="11" t="s">
        <v>546</v>
      </c>
      <c r="Y68" s="11"/>
      <c r="Z68" s="11" t="s">
        <v>547</v>
      </c>
      <c r="AA68" s="12" t="s">
        <v>1109</v>
      </c>
    </row>
    <row r="69">
      <c r="A69" s="11" t="s">
        <v>1110</v>
      </c>
      <c r="B69" s="11" t="s">
        <v>1111</v>
      </c>
      <c r="C69" s="11" t="s">
        <v>1112</v>
      </c>
      <c r="D69" s="11" t="s">
        <v>91</v>
      </c>
      <c r="E69" s="13">
        <v>2022.0</v>
      </c>
      <c r="F69" s="11" t="s">
        <v>538</v>
      </c>
      <c r="G69" s="11" t="s">
        <v>1113</v>
      </c>
      <c r="H69" s="11"/>
      <c r="I69" s="11"/>
      <c r="J69" s="13">
        <v>79.0</v>
      </c>
      <c r="K69" s="13">
        <v>96.0</v>
      </c>
      <c r="L69" s="13">
        <v>17.0</v>
      </c>
      <c r="M69" s="13">
        <v>1.0</v>
      </c>
      <c r="N69" s="11" t="s">
        <v>1114</v>
      </c>
      <c r="O69" s="14" t="s">
        <v>1115</v>
      </c>
      <c r="P69" s="11" t="s">
        <v>1116</v>
      </c>
      <c r="Q69" s="12" t="s">
        <v>542</v>
      </c>
      <c r="R69" s="11"/>
      <c r="S69" s="11" t="s">
        <v>1117</v>
      </c>
      <c r="T69" s="11" t="s">
        <v>1118</v>
      </c>
      <c r="U69" s="11" t="s">
        <v>600</v>
      </c>
      <c r="V69" s="13">
        <v>270969.0</v>
      </c>
      <c r="W69" s="11" t="s">
        <v>574</v>
      </c>
      <c r="X69" s="11" t="s">
        <v>546</v>
      </c>
      <c r="Y69" s="11" t="s">
        <v>680</v>
      </c>
      <c r="Z69" s="11" t="s">
        <v>547</v>
      </c>
      <c r="AA69" s="12" t="s">
        <v>1119</v>
      </c>
    </row>
    <row r="70">
      <c r="A70" s="11" t="s">
        <v>1120</v>
      </c>
      <c r="B70" s="11" t="s">
        <v>1121</v>
      </c>
      <c r="C70" s="11" t="s">
        <v>1122</v>
      </c>
      <c r="D70" s="11" t="s">
        <v>10</v>
      </c>
      <c r="E70" s="13">
        <v>2023.0</v>
      </c>
      <c r="F70" s="12" t="s">
        <v>1123</v>
      </c>
      <c r="G70" s="11"/>
      <c r="H70" s="11"/>
      <c r="I70" s="11"/>
      <c r="J70" s="11"/>
      <c r="K70" s="11"/>
      <c r="L70" s="11"/>
      <c r="M70" s="13">
        <v>0.0</v>
      </c>
      <c r="N70" s="11" t="s">
        <v>158</v>
      </c>
      <c r="O70" s="16" t="s">
        <v>1124</v>
      </c>
      <c r="P70" s="11"/>
      <c r="Q70" s="12" t="s">
        <v>569</v>
      </c>
      <c r="R70" s="11"/>
      <c r="S70" s="11" t="s">
        <v>1125</v>
      </c>
      <c r="T70" s="11" t="s">
        <v>1126</v>
      </c>
      <c r="U70" s="11" t="s">
        <v>1127</v>
      </c>
      <c r="V70" s="13">
        <v>196776.0</v>
      </c>
      <c r="W70" s="11" t="s">
        <v>574</v>
      </c>
      <c r="X70" s="11" t="s">
        <v>546</v>
      </c>
      <c r="Y70" s="11"/>
      <c r="Z70" s="11" t="s">
        <v>547</v>
      </c>
      <c r="AA70" s="12" t="s">
        <v>1128</v>
      </c>
    </row>
  </sheetData>
  <hyperlinks>
    <hyperlink r:id="rId1" ref="O2"/>
    <hyperlink r:id="rId2" ref="O3"/>
    <hyperlink r:id="rId3" ref="O4"/>
    <hyperlink r:id="rId4" ref="O5"/>
    <hyperlink r:id="rId5" ref="O6"/>
    <hyperlink r:id="rId6" ref="O7"/>
    <hyperlink r:id="rId7" ref="O8"/>
    <hyperlink r:id="rId8" ref="O9"/>
    <hyperlink r:id="rId9" ref="O10"/>
    <hyperlink r:id="rId10" ref="O11"/>
    <hyperlink r:id="rId11" ref="O12"/>
    <hyperlink r:id="rId12" ref="O13"/>
    <hyperlink r:id="rId13" ref="O14"/>
    <hyperlink r:id="rId14" ref="O15"/>
    <hyperlink r:id="rId15" ref="O16"/>
    <hyperlink r:id="rId16" ref="O17"/>
    <hyperlink r:id="rId17" ref="O18"/>
    <hyperlink r:id="rId18" ref="O19"/>
    <hyperlink r:id="rId19" ref="O20"/>
    <hyperlink r:id="rId20" ref="O21"/>
    <hyperlink r:id="rId21" ref="O22"/>
    <hyperlink r:id="rId22" ref="O23"/>
    <hyperlink r:id="rId23" ref="O24"/>
    <hyperlink r:id="rId24" ref="O25"/>
    <hyperlink r:id="rId25" ref="O26"/>
    <hyperlink r:id="rId26" ref="O27"/>
    <hyperlink r:id="rId27" ref="O28"/>
    <hyperlink r:id="rId28" ref="O29"/>
    <hyperlink r:id="rId29" ref="O30"/>
    <hyperlink r:id="rId30" ref="O31"/>
    <hyperlink r:id="rId31" ref="O32"/>
    <hyperlink r:id="rId32" ref="O33"/>
    <hyperlink r:id="rId33" ref="O34"/>
    <hyperlink r:id="rId34" ref="O35"/>
    <hyperlink r:id="rId35" ref="O36"/>
    <hyperlink r:id="rId36" ref="O37"/>
    <hyperlink r:id="rId37" ref="O38"/>
    <hyperlink r:id="rId38" ref="O39"/>
    <hyperlink r:id="rId39" ref="O40"/>
    <hyperlink r:id="rId40" ref="O41"/>
    <hyperlink r:id="rId41" ref="O42"/>
    <hyperlink r:id="rId42" ref="O43"/>
    <hyperlink r:id="rId43" ref="O44"/>
    <hyperlink r:id="rId44" ref="O45"/>
    <hyperlink r:id="rId45" ref="O46"/>
    <hyperlink r:id="rId46" ref="O47"/>
    <hyperlink r:id="rId47" ref="O48"/>
    <hyperlink r:id="rId48" ref="O49"/>
    <hyperlink r:id="rId49" ref="O50"/>
    <hyperlink r:id="rId50" ref="O51"/>
    <hyperlink r:id="rId51" ref="O52"/>
    <hyperlink r:id="rId52" ref="O53"/>
    <hyperlink r:id="rId53" ref="O54"/>
    <hyperlink r:id="rId54" ref="O55"/>
    <hyperlink r:id="rId55" ref="O56"/>
    <hyperlink r:id="rId56" ref="O57"/>
    <hyperlink r:id="rId57" ref="O58"/>
    <hyperlink r:id="rId58" ref="O59"/>
    <hyperlink r:id="rId59" ref="O60"/>
    <hyperlink r:id="rId60" ref="O61"/>
    <hyperlink r:id="rId61" ref="O62"/>
    <hyperlink r:id="rId62" ref="O63"/>
    <hyperlink r:id="rId63" ref="O64"/>
    <hyperlink r:id="rId64" ref="O65"/>
    <hyperlink r:id="rId65" ref="O66"/>
    <hyperlink r:id="rId66" ref="O67"/>
    <hyperlink r:id="rId67" ref="O68"/>
    <hyperlink r:id="rId68" ref="O69"/>
    <hyperlink r:id="rId69" ref="O70"/>
  </hyperlinks>
  <drawing r:id="rId7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94.0"/>
  </cols>
  <sheetData>
    <row r="1">
      <c r="A1" s="11" t="s">
        <v>1129</v>
      </c>
      <c r="B1" s="11" t="s">
        <v>111</v>
      </c>
      <c r="C1" s="11" t="s">
        <v>1130</v>
      </c>
      <c r="D1" s="11" t="s">
        <v>1131</v>
      </c>
      <c r="E1" s="11" t="s">
        <v>1132</v>
      </c>
      <c r="F1" s="11" t="s">
        <v>1133</v>
      </c>
      <c r="G1" s="11" t="s">
        <v>1134</v>
      </c>
      <c r="H1" s="11" t="s">
        <v>1135</v>
      </c>
      <c r="I1" s="11" t="s">
        <v>1136</v>
      </c>
      <c r="J1" s="11" t="s">
        <v>1137</v>
      </c>
      <c r="K1" s="11" t="s">
        <v>1138</v>
      </c>
      <c r="L1" s="11" t="s">
        <v>1139</v>
      </c>
      <c r="M1" s="11" t="s">
        <v>1140</v>
      </c>
      <c r="N1" s="11" t="s">
        <v>533</v>
      </c>
      <c r="O1" s="11" t="s">
        <v>1141</v>
      </c>
      <c r="P1" s="11" t="s">
        <v>1142</v>
      </c>
      <c r="Q1" s="11" t="s">
        <v>1143</v>
      </c>
      <c r="R1" s="11" t="s">
        <v>1144</v>
      </c>
      <c r="S1" s="11" t="s">
        <v>1145</v>
      </c>
      <c r="T1" s="11" t="s">
        <v>126</v>
      </c>
      <c r="U1" s="11" t="s">
        <v>1146</v>
      </c>
      <c r="V1" s="11" t="s">
        <v>120</v>
      </c>
      <c r="W1" s="11" t="s">
        <v>1147</v>
      </c>
      <c r="X1" s="11" t="s">
        <v>1148</v>
      </c>
      <c r="Y1" s="11" t="s">
        <v>1149</v>
      </c>
      <c r="Z1" s="11" t="s">
        <v>1150</v>
      </c>
      <c r="AA1" s="11" t="s">
        <v>1151</v>
      </c>
      <c r="AB1" s="11" t="s">
        <v>1152</v>
      </c>
      <c r="AC1" s="11" t="s">
        <v>1153</v>
      </c>
      <c r="AD1" s="11" t="s">
        <v>1154</v>
      </c>
      <c r="AE1" s="11" t="s">
        <v>1155</v>
      </c>
      <c r="AF1" s="11" t="s">
        <v>1156</v>
      </c>
      <c r="AG1" s="11" t="s">
        <v>1157</v>
      </c>
      <c r="AH1" s="11" t="s">
        <v>1158</v>
      </c>
      <c r="AI1" s="11" t="s">
        <v>1159</v>
      </c>
      <c r="AJ1" s="11" t="s">
        <v>1160</v>
      </c>
      <c r="AK1" s="11" t="s">
        <v>1161</v>
      </c>
      <c r="AL1" s="11" t="s">
        <v>136</v>
      </c>
      <c r="AM1" s="11" t="s">
        <v>1162</v>
      </c>
      <c r="AN1" s="11" t="s">
        <v>1163</v>
      </c>
      <c r="AO1" s="11" t="s">
        <v>121</v>
      </c>
      <c r="AP1" s="11" t="s">
        <v>1164</v>
      </c>
      <c r="AQ1" s="11" t="s">
        <v>1165</v>
      </c>
      <c r="AR1" s="11" t="s">
        <v>1166</v>
      </c>
      <c r="AS1" s="11" t="s">
        <v>1167</v>
      </c>
      <c r="AT1" s="11" t="s">
        <v>1168</v>
      </c>
      <c r="AU1" s="11" t="s">
        <v>115</v>
      </c>
      <c r="AV1" s="11" t="s">
        <v>116</v>
      </c>
      <c r="AW1" s="11" t="s">
        <v>117</v>
      </c>
      <c r="AX1" s="11" t="s">
        <v>1169</v>
      </c>
      <c r="AY1" s="11" t="s">
        <v>1170</v>
      </c>
      <c r="AZ1" s="11" t="s">
        <v>1171</v>
      </c>
      <c r="BA1" s="11" t="s">
        <v>1172</v>
      </c>
      <c r="BB1" s="11" t="s">
        <v>118</v>
      </c>
      <c r="BC1" s="11" t="s">
        <v>119</v>
      </c>
      <c r="BD1" s="11" t="s">
        <v>1173</v>
      </c>
      <c r="BE1" s="11" t="s">
        <v>123</v>
      </c>
      <c r="BF1" s="11" t="s">
        <v>1174</v>
      </c>
      <c r="BG1" s="11" t="s">
        <v>1175</v>
      </c>
      <c r="BH1" s="11" t="s">
        <v>1176</v>
      </c>
      <c r="BI1" s="11" t="s">
        <v>1177</v>
      </c>
      <c r="BJ1" s="11" t="s">
        <v>1178</v>
      </c>
      <c r="BK1" s="11" t="s">
        <v>1179</v>
      </c>
      <c r="BL1" s="11" t="s">
        <v>1180</v>
      </c>
      <c r="BM1" s="11" t="s">
        <v>1181</v>
      </c>
      <c r="BN1" s="11" t="s">
        <v>1182</v>
      </c>
      <c r="BO1" s="11" t="s">
        <v>1183</v>
      </c>
      <c r="BP1" s="11" t="s">
        <v>1184</v>
      </c>
      <c r="BQ1" s="11" t="s">
        <v>1185</v>
      </c>
      <c r="BR1" s="11" t="s">
        <v>1186</v>
      </c>
      <c r="BS1" s="11" t="s">
        <v>1187</v>
      </c>
      <c r="BT1" s="11" t="s">
        <v>1188</v>
      </c>
    </row>
    <row r="2">
      <c r="A2" s="11" t="s">
        <v>1189</v>
      </c>
      <c r="B2" s="12" t="s">
        <v>1190</v>
      </c>
      <c r="C2" s="11" t="s">
        <v>1191</v>
      </c>
      <c r="D2" s="11" t="s">
        <v>1191</v>
      </c>
      <c r="E2" s="11" t="s">
        <v>1191</v>
      </c>
      <c r="F2" s="12" t="s">
        <v>1192</v>
      </c>
      <c r="G2" s="11" t="s">
        <v>1191</v>
      </c>
      <c r="H2" s="11" t="s">
        <v>1191</v>
      </c>
      <c r="I2" s="11" t="s">
        <v>60</v>
      </c>
      <c r="J2" s="12" t="s">
        <v>1193</v>
      </c>
      <c r="K2" s="11" t="s">
        <v>1191</v>
      </c>
      <c r="L2" s="11" t="s">
        <v>1191</v>
      </c>
      <c r="M2" s="11" t="s">
        <v>1194</v>
      </c>
      <c r="N2" s="11" t="s">
        <v>556</v>
      </c>
      <c r="O2" s="11" t="s">
        <v>1191</v>
      </c>
      <c r="P2" s="11" t="s">
        <v>1191</v>
      </c>
      <c r="Q2" s="11" t="s">
        <v>1191</v>
      </c>
      <c r="R2" s="11" t="s">
        <v>1191</v>
      </c>
      <c r="S2" s="11" t="s">
        <v>1191</v>
      </c>
      <c r="T2" s="12" t="s">
        <v>1195</v>
      </c>
      <c r="U2" s="11" t="s">
        <v>1191</v>
      </c>
      <c r="V2" s="11" t="s">
        <v>1196</v>
      </c>
      <c r="W2" s="11" t="s">
        <v>1197</v>
      </c>
      <c r="X2" s="11" t="s">
        <v>1198</v>
      </c>
      <c r="Y2" s="11" t="s">
        <v>1199</v>
      </c>
      <c r="Z2" s="11" t="s">
        <v>1200</v>
      </c>
      <c r="AA2" s="11" t="s">
        <v>1201</v>
      </c>
      <c r="AB2" s="12" t="s">
        <v>1202</v>
      </c>
      <c r="AC2" s="11" t="s">
        <v>1191</v>
      </c>
      <c r="AD2" s="11" t="s">
        <v>1191</v>
      </c>
      <c r="AE2" s="11" t="s">
        <v>1191</v>
      </c>
      <c r="AF2" s="11" t="s">
        <v>1191</v>
      </c>
      <c r="AG2" s="13">
        <v>59.0</v>
      </c>
      <c r="AH2" s="13">
        <v>8.0</v>
      </c>
      <c r="AI2" s="13">
        <v>11.0</v>
      </c>
      <c r="AJ2" s="13">
        <v>1.0</v>
      </c>
      <c r="AK2" s="13">
        <v>7.0</v>
      </c>
      <c r="AL2" s="11" t="s">
        <v>1203</v>
      </c>
      <c r="AM2" s="11" t="s">
        <v>1204</v>
      </c>
      <c r="AN2" s="11" t="s">
        <v>1205</v>
      </c>
      <c r="AO2" s="12" t="s">
        <v>1206</v>
      </c>
      <c r="AP2" s="11" t="s">
        <v>1191</v>
      </c>
      <c r="AQ2" s="11" t="s">
        <v>1191</v>
      </c>
      <c r="AR2" s="11" t="s">
        <v>1207</v>
      </c>
      <c r="AS2" s="11" t="s">
        <v>1208</v>
      </c>
      <c r="AT2" s="11" t="s">
        <v>1209</v>
      </c>
      <c r="AU2" s="13">
        <v>2022.0</v>
      </c>
      <c r="AV2" s="13">
        <v>3.0</v>
      </c>
      <c r="AW2" s="13">
        <v>4.0</v>
      </c>
      <c r="AX2" s="11" t="s">
        <v>1191</v>
      </c>
      <c r="AY2" s="11" t="s">
        <v>1191</v>
      </c>
      <c r="AZ2" s="11" t="s">
        <v>1191</v>
      </c>
      <c r="BA2" s="11" t="s">
        <v>1191</v>
      </c>
      <c r="BB2" s="11" t="s">
        <v>1191</v>
      </c>
      <c r="BC2" s="11" t="s">
        <v>1191</v>
      </c>
      <c r="BD2" s="13">
        <v>100101.0</v>
      </c>
      <c r="BE2" s="11" t="s">
        <v>658</v>
      </c>
      <c r="BF2" s="18" t="str">
        <f>HYPERLINK("http://dx.doi.org/10.1016/j.bcra.2022.100101","http://dx.doi.org/10.1016/j.bcra.2022.100101")</f>
        <v>http://dx.doi.org/10.1016/j.bcra.2022.100101</v>
      </c>
      <c r="BG2" s="11" t="s">
        <v>1191</v>
      </c>
      <c r="BH2" s="11" t="s">
        <v>1210</v>
      </c>
      <c r="BI2" s="13">
        <v>14.0</v>
      </c>
      <c r="BJ2" s="11" t="s">
        <v>1211</v>
      </c>
      <c r="BK2" s="11" t="s">
        <v>1212</v>
      </c>
      <c r="BL2" s="11" t="s">
        <v>1213</v>
      </c>
      <c r="BM2" s="11" t="s">
        <v>1214</v>
      </c>
      <c r="BN2" s="11" t="s">
        <v>1191</v>
      </c>
      <c r="BO2" s="12" t="s">
        <v>1215</v>
      </c>
      <c r="BP2" s="11" t="s">
        <v>1191</v>
      </c>
      <c r="BQ2" s="11" t="s">
        <v>1191</v>
      </c>
      <c r="BR2" s="11" t="s">
        <v>1216</v>
      </c>
      <c r="BS2" s="11" t="s">
        <v>1217</v>
      </c>
      <c r="BT2" s="11" t="str">
        <f>HYPERLINK("https%3A%2F%2Fwww.webofscience.com%2Fwos%2Fwoscc%2Ffull-record%2FWOS:000907677900008","View Full Record in Web of Science")</f>
        <v>View Full Record in Web of Science</v>
      </c>
    </row>
    <row r="3">
      <c r="A3" s="11" t="s">
        <v>1218</v>
      </c>
      <c r="B3" s="12" t="s">
        <v>1219</v>
      </c>
      <c r="C3" s="11" t="s">
        <v>1191</v>
      </c>
      <c r="D3" s="12" t="s">
        <v>1220</v>
      </c>
      <c r="E3" s="11" t="s">
        <v>1191</v>
      </c>
      <c r="F3" s="12" t="s">
        <v>1221</v>
      </c>
      <c r="G3" s="11" t="s">
        <v>1191</v>
      </c>
      <c r="H3" s="11" t="s">
        <v>1191</v>
      </c>
      <c r="I3" s="11" t="s">
        <v>14</v>
      </c>
      <c r="J3" s="12" t="s">
        <v>1222</v>
      </c>
      <c r="K3" s="11" t="s">
        <v>1191</v>
      </c>
      <c r="L3" s="11" t="s">
        <v>1191</v>
      </c>
      <c r="M3" s="11" t="s">
        <v>1194</v>
      </c>
      <c r="N3" s="11" t="s">
        <v>1223</v>
      </c>
      <c r="O3" s="11" t="s">
        <v>1224</v>
      </c>
      <c r="P3" s="11" t="s">
        <v>1225</v>
      </c>
      <c r="Q3" s="11" t="s">
        <v>1226</v>
      </c>
      <c r="R3" s="12" t="s">
        <v>1227</v>
      </c>
      <c r="S3" s="11" t="s">
        <v>1191</v>
      </c>
      <c r="T3" s="12" t="s">
        <v>1228</v>
      </c>
      <c r="U3" s="11" t="s">
        <v>1191</v>
      </c>
      <c r="V3" s="11" t="s">
        <v>197</v>
      </c>
      <c r="W3" s="12" t="s">
        <v>1229</v>
      </c>
      <c r="X3" s="11" t="s">
        <v>1191</v>
      </c>
      <c r="Y3" s="11" t="s">
        <v>1230</v>
      </c>
      <c r="Z3" s="11" t="s">
        <v>1231</v>
      </c>
      <c r="AA3" s="12" t="s">
        <v>1232</v>
      </c>
      <c r="AB3" s="11" t="s">
        <v>1191</v>
      </c>
      <c r="AC3" s="11" t="s">
        <v>1191</v>
      </c>
      <c r="AD3" s="11" t="s">
        <v>1191</v>
      </c>
      <c r="AE3" s="11" t="s">
        <v>1191</v>
      </c>
      <c r="AF3" s="11" t="s">
        <v>1191</v>
      </c>
      <c r="AG3" s="13">
        <v>13.0</v>
      </c>
      <c r="AH3" s="13">
        <v>62.0</v>
      </c>
      <c r="AI3" s="13">
        <v>68.0</v>
      </c>
      <c r="AJ3" s="13">
        <v>3.0</v>
      </c>
      <c r="AK3" s="13">
        <v>9.0</v>
      </c>
      <c r="AL3" s="11" t="s">
        <v>151</v>
      </c>
      <c r="AM3" s="11" t="s">
        <v>1233</v>
      </c>
      <c r="AN3" s="12" t="s">
        <v>1234</v>
      </c>
      <c r="AO3" s="11" t="s">
        <v>1191</v>
      </c>
      <c r="AP3" s="11" t="s">
        <v>1191</v>
      </c>
      <c r="AQ3" s="12" t="s">
        <v>198</v>
      </c>
      <c r="AR3" s="11" t="s">
        <v>1191</v>
      </c>
      <c r="AS3" s="11" t="s">
        <v>1191</v>
      </c>
      <c r="AT3" s="11" t="s">
        <v>1191</v>
      </c>
      <c r="AU3" s="13">
        <v>2019.0</v>
      </c>
      <c r="AV3" s="11" t="s">
        <v>1191</v>
      </c>
      <c r="AW3" s="11" t="s">
        <v>1191</v>
      </c>
      <c r="AX3" s="11" t="s">
        <v>1191</v>
      </c>
      <c r="AY3" s="11" t="s">
        <v>1191</v>
      </c>
      <c r="AZ3" s="11" t="s">
        <v>1191</v>
      </c>
      <c r="BA3" s="11" t="s">
        <v>1191</v>
      </c>
      <c r="BB3" s="13">
        <v>458.0</v>
      </c>
      <c r="BC3" s="13">
        <v>465.0</v>
      </c>
      <c r="BD3" s="11" t="s">
        <v>1191</v>
      </c>
      <c r="BE3" s="11" t="s">
        <v>1235</v>
      </c>
      <c r="BF3" s="18" t="str">
        <f>HYPERLINK("http://dx.doi.org/10.1109/iotsms48152.2019.8939256","http://dx.doi.org/10.1109/iotsms48152.2019.8939256")</f>
        <v>http://dx.doi.org/10.1109/iotsms48152.2019.8939256</v>
      </c>
      <c r="BG3" s="11" t="s">
        <v>1191</v>
      </c>
      <c r="BH3" s="11" t="s">
        <v>1191</v>
      </c>
      <c r="BI3" s="13">
        <v>8.0</v>
      </c>
      <c r="BJ3" s="11" t="s">
        <v>1236</v>
      </c>
      <c r="BK3" s="11" t="s">
        <v>1237</v>
      </c>
      <c r="BL3" s="11" t="s">
        <v>1238</v>
      </c>
      <c r="BM3" s="11" t="s">
        <v>1239</v>
      </c>
      <c r="BN3" s="11" t="s">
        <v>1191</v>
      </c>
      <c r="BO3" s="11" t="s">
        <v>1191</v>
      </c>
      <c r="BP3" s="11" t="s">
        <v>1191</v>
      </c>
      <c r="BQ3" s="11" t="s">
        <v>1191</v>
      </c>
      <c r="BR3" s="11" t="s">
        <v>1216</v>
      </c>
      <c r="BS3" s="11" t="s">
        <v>1240</v>
      </c>
      <c r="BT3" s="11" t="str">
        <f>HYPERLINK("https%3A%2F%2Fwww.webofscience.com%2Fwos%2Fwoscc%2Ffull-record%2FWOS:000526389700068","View Full Record in Web of Science")</f>
        <v>View Full Record in Web of Science</v>
      </c>
    </row>
    <row r="4">
      <c r="A4" s="11" t="s">
        <v>1218</v>
      </c>
      <c r="B4" s="12" t="s">
        <v>1241</v>
      </c>
      <c r="C4" s="11" t="s">
        <v>1191</v>
      </c>
      <c r="D4" s="12" t="s">
        <v>1242</v>
      </c>
      <c r="E4" s="11" t="s">
        <v>1191</v>
      </c>
      <c r="F4" s="12" t="s">
        <v>1243</v>
      </c>
      <c r="G4" s="11" t="s">
        <v>1191</v>
      </c>
      <c r="H4" s="11" t="s">
        <v>1191</v>
      </c>
      <c r="I4" s="11" t="s">
        <v>28</v>
      </c>
      <c r="J4" s="11" t="s">
        <v>1244</v>
      </c>
      <c r="K4" s="12" t="s">
        <v>1245</v>
      </c>
      <c r="L4" s="11" t="s">
        <v>1191</v>
      </c>
      <c r="M4" s="11" t="s">
        <v>1194</v>
      </c>
      <c r="N4" s="11" t="s">
        <v>1223</v>
      </c>
      <c r="O4" s="11" t="s">
        <v>1246</v>
      </c>
      <c r="P4" s="11" t="s">
        <v>1247</v>
      </c>
      <c r="Q4" s="11" t="s">
        <v>1248</v>
      </c>
      <c r="R4" s="12" t="s">
        <v>1249</v>
      </c>
      <c r="S4" s="11" t="s">
        <v>1191</v>
      </c>
      <c r="T4" s="12" t="s">
        <v>1250</v>
      </c>
      <c r="U4" s="11" t="s">
        <v>1191</v>
      </c>
      <c r="V4" s="11" t="s">
        <v>315</v>
      </c>
      <c r="W4" s="11" t="s">
        <v>1251</v>
      </c>
      <c r="X4" s="11" t="s">
        <v>1252</v>
      </c>
      <c r="Y4" s="11" t="s">
        <v>1253</v>
      </c>
      <c r="Z4" s="11" t="s">
        <v>1254</v>
      </c>
      <c r="AA4" s="11" t="s">
        <v>1255</v>
      </c>
      <c r="AB4" s="11" t="s">
        <v>1256</v>
      </c>
      <c r="AC4" s="11" t="s">
        <v>1257</v>
      </c>
      <c r="AD4" s="11" t="s">
        <v>1258</v>
      </c>
      <c r="AE4" s="12" t="s">
        <v>1259</v>
      </c>
      <c r="AF4" s="11" t="s">
        <v>1191</v>
      </c>
      <c r="AG4" s="13">
        <v>25.0</v>
      </c>
      <c r="AH4" s="13">
        <v>29.0</v>
      </c>
      <c r="AI4" s="13">
        <v>31.0</v>
      </c>
      <c r="AJ4" s="13">
        <v>1.0</v>
      </c>
      <c r="AK4" s="13">
        <v>4.0</v>
      </c>
      <c r="AL4" s="11" t="s">
        <v>151</v>
      </c>
      <c r="AM4" s="11" t="s">
        <v>1233</v>
      </c>
      <c r="AN4" s="11" t="s">
        <v>1234</v>
      </c>
      <c r="AO4" s="12" t="s">
        <v>1260</v>
      </c>
      <c r="AP4" s="11" t="s">
        <v>1191</v>
      </c>
      <c r="AQ4" s="11" t="s">
        <v>317</v>
      </c>
      <c r="AR4" s="12" t="s">
        <v>1261</v>
      </c>
      <c r="AS4" s="11" t="s">
        <v>1191</v>
      </c>
      <c r="AT4" s="11" t="s">
        <v>1191</v>
      </c>
      <c r="AU4" s="13">
        <v>2019.0</v>
      </c>
      <c r="AV4" s="11" t="s">
        <v>1191</v>
      </c>
      <c r="AW4" s="11" t="s">
        <v>1191</v>
      </c>
      <c r="AX4" s="11" t="s">
        <v>1191</v>
      </c>
      <c r="AY4" s="11" t="s">
        <v>1191</v>
      </c>
      <c r="AZ4" s="11" t="s">
        <v>1191</v>
      </c>
      <c r="BA4" s="11" t="s">
        <v>1191</v>
      </c>
      <c r="BB4" s="13">
        <v>272.0</v>
      </c>
      <c r="BC4" s="13">
        <v>277.0</v>
      </c>
      <c r="BD4" s="11" t="s">
        <v>1191</v>
      </c>
      <c r="BE4" s="11" t="s">
        <v>1262</v>
      </c>
      <c r="BF4" s="18" t="str">
        <f>HYPERLINK("http://dx.doi.org/10.1109/pst47121.2019.8949045","http://dx.doi.org/10.1109/pst47121.2019.8949045")</f>
        <v>http://dx.doi.org/10.1109/pst47121.2019.8949045</v>
      </c>
      <c r="BG4" s="11" t="s">
        <v>1191</v>
      </c>
      <c r="BH4" s="11" t="s">
        <v>1191</v>
      </c>
      <c r="BI4" s="13">
        <v>6.0</v>
      </c>
      <c r="BJ4" s="11" t="s">
        <v>1263</v>
      </c>
      <c r="BK4" s="11" t="s">
        <v>1237</v>
      </c>
      <c r="BL4" s="11" t="s">
        <v>1213</v>
      </c>
      <c r="BM4" s="11" t="s">
        <v>1264</v>
      </c>
      <c r="BN4" s="11" t="s">
        <v>1191</v>
      </c>
      <c r="BO4" s="11" t="s">
        <v>1191</v>
      </c>
      <c r="BP4" s="11" t="s">
        <v>1191</v>
      </c>
      <c r="BQ4" s="11" t="s">
        <v>1191</v>
      </c>
      <c r="BR4" s="11" t="s">
        <v>1216</v>
      </c>
      <c r="BS4" s="11" t="s">
        <v>1265</v>
      </c>
      <c r="BT4" s="11" t="str">
        <f>HYPERLINK("https%3A%2F%2Fwww.webofscience.com%2Fwos%2Fwoscc%2Ffull-record%2FWOS:000561703600033","View Full Record in Web of Science")</f>
        <v>View Full Record in Web of Science</v>
      </c>
    </row>
    <row r="5">
      <c r="A5" s="11" t="s">
        <v>1189</v>
      </c>
      <c r="B5" s="12" t="s">
        <v>1266</v>
      </c>
      <c r="C5" s="11" t="s">
        <v>1191</v>
      </c>
      <c r="D5" s="11" t="s">
        <v>1191</v>
      </c>
      <c r="E5" s="11" t="s">
        <v>1191</v>
      </c>
      <c r="F5" s="12" t="s">
        <v>1267</v>
      </c>
      <c r="G5" s="11" t="s">
        <v>1191</v>
      </c>
      <c r="H5" s="11" t="s">
        <v>1191</v>
      </c>
      <c r="I5" s="11" t="s">
        <v>13</v>
      </c>
      <c r="J5" s="12" t="s">
        <v>1268</v>
      </c>
      <c r="K5" s="11" t="s">
        <v>1191</v>
      </c>
      <c r="L5" s="11" t="s">
        <v>1191</v>
      </c>
      <c r="M5" s="11" t="s">
        <v>1194</v>
      </c>
      <c r="N5" s="11" t="s">
        <v>556</v>
      </c>
      <c r="O5" s="11" t="s">
        <v>1191</v>
      </c>
      <c r="P5" s="11" t="s">
        <v>1191</v>
      </c>
      <c r="Q5" s="11" t="s">
        <v>1191</v>
      </c>
      <c r="R5" s="11" t="s">
        <v>1191</v>
      </c>
      <c r="S5" s="11" t="s">
        <v>1191</v>
      </c>
      <c r="T5" s="12" t="s">
        <v>1269</v>
      </c>
      <c r="U5" s="11" t="s">
        <v>1191</v>
      </c>
      <c r="V5" s="11" t="s">
        <v>187</v>
      </c>
      <c r="W5" s="11" t="s">
        <v>1270</v>
      </c>
      <c r="X5" s="11" t="s">
        <v>1271</v>
      </c>
      <c r="Y5" s="11" t="s">
        <v>1272</v>
      </c>
      <c r="Z5" s="11" t="s">
        <v>1273</v>
      </c>
      <c r="AA5" s="11" t="s">
        <v>1274</v>
      </c>
      <c r="AB5" s="12" t="s">
        <v>1275</v>
      </c>
      <c r="AC5" s="11" t="s">
        <v>1191</v>
      </c>
      <c r="AD5" s="11" t="s">
        <v>1191</v>
      </c>
      <c r="AE5" s="11" t="s">
        <v>1191</v>
      </c>
      <c r="AF5" s="11" t="s">
        <v>1191</v>
      </c>
      <c r="AG5" s="13">
        <v>41.0</v>
      </c>
      <c r="AH5" s="13">
        <v>0.0</v>
      </c>
      <c r="AI5" s="13">
        <v>0.0</v>
      </c>
      <c r="AJ5" s="13">
        <v>3.0</v>
      </c>
      <c r="AK5" s="13">
        <v>11.0</v>
      </c>
      <c r="AL5" s="11" t="s">
        <v>1276</v>
      </c>
      <c r="AM5" s="11" t="s">
        <v>1277</v>
      </c>
      <c r="AN5" s="11" t="s">
        <v>1278</v>
      </c>
      <c r="AO5" s="12" t="s">
        <v>143</v>
      </c>
      <c r="AP5" s="11" t="s">
        <v>1191</v>
      </c>
      <c r="AQ5" s="11" t="s">
        <v>1191</v>
      </c>
      <c r="AR5" s="11" t="s">
        <v>1268</v>
      </c>
      <c r="AS5" s="12" t="s">
        <v>140</v>
      </c>
      <c r="AT5" s="11" t="s">
        <v>1191</v>
      </c>
      <c r="AU5" s="13">
        <v>2023.0</v>
      </c>
      <c r="AV5" s="13">
        <v>11.0</v>
      </c>
      <c r="AW5" s="11" t="s">
        <v>1191</v>
      </c>
      <c r="AX5" s="11" t="s">
        <v>1191</v>
      </c>
      <c r="AY5" s="11" t="s">
        <v>1191</v>
      </c>
      <c r="AZ5" s="11" t="s">
        <v>1191</v>
      </c>
      <c r="BA5" s="11" t="s">
        <v>1191</v>
      </c>
      <c r="BB5" s="13">
        <v>78207.0</v>
      </c>
      <c r="BC5" s="13">
        <v>78223.0</v>
      </c>
      <c r="BD5" s="11" t="s">
        <v>1191</v>
      </c>
      <c r="BE5" s="11" t="s">
        <v>188</v>
      </c>
      <c r="BF5" s="18" t="str">
        <f>HYPERLINK("http://dx.doi.org/10.1109/ACCESS.2023.3298672","http://dx.doi.org/10.1109/ACCESS.2023.3298672")</f>
        <v>http://dx.doi.org/10.1109/ACCESS.2023.3298672</v>
      </c>
      <c r="BG5" s="11" t="s">
        <v>1191</v>
      </c>
      <c r="BH5" s="11" t="s">
        <v>1191</v>
      </c>
      <c r="BI5" s="13">
        <v>17.0</v>
      </c>
      <c r="BJ5" s="11" t="s">
        <v>1279</v>
      </c>
      <c r="BK5" s="11" t="s">
        <v>1280</v>
      </c>
      <c r="BL5" s="11" t="s">
        <v>1281</v>
      </c>
      <c r="BM5" s="11" t="s">
        <v>1282</v>
      </c>
      <c r="BN5" s="11" t="s">
        <v>1191</v>
      </c>
      <c r="BO5" s="11" t="s">
        <v>1283</v>
      </c>
      <c r="BP5" s="11" t="s">
        <v>1191</v>
      </c>
      <c r="BQ5" s="11" t="s">
        <v>1191</v>
      </c>
      <c r="BR5" s="11" t="s">
        <v>1216</v>
      </c>
      <c r="BS5" s="11" t="s">
        <v>1284</v>
      </c>
      <c r="BT5" s="11" t="str">
        <f>HYPERLINK("https%3A%2F%2Fwww.webofscience.com%2Fwos%2Fwoscc%2Ffull-record%2FWOS:001041873300001","View Full Record in Web of Science")</f>
        <v>View Full Record in Web of Science</v>
      </c>
    </row>
    <row r="6">
      <c r="A6" s="11" t="s">
        <v>1189</v>
      </c>
      <c r="B6" s="12" t="s">
        <v>1285</v>
      </c>
      <c r="C6" s="11" t="s">
        <v>1191</v>
      </c>
      <c r="D6" s="11" t="s">
        <v>1191</v>
      </c>
      <c r="E6" s="11" t="s">
        <v>1191</v>
      </c>
      <c r="F6" s="12" t="s">
        <v>1286</v>
      </c>
      <c r="G6" s="11" t="s">
        <v>1191</v>
      </c>
      <c r="H6" s="11" t="s">
        <v>1191</v>
      </c>
      <c r="I6" s="11" t="s">
        <v>12</v>
      </c>
      <c r="J6" s="12" t="s">
        <v>1287</v>
      </c>
      <c r="K6" s="11" t="s">
        <v>1191</v>
      </c>
      <c r="L6" s="11" t="s">
        <v>1191</v>
      </c>
      <c r="M6" s="11" t="s">
        <v>1194</v>
      </c>
      <c r="N6" s="11" t="s">
        <v>556</v>
      </c>
      <c r="O6" s="11" t="s">
        <v>1191</v>
      </c>
      <c r="P6" s="11" t="s">
        <v>1191</v>
      </c>
      <c r="Q6" s="11" t="s">
        <v>1191</v>
      </c>
      <c r="R6" s="11" t="s">
        <v>1191</v>
      </c>
      <c r="S6" s="11" t="s">
        <v>1191</v>
      </c>
      <c r="T6" s="11" t="s">
        <v>1288</v>
      </c>
      <c r="U6" s="11" t="s">
        <v>1289</v>
      </c>
      <c r="V6" s="11" t="s">
        <v>1290</v>
      </c>
      <c r="W6" s="11" t="s">
        <v>1291</v>
      </c>
      <c r="X6" s="11" t="s">
        <v>1292</v>
      </c>
      <c r="Y6" s="11" t="s">
        <v>1293</v>
      </c>
      <c r="Z6" s="11" t="s">
        <v>1294</v>
      </c>
      <c r="AA6" s="11" t="s">
        <v>1295</v>
      </c>
      <c r="AB6" s="11" t="s">
        <v>1296</v>
      </c>
      <c r="AC6" s="11" t="s">
        <v>1297</v>
      </c>
      <c r="AD6" s="11" t="s">
        <v>1298</v>
      </c>
      <c r="AE6" s="12" t="s">
        <v>1299</v>
      </c>
      <c r="AF6" s="11" t="s">
        <v>1191</v>
      </c>
      <c r="AG6" s="13">
        <v>51.0</v>
      </c>
      <c r="AH6" s="13">
        <v>103.0</v>
      </c>
      <c r="AI6" s="13">
        <v>112.0</v>
      </c>
      <c r="AJ6" s="13">
        <v>10.0</v>
      </c>
      <c r="AK6" s="13">
        <v>84.0</v>
      </c>
      <c r="AL6" s="11" t="s">
        <v>1300</v>
      </c>
      <c r="AM6" s="11" t="s">
        <v>1301</v>
      </c>
      <c r="AN6" s="11" t="s">
        <v>1302</v>
      </c>
      <c r="AO6" s="12" t="s">
        <v>178</v>
      </c>
      <c r="AP6" s="11" t="s">
        <v>1191</v>
      </c>
      <c r="AQ6" s="11" t="s">
        <v>1191</v>
      </c>
      <c r="AR6" s="11" t="s">
        <v>1303</v>
      </c>
      <c r="AS6" s="11" t="s">
        <v>1304</v>
      </c>
      <c r="AT6" s="11" t="s">
        <v>1305</v>
      </c>
      <c r="AU6" s="13">
        <v>2021.0</v>
      </c>
      <c r="AV6" s="13">
        <v>8.0</v>
      </c>
      <c r="AW6" s="13">
        <v>2.0</v>
      </c>
      <c r="AX6" s="11" t="s">
        <v>1191</v>
      </c>
      <c r="AY6" s="11" t="s">
        <v>1191</v>
      </c>
      <c r="AZ6" s="11" t="s">
        <v>1191</v>
      </c>
      <c r="BA6" s="11" t="s">
        <v>1191</v>
      </c>
      <c r="BB6" s="13">
        <v>1133.0</v>
      </c>
      <c r="BC6" s="13">
        <v>1144.0</v>
      </c>
      <c r="BD6" s="11" t="s">
        <v>1191</v>
      </c>
      <c r="BE6" s="11" t="s">
        <v>179</v>
      </c>
      <c r="BF6" s="18" t="str">
        <f>HYPERLINK("http://dx.doi.org/10.1109/TNSE.2020.2968505","http://dx.doi.org/10.1109/TNSE.2020.2968505")</f>
        <v>http://dx.doi.org/10.1109/TNSE.2020.2968505</v>
      </c>
      <c r="BG6" s="11" t="s">
        <v>1191</v>
      </c>
      <c r="BH6" s="11" t="s">
        <v>1191</v>
      </c>
      <c r="BI6" s="13">
        <v>12.0</v>
      </c>
      <c r="BJ6" s="11" t="s">
        <v>1306</v>
      </c>
      <c r="BK6" s="11" t="s">
        <v>1280</v>
      </c>
      <c r="BL6" s="11" t="s">
        <v>1307</v>
      </c>
      <c r="BM6" s="11" t="s">
        <v>1308</v>
      </c>
      <c r="BN6" s="11" t="s">
        <v>1191</v>
      </c>
      <c r="BO6" s="12" t="s">
        <v>1309</v>
      </c>
      <c r="BP6" s="11" t="s">
        <v>1191</v>
      </c>
      <c r="BQ6" s="11" t="s">
        <v>1191</v>
      </c>
      <c r="BR6" s="11" t="s">
        <v>1216</v>
      </c>
      <c r="BS6" s="11" t="s">
        <v>1310</v>
      </c>
      <c r="BT6" s="11" t="str">
        <f>HYPERLINK("https%3A%2F%2Fwww.webofscience.com%2Fwos%2Fwoscc%2Ffull-record%2FWOS:000680892400029","View Full Record in Web of Science")</f>
        <v>View Full Record in Web of Science</v>
      </c>
    </row>
    <row r="7">
      <c r="A7" s="11" t="s">
        <v>1189</v>
      </c>
      <c r="B7" s="12" t="s">
        <v>1311</v>
      </c>
      <c r="C7" s="11" t="s">
        <v>1191</v>
      </c>
      <c r="D7" s="11" t="s">
        <v>1191</v>
      </c>
      <c r="E7" s="11" t="s">
        <v>1191</v>
      </c>
      <c r="F7" s="12" t="s">
        <v>1312</v>
      </c>
      <c r="G7" s="11" t="s">
        <v>1191</v>
      </c>
      <c r="H7" s="11" t="s">
        <v>1191</v>
      </c>
      <c r="I7" s="11" t="s">
        <v>51</v>
      </c>
      <c r="J7" s="12" t="s">
        <v>1313</v>
      </c>
      <c r="K7" s="11" t="s">
        <v>1191</v>
      </c>
      <c r="L7" s="11" t="s">
        <v>1191</v>
      </c>
      <c r="M7" s="11" t="s">
        <v>1194</v>
      </c>
      <c r="N7" s="11" t="s">
        <v>556</v>
      </c>
      <c r="O7" s="11" t="s">
        <v>1191</v>
      </c>
      <c r="P7" s="11" t="s">
        <v>1191</v>
      </c>
      <c r="Q7" s="11" t="s">
        <v>1191</v>
      </c>
      <c r="R7" s="11" t="s">
        <v>1191</v>
      </c>
      <c r="S7" s="11" t="s">
        <v>1191</v>
      </c>
      <c r="T7" s="11" t="s">
        <v>1314</v>
      </c>
      <c r="U7" s="11" t="s">
        <v>1315</v>
      </c>
      <c r="V7" s="11" t="s">
        <v>1316</v>
      </c>
      <c r="W7" s="11" t="s">
        <v>1317</v>
      </c>
      <c r="X7" s="11" t="s">
        <v>1318</v>
      </c>
      <c r="Y7" s="11" t="s">
        <v>1319</v>
      </c>
      <c r="Z7" s="11" t="s">
        <v>1320</v>
      </c>
      <c r="AA7" s="11" t="s">
        <v>1321</v>
      </c>
      <c r="AB7" s="12" t="s">
        <v>1322</v>
      </c>
      <c r="AC7" s="11" t="s">
        <v>1191</v>
      </c>
      <c r="AD7" s="11" t="s">
        <v>1191</v>
      </c>
      <c r="AE7" s="11" t="s">
        <v>1191</v>
      </c>
      <c r="AF7" s="11" t="s">
        <v>1191</v>
      </c>
      <c r="AG7" s="13">
        <v>57.0</v>
      </c>
      <c r="AH7" s="13">
        <v>2.0</v>
      </c>
      <c r="AI7" s="13">
        <v>2.0</v>
      </c>
      <c r="AJ7" s="13">
        <v>1.0</v>
      </c>
      <c r="AK7" s="13">
        <v>8.0</v>
      </c>
      <c r="AL7" s="11" t="s">
        <v>1323</v>
      </c>
      <c r="AM7" s="11" t="s">
        <v>1324</v>
      </c>
      <c r="AN7" s="11" t="s">
        <v>1325</v>
      </c>
      <c r="AO7" s="11" t="s">
        <v>1326</v>
      </c>
      <c r="AP7" s="12" t="s">
        <v>1327</v>
      </c>
      <c r="AQ7" s="11" t="s">
        <v>1191</v>
      </c>
      <c r="AR7" s="11" t="s">
        <v>1328</v>
      </c>
      <c r="AS7" s="11" t="s">
        <v>1329</v>
      </c>
      <c r="AT7" s="11" t="s">
        <v>1330</v>
      </c>
      <c r="AU7" s="13">
        <v>2023.0</v>
      </c>
      <c r="AV7" s="13">
        <v>82.0</v>
      </c>
      <c r="AW7" s="13">
        <v>23.0</v>
      </c>
      <c r="AX7" s="11" t="s">
        <v>1191</v>
      </c>
      <c r="AY7" s="11" t="s">
        <v>1191</v>
      </c>
      <c r="AZ7" s="11" t="s">
        <v>1191</v>
      </c>
      <c r="BA7" s="11" t="s">
        <v>1191</v>
      </c>
      <c r="BB7" s="13">
        <v>36379.0</v>
      </c>
      <c r="BC7" s="13">
        <v>36393.0</v>
      </c>
      <c r="BD7" s="11" t="s">
        <v>1191</v>
      </c>
      <c r="BE7" s="11" t="s">
        <v>553</v>
      </c>
      <c r="BF7" s="18" t="str">
        <f>HYPERLINK("http://dx.doi.org/10.1007/s11042-023-15042-4","http://dx.doi.org/10.1007/s11042-023-15042-4")</f>
        <v>http://dx.doi.org/10.1007/s11042-023-15042-4</v>
      </c>
      <c r="BG7" s="11" t="s">
        <v>1191</v>
      </c>
      <c r="BH7" s="11" t="s">
        <v>1331</v>
      </c>
      <c r="BI7" s="13">
        <v>15.0</v>
      </c>
      <c r="BJ7" s="11" t="s">
        <v>1332</v>
      </c>
      <c r="BK7" s="11" t="s">
        <v>1280</v>
      </c>
      <c r="BL7" s="11" t="s">
        <v>1238</v>
      </c>
      <c r="BM7" s="11" t="s">
        <v>1333</v>
      </c>
      <c r="BN7" s="11" t="s">
        <v>1191</v>
      </c>
      <c r="BO7" s="11" t="s">
        <v>1191</v>
      </c>
      <c r="BP7" s="11" t="s">
        <v>1191</v>
      </c>
      <c r="BQ7" s="11" t="s">
        <v>1191</v>
      </c>
      <c r="BR7" s="11" t="s">
        <v>1216</v>
      </c>
      <c r="BS7" s="11" t="s">
        <v>1334</v>
      </c>
      <c r="BT7" s="11" t="str">
        <f>HYPERLINK("https%3A%2F%2Fwww.webofscience.com%2Fwos%2Fwoscc%2Ffull-record%2FWOS:000983783100001","View Full Record in Web of Science")</f>
        <v>View Full Record in Web of Science</v>
      </c>
    </row>
    <row r="8">
      <c r="A8" s="11" t="s">
        <v>1218</v>
      </c>
      <c r="B8" s="12" t="s">
        <v>1335</v>
      </c>
      <c r="C8" s="11" t="s">
        <v>1191</v>
      </c>
      <c r="D8" s="11" t="s">
        <v>1191</v>
      </c>
      <c r="E8" s="11" t="s">
        <v>1336</v>
      </c>
      <c r="F8" s="12" t="s">
        <v>1337</v>
      </c>
      <c r="G8" s="11" t="s">
        <v>1191</v>
      </c>
      <c r="H8" s="11" t="s">
        <v>1191</v>
      </c>
      <c r="I8" s="11" t="s">
        <v>1338</v>
      </c>
      <c r="J8" s="12" t="s">
        <v>1339</v>
      </c>
      <c r="K8" s="11" t="s">
        <v>1191</v>
      </c>
      <c r="L8" s="11" t="s">
        <v>1191</v>
      </c>
      <c r="M8" s="11" t="s">
        <v>1194</v>
      </c>
      <c r="N8" s="11" t="s">
        <v>1223</v>
      </c>
      <c r="O8" s="11" t="s">
        <v>1340</v>
      </c>
      <c r="P8" s="11" t="s">
        <v>1341</v>
      </c>
      <c r="Q8" s="12" t="s">
        <v>1342</v>
      </c>
      <c r="R8" s="11" t="s">
        <v>1191</v>
      </c>
      <c r="S8" s="11" t="s">
        <v>1343</v>
      </c>
      <c r="T8" s="12" t="s">
        <v>1344</v>
      </c>
      <c r="U8" s="11" t="s">
        <v>1191</v>
      </c>
      <c r="V8" s="11" t="s">
        <v>1345</v>
      </c>
      <c r="W8" s="11" t="s">
        <v>1346</v>
      </c>
      <c r="X8" s="11" t="s">
        <v>1347</v>
      </c>
      <c r="Y8" s="11" t="s">
        <v>1348</v>
      </c>
      <c r="Z8" s="11" t="s">
        <v>1349</v>
      </c>
      <c r="AA8" s="11" t="s">
        <v>1350</v>
      </c>
      <c r="AB8" s="12" t="s">
        <v>1351</v>
      </c>
      <c r="AC8" s="11" t="s">
        <v>1191</v>
      </c>
      <c r="AD8" s="11" t="s">
        <v>1191</v>
      </c>
      <c r="AE8" s="11" t="s">
        <v>1191</v>
      </c>
      <c r="AF8" s="11" t="s">
        <v>1191</v>
      </c>
      <c r="AG8" s="13">
        <v>24.0</v>
      </c>
      <c r="AH8" s="13">
        <v>15.0</v>
      </c>
      <c r="AI8" s="13">
        <v>18.0</v>
      </c>
      <c r="AJ8" s="13">
        <v>2.0</v>
      </c>
      <c r="AK8" s="13">
        <v>16.0</v>
      </c>
      <c r="AL8" s="11" t="s">
        <v>1352</v>
      </c>
      <c r="AM8" s="11" t="s">
        <v>1233</v>
      </c>
      <c r="AN8" s="12" t="s">
        <v>1353</v>
      </c>
      <c r="AO8" s="11" t="s">
        <v>1191</v>
      </c>
      <c r="AP8" s="11" t="s">
        <v>1191</v>
      </c>
      <c r="AQ8" s="12" t="s">
        <v>1354</v>
      </c>
      <c r="AR8" s="11" t="s">
        <v>1191</v>
      </c>
      <c r="AS8" s="11" t="s">
        <v>1191</v>
      </c>
      <c r="AT8" s="11" t="s">
        <v>1191</v>
      </c>
      <c r="AU8" s="13">
        <v>2021.0</v>
      </c>
      <c r="AV8" s="11" t="s">
        <v>1191</v>
      </c>
      <c r="AW8" s="11" t="s">
        <v>1191</v>
      </c>
      <c r="AX8" s="11" t="s">
        <v>1191</v>
      </c>
      <c r="AY8" s="11" t="s">
        <v>1191</v>
      </c>
      <c r="AZ8" s="11" t="s">
        <v>1191</v>
      </c>
      <c r="BA8" s="11" t="s">
        <v>1191</v>
      </c>
      <c r="BB8" s="13">
        <v>305.0</v>
      </c>
      <c r="BC8" s="13">
        <v>312.0</v>
      </c>
      <c r="BD8" s="11" t="s">
        <v>1191</v>
      </c>
      <c r="BE8" s="11" t="s">
        <v>903</v>
      </c>
      <c r="BF8" s="18" t="str">
        <f>HYPERLINK("http://dx.doi.org/10.1145/3463274.3463348","http://dx.doi.org/10.1145/3463274.3463348")</f>
        <v>http://dx.doi.org/10.1145/3463274.3463348</v>
      </c>
      <c r="BG8" s="11" t="s">
        <v>1191</v>
      </c>
      <c r="BH8" s="11" t="s">
        <v>1191</v>
      </c>
      <c r="BI8" s="13">
        <v>8.0</v>
      </c>
      <c r="BJ8" s="11" t="s">
        <v>1355</v>
      </c>
      <c r="BK8" s="11" t="s">
        <v>1237</v>
      </c>
      <c r="BL8" s="11" t="s">
        <v>1213</v>
      </c>
      <c r="BM8" s="11" t="s">
        <v>1356</v>
      </c>
      <c r="BN8" s="11" t="s">
        <v>1191</v>
      </c>
      <c r="BO8" s="12" t="s">
        <v>1357</v>
      </c>
      <c r="BP8" s="11" t="s">
        <v>1191</v>
      </c>
      <c r="BQ8" s="11" t="s">
        <v>1191</v>
      </c>
      <c r="BR8" s="11" t="s">
        <v>1216</v>
      </c>
      <c r="BS8" s="11" t="s">
        <v>1358</v>
      </c>
      <c r="BT8" s="11" t="str">
        <f>HYPERLINK("https%3A%2F%2Fwww.webofscience.com%2Fwos%2Fwoscc%2Ffull-record%2FWOS:000744470000036","View Full Record in Web of Science")</f>
        <v>View Full Record in Web of Science</v>
      </c>
    </row>
    <row r="9">
      <c r="A9" s="11" t="s">
        <v>1189</v>
      </c>
      <c r="B9" s="12" t="s">
        <v>1359</v>
      </c>
      <c r="C9" s="11" t="s">
        <v>1191</v>
      </c>
      <c r="D9" s="11" t="s">
        <v>1191</v>
      </c>
      <c r="E9" s="11" t="s">
        <v>1191</v>
      </c>
      <c r="F9" s="12" t="s">
        <v>1360</v>
      </c>
      <c r="G9" s="11" t="s">
        <v>1191</v>
      </c>
      <c r="H9" s="11" t="s">
        <v>1191</v>
      </c>
      <c r="I9" s="11" t="s">
        <v>53</v>
      </c>
      <c r="J9" s="12" t="s">
        <v>1361</v>
      </c>
      <c r="K9" s="11" t="s">
        <v>1191</v>
      </c>
      <c r="L9" s="11" t="s">
        <v>1191</v>
      </c>
      <c r="M9" s="11" t="s">
        <v>1194</v>
      </c>
      <c r="N9" s="11" t="s">
        <v>556</v>
      </c>
      <c r="O9" s="11" t="s">
        <v>1191</v>
      </c>
      <c r="P9" s="11" t="s">
        <v>1191</v>
      </c>
      <c r="Q9" s="11" t="s">
        <v>1191</v>
      </c>
      <c r="R9" s="11" t="s">
        <v>1191</v>
      </c>
      <c r="S9" s="11" t="s">
        <v>1191</v>
      </c>
      <c r="T9" s="11" t="s">
        <v>1362</v>
      </c>
      <c r="U9" s="11" t="s">
        <v>1363</v>
      </c>
      <c r="V9" s="11" t="s">
        <v>1364</v>
      </c>
      <c r="W9" s="11" t="s">
        <v>1365</v>
      </c>
      <c r="X9" s="11" t="s">
        <v>1366</v>
      </c>
      <c r="Y9" s="12" t="s">
        <v>1367</v>
      </c>
      <c r="Z9" s="11" t="s">
        <v>1191</v>
      </c>
      <c r="AA9" s="12" t="s">
        <v>1368</v>
      </c>
      <c r="AB9" s="11" t="s">
        <v>1191</v>
      </c>
      <c r="AC9" s="11" t="s">
        <v>1369</v>
      </c>
      <c r="AD9" s="11" t="s">
        <v>1370</v>
      </c>
      <c r="AE9" s="12" t="s">
        <v>1371</v>
      </c>
      <c r="AF9" s="11" t="s">
        <v>1191</v>
      </c>
      <c r="AG9" s="13">
        <v>30.0</v>
      </c>
      <c r="AH9" s="13">
        <v>0.0</v>
      </c>
      <c r="AI9" s="13">
        <v>0.0</v>
      </c>
      <c r="AJ9" s="13">
        <v>1.0</v>
      </c>
      <c r="AK9" s="13">
        <v>5.0</v>
      </c>
      <c r="AL9" s="11" t="s">
        <v>1372</v>
      </c>
      <c r="AM9" s="11" t="s">
        <v>1373</v>
      </c>
      <c r="AN9" s="11" t="s">
        <v>1374</v>
      </c>
      <c r="AO9" s="11" t="s">
        <v>1375</v>
      </c>
      <c r="AP9" s="12" t="s">
        <v>1376</v>
      </c>
      <c r="AQ9" s="11" t="s">
        <v>1191</v>
      </c>
      <c r="AR9" s="11" t="s">
        <v>1377</v>
      </c>
      <c r="AS9" s="11" t="s">
        <v>1378</v>
      </c>
      <c r="AT9" s="11" t="s">
        <v>1305</v>
      </c>
      <c r="AU9" s="13">
        <v>2023.0</v>
      </c>
      <c r="AV9" s="13">
        <v>19.0</v>
      </c>
      <c r="AW9" s="13">
        <v>2.0</v>
      </c>
      <c r="AX9" s="11" t="s">
        <v>1191</v>
      </c>
      <c r="AY9" s="11" t="s">
        <v>1191</v>
      </c>
      <c r="AZ9" s="11" t="s">
        <v>1191</v>
      </c>
      <c r="BA9" s="11" t="s">
        <v>1191</v>
      </c>
      <c r="BB9" s="11" t="s">
        <v>1191</v>
      </c>
      <c r="BC9" s="11" t="s">
        <v>1191</v>
      </c>
      <c r="BD9" s="13">
        <v>320473.0</v>
      </c>
      <c r="BE9" s="11" t="s">
        <v>580</v>
      </c>
      <c r="BF9" s="18" t="str">
        <f>HYPERLINK("http://dx.doi.org/10.4018/IJDWM.320473","http://dx.doi.org/10.4018/IJDWM.320473")</f>
        <v>http://dx.doi.org/10.4018/IJDWM.320473</v>
      </c>
      <c r="BG9" s="11" t="s">
        <v>1191</v>
      </c>
      <c r="BH9" s="11" t="s">
        <v>1191</v>
      </c>
      <c r="BI9" s="13">
        <v>23.0</v>
      </c>
      <c r="BJ9" s="11" t="s">
        <v>1355</v>
      </c>
      <c r="BK9" s="11" t="s">
        <v>1280</v>
      </c>
      <c r="BL9" s="11" t="s">
        <v>1213</v>
      </c>
      <c r="BM9" s="11" t="s">
        <v>1379</v>
      </c>
      <c r="BN9" s="11" t="s">
        <v>1191</v>
      </c>
      <c r="BO9" s="11" t="s">
        <v>1283</v>
      </c>
      <c r="BP9" s="11" t="s">
        <v>1191</v>
      </c>
      <c r="BQ9" s="11" t="s">
        <v>1191</v>
      </c>
      <c r="BR9" s="11" t="s">
        <v>1216</v>
      </c>
      <c r="BS9" s="11" t="s">
        <v>1380</v>
      </c>
      <c r="BT9" s="11" t="str">
        <f>HYPERLINK("https%3A%2F%2Fwww.webofscience.com%2Fwos%2Fwoscc%2Ffull-record%2FWOS:001044312200001","View Full Record in Web of Science")</f>
        <v>View Full Record in Web of Science</v>
      </c>
    </row>
    <row r="10">
      <c r="A10" s="11" t="s">
        <v>1218</v>
      </c>
      <c r="B10" s="12" t="s">
        <v>1381</v>
      </c>
      <c r="C10" s="11" t="s">
        <v>1191</v>
      </c>
      <c r="D10" s="12" t="s">
        <v>1382</v>
      </c>
      <c r="E10" s="11" t="s">
        <v>1191</v>
      </c>
      <c r="F10" s="12" t="s">
        <v>1383</v>
      </c>
      <c r="G10" s="11" t="s">
        <v>1191</v>
      </c>
      <c r="H10" s="11" t="s">
        <v>1191</v>
      </c>
      <c r="I10" s="11" t="s">
        <v>71</v>
      </c>
      <c r="J10" s="11" t="s">
        <v>1384</v>
      </c>
      <c r="K10" s="12" t="s">
        <v>1385</v>
      </c>
      <c r="L10" s="11" t="s">
        <v>1191</v>
      </c>
      <c r="M10" s="11" t="s">
        <v>1194</v>
      </c>
      <c r="N10" s="11" t="s">
        <v>1223</v>
      </c>
      <c r="O10" s="11" t="s">
        <v>1386</v>
      </c>
      <c r="P10" s="11" t="s">
        <v>1387</v>
      </c>
      <c r="Q10" s="12" t="s">
        <v>1388</v>
      </c>
      <c r="R10" s="11" t="s">
        <v>1191</v>
      </c>
      <c r="S10" s="11" t="s">
        <v>1191</v>
      </c>
      <c r="T10" s="11" t="s">
        <v>1389</v>
      </c>
      <c r="U10" s="11" t="s">
        <v>1390</v>
      </c>
      <c r="V10" s="11" t="s">
        <v>1391</v>
      </c>
      <c r="W10" s="11" t="s">
        <v>1392</v>
      </c>
      <c r="X10" s="11" t="s">
        <v>1393</v>
      </c>
      <c r="Y10" s="11" t="s">
        <v>1394</v>
      </c>
      <c r="Z10" s="11" t="s">
        <v>1395</v>
      </c>
      <c r="AA10" s="11" t="s">
        <v>1396</v>
      </c>
      <c r="AB10" s="11" t="s">
        <v>1397</v>
      </c>
      <c r="AC10" s="11" t="s">
        <v>1398</v>
      </c>
      <c r="AD10" s="11" t="s">
        <v>1399</v>
      </c>
      <c r="AE10" s="12" t="s">
        <v>1400</v>
      </c>
      <c r="AF10" s="11" t="s">
        <v>1191</v>
      </c>
      <c r="AG10" s="13">
        <v>26.0</v>
      </c>
      <c r="AH10" s="13">
        <v>7.0</v>
      </c>
      <c r="AI10" s="13">
        <v>8.0</v>
      </c>
      <c r="AJ10" s="13">
        <v>2.0</v>
      </c>
      <c r="AK10" s="13">
        <v>19.0</v>
      </c>
      <c r="AL10" s="11" t="s">
        <v>1401</v>
      </c>
      <c r="AM10" s="11" t="s">
        <v>1402</v>
      </c>
      <c r="AN10" s="11" t="s">
        <v>1403</v>
      </c>
      <c r="AO10" s="11" t="s">
        <v>1404</v>
      </c>
      <c r="AP10" s="11" t="s">
        <v>1405</v>
      </c>
      <c r="AQ10" s="11" t="s">
        <v>1406</v>
      </c>
      <c r="AR10" s="12" t="s">
        <v>1407</v>
      </c>
      <c r="AS10" s="11" t="s">
        <v>1191</v>
      </c>
      <c r="AT10" s="11" t="s">
        <v>1191</v>
      </c>
      <c r="AU10" s="13">
        <v>2019.0</v>
      </c>
      <c r="AV10" s="13">
        <v>11928.0</v>
      </c>
      <c r="AW10" s="11" t="s">
        <v>1191</v>
      </c>
      <c r="AX10" s="11" t="s">
        <v>1191</v>
      </c>
      <c r="AY10" s="11" t="s">
        <v>1191</v>
      </c>
      <c r="AZ10" s="11" t="s">
        <v>1191</v>
      </c>
      <c r="BA10" s="11" t="s">
        <v>1191</v>
      </c>
      <c r="BB10" s="13">
        <v>433.0</v>
      </c>
      <c r="BC10" s="13">
        <v>442.0</v>
      </c>
      <c r="BD10" s="11" t="s">
        <v>1191</v>
      </c>
      <c r="BE10" s="11" t="s">
        <v>818</v>
      </c>
      <c r="BF10" s="18" t="str">
        <f>HYPERLINK("http://dx.doi.org/10.1007/978-3-030-36938-5_26","http://dx.doi.org/10.1007/978-3-030-36938-5_26")</f>
        <v>http://dx.doi.org/10.1007/978-3-030-36938-5_26</v>
      </c>
      <c r="BG10" s="11" t="s">
        <v>1191</v>
      </c>
      <c r="BH10" s="11" t="s">
        <v>1191</v>
      </c>
      <c r="BI10" s="13">
        <v>10.0</v>
      </c>
      <c r="BJ10" s="11" t="s">
        <v>1408</v>
      </c>
      <c r="BK10" s="11" t="s">
        <v>1237</v>
      </c>
      <c r="BL10" s="11" t="s">
        <v>1409</v>
      </c>
      <c r="BM10" s="11" t="s">
        <v>1410</v>
      </c>
      <c r="BN10" s="11" t="s">
        <v>1191</v>
      </c>
      <c r="BO10" s="11" t="s">
        <v>1191</v>
      </c>
      <c r="BP10" s="11" t="s">
        <v>1191</v>
      </c>
      <c r="BQ10" s="11" t="s">
        <v>1191</v>
      </c>
      <c r="BR10" s="11" t="s">
        <v>1216</v>
      </c>
      <c r="BS10" s="11" t="s">
        <v>1411</v>
      </c>
      <c r="BT10" s="11" t="str">
        <f>HYPERLINK("https%3A%2F%2Fwww.webofscience.com%2Fwos%2Fwoscc%2Ffull-record%2FWOS:000724601900026","View Full Record in Web of Science")</f>
        <v>View Full Record in Web of Science</v>
      </c>
    </row>
    <row r="11">
      <c r="A11" s="11" t="s">
        <v>1218</v>
      </c>
      <c r="B11" s="12" t="s">
        <v>1412</v>
      </c>
      <c r="C11" s="11" t="s">
        <v>1191</v>
      </c>
      <c r="D11" s="12" t="s">
        <v>1413</v>
      </c>
      <c r="E11" s="11" t="s">
        <v>1191</v>
      </c>
      <c r="F11" s="12" t="s">
        <v>1414</v>
      </c>
      <c r="G11" s="11" t="s">
        <v>1191</v>
      </c>
      <c r="H11" s="11" t="s">
        <v>1191</v>
      </c>
      <c r="I11" s="11" t="s">
        <v>11</v>
      </c>
      <c r="J11" s="12" t="s">
        <v>1415</v>
      </c>
      <c r="K11" s="11" t="s">
        <v>1191</v>
      </c>
      <c r="L11" s="11" t="s">
        <v>1191</v>
      </c>
      <c r="M11" s="11" t="s">
        <v>1194</v>
      </c>
      <c r="N11" s="11" t="s">
        <v>1223</v>
      </c>
      <c r="O11" s="11" t="s">
        <v>1416</v>
      </c>
      <c r="P11" s="11" t="s">
        <v>1417</v>
      </c>
      <c r="Q11" s="11" t="s">
        <v>1418</v>
      </c>
      <c r="R11" s="12" t="s">
        <v>1419</v>
      </c>
      <c r="S11" s="11" t="s">
        <v>1191</v>
      </c>
      <c r="T11" s="12" t="s">
        <v>1420</v>
      </c>
      <c r="U11" s="11" t="s">
        <v>1191</v>
      </c>
      <c r="V11" s="11" t="s">
        <v>167</v>
      </c>
      <c r="W11" s="11" t="s">
        <v>1421</v>
      </c>
      <c r="X11" s="11" t="s">
        <v>1422</v>
      </c>
      <c r="Y11" s="11" t="s">
        <v>1423</v>
      </c>
      <c r="Z11" s="11" t="s">
        <v>1424</v>
      </c>
      <c r="AA11" s="11" t="s">
        <v>1425</v>
      </c>
      <c r="AB11" s="11" t="s">
        <v>1426</v>
      </c>
      <c r="AC11" s="11" t="s">
        <v>1427</v>
      </c>
      <c r="AD11" s="11" t="s">
        <v>1428</v>
      </c>
      <c r="AE11" s="12" t="s">
        <v>1429</v>
      </c>
      <c r="AF11" s="11" t="s">
        <v>1191</v>
      </c>
      <c r="AG11" s="13">
        <v>28.0</v>
      </c>
      <c r="AH11" s="13">
        <v>2.0</v>
      </c>
      <c r="AI11" s="13">
        <v>3.0</v>
      </c>
      <c r="AJ11" s="13">
        <v>2.0</v>
      </c>
      <c r="AK11" s="13">
        <v>13.0</v>
      </c>
      <c r="AL11" s="11" t="s">
        <v>151</v>
      </c>
      <c r="AM11" s="11" t="s">
        <v>1233</v>
      </c>
      <c r="AN11" s="12" t="s">
        <v>1234</v>
      </c>
      <c r="AO11" s="11" t="s">
        <v>1191</v>
      </c>
      <c r="AP11" s="11" t="s">
        <v>1191</v>
      </c>
      <c r="AQ11" s="12" t="s">
        <v>169</v>
      </c>
      <c r="AR11" s="11" t="s">
        <v>1191</v>
      </c>
      <c r="AS11" s="11" t="s">
        <v>1191</v>
      </c>
      <c r="AT11" s="11" t="s">
        <v>1191</v>
      </c>
      <c r="AU11" s="13">
        <v>2022.0</v>
      </c>
      <c r="AV11" s="11" t="s">
        <v>1191</v>
      </c>
      <c r="AW11" s="11" t="s">
        <v>1191</v>
      </c>
      <c r="AX11" s="11" t="s">
        <v>1191</v>
      </c>
      <c r="AY11" s="11" t="s">
        <v>1191</v>
      </c>
      <c r="AZ11" s="11" t="s">
        <v>1191</v>
      </c>
      <c r="BA11" s="11" t="s">
        <v>1191</v>
      </c>
      <c r="BB11" s="13">
        <v>1742.0</v>
      </c>
      <c r="BC11" s="13">
        <v>1749.0</v>
      </c>
      <c r="BD11" s="11" t="s">
        <v>1191</v>
      </c>
      <c r="BE11" s="11" t="s">
        <v>170</v>
      </c>
      <c r="BF11" s="18" t="str">
        <f>HYPERLINK("http://dx.doi.org/10.1109/COMPSAC54236.2022.00277","http://dx.doi.org/10.1109/COMPSAC54236.2022.00277")</f>
        <v>http://dx.doi.org/10.1109/COMPSAC54236.2022.00277</v>
      </c>
      <c r="BG11" s="11" t="s">
        <v>1191</v>
      </c>
      <c r="BH11" s="11" t="s">
        <v>1191</v>
      </c>
      <c r="BI11" s="13">
        <v>8.0</v>
      </c>
      <c r="BJ11" s="11" t="s">
        <v>1430</v>
      </c>
      <c r="BK11" s="11" t="s">
        <v>1237</v>
      </c>
      <c r="BL11" s="11" t="s">
        <v>1213</v>
      </c>
      <c r="BM11" s="11" t="s">
        <v>1431</v>
      </c>
      <c r="BN11" s="11" t="s">
        <v>1191</v>
      </c>
      <c r="BO11" s="11" t="s">
        <v>1191</v>
      </c>
      <c r="BP11" s="11" t="s">
        <v>1191</v>
      </c>
      <c r="BQ11" s="11" t="s">
        <v>1191</v>
      </c>
      <c r="BR11" s="11" t="s">
        <v>1216</v>
      </c>
      <c r="BS11" s="11" t="s">
        <v>1432</v>
      </c>
      <c r="BT11" s="11" t="str">
        <f>HYPERLINK("https%3A%2F%2Fwww.webofscience.com%2Fwos%2Fwoscc%2Ffull-record%2FWOS:000855983300269","View Full Record in Web of Science")</f>
        <v>View Full Record in Web of Science</v>
      </c>
    </row>
    <row r="12">
      <c r="A12" s="11" t="s">
        <v>1218</v>
      </c>
      <c r="B12" s="12" t="s">
        <v>1433</v>
      </c>
      <c r="C12" s="11" t="s">
        <v>1191</v>
      </c>
      <c r="D12" s="11" t="s">
        <v>1191</v>
      </c>
      <c r="E12" s="11" t="s">
        <v>1434</v>
      </c>
      <c r="F12" s="12" t="s">
        <v>1435</v>
      </c>
      <c r="G12" s="11" t="s">
        <v>1191</v>
      </c>
      <c r="H12" s="11" t="s">
        <v>1191</v>
      </c>
      <c r="I12" s="11" t="s">
        <v>20</v>
      </c>
      <c r="J12" s="12" t="s">
        <v>1436</v>
      </c>
      <c r="K12" s="11" t="s">
        <v>1191</v>
      </c>
      <c r="L12" s="11" t="s">
        <v>1191</v>
      </c>
      <c r="M12" s="11" t="s">
        <v>1194</v>
      </c>
      <c r="N12" s="11" t="s">
        <v>1223</v>
      </c>
      <c r="O12" s="11" t="s">
        <v>1437</v>
      </c>
      <c r="P12" s="11" t="s">
        <v>1438</v>
      </c>
      <c r="Q12" s="11" t="s">
        <v>1439</v>
      </c>
      <c r="R12" s="12" t="s">
        <v>1440</v>
      </c>
      <c r="S12" s="11" t="s">
        <v>1191</v>
      </c>
      <c r="T12" s="12" t="s">
        <v>1441</v>
      </c>
      <c r="U12" s="11" t="s">
        <v>1191</v>
      </c>
      <c r="V12" s="11" t="s">
        <v>247</v>
      </c>
      <c r="W12" s="11" t="s">
        <v>1442</v>
      </c>
      <c r="X12" s="11" t="s">
        <v>1443</v>
      </c>
      <c r="Y12" s="11" t="s">
        <v>1444</v>
      </c>
      <c r="Z12" s="11" t="s">
        <v>1445</v>
      </c>
      <c r="AA12" s="11" t="s">
        <v>1446</v>
      </c>
      <c r="AB12" s="12" t="s">
        <v>1447</v>
      </c>
      <c r="AC12" s="11" t="s">
        <v>1191</v>
      </c>
      <c r="AD12" s="11" t="s">
        <v>1191</v>
      </c>
      <c r="AE12" s="11" t="s">
        <v>1191</v>
      </c>
      <c r="AF12" s="11" t="s">
        <v>1191</v>
      </c>
      <c r="AG12" s="13">
        <v>26.0</v>
      </c>
      <c r="AH12" s="13">
        <v>6.0</v>
      </c>
      <c r="AI12" s="13">
        <v>6.0</v>
      </c>
      <c r="AJ12" s="13">
        <v>0.0</v>
      </c>
      <c r="AK12" s="13">
        <v>9.0</v>
      </c>
      <c r="AL12" s="11" t="s">
        <v>1300</v>
      </c>
      <c r="AM12" s="11" t="s">
        <v>1301</v>
      </c>
      <c r="AN12" s="12" t="s">
        <v>1448</v>
      </c>
      <c r="AO12" s="11" t="s">
        <v>1191</v>
      </c>
      <c r="AP12" s="11" t="s">
        <v>1191</v>
      </c>
      <c r="AQ12" s="12" t="s">
        <v>248</v>
      </c>
      <c r="AR12" s="11" t="s">
        <v>1191</v>
      </c>
      <c r="AS12" s="11" t="s">
        <v>1191</v>
      </c>
      <c r="AT12" s="11" t="s">
        <v>1191</v>
      </c>
      <c r="AU12" s="13">
        <v>2022.0</v>
      </c>
      <c r="AV12" s="11" t="s">
        <v>1191</v>
      </c>
      <c r="AW12" s="11" t="s">
        <v>1191</v>
      </c>
      <c r="AX12" s="11" t="s">
        <v>1191</v>
      </c>
      <c r="AY12" s="11" t="s">
        <v>1191</v>
      </c>
      <c r="AZ12" s="11" t="s">
        <v>1191</v>
      </c>
      <c r="BA12" s="11" t="s">
        <v>1191</v>
      </c>
      <c r="BB12" s="13">
        <v>37.0</v>
      </c>
      <c r="BC12" s="13">
        <v>44.0</v>
      </c>
      <c r="BD12" s="11" t="s">
        <v>1191</v>
      </c>
      <c r="BE12" s="11" t="s">
        <v>249</v>
      </c>
      <c r="BF12" s="18" t="str">
        <f>HYPERLINK("http://dx.doi.org/10.1109/Blockchain55522.2022.00016","http://dx.doi.org/10.1109/Blockchain55522.2022.00016")</f>
        <v>http://dx.doi.org/10.1109/Blockchain55522.2022.00016</v>
      </c>
      <c r="BG12" s="11" t="s">
        <v>1191</v>
      </c>
      <c r="BH12" s="11" t="s">
        <v>1191</v>
      </c>
      <c r="BI12" s="13">
        <v>8.0</v>
      </c>
      <c r="BJ12" s="11" t="s">
        <v>1449</v>
      </c>
      <c r="BK12" s="11" t="s">
        <v>1237</v>
      </c>
      <c r="BL12" s="11" t="s">
        <v>1213</v>
      </c>
      <c r="BM12" s="11" t="s">
        <v>1450</v>
      </c>
      <c r="BN12" s="11" t="s">
        <v>1191</v>
      </c>
      <c r="BO12" s="11" t="s">
        <v>1191</v>
      </c>
      <c r="BP12" s="11" t="s">
        <v>1191</v>
      </c>
      <c r="BQ12" s="11" t="s">
        <v>1191</v>
      </c>
      <c r="BR12" s="11" t="s">
        <v>1216</v>
      </c>
      <c r="BS12" s="11" t="s">
        <v>1451</v>
      </c>
      <c r="BT12" s="11" t="str">
        <f>HYPERLINK("https%3A%2F%2Fwww.webofscience.com%2Fwos%2Fwoscc%2Ffull-record%2FWOS:000865770500005","View Full Record in Web of Science")</f>
        <v>View Full Record in Web of Science</v>
      </c>
    </row>
    <row r="13">
      <c r="A13" s="11" t="s">
        <v>1189</v>
      </c>
      <c r="B13" s="12" t="s">
        <v>1452</v>
      </c>
      <c r="C13" s="11" t="s">
        <v>1191</v>
      </c>
      <c r="D13" s="11" t="s">
        <v>1191</v>
      </c>
      <c r="E13" s="11" t="s">
        <v>1191</v>
      </c>
      <c r="F13" s="12" t="s">
        <v>1453</v>
      </c>
      <c r="G13" s="11" t="s">
        <v>1191</v>
      </c>
      <c r="H13" s="11" t="s">
        <v>1191</v>
      </c>
      <c r="I13" s="11" t="s">
        <v>81</v>
      </c>
      <c r="J13" s="12" t="s">
        <v>1454</v>
      </c>
      <c r="K13" s="11" t="s">
        <v>1191</v>
      </c>
      <c r="L13" s="11" t="s">
        <v>1191</v>
      </c>
      <c r="M13" s="11" t="s">
        <v>1194</v>
      </c>
      <c r="N13" s="11" t="s">
        <v>556</v>
      </c>
      <c r="O13" s="11" t="s">
        <v>1191</v>
      </c>
      <c r="P13" s="11" t="s">
        <v>1191</v>
      </c>
      <c r="Q13" s="11" t="s">
        <v>1191</v>
      </c>
      <c r="R13" s="11" t="s">
        <v>1191</v>
      </c>
      <c r="S13" s="11" t="s">
        <v>1191</v>
      </c>
      <c r="T13" s="11" t="s">
        <v>1455</v>
      </c>
      <c r="U13" s="11" t="s">
        <v>1363</v>
      </c>
      <c r="V13" s="11" t="s">
        <v>1456</v>
      </c>
      <c r="W13" s="11" t="s">
        <v>1457</v>
      </c>
      <c r="X13" s="11" t="s">
        <v>1458</v>
      </c>
      <c r="Y13" s="11" t="s">
        <v>1459</v>
      </c>
      <c r="Z13" s="11" t="s">
        <v>1460</v>
      </c>
      <c r="AA13" s="11" t="s">
        <v>1461</v>
      </c>
      <c r="AB13" s="11" t="s">
        <v>1462</v>
      </c>
      <c r="AC13" s="11" t="s">
        <v>1463</v>
      </c>
      <c r="AD13" s="11" t="s">
        <v>1464</v>
      </c>
      <c r="AE13" s="12" t="s">
        <v>1465</v>
      </c>
      <c r="AF13" s="11" t="s">
        <v>1191</v>
      </c>
      <c r="AG13" s="13">
        <v>50.0</v>
      </c>
      <c r="AH13" s="13">
        <v>25.0</v>
      </c>
      <c r="AI13" s="13">
        <v>25.0</v>
      </c>
      <c r="AJ13" s="13">
        <v>12.0</v>
      </c>
      <c r="AK13" s="13">
        <v>63.0</v>
      </c>
      <c r="AL13" s="11" t="s">
        <v>1203</v>
      </c>
      <c r="AM13" s="11" t="s">
        <v>1204</v>
      </c>
      <c r="AN13" s="11" t="s">
        <v>1205</v>
      </c>
      <c r="AO13" s="11" t="s">
        <v>1466</v>
      </c>
      <c r="AP13" s="12" t="s">
        <v>1467</v>
      </c>
      <c r="AQ13" s="11" t="s">
        <v>1191</v>
      </c>
      <c r="AR13" s="11" t="s">
        <v>1468</v>
      </c>
      <c r="AS13" s="11" t="s">
        <v>1469</v>
      </c>
      <c r="AT13" s="11" t="s">
        <v>1470</v>
      </c>
      <c r="AU13" s="13">
        <v>2022.0</v>
      </c>
      <c r="AV13" s="13">
        <v>217.0</v>
      </c>
      <c r="AW13" s="11" t="s">
        <v>1191</v>
      </c>
      <c r="AX13" s="11" t="s">
        <v>1191</v>
      </c>
      <c r="AY13" s="11" t="s">
        <v>1191</v>
      </c>
      <c r="AZ13" s="11" t="s">
        <v>1191</v>
      </c>
      <c r="BA13" s="11" t="s">
        <v>1191</v>
      </c>
      <c r="BB13" s="11" t="s">
        <v>1191</v>
      </c>
      <c r="BC13" s="11" t="s">
        <v>1191</v>
      </c>
      <c r="BD13" s="13">
        <v>109289.0</v>
      </c>
      <c r="BE13" s="11" t="s">
        <v>955</v>
      </c>
      <c r="BF13" s="18" t="str">
        <f>HYPERLINK("http://dx.doi.org/10.1016/j.comnet.2022.109289","http://dx.doi.org/10.1016/j.comnet.2022.109289")</f>
        <v>http://dx.doi.org/10.1016/j.comnet.2022.109289</v>
      </c>
      <c r="BG13" s="11" t="s">
        <v>1191</v>
      </c>
      <c r="BH13" s="11" t="s">
        <v>1471</v>
      </c>
      <c r="BI13" s="13">
        <v>13.0</v>
      </c>
      <c r="BJ13" s="11" t="s">
        <v>1472</v>
      </c>
      <c r="BK13" s="11" t="s">
        <v>1280</v>
      </c>
      <c r="BL13" s="11" t="s">
        <v>1281</v>
      </c>
      <c r="BM13" s="11" t="s">
        <v>1473</v>
      </c>
      <c r="BN13" s="11" t="s">
        <v>1191</v>
      </c>
      <c r="BO13" s="11" t="s">
        <v>1191</v>
      </c>
      <c r="BP13" s="11" t="s">
        <v>1191</v>
      </c>
      <c r="BQ13" s="11" t="s">
        <v>1191</v>
      </c>
      <c r="BR13" s="11" t="s">
        <v>1216</v>
      </c>
      <c r="BS13" s="11" t="s">
        <v>1474</v>
      </c>
      <c r="BT13" s="11" t="str">
        <f>HYPERLINK("https%3A%2F%2Fwww.webofscience.com%2Fwos%2Fwoscc%2Ffull-record%2FWOS:000869792900010","View Full Record in Web of Science")</f>
        <v>View Full Record in Web of Science</v>
      </c>
    </row>
    <row r="14">
      <c r="A14" s="11" t="s">
        <v>1189</v>
      </c>
      <c r="B14" s="12" t="s">
        <v>1475</v>
      </c>
      <c r="C14" s="11" t="s">
        <v>1191</v>
      </c>
      <c r="D14" s="11" t="s">
        <v>1191</v>
      </c>
      <c r="E14" s="11" t="s">
        <v>1191</v>
      </c>
      <c r="F14" s="12" t="s">
        <v>1476</v>
      </c>
      <c r="G14" s="11" t="s">
        <v>1191</v>
      </c>
      <c r="H14" s="11" t="s">
        <v>1191</v>
      </c>
      <c r="I14" s="11" t="s">
        <v>8</v>
      </c>
      <c r="J14" s="12" t="s">
        <v>1268</v>
      </c>
      <c r="K14" s="11" t="s">
        <v>1191</v>
      </c>
      <c r="L14" s="11" t="s">
        <v>1191</v>
      </c>
      <c r="M14" s="11" t="s">
        <v>1194</v>
      </c>
      <c r="N14" s="11" t="s">
        <v>556</v>
      </c>
      <c r="O14" s="11" t="s">
        <v>1191</v>
      </c>
      <c r="P14" s="11" t="s">
        <v>1191</v>
      </c>
      <c r="Q14" s="11" t="s">
        <v>1191</v>
      </c>
      <c r="R14" s="11" t="s">
        <v>1191</v>
      </c>
      <c r="S14" s="11" t="s">
        <v>1191</v>
      </c>
      <c r="T14" s="12" t="s">
        <v>1477</v>
      </c>
      <c r="U14" s="11" t="s">
        <v>1191</v>
      </c>
      <c r="V14" s="11" t="s">
        <v>142</v>
      </c>
      <c r="W14" s="11" t="s">
        <v>1478</v>
      </c>
      <c r="X14" s="11" t="s">
        <v>1479</v>
      </c>
      <c r="Y14" s="11" t="s">
        <v>1480</v>
      </c>
      <c r="Z14" s="12" t="s">
        <v>1481</v>
      </c>
      <c r="AA14" s="11" t="s">
        <v>1191</v>
      </c>
      <c r="AB14" s="11" t="s">
        <v>1482</v>
      </c>
      <c r="AC14" s="11" t="s">
        <v>1483</v>
      </c>
      <c r="AD14" s="11" t="s">
        <v>1483</v>
      </c>
      <c r="AE14" s="12" t="s">
        <v>1484</v>
      </c>
      <c r="AF14" s="11" t="s">
        <v>1191</v>
      </c>
      <c r="AG14" s="13">
        <v>37.0</v>
      </c>
      <c r="AH14" s="13">
        <v>0.0</v>
      </c>
      <c r="AI14" s="13">
        <v>0.0</v>
      </c>
      <c r="AJ14" s="13">
        <v>7.0</v>
      </c>
      <c r="AK14" s="13">
        <v>7.0</v>
      </c>
      <c r="AL14" s="11" t="s">
        <v>1276</v>
      </c>
      <c r="AM14" s="11" t="s">
        <v>1277</v>
      </c>
      <c r="AN14" s="11" t="s">
        <v>1278</v>
      </c>
      <c r="AO14" s="12" t="s">
        <v>143</v>
      </c>
      <c r="AP14" s="11" t="s">
        <v>1191</v>
      </c>
      <c r="AQ14" s="11" t="s">
        <v>1191</v>
      </c>
      <c r="AR14" s="11" t="s">
        <v>1268</v>
      </c>
      <c r="AS14" s="12" t="s">
        <v>140</v>
      </c>
      <c r="AT14" s="11" t="s">
        <v>1191</v>
      </c>
      <c r="AU14" s="13">
        <v>2024.0</v>
      </c>
      <c r="AV14" s="13">
        <v>12.0</v>
      </c>
      <c r="AW14" s="11" t="s">
        <v>1191</v>
      </c>
      <c r="AX14" s="11" t="s">
        <v>1191</v>
      </c>
      <c r="AY14" s="11" t="s">
        <v>1191</v>
      </c>
      <c r="AZ14" s="11" t="s">
        <v>1191</v>
      </c>
      <c r="BA14" s="11" t="s">
        <v>1191</v>
      </c>
      <c r="BB14" s="13">
        <v>23549.0</v>
      </c>
      <c r="BC14" s="13">
        <v>23567.0</v>
      </c>
      <c r="BD14" s="11" t="s">
        <v>1191</v>
      </c>
      <c r="BE14" s="11" t="s">
        <v>144</v>
      </c>
      <c r="BF14" s="18" t="str">
        <f>HYPERLINK("http://dx.doi.org/10.1109/ACCESS.2024.3364351","http://dx.doi.org/10.1109/ACCESS.2024.3364351")</f>
        <v>http://dx.doi.org/10.1109/ACCESS.2024.3364351</v>
      </c>
      <c r="BG14" s="11" t="s">
        <v>1191</v>
      </c>
      <c r="BH14" s="11" t="s">
        <v>1191</v>
      </c>
      <c r="BI14" s="13">
        <v>19.0</v>
      </c>
      <c r="BJ14" s="11" t="s">
        <v>1279</v>
      </c>
      <c r="BK14" s="11" t="s">
        <v>1280</v>
      </c>
      <c r="BL14" s="11" t="s">
        <v>1281</v>
      </c>
      <c r="BM14" s="11" t="s">
        <v>1485</v>
      </c>
      <c r="BN14" s="11" t="s">
        <v>1191</v>
      </c>
      <c r="BO14" s="11" t="s">
        <v>1283</v>
      </c>
      <c r="BP14" s="11" t="s">
        <v>1191</v>
      </c>
      <c r="BQ14" s="11" t="s">
        <v>1191</v>
      </c>
      <c r="BR14" s="11" t="s">
        <v>1216</v>
      </c>
      <c r="BS14" s="11" t="s">
        <v>1486</v>
      </c>
      <c r="BT14" s="11" t="str">
        <f>HYPERLINK("https%3A%2F%2Fwww.webofscience.com%2Fwos%2Fwoscc%2Ffull-record%2FWOS:001163965500001","View Full Record in Web of Science")</f>
        <v>View Full Record in Web of Science</v>
      </c>
    </row>
    <row r="15">
      <c r="A15" s="11" t="s">
        <v>1218</v>
      </c>
      <c r="B15" s="12" t="s">
        <v>1487</v>
      </c>
      <c r="C15" s="11" t="s">
        <v>1191</v>
      </c>
      <c r="D15" s="11" t="s">
        <v>1191</v>
      </c>
      <c r="E15" s="11" t="s">
        <v>151</v>
      </c>
      <c r="F15" s="12" t="s">
        <v>1488</v>
      </c>
      <c r="G15" s="11" t="s">
        <v>1191</v>
      </c>
      <c r="H15" s="11" t="s">
        <v>1191</v>
      </c>
      <c r="I15" s="11" t="s">
        <v>23</v>
      </c>
      <c r="J15" s="11" t="s">
        <v>1489</v>
      </c>
      <c r="K15" s="12" t="s">
        <v>1490</v>
      </c>
      <c r="L15" s="11" t="s">
        <v>1191</v>
      </c>
      <c r="M15" s="11" t="s">
        <v>1194</v>
      </c>
      <c r="N15" s="11" t="s">
        <v>1223</v>
      </c>
      <c r="O15" s="11" t="s">
        <v>1491</v>
      </c>
      <c r="P15" s="11" t="s">
        <v>1492</v>
      </c>
      <c r="Q15" s="11" t="s">
        <v>1493</v>
      </c>
      <c r="R15" s="12" t="s">
        <v>1494</v>
      </c>
      <c r="S15" s="11" t="s">
        <v>1191</v>
      </c>
      <c r="T15" s="12" t="s">
        <v>1495</v>
      </c>
      <c r="U15" s="11" t="s">
        <v>1191</v>
      </c>
      <c r="V15" s="11" t="s">
        <v>1496</v>
      </c>
      <c r="W15" s="11" t="s">
        <v>1497</v>
      </c>
      <c r="X15" s="11" t="s">
        <v>1498</v>
      </c>
      <c r="Y15" s="11" t="s">
        <v>1499</v>
      </c>
      <c r="Z15" s="11" t="s">
        <v>1500</v>
      </c>
      <c r="AA15" s="11" t="s">
        <v>1501</v>
      </c>
      <c r="AB15" s="11" t="s">
        <v>1502</v>
      </c>
      <c r="AC15" s="11" t="s">
        <v>1503</v>
      </c>
      <c r="AD15" s="11" t="s">
        <v>1504</v>
      </c>
      <c r="AE15" s="12" t="s">
        <v>1505</v>
      </c>
      <c r="AF15" s="11" t="s">
        <v>1191</v>
      </c>
      <c r="AG15" s="13">
        <v>79.0</v>
      </c>
      <c r="AH15" s="13">
        <v>0.0</v>
      </c>
      <c r="AI15" s="13">
        <v>0.0</v>
      </c>
      <c r="AJ15" s="13">
        <v>3.0</v>
      </c>
      <c r="AK15" s="13">
        <v>7.0</v>
      </c>
      <c r="AL15" s="11" t="s">
        <v>1300</v>
      </c>
      <c r="AM15" s="11" t="s">
        <v>1301</v>
      </c>
      <c r="AN15" s="11" t="s">
        <v>1448</v>
      </c>
      <c r="AO15" s="12" t="s">
        <v>1506</v>
      </c>
      <c r="AP15" s="11" t="s">
        <v>1191</v>
      </c>
      <c r="AQ15" s="11" t="s">
        <v>267</v>
      </c>
      <c r="AR15" s="12" t="s">
        <v>1507</v>
      </c>
      <c r="AS15" s="11" t="s">
        <v>1191</v>
      </c>
      <c r="AT15" s="11" t="s">
        <v>1191</v>
      </c>
      <c r="AU15" s="13">
        <v>2023.0</v>
      </c>
      <c r="AV15" s="11" t="s">
        <v>1191</v>
      </c>
      <c r="AW15" s="11" t="s">
        <v>1191</v>
      </c>
      <c r="AX15" s="11" t="s">
        <v>1191</v>
      </c>
      <c r="AY15" s="11" t="s">
        <v>1191</v>
      </c>
      <c r="AZ15" s="11" t="s">
        <v>1191</v>
      </c>
      <c r="BA15" s="11" t="s">
        <v>1191</v>
      </c>
      <c r="BB15" s="13">
        <v>334.0</v>
      </c>
      <c r="BC15" s="13">
        <v>346.0</v>
      </c>
      <c r="BD15" s="11" t="s">
        <v>1191</v>
      </c>
      <c r="BE15" s="11" t="s">
        <v>268</v>
      </c>
      <c r="BF15" s="18" t="str">
        <f>HYPERLINK("http://dx.doi.org/10.1109/MSR59073.2023.00052","http://dx.doi.org/10.1109/MSR59073.2023.00052")</f>
        <v>http://dx.doi.org/10.1109/MSR59073.2023.00052</v>
      </c>
      <c r="BG15" s="11" t="s">
        <v>1191</v>
      </c>
      <c r="BH15" s="11" t="s">
        <v>1191</v>
      </c>
      <c r="BI15" s="13">
        <v>13.0</v>
      </c>
      <c r="BJ15" s="11" t="s">
        <v>1508</v>
      </c>
      <c r="BK15" s="11" t="s">
        <v>1237</v>
      </c>
      <c r="BL15" s="11" t="s">
        <v>1213</v>
      </c>
      <c r="BM15" s="11" t="s">
        <v>1509</v>
      </c>
      <c r="BN15" s="11" t="s">
        <v>1191</v>
      </c>
      <c r="BO15" s="12" t="s">
        <v>1510</v>
      </c>
      <c r="BP15" s="11" t="s">
        <v>1191</v>
      </c>
      <c r="BQ15" s="11" t="s">
        <v>1191</v>
      </c>
      <c r="BR15" s="11" t="s">
        <v>1216</v>
      </c>
      <c r="BS15" s="11" t="s">
        <v>1511</v>
      </c>
      <c r="BT15" s="11" t="str">
        <f>HYPERLINK("https%3A%2F%2Fwww.webofscience.com%2Fwos%2Fwoscc%2Ffull-record%2FWOS:001032697200038","View Full Record in Web of Science")</f>
        <v>View Full Record in Web of Science</v>
      </c>
    </row>
    <row r="16">
      <c r="A16" s="11" t="s">
        <v>1189</v>
      </c>
      <c r="B16" s="12" t="s">
        <v>1512</v>
      </c>
      <c r="C16" s="11" t="s">
        <v>1191</v>
      </c>
      <c r="D16" s="11" t="s">
        <v>1191</v>
      </c>
      <c r="E16" s="11" t="s">
        <v>1191</v>
      </c>
      <c r="F16" s="12" t="s">
        <v>1513</v>
      </c>
      <c r="G16" s="11" t="s">
        <v>1191</v>
      </c>
      <c r="H16" s="11" t="s">
        <v>1191</v>
      </c>
      <c r="I16" s="11" t="s">
        <v>75</v>
      </c>
      <c r="J16" s="12" t="s">
        <v>1514</v>
      </c>
      <c r="K16" s="11" t="s">
        <v>1191</v>
      </c>
      <c r="L16" s="11" t="s">
        <v>1191</v>
      </c>
      <c r="M16" s="11" t="s">
        <v>1194</v>
      </c>
      <c r="N16" s="12" t="s">
        <v>1515</v>
      </c>
      <c r="O16" s="11" t="s">
        <v>1191</v>
      </c>
      <c r="P16" s="11" t="s">
        <v>1191</v>
      </c>
      <c r="Q16" s="11" t="s">
        <v>1191</v>
      </c>
      <c r="R16" s="11" t="s">
        <v>1191</v>
      </c>
      <c r="S16" s="11" t="s">
        <v>1191</v>
      </c>
      <c r="T16" s="12" t="s">
        <v>1516</v>
      </c>
      <c r="U16" s="11" t="s">
        <v>1191</v>
      </c>
      <c r="V16" s="11" t="s">
        <v>1517</v>
      </c>
      <c r="W16" s="11" t="s">
        <v>1518</v>
      </c>
      <c r="X16" s="11" t="s">
        <v>1519</v>
      </c>
      <c r="Y16" s="11" t="s">
        <v>1520</v>
      </c>
      <c r="Z16" s="11" t="s">
        <v>1521</v>
      </c>
      <c r="AA16" s="11" t="s">
        <v>1522</v>
      </c>
      <c r="AB16" s="12" t="s">
        <v>1523</v>
      </c>
      <c r="AC16" s="11" t="s">
        <v>1191</v>
      </c>
      <c r="AD16" s="11" t="s">
        <v>1191</v>
      </c>
      <c r="AE16" s="11" t="s">
        <v>1191</v>
      </c>
      <c r="AF16" s="11" t="s">
        <v>1191</v>
      </c>
      <c r="AG16" s="13">
        <v>30.0</v>
      </c>
      <c r="AH16" s="13">
        <v>20.0</v>
      </c>
      <c r="AI16" s="13">
        <v>21.0</v>
      </c>
      <c r="AJ16" s="13">
        <v>1.0</v>
      </c>
      <c r="AK16" s="13">
        <v>55.0</v>
      </c>
      <c r="AL16" s="11" t="s">
        <v>1323</v>
      </c>
      <c r="AM16" s="11" t="s">
        <v>1324</v>
      </c>
      <c r="AN16" s="11" t="s">
        <v>1325</v>
      </c>
      <c r="AO16" s="11" t="s">
        <v>1524</v>
      </c>
      <c r="AP16" s="12" t="s">
        <v>1525</v>
      </c>
      <c r="AQ16" s="11" t="s">
        <v>1191</v>
      </c>
      <c r="AR16" s="11" t="s">
        <v>1526</v>
      </c>
      <c r="AS16" s="11" t="s">
        <v>1527</v>
      </c>
      <c r="AT16" s="11" t="s">
        <v>1528</v>
      </c>
      <c r="AU16" s="13">
        <v>2020.0</v>
      </c>
      <c r="AV16" s="11" t="s">
        <v>1191</v>
      </c>
      <c r="AW16" s="11" t="s">
        <v>1191</v>
      </c>
      <c r="AX16" s="11" t="s">
        <v>1191</v>
      </c>
      <c r="AY16" s="11" t="s">
        <v>1191</v>
      </c>
      <c r="AZ16" s="11" t="s">
        <v>1191</v>
      </c>
      <c r="BA16" s="11" t="s">
        <v>1191</v>
      </c>
      <c r="BB16" s="11" t="s">
        <v>1191</v>
      </c>
      <c r="BC16" s="11" t="s">
        <v>1191</v>
      </c>
      <c r="BD16" s="11" t="s">
        <v>1191</v>
      </c>
      <c r="BE16" s="11" t="s">
        <v>886</v>
      </c>
      <c r="BF16" s="18" t="str">
        <f>HYPERLINK("http://dx.doi.org/10.1007/s11276-020-02379-z","http://dx.doi.org/10.1007/s11276-020-02379-z")</f>
        <v>http://dx.doi.org/10.1007/s11276-020-02379-z</v>
      </c>
      <c r="BG16" s="11" t="s">
        <v>1191</v>
      </c>
      <c r="BH16" s="11" t="s">
        <v>1529</v>
      </c>
      <c r="BI16" s="13">
        <v>10.0</v>
      </c>
      <c r="BJ16" s="11" t="s">
        <v>1279</v>
      </c>
      <c r="BK16" s="11" t="s">
        <v>1280</v>
      </c>
      <c r="BL16" s="11" t="s">
        <v>1281</v>
      </c>
      <c r="BM16" s="11" t="s">
        <v>1530</v>
      </c>
      <c r="BN16" s="11" t="s">
        <v>1191</v>
      </c>
      <c r="BO16" s="11" t="s">
        <v>1191</v>
      </c>
      <c r="BP16" s="11" t="s">
        <v>1191</v>
      </c>
      <c r="BQ16" s="11" t="s">
        <v>1191</v>
      </c>
      <c r="BR16" s="11" t="s">
        <v>1216</v>
      </c>
      <c r="BS16" s="11" t="s">
        <v>1531</v>
      </c>
      <c r="BT16" s="11" t="str">
        <f>HYPERLINK("https%3A%2F%2Fwww.webofscience.com%2Fwos%2Fwoscc%2Ffull-record%2FWOS:000546538400002","View Full Record in Web of Science")</f>
        <v>View Full Record in Web of Science</v>
      </c>
    </row>
    <row r="17">
      <c r="A17" s="11" t="s">
        <v>1189</v>
      </c>
      <c r="B17" s="12" t="s">
        <v>1532</v>
      </c>
      <c r="C17" s="11" t="s">
        <v>1191</v>
      </c>
      <c r="D17" s="11" t="s">
        <v>1191</v>
      </c>
      <c r="E17" s="11" t="s">
        <v>1191</v>
      </c>
      <c r="F17" s="12" t="s">
        <v>1533</v>
      </c>
      <c r="G17" s="11" t="s">
        <v>1191</v>
      </c>
      <c r="H17" s="11" t="s">
        <v>1191</v>
      </c>
      <c r="I17" s="11" t="s">
        <v>52</v>
      </c>
      <c r="J17" s="12" t="s">
        <v>1534</v>
      </c>
      <c r="K17" s="11" t="s">
        <v>1191</v>
      </c>
      <c r="L17" s="11" t="s">
        <v>1191</v>
      </c>
      <c r="M17" s="11" t="s">
        <v>1194</v>
      </c>
      <c r="N17" s="11" t="s">
        <v>556</v>
      </c>
      <c r="O17" s="11" t="s">
        <v>1191</v>
      </c>
      <c r="P17" s="11" t="s">
        <v>1191</v>
      </c>
      <c r="Q17" s="11" t="s">
        <v>1191</v>
      </c>
      <c r="R17" s="11" t="s">
        <v>1191</v>
      </c>
      <c r="S17" s="11" t="s">
        <v>1191</v>
      </c>
      <c r="T17" s="12" t="s">
        <v>1535</v>
      </c>
      <c r="U17" s="11" t="s">
        <v>1191</v>
      </c>
      <c r="V17" s="11" t="s">
        <v>1536</v>
      </c>
      <c r="W17" s="11" t="s">
        <v>1537</v>
      </c>
      <c r="X17" s="11" t="s">
        <v>1538</v>
      </c>
      <c r="Y17" s="11" t="s">
        <v>1539</v>
      </c>
      <c r="Z17" s="12" t="s">
        <v>1540</v>
      </c>
      <c r="AA17" s="11" t="s">
        <v>1191</v>
      </c>
      <c r="AB17" s="11" t="s">
        <v>1191</v>
      </c>
      <c r="AC17" s="11" t="s">
        <v>1191</v>
      </c>
      <c r="AD17" s="11" t="s">
        <v>1191</v>
      </c>
      <c r="AE17" s="11" t="s">
        <v>1191</v>
      </c>
      <c r="AF17" s="11" t="s">
        <v>1191</v>
      </c>
      <c r="AG17" s="13">
        <v>53.0</v>
      </c>
      <c r="AH17" s="13">
        <v>0.0</v>
      </c>
      <c r="AI17" s="13">
        <v>0.0</v>
      </c>
      <c r="AJ17" s="13">
        <v>8.0</v>
      </c>
      <c r="AK17" s="13">
        <v>14.0</v>
      </c>
      <c r="AL17" s="11" t="s">
        <v>1323</v>
      </c>
      <c r="AM17" s="11" t="s">
        <v>1233</v>
      </c>
      <c r="AN17" s="11" t="s">
        <v>1541</v>
      </c>
      <c r="AO17" s="11" t="s">
        <v>1542</v>
      </c>
      <c r="AP17" s="12" t="s">
        <v>1543</v>
      </c>
      <c r="AQ17" s="11" t="s">
        <v>1191</v>
      </c>
      <c r="AR17" s="11" t="s">
        <v>1544</v>
      </c>
      <c r="AS17" s="11" t="s">
        <v>1545</v>
      </c>
      <c r="AT17" s="11" t="s">
        <v>1546</v>
      </c>
      <c r="AU17" s="13">
        <v>2024.0</v>
      </c>
      <c r="AV17" s="13">
        <v>23.0</v>
      </c>
      <c r="AW17" s="13">
        <v>1.0</v>
      </c>
      <c r="AX17" s="11" t="s">
        <v>1191</v>
      </c>
      <c r="AY17" s="11" t="s">
        <v>1191</v>
      </c>
      <c r="AZ17" s="11" t="s">
        <v>1191</v>
      </c>
      <c r="BA17" s="11" t="s">
        <v>1191</v>
      </c>
      <c r="BB17" s="13">
        <v>557.0</v>
      </c>
      <c r="BC17" s="13">
        <v>575.0</v>
      </c>
      <c r="BD17" s="11" t="s">
        <v>1191</v>
      </c>
      <c r="BE17" s="11" t="s">
        <v>562</v>
      </c>
      <c r="BF17" s="18" t="str">
        <f>HYPERLINK("http://dx.doi.org/10.1007/s10207-023-00752-5","http://dx.doi.org/10.1007/s10207-023-00752-5")</f>
        <v>http://dx.doi.org/10.1007/s10207-023-00752-5</v>
      </c>
      <c r="BG17" s="11" t="s">
        <v>1191</v>
      </c>
      <c r="BH17" s="11" t="s">
        <v>1547</v>
      </c>
      <c r="BI17" s="13">
        <v>19.0</v>
      </c>
      <c r="BJ17" s="11" t="s">
        <v>1548</v>
      </c>
      <c r="BK17" s="11" t="s">
        <v>1280</v>
      </c>
      <c r="BL17" s="11" t="s">
        <v>1213</v>
      </c>
      <c r="BM17" s="11" t="s">
        <v>1549</v>
      </c>
      <c r="BN17" s="11" t="s">
        <v>1191</v>
      </c>
      <c r="BO17" s="11" t="s">
        <v>1191</v>
      </c>
      <c r="BP17" s="11" t="s">
        <v>1191</v>
      </c>
      <c r="BQ17" s="11" t="s">
        <v>1191</v>
      </c>
      <c r="BR17" s="11" t="s">
        <v>1216</v>
      </c>
      <c r="BS17" s="11" t="s">
        <v>1550</v>
      </c>
      <c r="BT17" s="11" t="str">
        <f>HYPERLINK("https%3A%2F%2Fwww.webofscience.com%2Fwos%2Fwoscc%2Ffull-record%2FWOS:001070592500001","View Full Record in Web of Science")</f>
        <v>View Full Record in Web of Science</v>
      </c>
    </row>
    <row r="18">
      <c r="A18" s="11" t="s">
        <v>1189</v>
      </c>
      <c r="B18" s="12" t="s">
        <v>1551</v>
      </c>
      <c r="C18" s="11" t="s">
        <v>1191</v>
      </c>
      <c r="D18" s="11" t="s">
        <v>1191</v>
      </c>
      <c r="E18" s="11" t="s">
        <v>1191</v>
      </c>
      <c r="F18" s="12" t="s">
        <v>1552</v>
      </c>
      <c r="G18" s="11" t="s">
        <v>1191</v>
      </c>
      <c r="H18" s="11" t="s">
        <v>1191</v>
      </c>
      <c r="I18" s="11" t="s">
        <v>24</v>
      </c>
      <c r="J18" s="12" t="s">
        <v>1553</v>
      </c>
      <c r="K18" s="11" t="s">
        <v>1191</v>
      </c>
      <c r="L18" s="11" t="s">
        <v>1191</v>
      </c>
      <c r="M18" s="11" t="s">
        <v>1194</v>
      </c>
      <c r="N18" s="11" t="s">
        <v>556</v>
      </c>
      <c r="O18" s="11" t="s">
        <v>1191</v>
      </c>
      <c r="P18" s="11" t="s">
        <v>1191</v>
      </c>
      <c r="Q18" s="11" t="s">
        <v>1191</v>
      </c>
      <c r="R18" s="11" t="s">
        <v>1191</v>
      </c>
      <c r="S18" s="11" t="s">
        <v>1191</v>
      </c>
      <c r="T18" s="11" t="s">
        <v>1554</v>
      </c>
      <c r="U18" s="11" t="s">
        <v>1555</v>
      </c>
      <c r="V18" s="11" t="s">
        <v>276</v>
      </c>
      <c r="W18" s="11" t="s">
        <v>1556</v>
      </c>
      <c r="X18" s="11" t="s">
        <v>1557</v>
      </c>
      <c r="Y18" s="11" t="s">
        <v>1558</v>
      </c>
      <c r="Z18" s="11" t="s">
        <v>1559</v>
      </c>
      <c r="AA18" s="11" t="s">
        <v>1560</v>
      </c>
      <c r="AB18" s="11" t="s">
        <v>1561</v>
      </c>
      <c r="AC18" s="11" t="s">
        <v>1562</v>
      </c>
      <c r="AD18" s="11" t="s">
        <v>1563</v>
      </c>
      <c r="AE18" s="12" t="s">
        <v>1564</v>
      </c>
      <c r="AF18" s="11" t="s">
        <v>1191</v>
      </c>
      <c r="AG18" s="13">
        <v>45.0</v>
      </c>
      <c r="AH18" s="13">
        <v>14.0</v>
      </c>
      <c r="AI18" s="13">
        <v>14.0</v>
      </c>
      <c r="AJ18" s="13">
        <v>1.0</v>
      </c>
      <c r="AK18" s="13">
        <v>16.0</v>
      </c>
      <c r="AL18" s="11" t="s">
        <v>1276</v>
      </c>
      <c r="AM18" s="11" t="s">
        <v>1277</v>
      </c>
      <c r="AN18" s="11" t="s">
        <v>1278</v>
      </c>
      <c r="AO18" s="12" t="s">
        <v>277</v>
      </c>
      <c r="AP18" s="11" t="s">
        <v>1191</v>
      </c>
      <c r="AQ18" s="11" t="s">
        <v>1191</v>
      </c>
      <c r="AR18" s="11" t="s">
        <v>1565</v>
      </c>
      <c r="AS18" s="11" t="s">
        <v>1566</v>
      </c>
      <c r="AT18" s="11" t="s">
        <v>1567</v>
      </c>
      <c r="AU18" s="13">
        <v>2022.0</v>
      </c>
      <c r="AV18" s="13">
        <v>9.0</v>
      </c>
      <c r="AW18" s="13">
        <v>24.0</v>
      </c>
      <c r="AX18" s="11" t="s">
        <v>1191</v>
      </c>
      <c r="AY18" s="11" t="s">
        <v>1191</v>
      </c>
      <c r="AZ18" s="11" t="s">
        <v>1191</v>
      </c>
      <c r="BA18" s="11" t="s">
        <v>1191</v>
      </c>
      <c r="BB18" s="13">
        <v>24695.0</v>
      </c>
      <c r="BC18" s="13">
        <v>24707.0</v>
      </c>
      <c r="BD18" s="11" t="s">
        <v>1191</v>
      </c>
      <c r="BE18" s="11" t="s">
        <v>278</v>
      </c>
      <c r="BF18" s="18" t="str">
        <f>HYPERLINK("http://dx.doi.org/10.1109/JIOT.2022.3196269","http://dx.doi.org/10.1109/JIOT.2022.3196269")</f>
        <v>http://dx.doi.org/10.1109/JIOT.2022.3196269</v>
      </c>
      <c r="BG18" s="11" t="s">
        <v>1191</v>
      </c>
      <c r="BH18" s="11" t="s">
        <v>1191</v>
      </c>
      <c r="BI18" s="13">
        <v>13.0</v>
      </c>
      <c r="BJ18" s="11" t="s">
        <v>1279</v>
      </c>
      <c r="BK18" s="11" t="s">
        <v>1280</v>
      </c>
      <c r="BL18" s="11" t="s">
        <v>1281</v>
      </c>
      <c r="BM18" s="11" t="s">
        <v>1568</v>
      </c>
      <c r="BN18" s="11" t="s">
        <v>1191</v>
      </c>
      <c r="BO18" s="11" t="s">
        <v>1191</v>
      </c>
      <c r="BP18" s="11" t="s">
        <v>1191</v>
      </c>
      <c r="BQ18" s="11" t="s">
        <v>1191</v>
      </c>
      <c r="BR18" s="11" t="s">
        <v>1216</v>
      </c>
      <c r="BS18" s="11" t="s">
        <v>1569</v>
      </c>
      <c r="BT18" s="11" t="str">
        <f>HYPERLINK("https%3A%2F%2Fwww.webofscience.com%2Fwos%2Fwoscc%2Ffull-record%2FWOS:000895792600009","View Full Record in Web of Science")</f>
        <v>View Full Record in Web of Science</v>
      </c>
    </row>
    <row r="19">
      <c r="A19" s="11" t="s">
        <v>1189</v>
      </c>
      <c r="B19" s="12" t="s">
        <v>1570</v>
      </c>
      <c r="C19" s="11" t="s">
        <v>1191</v>
      </c>
      <c r="D19" s="11" t="s">
        <v>1191</v>
      </c>
      <c r="E19" s="11" t="s">
        <v>1191</v>
      </c>
      <c r="F19" s="12" t="s">
        <v>1571</v>
      </c>
      <c r="G19" s="11" t="s">
        <v>1191</v>
      </c>
      <c r="H19" s="11" t="s">
        <v>1191</v>
      </c>
      <c r="I19" s="11" t="s">
        <v>74</v>
      </c>
      <c r="J19" s="12" t="s">
        <v>1572</v>
      </c>
      <c r="K19" s="11" t="s">
        <v>1191</v>
      </c>
      <c r="L19" s="11" t="s">
        <v>1191</v>
      </c>
      <c r="M19" s="11" t="s">
        <v>1194</v>
      </c>
      <c r="N19" s="11" t="s">
        <v>556</v>
      </c>
      <c r="O19" s="11" t="s">
        <v>1191</v>
      </c>
      <c r="P19" s="11" t="s">
        <v>1191</v>
      </c>
      <c r="Q19" s="11" t="s">
        <v>1191</v>
      </c>
      <c r="R19" s="11" t="s">
        <v>1191</v>
      </c>
      <c r="S19" s="11" t="s">
        <v>1191</v>
      </c>
      <c r="T19" s="11" t="s">
        <v>1191</v>
      </c>
      <c r="U19" s="11" t="s">
        <v>1191</v>
      </c>
      <c r="V19" s="11" t="s">
        <v>1573</v>
      </c>
      <c r="W19" s="11" t="s">
        <v>1574</v>
      </c>
      <c r="X19" s="11" t="s">
        <v>1575</v>
      </c>
      <c r="Y19" s="11" t="s">
        <v>1576</v>
      </c>
      <c r="Z19" s="11" t="s">
        <v>1577</v>
      </c>
      <c r="AA19" s="11" t="s">
        <v>1578</v>
      </c>
      <c r="AB19" s="11" t="s">
        <v>1579</v>
      </c>
      <c r="AC19" s="11" t="s">
        <v>1580</v>
      </c>
      <c r="AD19" s="11" t="s">
        <v>1581</v>
      </c>
      <c r="AE19" s="12" t="s">
        <v>1582</v>
      </c>
      <c r="AF19" s="11" t="s">
        <v>1191</v>
      </c>
      <c r="AG19" s="13">
        <v>23.0</v>
      </c>
      <c r="AH19" s="13">
        <v>10.0</v>
      </c>
      <c r="AI19" s="13">
        <v>11.0</v>
      </c>
      <c r="AJ19" s="13">
        <v>1.0</v>
      </c>
      <c r="AK19" s="13">
        <v>38.0</v>
      </c>
      <c r="AL19" s="11" t="s">
        <v>1583</v>
      </c>
      <c r="AM19" s="11" t="s">
        <v>1584</v>
      </c>
      <c r="AN19" s="11" t="s">
        <v>1585</v>
      </c>
      <c r="AO19" s="11" t="s">
        <v>1586</v>
      </c>
      <c r="AP19" s="12" t="s">
        <v>1587</v>
      </c>
      <c r="AQ19" s="11" t="s">
        <v>1191</v>
      </c>
      <c r="AR19" s="11" t="s">
        <v>1588</v>
      </c>
      <c r="AS19" s="11" t="s">
        <v>1589</v>
      </c>
      <c r="AT19" s="11" t="s">
        <v>1590</v>
      </c>
      <c r="AU19" s="13">
        <v>2021.0</v>
      </c>
      <c r="AV19" s="13">
        <v>2021.0</v>
      </c>
      <c r="AW19" s="11" t="s">
        <v>1191</v>
      </c>
      <c r="AX19" s="11" t="s">
        <v>1191</v>
      </c>
      <c r="AY19" s="11" t="s">
        <v>1191</v>
      </c>
      <c r="AZ19" s="11" t="s">
        <v>1191</v>
      </c>
      <c r="BA19" s="11" t="s">
        <v>1191</v>
      </c>
      <c r="BB19" s="11" t="s">
        <v>1191</v>
      </c>
      <c r="BC19" s="11" t="s">
        <v>1191</v>
      </c>
      <c r="BD19" s="13">
        <v>5798033.0</v>
      </c>
      <c r="BE19" s="11" t="s">
        <v>868</v>
      </c>
      <c r="BF19" s="18" t="str">
        <f>HYPERLINK("http://dx.doi.org/10.1155/2021/5798033","http://dx.doi.org/10.1155/2021/5798033")</f>
        <v>http://dx.doi.org/10.1155/2021/5798033</v>
      </c>
      <c r="BG19" s="11" t="s">
        <v>1191</v>
      </c>
      <c r="BH19" s="11" t="s">
        <v>1191</v>
      </c>
      <c r="BI19" s="13">
        <v>12.0</v>
      </c>
      <c r="BJ19" s="11" t="s">
        <v>1591</v>
      </c>
      <c r="BK19" s="11" t="s">
        <v>1280</v>
      </c>
      <c r="BL19" s="11" t="s">
        <v>1592</v>
      </c>
      <c r="BM19" s="11" t="s">
        <v>1593</v>
      </c>
      <c r="BN19" s="11" t="s">
        <v>1191</v>
      </c>
      <c r="BO19" s="11" t="s">
        <v>1283</v>
      </c>
      <c r="BP19" s="11" t="s">
        <v>1191</v>
      </c>
      <c r="BQ19" s="11" t="s">
        <v>1191</v>
      </c>
      <c r="BR19" s="11" t="s">
        <v>1216</v>
      </c>
      <c r="BS19" s="11" t="s">
        <v>1594</v>
      </c>
      <c r="BT19" s="11" t="str">
        <f>HYPERLINK("https%3A%2F%2Fwww.webofscience.com%2Fwos%2Fwoscc%2Ffull-record%2FWOS:000687462200004","View Full Record in Web of Science")</f>
        <v>View Full Record in Web of Science</v>
      </c>
    </row>
    <row r="20">
      <c r="A20" s="11" t="s">
        <v>1218</v>
      </c>
      <c r="B20" s="12" t="s">
        <v>1595</v>
      </c>
      <c r="C20" s="11" t="s">
        <v>1191</v>
      </c>
      <c r="D20" s="12" t="s">
        <v>1596</v>
      </c>
      <c r="E20" s="11" t="s">
        <v>1191</v>
      </c>
      <c r="F20" s="12" t="s">
        <v>1597</v>
      </c>
      <c r="G20" s="11" t="s">
        <v>1191</v>
      </c>
      <c r="H20" s="11" t="s">
        <v>1191</v>
      </c>
      <c r="I20" s="11" t="s">
        <v>18</v>
      </c>
      <c r="J20" s="12" t="s">
        <v>1598</v>
      </c>
      <c r="K20" s="11" t="s">
        <v>1191</v>
      </c>
      <c r="L20" s="11" t="s">
        <v>1191</v>
      </c>
      <c r="M20" s="11" t="s">
        <v>1194</v>
      </c>
      <c r="N20" s="11" t="s">
        <v>1223</v>
      </c>
      <c r="O20" s="11" t="s">
        <v>1599</v>
      </c>
      <c r="P20" s="11" t="s">
        <v>1600</v>
      </c>
      <c r="Q20" s="11" t="s">
        <v>1601</v>
      </c>
      <c r="R20" s="12" t="s">
        <v>1602</v>
      </c>
      <c r="S20" s="11" t="s">
        <v>1191</v>
      </c>
      <c r="T20" s="11" t="s">
        <v>1603</v>
      </c>
      <c r="U20" s="11" t="s">
        <v>1363</v>
      </c>
      <c r="V20" s="11" t="s">
        <v>1604</v>
      </c>
      <c r="W20" s="11" t="s">
        <v>1605</v>
      </c>
      <c r="X20" s="11" t="s">
        <v>1606</v>
      </c>
      <c r="Y20" s="11" t="s">
        <v>1607</v>
      </c>
      <c r="Z20" s="12" t="s">
        <v>1608</v>
      </c>
      <c r="AA20" s="11" t="s">
        <v>1191</v>
      </c>
      <c r="AB20" s="11" t="s">
        <v>1191</v>
      </c>
      <c r="AC20" s="11" t="s">
        <v>1191</v>
      </c>
      <c r="AD20" s="11" t="s">
        <v>1191</v>
      </c>
      <c r="AE20" s="11" t="s">
        <v>1191</v>
      </c>
      <c r="AF20" s="11" t="s">
        <v>1191</v>
      </c>
      <c r="AG20" s="13">
        <v>17.0</v>
      </c>
      <c r="AH20" s="13">
        <v>0.0</v>
      </c>
      <c r="AI20" s="13">
        <v>0.0</v>
      </c>
      <c r="AJ20" s="13">
        <v>1.0</v>
      </c>
      <c r="AK20" s="13">
        <v>1.0</v>
      </c>
      <c r="AL20" s="11" t="s">
        <v>151</v>
      </c>
      <c r="AM20" s="11" t="s">
        <v>1233</v>
      </c>
      <c r="AN20" s="12" t="s">
        <v>1234</v>
      </c>
      <c r="AO20" s="11" t="s">
        <v>1191</v>
      </c>
      <c r="AP20" s="11" t="s">
        <v>1191</v>
      </c>
      <c r="AQ20" s="12" t="s">
        <v>238</v>
      </c>
      <c r="AR20" s="11" t="s">
        <v>1191</v>
      </c>
      <c r="AS20" s="11" t="s">
        <v>1191</v>
      </c>
      <c r="AT20" s="11" t="s">
        <v>1191</v>
      </c>
      <c r="AU20" s="13">
        <v>2023.0</v>
      </c>
      <c r="AV20" s="11" t="s">
        <v>1191</v>
      </c>
      <c r="AW20" s="11" t="s">
        <v>1191</v>
      </c>
      <c r="AX20" s="11" t="s">
        <v>1191</v>
      </c>
      <c r="AY20" s="11" t="s">
        <v>1191</v>
      </c>
      <c r="AZ20" s="11" t="s">
        <v>1191</v>
      </c>
      <c r="BA20" s="11" t="s">
        <v>1191</v>
      </c>
      <c r="BB20" s="13">
        <v>123.0</v>
      </c>
      <c r="BC20" s="13">
        <v>127.0</v>
      </c>
      <c r="BD20" s="11" t="s">
        <v>1191</v>
      </c>
      <c r="BE20" s="11" t="s">
        <v>239</v>
      </c>
      <c r="BF20" s="18" t="str">
        <f>HYPERLINK("http://dx.doi.org/10.1109/FMEC59375.2023.10305867","http://dx.doi.org/10.1109/FMEC59375.2023.10305867")</f>
        <v>http://dx.doi.org/10.1109/FMEC59375.2023.10305867</v>
      </c>
      <c r="BG20" s="11" t="s">
        <v>1191</v>
      </c>
      <c r="BH20" s="11" t="s">
        <v>1191</v>
      </c>
      <c r="BI20" s="13">
        <v>5.0</v>
      </c>
      <c r="BJ20" s="11" t="s">
        <v>1609</v>
      </c>
      <c r="BK20" s="11" t="s">
        <v>1237</v>
      </c>
      <c r="BL20" s="11" t="s">
        <v>1213</v>
      </c>
      <c r="BM20" s="11" t="s">
        <v>1610</v>
      </c>
      <c r="BN20" s="11" t="s">
        <v>1191</v>
      </c>
      <c r="BO20" s="11" t="s">
        <v>1191</v>
      </c>
      <c r="BP20" s="11" t="s">
        <v>1191</v>
      </c>
      <c r="BQ20" s="11" t="s">
        <v>1191</v>
      </c>
      <c r="BR20" s="11" t="s">
        <v>1216</v>
      </c>
      <c r="BS20" s="11" t="s">
        <v>1611</v>
      </c>
      <c r="BT20" s="11" t="str">
        <f>HYPERLINK("https%3A%2F%2Fwww.webofscience.com%2Fwos%2Fwoscc%2Ffull-record%2FWOS:001103180200016","View Full Record in Web of Science")</f>
        <v>View Full Record in Web of Science</v>
      </c>
    </row>
    <row r="21">
      <c r="A21" s="11" t="s">
        <v>1218</v>
      </c>
      <c r="B21" s="12" t="s">
        <v>1612</v>
      </c>
      <c r="C21" s="11" t="s">
        <v>1191</v>
      </c>
      <c r="D21" s="12" t="s">
        <v>1613</v>
      </c>
      <c r="E21" s="11" t="s">
        <v>1191</v>
      </c>
      <c r="F21" s="12" t="s">
        <v>1614</v>
      </c>
      <c r="G21" s="11" t="s">
        <v>1191</v>
      </c>
      <c r="H21" s="11" t="s">
        <v>1191</v>
      </c>
      <c r="I21" s="11" t="s">
        <v>1615</v>
      </c>
      <c r="J21" s="12" t="s">
        <v>1616</v>
      </c>
      <c r="K21" s="11" t="s">
        <v>1191</v>
      </c>
      <c r="L21" s="11" t="s">
        <v>1191</v>
      </c>
      <c r="M21" s="11" t="s">
        <v>1194</v>
      </c>
      <c r="N21" s="11" t="s">
        <v>1223</v>
      </c>
      <c r="O21" s="11" t="s">
        <v>1617</v>
      </c>
      <c r="P21" s="11" t="s">
        <v>1618</v>
      </c>
      <c r="Q21" s="11" t="s">
        <v>1619</v>
      </c>
      <c r="R21" s="12" t="s">
        <v>1620</v>
      </c>
      <c r="S21" s="11" t="s">
        <v>1191</v>
      </c>
      <c r="T21" s="12" t="s">
        <v>1621</v>
      </c>
      <c r="U21" s="11" t="s">
        <v>1191</v>
      </c>
      <c r="V21" s="11" t="s">
        <v>1622</v>
      </c>
      <c r="W21" s="11" t="s">
        <v>1623</v>
      </c>
      <c r="X21" s="11" t="s">
        <v>1624</v>
      </c>
      <c r="Y21" s="11" t="s">
        <v>1625</v>
      </c>
      <c r="Z21" s="11" t="s">
        <v>1626</v>
      </c>
      <c r="AA21" s="11" t="s">
        <v>1501</v>
      </c>
      <c r="AB21" s="11" t="s">
        <v>1627</v>
      </c>
      <c r="AC21" s="11" t="s">
        <v>1628</v>
      </c>
      <c r="AD21" s="11" t="s">
        <v>1629</v>
      </c>
      <c r="AE21" s="12" t="s">
        <v>1630</v>
      </c>
      <c r="AF21" s="11" t="s">
        <v>1191</v>
      </c>
      <c r="AG21" s="13">
        <v>44.0</v>
      </c>
      <c r="AH21" s="13">
        <v>2.0</v>
      </c>
      <c r="AI21" s="13">
        <v>2.0</v>
      </c>
      <c r="AJ21" s="13">
        <v>7.0</v>
      </c>
      <c r="AK21" s="13">
        <v>7.0</v>
      </c>
      <c r="AL21" s="11" t="s">
        <v>1352</v>
      </c>
      <c r="AM21" s="11" t="s">
        <v>1233</v>
      </c>
      <c r="AN21" s="12" t="s">
        <v>1353</v>
      </c>
      <c r="AO21" s="11" t="s">
        <v>1191</v>
      </c>
      <c r="AP21" s="11" t="s">
        <v>1191</v>
      </c>
      <c r="AQ21" s="12" t="s">
        <v>1631</v>
      </c>
      <c r="AR21" s="11" t="s">
        <v>1191</v>
      </c>
      <c r="AS21" s="11" t="s">
        <v>1191</v>
      </c>
      <c r="AT21" s="11" t="s">
        <v>1191</v>
      </c>
      <c r="AU21" s="13">
        <v>2022.0</v>
      </c>
      <c r="AV21" s="11" t="s">
        <v>1191</v>
      </c>
      <c r="AW21" s="11" t="s">
        <v>1191</v>
      </c>
      <c r="AX21" s="11" t="s">
        <v>1191</v>
      </c>
      <c r="AY21" s="11" t="s">
        <v>1191</v>
      </c>
      <c r="AZ21" s="11" t="s">
        <v>1191</v>
      </c>
      <c r="BA21" s="11" t="s">
        <v>1191</v>
      </c>
      <c r="BB21" s="13">
        <v>1736.0</v>
      </c>
      <c r="BC21" s="13">
        <v>1740.0</v>
      </c>
      <c r="BD21" s="11" t="s">
        <v>1191</v>
      </c>
      <c r="BE21" s="11" t="s">
        <v>922</v>
      </c>
      <c r="BF21" s="18" t="str">
        <f>HYPERLINK("http://dx.doi.org/10.1145/3540250.3558927","http://dx.doi.org/10.1145/3540250.3558927")</f>
        <v>http://dx.doi.org/10.1145/3540250.3558927</v>
      </c>
      <c r="BG21" s="11" t="s">
        <v>1191</v>
      </c>
      <c r="BH21" s="11" t="s">
        <v>1191</v>
      </c>
      <c r="BI21" s="13">
        <v>5.0</v>
      </c>
      <c r="BJ21" s="11" t="s">
        <v>1508</v>
      </c>
      <c r="BK21" s="11" t="s">
        <v>1237</v>
      </c>
      <c r="BL21" s="11" t="s">
        <v>1213</v>
      </c>
      <c r="BM21" s="11" t="s">
        <v>1632</v>
      </c>
      <c r="BN21" s="11" t="s">
        <v>1191</v>
      </c>
      <c r="BO21" s="12" t="s">
        <v>1510</v>
      </c>
      <c r="BP21" s="11" t="s">
        <v>1191</v>
      </c>
      <c r="BQ21" s="11" t="s">
        <v>1191</v>
      </c>
      <c r="BR21" s="11" t="s">
        <v>1216</v>
      </c>
      <c r="BS21" s="11" t="s">
        <v>1633</v>
      </c>
      <c r="BT21" s="11" t="str">
        <f>HYPERLINK("https%3A%2F%2Fwww.webofscience.com%2Fwos%2Fwoscc%2Ffull-record%2FWOS:001118262900162","View Full Record in Web of Science")</f>
        <v>View Full Record in Web of Science</v>
      </c>
    </row>
    <row r="22">
      <c r="A22" s="11" t="s">
        <v>1189</v>
      </c>
      <c r="B22" s="12" t="s">
        <v>1634</v>
      </c>
      <c r="C22" s="11" t="s">
        <v>1191</v>
      </c>
      <c r="D22" s="11" t="s">
        <v>1191</v>
      </c>
      <c r="E22" s="11" t="s">
        <v>1191</v>
      </c>
      <c r="F22" s="12" t="s">
        <v>1635</v>
      </c>
      <c r="G22" s="11" t="s">
        <v>1191</v>
      </c>
      <c r="H22" s="11" t="s">
        <v>1191</v>
      </c>
      <c r="I22" s="11" t="s">
        <v>41</v>
      </c>
      <c r="J22" s="12" t="s">
        <v>1636</v>
      </c>
      <c r="K22" s="11" t="s">
        <v>1191</v>
      </c>
      <c r="L22" s="11" t="s">
        <v>1191</v>
      </c>
      <c r="M22" s="11" t="s">
        <v>1194</v>
      </c>
      <c r="N22" s="11" t="s">
        <v>556</v>
      </c>
      <c r="O22" s="11" t="s">
        <v>1191</v>
      </c>
      <c r="P22" s="11" t="s">
        <v>1191</v>
      </c>
      <c r="Q22" s="11" t="s">
        <v>1191</v>
      </c>
      <c r="R22" s="11" t="s">
        <v>1191</v>
      </c>
      <c r="S22" s="11" t="s">
        <v>1191</v>
      </c>
      <c r="T22" s="12" t="s">
        <v>1637</v>
      </c>
      <c r="U22" s="11" t="s">
        <v>1191</v>
      </c>
      <c r="V22" s="11" t="s">
        <v>428</v>
      </c>
      <c r="W22" s="11" t="s">
        <v>1638</v>
      </c>
      <c r="X22" s="11" t="s">
        <v>1639</v>
      </c>
      <c r="Y22" s="11" t="s">
        <v>1640</v>
      </c>
      <c r="Z22" s="11" t="s">
        <v>1641</v>
      </c>
      <c r="AA22" s="11" t="s">
        <v>1522</v>
      </c>
      <c r="AB22" s="11" t="s">
        <v>1642</v>
      </c>
      <c r="AC22" s="11" t="s">
        <v>1643</v>
      </c>
      <c r="AD22" s="11" t="s">
        <v>1644</v>
      </c>
      <c r="AE22" s="12" t="s">
        <v>1645</v>
      </c>
      <c r="AF22" s="11" t="s">
        <v>1191</v>
      </c>
      <c r="AG22" s="13">
        <v>56.0</v>
      </c>
      <c r="AH22" s="13">
        <v>2.0</v>
      </c>
      <c r="AI22" s="13">
        <v>2.0</v>
      </c>
      <c r="AJ22" s="13">
        <v>18.0</v>
      </c>
      <c r="AK22" s="13">
        <v>33.0</v>
      </c>
      <c r="AL22" s="11" t="s">
        <v>1300</v>
      </c>
      <c r="AM22" s="11" t="s">
        <v>1301</v>
      </c>
      <c r="AN22" s="11" t="s">
        <v>1302</v>
      </c>
      <c r="AO22" s="12" t="s">
        <v>429</v>
      </c>
      <c r="AP22" s="11" t="s">
        <v>1191</v>
      </c>
      <c r="AQ22" s="11" t="s">
        <v>1191</v>
      </c>
      <c r="AR22" s="11" t="s">
        <v>1646</v>
      </c>
      <c r="AS22" s="11" t="s">
        <v>1647</v>
      </c>
      <c r="AT22" s="11" t="s">
        <v>1648</v>
      </c>
      <c r="AU22" s="13">
        <v>2023.0</v>
      </c>
      <c r="AV22" s="13">
        <v>16.0</v>
      </c>
      <c r="AW22" s="13">
        <v>3.0</v>
      </c>
      <c r="AX22" s="11" t="s">
        <v>1191</v>
      </c>
      <c r="AY22" s="11" t="s">
        <v>1191</v>
      </c>
      <c r="AZ22" s="11" t="s">
        <v>1191</v>
      </c>
      <c r="BA22" s="11" t="s">
        <v>1191</v>
      </c>
      <c r="BB22" s="13">
        <v>1822.0</v>
      </c>
      <c r="BC22" s="13">
        <v>1832.0</v>
      </c>
      <c r="BD22" s="11" t="s">
        <v>1191</v>
      </c>
      <c r="BE22" s="11" t="s">
        <v>430</v>
      </c>
      <c r="BF22" s="18" t="str">
        <f>HYPERLINK("http://dx.doi.org/10.1109/TSC.2022.3202081","http://dx.doi.org/10.1109/TSC.2022.3202081")</f>
        <v>http://dx.doi.org/10.1109/TSC.2022.3202081</v>
      </c>
      <c r="BG22" s="11" t="s">
        <v>1191</v>
      </c>
      <c r="BH22" s="11" t="s">
        <v>1191</v>
      </c>
      <c r="BI22" s="13">
        <v>11.0</v>
      </c>
      <c r="BJ22" s="11" t="s">
        <v>1649</v>
      </c>
      <c r="BK22" s="11" t="s">
        <v>1280</v>
      </c>
      <c r="BL22" s="11" t="s">
        <v>1213</v>
      </c>
      <c r="BM22" s="11" t="s">
        <v>1650</v>
      </c>
      <c r="BN22" s="11" t="s">
        <v>1191</v>
      </c>
      <c r="BO22" s="11" t="s">
        <v>1191</v>
      </c>
      <c r="BP22" s="11" t="s">
        <v>1191</v>
      </c>
      <c r="BQ22" s="11" t="s">
        <v>1191</v>
      </c>
      <c r="BR22" s="11" t="s">
        <v>1216</v>
      </c>
      <c r="BS22" s="11" t="s">
        <v>1651</v>
      </c>
      <c r="BT22" s="11" t="str">
        <f>HYPERLINK("https%3A%2F%2Fwww.webofscience.com%2Fwos%2Fwoscc%2Ffull-record%2FWOS:001012875100022","View Full Record in Web of Science")</f>
        <v>View Full Record in Web of Science</v>
      </c>
    </row>
    <row r="23">
      <c r="A23" s="11" t="s">
        <v>1189</v>
      </c>
      <c r="B23" s="12" t="s">
        <v>1652</v>
      </c>
      <c r="C23" s="11" t="s">
        <v>1191</v>
      </c>
      <c r="D23" s="11" t="s">
        <v>1191</v>
      </c>
      <c r="E23" s="11" t="s">
        <v>1191</v>
      </c>
      <c r="F23" s="12" t="s">
        <v>1653</v>
      </c>
      <c r="G23" s="11" t="s">
        <v>1191</v>
      </c>
      <c r="H23" s="11" t="s">
        <v>1191</v>
      </c>
      <c r="I23" s="11" t="s">
        <v>89</v>
      </c>
      <c r="J23" s="12" t="s">
        <v>1654</v>
      </c>
      <c r="K23" s="11" t="s">
        <v>1191</v>
      </c>
      <c r="L23" s="11" t="s">
        <v>1191</v>
      </c>
      <c r="M23" s="11" t="s">
        <v>1194</v>
      </c>
      <c r="N23" s="11" t="s">
        <v>556</v>
      </c>
      <c r="O23" s="11" t="s">
        <v>1191</v>
      </c>
      <c r="P23" s="11" t="s">
        <v>1191</v>
      </c>
      <c r="Q23" s="11" t="s">
        <v>1191</v>
      </c>
      <c r="R23" s="11" t="s">
        <v>1191</v>
      </c>
      <c r="S23" s="11" t="s">
        <v>1191</v>
      </c>
      <c r="T23" s="12" t="s">
        <v>1655</v>
      </c>
      <c r="U23" s="11" t="s">
        <v>1191</v>
      </c>
      <c r="V23" s="11" t="s">
        <v>1656</v>
      </c>
      <c r="W23" s="11" t="s">
        <v>1657</v>
      </c>
      <c r="X23" s="11" t="s">
        <v>1658</v>
      </c>
      <c r="Y23" s="11" t="s">
        <v>1659</v>
      </c>
      <c r="Z23" s="12" t="s">
        <v>1660</v>
      </c>
      <c r="AA23" s="11" t="s">
        <v>1191</v>
      </c>
      <c r="AB23" s="11" t="s">
        <v>1661</v>
      </c>
      <c r="AC23" s="11" t="s">
        <v>1662</v>
      </c>
      <c r="AD23" s="11" t="s">
        <v>1663</v>
      </c>
      <c r="AE23" s="12" t="s">
        <v>1664</v>
      </c>
      <c r="AF23" s="11" t="s">
        <v>1191</v>
      </c>
      <c r="AG23" s="13">
        <v>41.0</v>
      </c>
      <c r="AH23" s="13">
        <v>0.0</v>
      </c>
      <c r="AI23" s="13">
        <v>0.0</v>
      </c>
      <c r="AJ23" s="13">
        <v>12.0</v>
      </c>
      <c r="AK23" s="13">
        <v>12.0</v>
      </c>
      <c r="AL23" s="11" t="s">
        <v>1665</v>
      </c>
      <c r="AM23" s="11" t="s">
        <v>1666</v>
      </c>
      <c r="AN23" s="11" t="s">
        <v>1667</v>
      </c>
      <c r="AO23" s="11" t="s">
        <v>1668</v>
      </c>
      <c r="AP23" s="12" t="s">
        <v>1669</v>
      </c>
      <c r="AQ23" s="11" t="s">
        <v>1191</v>
      </c>
      <c r="AR23" s="11" t="s">
        <v>1670</v>
      </c>
      <c r="AS23" s="11" t="s">
        <v>1671</v>
      </c>
      <c r="AT23" s="11" t="s">
        <v>1209</v>
      </c>
      <c r="AU23" s="13">
        <v>2023.0</v>
      </c>
      <c r="AV23" s="13">
        <v>33.0</v>
      </c>
      <c r="AW23" s="11" t="s">
        <v>1672</v>
      </c>
      <c r="AX23" s="11" t="s">
        <v>1191</v>
      </c>
      <c r="AY23" s="11" t="s">
        <v>1191</v>
      </c>
      <c r="AZ23" s="11" t="s">
        <v>1191</v>
      </c>
      <c r="BA23" s="11" t="s">
        <v>1191</v>
      </c>
      <c r="BB23" s="13">
        <v>1673.0</v>
      </c>
      <c r="BC23" s="13">
        <v>1700.0</v>
      </c>
      <c r="BD23" s="11" t="s">
        <v>1191</v>
      </c>
      <c r="BE23" s="11" t="s">
        <v>1039</v>
      </c>
      <c r="BF23" s="18" t="str">
        <f>HYPERLINK("http://dx.doi.org/10.1142/S0218194023410061","http://dx.doi.org/10.1142/S0218194023410061")</f>
        <v>http://dx.doi.org/10.1142/S0218194023410061</v>
      </c>
      <c r="BG23" s="11" t="s">
        <v>1191</v>
      </c>
      <c r="BH23" s="11" t="s">
        <v>1673</v>
      </c>
      <c r="BI23" s="13">
        <v>28.0</v>
      </c>
      <c r="BJ23" s="11" t="s">
        <v>1674</v>
      </c>
      <c r="BK23" s="11" t="s">
        <v>1280</v>
      </c>
      <c r="BL23" s="11" t="s">
        <v>1238</v>
      </c>
      <c r="BM23" s="11" t="s">
        <v>1675</v>
      </c>
      <c r="BN23" s="11" t="s">
        <v>1191</v>
      </c>
      <c r="BO23" s="11" t="s">
        <v>1191</v>
      </c>
      <c r="BP23" s="11" t="s">
        <v>1191</v>
      </c>
      <c r="BQ23" s="11" t="s">
        <v>1191</v>
      </c>
      <c r="BR23" s="11" t="s">
        <v>1216</v>
      </c>
      <c r="BS23" s="11" t="s">
        <v>1676</v>
      </c>
      <c r="BT23" s="11" t="str">
        <f>HYPERLINK("https%3A%2F%2Fwww.webofscience.com%2Fwos%2Fwoscc%2Ffull-record%2FWOS:001112091600001","View Full Record in Web of Science")</f>
        <v>View Full Record in Web of Science</v>
      </c>
    </row>
    <row r="24">
      <c r="A24" s="11" t="s">
        <v>1218</v>
      </c>
      <c r="B24" s="12" t="s">
        <v>1677</v>
      </c>
      <c r="C24" s="11" t="s">
        <v>1191</v>
      </c>
      <c r="D24" s="12" t="s">
        <v>1678</v>
      </c>
      <c r="E24" s="11" t="s">
        <v>1191</v>
      </c>
      <c r="F24" s="12" t="s">
        <v>1679</v>
      </c>
      <c r="G24" s="11" t="s">
        <v>1191</v>
      </c>
      <c r="H24" s="11" t="s">
        <v>1191</v>
      </c>
      <c r="I24" s="11" t="s">
        <v>26</v>
      </c>
      <c r="J24" s="12" t="s">
        <v>1680</v>
      </c>
      <c r="K24" s="11" t="s">
        <v>1191</v>
      </c>
      <c r="L24" s="11" t="s">
        <v>1191</v>
      </c>
      <c r="M24" s="11" t="s">
        <v>1194</v>
      </c>
      <c r="N24" s="11" t="s">
        <v>1223</v>
      </c>
      <c r="O24" s="11" t="s">
        <v>1681</v>
      </c>
      <c r="P24" s="11" t="s">
        <v>1682</v>
      </c>
      <c r="Q24" s="11" t="s">
        <v>1418</v>
      </c>
      <c r="R24" s="12" t="s">
        <v>1440</v>
      </c>
      <c r="S24" s="11" t="s">
        <v>1191</v>
      </c>
      <c r="T24" s="12" t="s">
        <v>1683</v>
      </c>
      <c r="U24" s="11" t="s">
        <v>1191</v>
      </c>
      <c r="V24" s="11" t="s">
        <v>1684</v>
      </c>
      <c r="W24" s="11" t="s">
        <v>1685</v>
      </c>
      <c r="X24" s="11" t="s">
        <v>1686</v>
      </c>
      <c r="Y24" s="11" t="s">
        <v>1687</v>
      </c>
      <c r="Z24" s="11" t="s">
        <v>1688</v>
      </c>
      <c r="AA24" s="11" t="s">
        <v>1689</v>
      </c>
      <c r="AB24" s="12" t="s">
        <v>1690</v>
      </c>
      <c r="AC24" s="11" t="s">
        <v>1191</v>
      </c>
      <c r="AD24" s="11" t="s">
        <v>1191</v>
      </c>
      <c r="AE24" s="11" t="s">
        <v>1191</v>
      </c>
      <c r="AF24" s="11" t="s">
        <v>1191</v>
      </c>
      <c r="AG24" s="13">
        <v>38.0</v>
      </c>
      <c r="AH24" s="13">
        <v>1.0</v>
      </c>
      <c r="AI24" s="13">
        <v>1.0</v>
      </c>
      <c r="AJ24" s="13">
        <v>1.0</v>
      </c>
      <c r="AK24" s="13">
        <v>7.0</v>
      </c>
      <c r="AL24" s="11" t="s">
        <v>151</v>
      </c>
      <c r="AM24" s="11" t="s">
        <v>1233</v>
      </c>
      <c r="AN24" s="12" t="s">
        <v>1234</v>
      </c>
      <c r="AO24" s="11" t="s">
        <v>1191</v>
      </c>
      <c r="AP24" s="11" t="s">
        <v>1191</v>
      </c>
      <c r="AQ24" s="12" t="s">
        <v>297</v>
      </c>
      <c r="AR24" s="11" t="s">
        <v>1191</v>
      </c>
      <c r="AS24" s="11" t="s">
        <v>1191</v>
      </c>
      <c r="AT24" s="11" t="s">
        <v>1191</v>
      </c>
      <c r="AU24" s="13">
        <v>2021.0</v>
      </c>
      <c r="AV24" s="11" t="s">
        <v>1191</v>
      </c>
      <c r="AW24" s="11" t="s">
        <v>1191</v>
      </c>
      <c r="AX24" s="11" t="s">
        <v>1191</v>
      </c>
      <c r="AY24" s="11" t="s">
        <v>1191</v>
      </c>
      <c r="AZ24" s="11" t="s">
        <v>1191</v>
      </c>
      <c r="BA24" s="11" t="s">
        <v>1191</v>
      </c>
      <c r="BB24" s="13">
        <v>95.0</v>
      </c>
      <c r="BC24" s="13">
        <v>102.0</v>
      </c>
      <c r="BD24" s="11" t="s">
        <v>1191</v>
      </c>
      <c r="BE24" s="11" t="s">
        <v>298</v>
      </c>
      <c r="BF24" s="18" t="str">
        <f>HYPERLINK("http://dx.doi.org/10.1109/Blockchain53845.2021.00091","http://dx.doi.org/10.1109/Blockchain53845.2021.00091")</f>
        <v>http://dx.doi.org/10.1109/Blockchain53845.2021.00091</v>
      </c>
      <c r="BG24" s="11" t="s">
        <v>1191</v>
      </c>
      <c r="BH24" s="11" t="s">
        <v>1191</v>
      </c>
      <c r="BI24" s="13">
        <v>8.0</v>
      </c>
      <c r="BJ24" s="11" t="s">
        <v>1191</v>
      </c>
      <c r="BK24" s="12" t="s">
        <v>1237</v>
      </c>
      <c r="BL24" s="11" t="s">
        <v>1191</v>
      </c>
      <c r="BM24" s="11" t="s">
        <v>1691</v>
      </c>
      <c r="BN24" s="11" t="s">
        <v>1191</v>
      </c>
      <c r="BO24" s="11" t="s">
        <v>1191</v>
      </c>
      <c r="BP24" s="11" t="s">
        <v>1191</v>
      </c>
      <c r="BQ24" s="11" t="s">
        <v>1191</v>
      </c>
      <c r="BR24" s="11" t="s">
        <v>1216</v>
      </c>
      <c r="BS24" s="11" t="s">
        <v>1692</v>
      </c>
      <c r="BT24" s="11" t="str">
        <f>HYPERLINK("https%3A%2F%2Fwww.webofscience.com%2Fwos%2Fwoscc%2Ffull-record%2FWOS:000779214600012","View Full Record in Web of Science")</f>
        <v>View Full Record in Web of Science</v>
      </c>
    </row>
    <row r="25">
      <c r="A25" s="11" t="s">
        <v>1189</v>
      </c>
      <c r="B25" s="12" t="s">
        <v>1693</v>
      </c>
      <c r="C25" s="11" t="s">
        <v>1191</v>
      </c>
      <c r="D25" s="11" t="s">
        <v>1191</v>
      </c>
      <c r="E25" s="11" t="s">
        <v>1191</v>
      </c>
      <c r="F25" s="12" t="s">
        <v>1694</v>
      </c>
      <c r="G25" s="11" t="s">
        <v>1191</v>
      </c>
      <c r="H25" s="11" t="s">
        <v>1191</v>
      </c>
      <c r="I25" s="11" t="s">
        <v>63</v>
      </c>
      <c r="J25" s="12" t="s">
        <v>1695</v>
      </c>
      <c r="K25" s="11" t="s">
        <v>1191</v>
      </c>
      <c r="L25" s="11" t="s">
        <v>1191</v>
      </c>
      <c r="M25" s="11" t="s">
        <v>1194</v>
      </c>
      <c r="N25" s="11" t="s">
        <v>556</v>
      </c>
      <c r="O25" s="11" t="s">
        <v>1191</v>
      </c>
      <c r="P25" s="11" t="s">
        <v>1191</v>
      </c>
      <c r="Q25" s="11" t="s">
        <v>1191</v>
      </c>
      <c r="R25" s="11" t="s">
        <v>1191</v>
      </c>
      <c r="S25" s="11" t="s">
        <v>1191</v>
      </c>
      <c r="T25" s="11" t="s">
        <v>1696</v>
      </c>
      <c r="U25" s="11" t="s">
        <v>1697</v>
      </c>
      <c r="V25" s="11" t="s">
        <v>1698</v>
      </c>
      <c r="W25" s="11" t="s">
        <v>1699</v>
      </c>
      <c r="X25" s="11" t="s">
        <v>1700</v>
      </c>
      <c r="Y25" s="11" t="s">
        <v>1701</v>
      </c>
      <c r="Z25" s="11" t="s">
        <v>1702</v>
      </c>
      <c r="AA25" s="11" t="s">
        <v>1703</v>
      </c>
      <c r="AB25" s="11" t="s">
        <v>1704</v>
      </c>
      <c r="AC25" s="11" t="s">
        <v>1705</v>
      </c>
      <c r="AD25" s="11" t="s">
        <v>1706</v>
      </c>
      <c r="AE25" s="12" t="s">
        <v>1707</v>
      </c>
      <c r="AF25" s="11" t="s">
        <v>1191</v>
      </c>
      <c r="AG25" s="13">
        <v>54.0</v>
      </c>
      <c r="AH25" s="13">
        <v>2.0</v>
      </c>
      <c r="AI25" s="13">
        <v>2.0</v>
      </c>
      <c r="AJ25" s="13">
        <v>12.0</v>
      </c>
      <c r="AK25" s="13">
        <v>20.0</v>
      </c>
      <c r="AL25" s="11" t="s">
        <v>709</v>
      </c>
      <c r="AM25" s="11" t="s">
        <v>1708</v>
      </c>
      <c r="AN25" s="12" t="s">
        <v>1709</v>
      </c>
      <c r="AO25" s="11" t="s">
        <v>1191</v>
      </c>
      <c r="AP25" s="12" t="s">
        <v>1710</v>
      </c>
      <c r="AQ25" s="11" t="s">
        <v>1191</v>
      </c>
      <c r="AR25" s="11" t="s">
        <v>1711</v>
      </c>
      <c r="AS25" s="11" t="s">
        <v>1712</v>
      </c>
      <c r="AT25" s="11" t="s">
        <v>1713</v>
      </c>
      <c r="AU25" s="13">
        <v>2023.0</v>
      </c>
      <c r="AV25" s="13">
        <v>13.0</v>
      </c>
      <c r="AW25" s="13">
        <v>10.0</v>
      </c>
      <c r="AX25" s="11" t="s">
        <v>1191</v>
      </c>
      <c r="AY25" s="11" t="s">
        <v>1191</v>
      </c>
      <c r="AZ25" s="11" t="s">
        <v>1191</v>
      </c>
      <c r="BA25" s="11" t="s">
        <v>1191</v>
      </c>
      <c r="BB25" s="11" t="s">
        <v>1191</v>
      </c>
      <c r="BC25" s="11" t="s">
        <v>1191</v>
      </c>
      <c r="BD25" s="13">
        <v>6027.0</v>
      </c>
      <c r="BE25" s="11" t="s">
        <v>707</v>
      </c>
      <c r="BF25" s="18" t="str">
        <f>HYPERLINK("http://dx.doi.org/10.3390/app13106027","http://dx.doi.org/10.3390/app13106027")</f>
        <v>http://dx.doi.org/10.3390/app13106027</v>
      </c>
      <c r="BG25" s="11" t="s">
        <v>1191</v>
      </c>
      <c r="BH25" s="11" t="s">
        <v>1191</v>
      </c>
      <c r="BI25" s="13">
        <v>15.0</v>
      </c>
      <c r="BJ25" s="11" t="s">
        <v>1714</v>
      </c>
      <c r="BK25" s="11" t="s">
        <v>1280</v>
      </c>
      <c r="BL25" s="11" t="s">
        <v>1715</v>
      </c>
      <c r="BM25" s="11" t="s">
        <v>1716</v>
      </c>
      <c r="BN25" s="11" t="s">
        <v>1191</v>
      </c>
      <c r="BO25" s="11" t="s">
        <v>1283</v>
      </c>
      <c r="BP25" s="11" t="s">
        <v>1191</v>
      </c>
      <c r="BQ25" s="11" t="s">
        <v>1191</v>
      </c>
      <c r="BR25" s="11" t="s">
        <v>1216</v>
      </c>
      <c r="BS25" s="11" t="s">
        <v>1717</v>
      </c>
      <c r="BT25" s="11" t="str">
        <f>HYPERLINK("https%3A%2F%2Fwww.webofscience.com%2Fwos%2Fwoscc%2Ffull-record%2FWOS:000994333900001","View Full Record in Web of Science")</f>
        <v>View Full Record in Web of Science</v>
      </c>
    </row>
    <row r="26">
      <c r="A26" s="11" t="s">
        <v>1218</v>
      </c>
      <c r="B26" s="12" t="s">
        <v>1718</v>
      </c>
      <c r="C26" s="11" t="s">
        <v>1191</v>
      </c>
      <c r="D26" s="12" t="s">
        <v>1719</v>
      </c>
      <c r="E26" s="11" t="s">
        <v>1191</v>
      </c>
      <c r="F26" s="12" t="s">
        <v>1720</v>
      </c>
      <c r="G26" s="11" t="s">
        <v>1191</v>
      </c>
      <c r="H26" s="11" t="s">
        <v>1191</v>
      </c>
      <c r="I26" s="11" t="s">
        <v>59</v>
      </c>
      <c r="J26" s="11" t="s">
        <v>1721</v>
      </c>
      <c r="K26" s="12" t="s">
        <v>1722</v>
      </c>
      <c r="L26" s="11" t="s">
        <v>1191</v>
      </c>
      <c r="M26" s="11" t="s">
        <v>1194</v>
      </c>
      <c r="N26" s="11" t="s">
        <v>1223</v>
      </c>
      <c r="O26" s="11" t="s">
        <v>1723</v>
      </c>
      <c r="P26" s="11" t="s">
        <v>1724</v>
      </c>
      <c r="Q26" s="11" t="s">
        <v>1418</v>
      </c>
      <c r="R26" s="11" t="s">
        <v>649</v>
      </c>
      <c r="S26" s="11" t="s">
        <v>1191</v>
      </c>
      <c r="T26" s="12" t="s">
        <v>1725</v>
      </c>
      <c r="U26" s="11" t="s">
        <v>1191</v>
      </c>
      <c r="V26" s="11" t="s">
        <v>1726</v>
      </c>
      <c r="W26" s="11" t="s">
        <v>1727</v>
      </c>
      <c r="X26" s="11" t="s">
        <v>1728</v>
      </c>
      <c r="Y26" s="12" t="s">
        <v>1729</v>
      </c>
      <c r="Z26" s="11" t="s">
        <v>1191</v>
      </c>
      <c r="AA26" s="11" t="s">
        <v>1191</v>
      </c>
      <c r="AB26" s="12" t="s">
        <v>1730</v>
      </c>
      <c r="AC26" s="11" t="s">
        <v>1191</v>
      </c>
      <c r="AD26" s="11" t="s">
        <v>1191</v>
      </c>
      <c r="AE26" s="11" t="s">
        <v>1191</v>
      </c>
      <c r="AF26" s="11" t="s">
        <v>1191</v>
      </c>
      <c r="AG26" s="13">
        <v>29.0</v>
      </c>
      <c r="AH26" s="13">
        <v>0.0</v>
      </c>
      <c r="AI26" s="13">
        <v>0.0</v>
      </c>
      <c r="AJ26" s="13">
        <v>2.0</v>
      </c>
      <c r="AK26" s="13">
        <v>22.0</v>
      </c>
      <c r="AL26" s="11" t="s">
        <v>1731</v>
      </c>
      <c r="AM26" s="11" t="s">
        <v>1732</v>
      </c>
      <c r="AN26" s="11" t="s">
        <v>1733</v>
      </c>
      <c r="AO26" s="11" t="s">
        <v>1734</v>
      </c>
      <c r="AP26" s="11" t="s">
        <v>1735</v>
      </c>
      <c r="AQ26" s="11" t="s">
        <v>1736</v>
      </c>
      <c r="AR26" s="12" t="s">
        <v>1737</v>
      </c>
      <c r="AS26" s="11" t="s">
        <v>1191</v>
      </c>
      <c r="AT26" s="11" t="s">
        <v>1191</v>
      </c>
      <c r="AU26" s="13">
        <v>2022.0</v>
      </c>
      <c r="AV26" s="13">
        <v>12117.0</v>
      </c>
      <c r="AW26" s="11" t="s">
        <v>1191</v>
      </c>
      <c r="AX26" s="11" t="s">
        <v>1191</v>
      </c>
      <c r="AY26" s="11" t="s">
        <v>1191</v>
      </c>
      <c r="AZ26" s="11" t="s">
        <v>1191</v>
      </c>
      <c r="BA26" s="11" t="s">
        <v>1191</v>
      </c>
      <c r="BB26" s="11" t="s">
        <v>1191</v>
      </c>
      <c r="BC26" s="11" t="s">
        <v>1191</v>
      </c>
      <c r="BD26" s="11" t="s">
        <v>645</v>
      </c>
      <c r="BE26" s="11" t="s">
        <v>646</v>
      </c>
      <c r="BF26" s="18" t="str">
        <f>HYPERLINK("http://dx.doi.org/10.1117/12.2618899","http://dx.doi.org/10.1117/12.2618899")</f>
        <v>http://dx.doi.org/10.1117/12.2618899</v>
      </c>
      <c r="BG26" s="11" t="s">
        <v>1191</v>
      </c>
      <c r="BH26" s="11" t="s">
        <v>1191</v>
      </c>
      <c r="BI26" s="13">
        <v>12.0</v>
      </c>
      <c r="BJ26" s="11" t="s">
        <v>1738</v>
      </c>
      <c r="BK26" s="11" t="s">
        <v>1237</v>
      </c>
      <c r="BL26" s="11" t="s">
        <v>1213</v>
      </c>
      <c r="BM26" s="11" t="s">
        <v>1739</v>
      </c>
      <c r="BN26" s="11" t="s">
        <v>1191</v>
      </c>
      <c r="BO26" s="11" t="s">
        <v>1191</v>
      </c>
      <c r="BP26" s="11" t="s">
        <v>1191</v>
      </c>
      <c r="BQ26" s="11" t="s">
        <v>1191</v>
      </c>
      <c r="BR26" s="11" t="s">
        <v>1216</v>
      </c>
      <c r="BS26" s="11" t="s">
        <v>1740</v>
      </c>
      <c r="BT26" s="11" t="str">
        <f>HYPERLINK("https%3A%2F%2Fwww.webofscience.com%2Fwos%2Fwoscc%2Ffull-record%2FWOS:000838064500011","View Full Record in Web of Science")</f>
        <v>View Full Record in Web of Science</v>
      </c>
    </row>
    <row r="27">
      <c r="A27" s="11" t="s">
        <v>1218</v>
      </c>
      <c r="B27" s="12" t="s">
        <v>1741</v>
      </c>
      <c r="C27" s="11" t="s">
        <v>1191</v>
      </c>
      <c r="D27" s="11" t="s">
        <v>1191</v>
      </c>
      <c r="E27" s="11" t="s">
        <v>151</v>
      </c>
      <c r="F27" s="12" t="s">
        <v>1742</v>
      </c>
      <c r="G27" s="11" t="s">
        <v>1191</v>
      </c>
      <c r="H27" s="11" t="s">
        <v>1191</v>
      </c>
      <c r="I27" s="11" t="s">
        <v>37</v>
      </c>
      <c r="J27" s="11" t="s">
        <v>1743</v>
      </c>
      <c r="K27" s="12" t="s">
        <v>1744</v>
      </c>
      <c r="L27" s="11" t="s">
        <v>1191</v>
      </c>
      <c r="M27" s="11" t="s">
        <v>1194</v>
      </c>
      <c r="N27" s="11" t="s">
        <v>1223</v>
      </c>
      <c r="O27" s="11" t="s">
        <v>1745</v>
      </c>
      <c r="P27" s="11" t="s">
        <v>1746</v>
      </c>
      <c r="Q27" s="11" t="s">
        <v>1747</v>
      </c>
      <c r="R27" s="12" t="s">
        <v>1748</v>
      </c>
      <c r="S27" s="11" t="s">
        <v>1191</v>
      </c>
      <c r="T27" s="12" t="s">
        <v>1749</v>
      </c>
      <c r="U27" s="11" t="s">
        <v>1191</v>
      </c>
      <c r="V27" s="11" t="s">
        <v>401</v>
      </c>
      <c r="W27" s="11" t="s">
        <v>1750</v>
      </c>
      <c r="X27" s="11" t="s">
        <v>1751</v>
      </c>
      <c r="Y27" s="11" t="s">
        <v>1752</v>
      </c>
      <c r="Z27" s="11" t="s">
        <v>1753</v>
      </c>
      <c r="AA27" s="12" t="s">
        <v>1754</v>
      </c>
      <c r="AB27" s="11" t="s">
        <v>1191</v>
      </c>
      <c r="AC27" s="11" t="s">
        <v>1191</v>
      </c>
      <c r="AD27" s="11" t="s">
        <v>1191</v>
      </c>
      <c r="AE27" s="11" t="s">
        <v>1191</v>
      </c>
      <c r="AF27" s="11" t="s">
        <v>1191</v>
      </c>
      <c r="AG27" s="13">
        <v>31.0</v>
      </c>
      <c r="AH27" s="13">
        <v>0.0</v>
      </c>
      <c r="AI27" s="13">
        <v>0.0</v>
      </c>
      <c r="AJ27" s="13">
        <v>1.0</v>
      </c>
      <c r="AK27" s="13">
        <v>2.0</v>
      </c>
      <c r="AL27" s="11" t="s">
        <v>151</v>
      </c>
      <c r="AM27" s="11" t="s">
        <v>1233</v>
      </c>
      <c r="AN27" s="11" t="s">
        <v>1234</v>
      </c>
      <c r="AO27" s="12" t="s">
        <v>1755</v>
      </c>
      <c r="AP27" s="11" t="s">
        <v>1191</v>
      </c>
      <c r="AQ27" s="11" t="s">
        <v>403</v>
      </c>
      <c r="AR27" s="12" t="s">
        <v>1756</v>
      </c>
      <c r="AS27" s="11" t="s">
        <v>1191</v>
      </c>
      <c r="AT27" s="11" t="s">
        <v>1191</v>
      </c>
      <c r="AU27" s="13">
        <v>2021.0</v>
      </c>
      <c r="AV27" s="11" t="s">
        <v>1191</v>
      </c>
      <c r="AW27" s="11" t="s">
        <v>1191</v>
      </c>
      <c r="AX27" s="11" t="s">
        <v>1191</v>
      </c>
      <c r="AY27" s="11" t="s">
        <v>1191</v>
      </c>
      <c r="AZ27" s="11" t="s">
        <v>1191</v>
      </c>
      <c r="BA27" s="11" t="s">
        <v>1191</v>
      </c>
      <c r="BB27" s="11" t="s">
        <v>1191</v>
      </c>
      <c r="BC27" s="11" t="s">
        <v>1191</v>
      </c>
      <c r="BD27" s="11" t="s">
        <v>1191</v>
      </c>
      <c r="BE27" s="11" t="s">
        <v>404</v>
      </c>
      <c r="BF27" s="18" t="str">
        <f>HYPERLINK("http://dx.doi.org/10.1109/TENSYMP52854.2021.9550913","http://dx.doi.org/10.1109/TENSYMP52854.2021.9550913")</f>
        <v>http://dx.doi.org/10.1109/TENSYMP52854.2021.9550913</v>
      </c>
      <c r="BG27" s="11" t="s">
        <v>1191</v>
      </c>
      <c r="BH27" s="11" t="s">
        <v>1191</v>
      </c>
      <c r="BI27" s="13">
        <v>8.0</v>
      </c>
      <c r="BJ27" s="11" t="s">
        <v>1757</v>
      </c>
      <c r="BK27" s="11" t="s">
        <v>1237</v>
      </c>
      <c r="BL27" s="11" t="s">
        <v>1758</v>
      </c>
      <c r="BM27" s="11" t="s">
        <v>1759</v>
      </c>
      <c r="BN27" s="11" t="s">
        <v>1191</v>
      </c>
      <c r="BO27" s="11" t="s">
        <v>1191</v>
      </c>
      <c r="BP27" s="11" t="s">
        <v>1191</v>
      </c>
      <c r="BQ27" s="11" t="s">
        <v>1191</v>
      </c>
      <c r="BR27" s="11" t="s">
        <v>1216</v>
      </c>
      <c r="BS27" s="11" t="s">
        <v>1760</v>
      </c>
      <c r="BT27" s="11" t="str">
        <f>HYPERLINK("https%3A%2F%2Fwww.webofscience.com%2Fwos%2Fwoscc%2Ffull-record%2FWOS:000786502700088","View Full Record in Web of Science")</f>
        <v>View Full Record in Web of Science</v>
      </c>
    </row>
    <row r="28">
      <c r="A28" s="11" t="s">
        <v>1218</v>
      </c>
      <c r="B28" s="12" t="s">
        <v>1761</v>
      </c>
      <c r="C28" s="11" t="s">
        <v>1191</v>
      </c>
      <c r="D28" s="12" t="s">
        <v>1762</v>
      </c>
      <c r="E28" s="11" t="s">
        <v>1191</v>
      </c>
      <c r="F28" s="12" t="s">
        <v>1763</v>
      </c>
      <c r="G28" s="11" t="s">
        <v>1191</v>
      </c>
      <c r="H28" s="11" t="s">
        <v>1191</v>
      </c>
      <c r="I28" s="11" t="s">
        <v>35</v>
      </c>
      <c r="J28" s="11" t="s">
        <v>1764</v>
      </c>
      <c r="K28" s="12" t="s">
        <v>1765</v>
      </c>
      <c r="L28" s="11" t="s">
        <v>1191</v>
      </c>
      <c r="M28" s="11" t="s">
        <v>1194</v>
      </c>
      <c r="N28" s="11" t="s">
        <v>1223</v>
      </c>
      <c r="O28" s="11" t="s">
        <v>1766</v>
      </c>
      <c r="P28" s="11" t="s">
        <v>1767</v>
      </c>
      <c r="Q28" s="11" t="s">
        <v>1768</v>
      </c>
      <c r="R28" s="12" t="s">
        <v>1769</v>
      </c>
      <c r="S28" s="11" t="s">
        <v>1191</v>
      </c>
      <c r="T28" s="11" t="s">
        <v>1770</v>
      </c>
      <c r="U28" s="11" t="s">
        <v>1771</v>
      </c>
      <c r="V28" s="11" t="s">
        <v>1772</v>
      </c>
      <c r="W28" s="11" t="s">
        <v>1773</v>
      </c>
      <c r="X28" s="11" t="s">
        <v>1774</v>
      </c>
      <c r="Y28" s="11" t="s">
        <v>1775</v>
      </c>
      <c r="Z28" s="11" t="s">
        <v>1776</v>
      </c>
      <c r="AA28" s="11" t="s">
        <v>1777</v>
      </c>
      <c r="AB28" s="11" t="s">
        <v>1778</v>
      </c>
      <c r="AC28" s="11" t="s">
        <v>1779</v>
      </c>
      <c r="AD28" s="11" t="s">
        <v>1780</v>
      </c>
      <c r="AE28" s="12" t="s">
        <v>1781</v>
      </c>
      <c r="AF28" s="11" t="s">
        <v>1191</v>
      </c>
      <c r="AG28" s="13">
        <v>50.0</v>
      </c>
      <c r="AH28" s="13">
        <v>0.0</v>
      </c>
      <c r="AI28" s="13">
        <v>0.0</v>
      </c>
      <c r="AJ28" s="13">
        <v>0.0</v>
      </c>
      <c r="AK28" s="13">
        <v>2.0</v>
      </c>
      <c r="AL28" s="11" t="s">
        <v>1300</v>
      </c>
      <c r="AM28" s="11" t="s">
        <v>1301</v>
      </c>
      <c r="AN28" s="11" t="s">
        <v>1448</v>
      </c>
      <c r="AO28" s="12" t="s">
        <v>1782</v>
      </c>
      <c r="AP28" s="11" t="s">
        <v>1191</v>
      </c>
      <c r="AQ28" s="11" t="s">
        <v>382</v>
      </c>
      <c r="AR28" s="12" t="s">
        <v>1783</v>
      </c>
      <c r="AS28" s="11" t="s">
        <v>1191</v>
      </c>
      <c r="AT28" s="11" t="s">
        <v>1191</v>
      </c>
      <c r="AU28" s="13">
        <v>2023.0</v>
      </c>
      <c r="AV28" s="11" t="s">
        <v>1191</v>
      </c>
      <c r="AW28" s="11" t="s">
        <v>1191</v>
      </c>
      <c r="AX28" s="11" t="s">
        <v>1191</v>
      </c>
      <c r="AY28" s="11" t="s">
        <v>1191</v>
      </c>
      <c r="AZ28" s="11" t="s">
        <v>1191</v>
      </c>
      <c r="BA28" s="11" t="s">
        <v>1191</v>
      </c>
      <c r="BB28" s="13">
        <v>108.0</v>
      </c>
      <c r="BC28" s="13">
        <v>119.0</v>
      </c>
      <c r="BD28" s="11" t="s">
        <v>1191</v>
      </c>
      <c r="BE28" s="11" t="s">
        <v>383</v>
      </c>
      <c r="BF28" s="18" t="str">
        <f>HYPERLINK("http://dx.doi.org/10.1109/SANER56733.2023.00020","http://dx.doi.org/10.1109/SANER56733.2023.00020")</f>
        <v>http://dx.doi.org/10.1109/SANER56733.2023.00020</v>
      </c>
      <c r="BG28" s="11" t="s">
        <v>1191</v>
      </c>
      <c r="BH28" s="11" t="s">
        <v>1191</v>
      </c>
      <c r="BI28" s="13">
        <v>12.0</v>
      </c>
      <c r="BJ28" s="11" t="s">
        <v>1355</v>
      </c>
      <c r="BK28" s="11" t="s">
        <v>1237</v>
      </c>
      <c r="BL28" s="11" t="s">
        <v>1213</v>
      </c>
      <c r="BM28" s="11" t="s">
        <v>1784</v>
      </c>
      <c r="BN28" s="11" t="s">
        <v>1191</v>
      </c>
      <c r="BO28" s="11" t="s">
        <v>1191</v>
      </c>
      <c r="BP28" s="11" t="s">
        <v>1191</v>
      </c>
      <c r="BQ28" s="11" t="s">
        <v>1191</v>
      </c>
      <c r="BR28" s="11" t="s">
        <v>1216</v>
      </c>
      <c r="BS28" s="11" t="s">
        <v>1785</v>
      </c>
      <c r="BT28" s="11" t="str">
        <f>HYPERLINK("https%3A%2F%2Fwww.webofscience.com%2Fwos%2Fwoscc%2Ffull-record%2FWOS:001008282200010","View Full Record in Web of Science")</f>
        <v>View Full Record in Web of Science</v>
      </c>
    </row>
    <row r="29">
      <c r="A29" s="11" t="s">
        <v>1218</v>
      </c>
      <c r="B29" s="12" t="s">
        <v>1786</v>
      </c>
      <c r="C29" s="11" t="s">
        <v>1191</v>
      </c>
      <c r="D29" s="12" t="s">
        <v>1787</v>
      </c>
      <c r="E29" s="11" t="s">
        <v>1191</v>
      </c>
      <c r="F29" s="12" t="s">
        <v>1788</v>
      </c>
      <c r="G29" s="11" t="s">
        <v>1191</v>
      </c>
      <c r="H29" s="11" t="s">
        <v>1191</v>
      </c>
      <c r="I29" s="11" t="s">
        <v>82</v>
      </c>
      <c r="J29" s="12" t="s">
        <v>1789</v>
      </c>
      <c r="K29" s="11" t="s">
        <v>1191</v>
      </c>
      <c r="L29" s="11" t="s">
        <v>1191</v>
      </c>
      <c r="M29" s="11" t="s">
        <v>1194</v>
      </c>
      <c r="N29" s="11" t="s">
        <v>1223</v>
      </c>
      <c r="O29" s="11" t="s">
        <v>1790</v>
      </c>
      <c r="P29" s="11" t="s">
        <v>1791</v>
      </c>
      <c r="Q29" s="11" t="s">
        <v>1792</v>
      </c>
      <c r="R29" s="12" t="s">
        <v>1793</v>
      </c>
      <c r="S29" s="11" t="s">
        <v>1191</v>
      </c>
      <c r="T29" s="12" t="s">
        <v>1794</v>
      </c>
      <c r="U29" s="11" t="s">
        <v>1191</v>
      </c>
      <c r="V29" s="11" t="s">
        <v>1795</v>
      </c>
      <c r="W29" s="11" t="s">
        <v>1796</v>
      </c>
      <c r="X29" s="11" t="s">
        <v>1797</v>
      </c>
      <c r="Y29" s="11" t="s">
        <v>1798</v>
      </c>
      <c r="Z29" s="12" t="s">
        <v>1799</v>
      </c>
      <c r="AA29" s="11" t="s">
        <v>1191</v>
      </c>
      <c r="AB29" s="11" t="s">
        <v>1800</v>
      </c>
      <c r="AC29" s="11" t="s">
        <v>1801</v>
      </c>
      <c r="AD29" s="11" t="s">
        <v>1802</v>
      </c>
      <c r="AE29" s="12" t="s">
        <v>1803</v>
      </c>
      <c r="AF29" s="11" t="s">
        <v>1191</v>
      </c>
      <c r="AG29" s="13">
        <v>73.0</v>
      </c>
      <c r="AH29" s="13">
        <v>0.0</v>
      </c>
      <c r="AI29" s="13">
        <v>0.0</v>
      </c>
      <c r="AJ29" s="13">
        <v>1.0</v>
      </c>
      <c r="AK29" s="13">
        <v>1.0</v>
      </c>
      <c r="AL29" s="11" t="s">
        <v>1352</v>
      </c>
      <c r="AM29" s="11" t="s">
        <v>1233</v>
      </c>
      <c r="AN29" s="12" t="s">
        <v>1353</v>
      </c>
      <c r="AO29" s="11" t="s">
        <v>1191</v>
      </c>
      <c r="AP29" s="11" t="s">
        <v>1191</v>
      </c>
      <c r="AQ29" s="12" t="s">
        <v>1804</v>
      </c>
      <c r="AR29" s="11" t="s">
        <v>1191</v>
      </c>
      <c r="AS29" s="11" t="s">
        <v>1191</v>
      </c>
      <c r="AT29" s="11" t="s">
        <v>1191</v>
      </c>
      <c r="AU29" s="13">
        <v>2023.0</v>
      </c>
      <c r="AV29" s="11" t="s">
        <v>1191</v>
      </c>
      <c r="AW29" s="11" t="s">
        <v>1191</v>
      </c>
      <c r="AX29" s="11" t="s">
        <v>1191</v>
      </c>
      <c r="AY29" s="11" t="s">
        <v>1191</v>
      </c>
      <c r="AZ29" s="11" t="s">
        <v>1191</v>
      </c>
      <c r="BA29" s="11" t="s">
        <v>1191</v>
      </c>
      <c r="BB29" s="13">
        <v>745.0</v>
      </c>
      <c r="BC29" s="13">
        <v>757.0</v>
      </c>
      <c r="BD29" s="11" t="s">
        <v>1191</v>
      </c>
      <c r="BE29" s="11" t="s">
        <v>963</v>
      </c>
      <c r="BF29" s="18" t="str">
        <f>HYPERLINK("http://dx.doi.org/10.1145/3611643.3616343","http://dx.doi.org/10.1145/3611643.3616343")</f>
        <v>http://dx.doi.org/10.1145/3611643.3616343</v>
      </c>
      <c r="BG29" s="11" t="s">
        <v>1191</v>
      </c>
      <c r="BH29" s="11" t="s">
        <v>1191</v>
      </c>
      <c r="BI29" s="13">
        <v>13.0</v>
      </c>
      <c r="BJ29" s="11" t="s">
        <v>1508</v>
      </c>
      <c r="BK29" s="11" t="s">
        <v>1237</v>
      </c>
      <c r="BL29" s="11" t="s">
        <v>1213</v>
      </c>
      <c r="BM29" s="11" t="s">
        <v>1805</v>
      </c>
      <c r="BN29" s="11" t="s">
        <v>1191</v>
      </c>
      <c r="BO29" s="11" t="s">
        <v>1191</v>
      </c>
      <c r="BP29" s="11" t="s">
        <v>1191</v>
      </c>
      <c r="BQ29" s="11" t="s">
        <v>1191</v>
      </c>
      <c r="BR29" s="11" t="s">
        <v>1216</v>
      </c>
      <c r="BS29" s="11" t="s">
        <v>1806</v>
      </c>
      <c r="BT29" s="11" t="str">
        <f>HYPERLINK("https%3A%2F%2Fwww.webofscience.com%2Fwos%2Fwoscc%2Ffull-record%2FWOS:001148157800061","View Full Record in Web of Science")</f>
        <v>View Full Record in Web of Science</v>
      </c>
    </row>
    <row r="30">
      <c r="A30" s="11" t="s">
        <v>1189</v>
      </c>
      <c r="B30" s="12" t="s">
        <v>1807</v>
      </c>
      <c r="C30" s="11" t="s">
        <v>1191</v>
      </c>
      <c r="D30" s="11" t="s">
        <v>1191</v>
      </c>
      <c r="E30" s="11" t="s">
        <v>1191</v>
      </c>
      <c r="F30" s="12" t="s">
        <v>1808</v>
      </c>
      <c r="G30" s="11" t="s">
        <v>1191</v>
      </c>
      <c r="H30" s="11" t="s">
        <v>1191</v>
      </c>
      <c r="I30" s="11" t="s">
        <v>67</v>
      </c>
      <c r="J30" s="12" t="s">
        <v>1809</v>
      </c>
      <c r="K30" s="11" t="s">
        <v>1191</v>
      </c>
      <c r="L30" s="11" t="s">
        <v>1191</v>
      </c>
      <c r="M30" s="11" t="s">
        <v>1194</v>
      </c>
      <c r="N30" s="11" t="s">
        <v>556</v>
      </c>
      <c r="O30" s="11" t="s">
        <v>1191</v>
      </c>
      <c r="P30" s="11" t="s">
        <v>1191</v>
      </c>
      <c r="Q30" s="11" t="s">
        <v>1191</v>
      </c>
      <c r="R30" s="11" t="s">
        <v>1191</v>
      </c>
      <c r="S30" s="11" t="s">
        <v>1191</v>
      </c>
      <c r="T30" s="12" t="s">
        <v>1810</v>
      </c>
      <c r="U30" s="11" t="s">
        <v>1191</v>
      </c>
      <c r="V30" s="11" t="s">
        <v>1811</v>
      </c>
      <c r="W30" s="11" t="s">
        <v>1812</v>
      </c>
      <c r="X30" s="11" t="s">
        <v>1813</v>
      </c>
      <c r="Y30" s="11" t="s">
        <v>1814</v>
      </c>
      <c r="Z30" s="11" t="s">
        <v>1815</v>
      </c>
      <c r="AA30" s="11" t="s">
        <v>1816</v>
      </c>
      <c r="AB30" s="12" t="s">
        <v>1817</v>
      </c>
      <c r="AC30" s="11" t="s">
        <v>1191</v>
      </c>
      <c r="AD30" s="11" t="s">
        <v>1191</v>
      </c>
      <c r="AE30" s="11" t="s">
        <v>1191</v>
      </c>
      <c r="AF30" s="11" t="s">
        <v>1191</v>
      </c>
      <c r="AG30" s="13">
        <v>27.0</v>
      </c>
      <c r="AH30" s="13">
        <v>1.0</v>
      </c>
      <c r="AI30" s="13">
        <v>1.0</v>
      </c>
      <c r="AJ30" s="13">
        <v>0.0</v>
      </c>
      <c r="AK30" s="13">
        <v>1.0</v>
      </c>
      <c r="AL30" s="11" t="s">
        <v>1818</v>
      </c>
      <c r="AM30" s="11" t="s">
        <v>1819</v>
      </c>
      <c r="AN30" s="11" t="s">
        <v>1820</v>
      </c>
      <c r="AO30" s="11" t="s">
        <v>1821</v>
      </c>
      <c r="AP30" s="12" t="s">
        <v>1822</v>
      </c>
      <c r="AQ30" s="11" t="s">
        <v>1191</v>
      </c>
      <c r="AR30" s="11" t="s">
        <v>1823</v>
      </c>
      <c r="AS30" s="12" t="s">
        <v>1824</v>
      </c>
      <c r="AT30" s="11" t="s">
        <v>1191</v>
      </c>
      <c r="AU30" s="13">
        <v>2022.0</v>
      </c>
      <c r="AV30" s="13">
        <v>13.0</v>
      </c>
      <c r="AW30" s="13">
        <v>9.0</v>
      </c>
      <c r="AX30" s="11" t="s">
        <v>1191</v>
      </c>
      <c r="AY30" s="11" t="s">
        <v>1191</v>
      </c>
      <c r="AZ30" s="11" t="s">
        <v>1191</v>
      </c>
      <c r="BA30" s="11" t="s">
        <v>1191</v>
      </c>
      <c r="BB30" s="13">
        <v>747.0</v>
      </c>
      <c r="BC30" s="13">
        <v>757.0</v>
      </c>
      <c r="BD30" s="11" t="s">
        <v>1191</v>
      </c>
      <c r="BE30" s="11" t="s">
        <v>1191</v>
      </c>
      <c r="BF30" s="11" t="s">
        <v>1191</v>
      </c>
      <c r="BG30" s="11" t="s">
        <v>1191</v>
      </c>
      <c r="BH30" s="11" t="s">
        <v>1191</v>
      </c>
      <c r="BI30" s="13">
        <v>11.0</v>
      </c>
      <c r="BJ30" s="11" t="s">
        <v>1757</v>
      </c>
      <c r="BK30" s="11" t="s">
        <v>1212</v>
      </c>
      <c r="BL30" s="11" t="s">
        <v>1758</v>
      </c>
      <c r="BM30" s="11" t="s">
        <v>1825</v>
      </c>
      <c r="BN30" s="11" t="s">
        <v>1191</v>
      </c>
      <c r="BO30" s="11" t="s">
        <v>1191</v>
      </c>
      <c r="BP30" s="11" t="s">
        <v>1191</v>
      </c>
      <c r="BQ30" s="11" t="s">
        <v>1191</v>
      </c>
      <c r="BR30" s="11" t="s">
        <v>1216</v>
      </c>
      <c r="BS30" s="11" t="s">
        <v>1826</v>
      </c>
      <c r="BT30" s="11" t="str">
        <f>HYPERLINK("https%3A%2F%2Fwww.webofscience.com%2Fwos%2Fwoscc%2Ffull-record%2FWOS:000896768100003","View Full Record in Web of Science")</f>
        <v>View Full Record in Web of Science</v>
      </c>
    </row>
    <row r="31">
      <c r="A31" s="11" t="s">
        <v>1189</v>
      </c>
      <c r="B31" s="12" t="s">
        <v>1827</v>
      </c>
      <c r="C31" s="11" t="s">
        <v>1191</v>
      </c>
      <c r="D31" s="11" t="s">
        <v>1191</v>
      </c>
      <c r="E31" s="11" t="s">
        <v>1191</v>
      </c>
      <c r="F31" s="12" t="s">
        <v>1828</v>
      </c>
      <c r="G31" s="11" t="s">
        <v>1191</v>
      </c>
      <c r="H31" s="11" t="s">
        <v>1191</v>
      </c>
      <c r="I31" s="11" t="s">
        <v>44</v>
      </c>
      <c r="J31" s="12" t="s">
        <v>1553</v>
      </c>
      <c r="K31" s="11" t="s">
        <v>1191</v>
      </c>
      <c r="L31" s="11" t="s">
        <v>1191</v>
      </c>
      <c r="M31" s="11" t="s">
        <v>1194</v>
      </c>
      <c r="N31" s="11" t="s">
        <v>556</v>
      </c>
      <c r="O31" s="11" t="s">
        <v>1191</v>
      </c>
      <c r="P31" s="11" t="s">
        <v>1191</v>
      </c>
      <c r="Q31" s="11" t="s">
        <v>1191</v>
      </c>
      <c r="R31" s="11" t="s">
        <v>1191</v>
      </c>
      <c r="S31" s="11" t="s">
        <v>1191</v>
      </c>
      <c r="T31" s="12" t="s">
        <v>1829</v>
      </c>
      <c r="U31" s="11" t="s">
        <v>1191</v>
      </c>
      <c r="V31" s="11" t="s">
        <v>459</v>
      </c>
      <c r="W31" s="11" t="s">
        <v>1830</v>
      </c>
      <c r="X31" s="11" t="s">
        <v>1831</v>
      </c>
      <c r="Y31" s="11" t="s">
        <v>1832</v>
      </c>
      <c r="Z31" s="12" t="s">
        <v>1833</v>
      </c>
      <c r="AA31" s="11" t="s">
        <v>1191</v>
      </c>
      <c r="AB31" s="11" t="s">
        <v>1834</v>
      </c>
      <c r="AC31" s="11" t="s">
        <v>1835</v>
      </c>
      <c r="AD31" s="11" t="s">
        <v>1835</v>
      </c>
      <c r="AE31" s="12" t="s">
        <v>1484</v>
      </c>
      <c r="AF31" s="11" t="s">
        <v>1191</v>
      </c>
      <c r="AG31" s="13">
        <v>35.0</v>
      </c>
      <c r="AH31" s="13">
        <v>0.0</v>
      </c>
      <c r="AI31" s="13">
        <v>0.0</v>
      </c>
      <c r="AJ31" s="13">
        <v>5.0</v>
      </c>
      <c r="AK31" s="13">
        <v>5.0</v>
      </c>
      <c r="AL31" s="11" t="s">
        <v>1276</v>
      </c>
      <c r="AM31" s="11" t="s">
        <v>1277</v>
      </c>
      <c r="AN31" s="11" t="s">
        <v>1278</v>
      </c>
      <c r="AO31" s="12" t="s">
        <v>277</v>
      </c>
      <c r="AP31" s="11" t="s">
        <v>1191</v>
      </c>
      <c r="AQ31" s="11" t="s">
        <v>1191</v>
      </c>
      <c r="AR31" s="11" t="s">
        <v>1565</v>
      </c>
      <c r="AS31" s="11" t="s">
        <v>1566</v>
      </c>
      <c r="AT31" s="11" t="s">
        <v>1836</v>
      </c>
      <c r="AU31" s="13">
        <v>2024.0</v>
      </c>
      <c r="AV31" s="13">
        <v>11.0</v>
      </c>
      <c r="AW31" s="13">
        <v>3.0</v>
      </c>
      <c r="AX31" s="11" t="s">
        <v>1191</v>
      </c>
      <c r="AY31" s="11" t="s">
        <v>1191</v>
      </c>
      <c r="AZ31" s="11" t="s">
        <v>1191</v>
      </c>
      <c r="BA31" s="11" t="s">
        <v>1191</v>
      </c>
      <c r="BB31" s="13">
        <v>4430.0</v>
      </c>
      <c r="BC31" s="13">
        <v>4441.0</v>
      </c>
      <c r="BD31" s="11" t="s">
        <v>1191</v>
      </c>
      <c r="BE31" s="11" t="s">
        <v>460</v>
      </c>
      <c r="BF31" s="18" t="str">
        <f>HYPERLINK("http://dx.doi.org/10.1109/JIOT.2023.3299492","http://dx.doi.org/10.1109/JIOT.2023.3299492")</f>
        <v>http://dx.doi.org/10.1109/JIOT.2023.3299492</v>
      </c>
      <c r="BG31" s="11" t="s">
        <v>1191</v>
      </c>
      <c r="BH31" s="11" t="s">
        <v>1191</v>
      </c>
      <c r="BI31" s="13">
        <v>12.0</v>
      </c>
      <c r="BJ31" s="11" t="s">
        <v>1279</v>
      </c>
      <c r="BK31" s="11" t="s">
        <v>1280</v>
      </c>
      <c r="BL31" s="11" t="s">
        <v>1281</v>
      </c>
      <c r="BM31" s="11" t="s">
        <v>1837</v>
      </c>
      <c r="BN31" s="11" t="s">
        <v>1191</v>
      </c>
      <c r="BO31" s="11" t="s">
        <v>1191</v>
      </c>
      <c r="BP31" s="11" t="s">
        <v>1191</v>
      </c>
      <c r="BQ31" s="11" t="s">
        <v>1191</v>
      </c>
      <c r="BR31" s="11" t="s">
        <v>1216</v>
      </c>
      <c r="BS31" s="11" t="s">
        <v>1838</v>
      </c>
      <c r="BT31" s="11" t="str">
        <f>HYPERLINK("https%3A%2F%2Fwww.webofscience.com%2Fwos%2Fwoscc%2Ffull-record%2FWOS:001166992300099","View Full Record in Web of Science")</f>
        <v>View Full Record in Web of Science</v>
      </c>
    </row>
    <row r="32">
      <c r="A32" s="11" t="s">
        <v>1189</v>
      </c>
      <c r="B32" s="12" t="s">
        <v>1839</v>
      </c>
      <c r="C32" s="11" t="s">
        <v>1191</v>
      </c>
      <c r="D32" s="11" t="s">
        <v>1191</v>
      </c>
      <c r="E32" s="11" t="s">
        <v>1191</v>
      </c>
      <c r="F32" s="12" t="s">
        <v>1840</v>
      </c>
      <c r="G32" s="11" t="s">
        <v>1191</v>
      </c>
      <c r="H32" s="11" t="s">
        <v>1191</v>
      </c>
      <c r="I32" s="11" t="s">
        <v>87</v>
      </c>
      <c r="J32" s="12" t="s">
        <v>1841</v>
      </c>
      <c r="K32" s="11" t="s">
        <v>1191</v>
      </c>
      <c r="L32" s="11" t="s">
        <v>1191</v>
      </c>
      <c r="M32" s="11" t="s">
        <v>1194</v>
      </c>
      <c r="N32" s="11" t="s">
        <v>556</v>
      </c>
      <c r="O32" s="11" t="s">
        <v>1191</v>
      </c>
      <c r="P32" s="11" t="s">
        <v>1191</v>
      </c>
      <c r="Q32" s="11" t="s">
        <v>1191</v>
      </c>
      <c r="R32" s="11" t="s">
        <v>1191</v>
      </c>
      <c r="S32" s="11" t="s">
        <v>1191</v>
      </c>
      <c r="T32" s="12" t="s">
        <v>1842</v>
      </c>
      <c r="U32" s="11" t="s">
        <v>1191</v>
      </c>
      <c r="V32" s="11" t="s">
        <v>1843</v>
      </c>
      <c r="W32" s="11" t="s">
        <v>1844</v>
      </c>
      <c r="X32" s="11" t="s">
        <v>1845</v>
      </c>
      <c r="Y32" s="11" t="s">
        <v>1846</v>
      </c>
      <c r="Z32" s="11" t="s">
        <v>1847</v>
      </c>
      <c r="AA32" s="12" t="s">
        <v>1848</v>
      </c>
      <c r="AB32" s="11" t="s">
        <v>1191</v>
      </c>
      <c r="AC32" s="11" t="s">
        <v>1191</v>
      </c>
      <c r="AD32" s="11" t="s">
        <v>1191</v>
      </c>
      <c r="AE32" s="11" t="s">
        <v>1191</v>
      </c>
      <c r="AF32" s="11" t="s">
        <v>1191</v>
      </c>
      <c r="AG32" s="13">
        <v>35.0</v>
      </c>
      <c r="AH32" s="13">
        <v>0.0</v>
      </c>
      <c r="AI32" s="13">
        <v>0.0</v>
      </c>
      <c r="AJ32" s="13">
        <v>4.0</v>
      </c>
      <c r="AK32" s="13">
        <v>30.0</v>
      </c>
      <c r="AL32" s="11" t="s">
        <v>1849</v>
      </c>
      <c r="AM32" s="11" t="s">
        <v>1850</v>
      </c>
      <c r="AN32" s="11" t="s">
        <v>1851</v>
      </c>
      <c r="AO32" s="11" t="s">
        <v>1852</v>
      </c>
      <c r="AP32" s="12" t="s">
        <v>1853</v>
      </c>
      <c r="AQ32" s="11" t="s">
        <v>1191</v>
      </c>
      <c r="AR32" s="11" t="s">
        <v>1854</v>
      </c>
      <c r="AS32" s="12" t="s">
        <v>1855</v>
      </c>
      <c r="AT32" s="11" t="s">
        <v>1191</v>
      </c>
      <c r="AU32" s="13">
        <v>2023.0</v>
      </c>
      <c r="AV32" s="13">
        <v>74.0</v>
      </c>
      <c r="AW32" s="13">
        <v>1.0</v>
      </c>
      <c r="AX32" s="11" t="s">
        <v>1191</v>
      </c>
      <c r="AY32" s="11" t="s">
        <v>1191</v>
      </c>
      <c r="AZ32" s="11" t="s">
        <v>1191</v>
      </c>
      <c r="BA32" s="11" t="s">
        <v>1191</v>
      </c>
      <c r="BB32" s="13">
        <v>1011.0</v>
      </c>
      <c r="BC32" s="13">
        <v>1024.0</v>
      </c>
      <c r="BD32" s="11" t="s">
        <v>1191</v>
      </c>
      <c r="BE32" s="11" t="s">
        <v>1013</v>
      </c>
      <c r="BF32" s="18" t="str">
        <f>HYPERLINK("http://dx.doi.org/10.32604/cmc.2023.028058","http://dx.doi.org/10.32604/cmc.2023.028058")</f>
        <v>http://dx.doi.org/10.32604/cmc.2023.028058</v>
      </c>
      <c r="BG32" s="11" t="s">
        <v>1191</v>
      </c>
      <c r="BH32" s="11" t="s">
        <v>1191</v>
      </c>
      <c r="BI32" s="13">
        <v>14.0</v>
      </c>
      <c r="BJ32" s="11" t="s">
        <v>1856</v>
      </c>
      <c r="BK32" s="11" t="s">
        <v>1280</v>
      </c>
      <c r="BL32" s="11" t="s">
        <v>1857</v>
      </c>
      <c r="BM32" s="11" t="s">
        <v>1858</v>
      </c>
      <c r="BN32" s="11" t="s">
        <v>1191</v>
      </c>
      <c r="BO32" s="11" t="s">
        <v>1283</v>
      </c>
      <c r="BP32" s="11" t="s">
        <v>1191</v>
      </c>
      <c r="BQ32" s="11" t="s">
        <v>1191</v>
      </c>
      <c r="BR32" s="11" t="s">
        <v>1216</v>
      </c>
      <c r="BS32" s="11" t="s">
        <v>1859</v>
      </c>
      <c r="BT32" s="11" t="str">
        <f>HYPERLINK("https%3A%2F%2Fwww.webofscience.com%2Fwos%2Fwoscc%2Ffull-record%2FWOS:000890984200023","View Full Record in Web of Science")</f>
        <v>View Full Record in Web of Science</v>
      </c>
    </row>
    <row r="33">
      <c r="A33" s="11" t="s">
        <v>1218</v>
      </c>
      <c r="B33" s="12" t="s">
        <v>1860</v>
      </c>
      <c r="C33" s="11" t="s">
        <v>1191</v>
      </c>
      <c r="D33" s="11" t="s">
        <v>1191</v>
      </c>
      <c r="E33" s="11" t="s">
        <v>785</v>
      </c>
      <c r="F33" s="12" t="s">
        <v>1861</v>
      </c>
      <c r="G33" s="11" t="s">
        <v>1191</v>
      </c>
      <c r="H33" s="11" t="s">
        <v>1191</v>
      </c>
      <c r="I33" s="11" t="s">
        <v>70</v>
      </c>
      <c r="J33" s="12" t="s">
        <v>1862</v>
      </c>
      <c r="K33" s="11" t="s">
        <v>1191</v>
      </c>
      <c r="L33" s="11" t="s">
        <v>1191</v>
      </c>
      <c r="M33" s="11" t="s">
        <v>1194</v>
      </c>
      <c r="N33" s="11" t="s">
        <v>1223</v>
      </c>
      <c r="O33" s="11" t="s">
        <v>1863</v>
      </c>
      <c r="P33" s="11" t="s">
        <v>1864</v>
      </c>
      <c r="Q33" s="11" t="s">
        <v>1865</v>
      </c>
      <c r="R33" s="12" t="s">
        <v>1866</v>
      </c>
      <c r="S33" s="11" t="s">
        <v>1191</v>
      </c>
      <c r="T33" s="11" t="s">
        <v>1191</v>
      </c>
      <c r="U33" s="11" t="s">
        <v>1191</v>
      </c>
      <c r="V33" s="11" t="s">
        <v>1867</v>
      </c>
      <c r="W33" s="11" t="s">
        <v>1868</v>
      </c>
      <c r="X33" s="11" t="s">
        <v>1869</v>
      </c>
      <c r="Y33" s="11" t="s">
        <v>1870</v>
      </c>
      <c r="Z33" s="12" t="s">
        <v>1871</v>
      </c>
      <c r="AA33" s="11" t="s">
        <v>1191</v>
      </c>
      <c r="AB33" s="11" t="s">
        <v>1872</v>
      </c>
      <c r="AC33" s="11" t="s">
        <v>1873</v>
      </c>
      <c r="AD33" s="11" t="s">
        <v>1873</v>
      </c>
      <c r="AE33" s="12" t="s">
        <v>1874</v>
      </c>
      <c r="AF33" s="11" t="s">
        <v>1191</v>
      </c>
      <c r="AG33" s="13">
        <v>82.0</v>
      </c>
      <c r="AH33" s="13">
        <v>0.0</v>
      </c>
      <c r="AI33" s="13">
        <v>0.0</v>
      </c>
      <c r="AJ33" s="13">
        <v>0.0</v>
      </c>
      <c r="AK33" s="13">
        <v>0.0</v>
      </c>
      <c r="AL33" s="11" t="s">
        <v>1875</v>
      </c>
      <c r="AM33" s="11" t="s">
        <v>1876</v>
      </c>
      <c r="AN33" s="12" t="s">
        <v>1877</v>
      </c>
      <c r="AO33" s="11" t="s">
        <v>1191</v>
      </c>
      <c r="AP33" s="11" t="s">
        <v>1191</v>
      </c>
      <c r="AQ33" s="12" t="s">
        <v>1878</v>
      </c>
      <c r="AR33" s="11" t="s">
        <v>1191</v>
      </c>
      <c r="AS33" s="11" t="s">
        <v>1191</v>
      </c>
      <c r="AT33" s="11" t="s">
        <v>1191</v>
      </c>
      <c r="AU33" s="13">
        <v>2023.0</v>
      </c>
      <c r="AV33" s="11" t="s">
        <v>1191</v>
      </c>
      <c r="AW33" s="11" t="s">
        <v>1191</v>
      </c>
      <c r="AX33" s="11" t="s">
        <v>1191</v>
      </c>
      <c r="AY33" s="11" t="s">
        <v>1191</v>
      </c>
      <c r="AZ33" s="11" t="s">
        <v>1191</v>
      </c>
      <c r="BA33" s="11" t="s">
        <v>1191</v>
      </c>
      <c r="BB33" s="13">
        <v>1775.0</v>
      </c>
      <c r="BC33" s="13">
        <v>1792.0</v>
      </c>
      <c r="BD33" s="11" t="s">
        <v>1191</v>
      </c>
      <c r="BE33" s="11" t="s">
        <v>1191</v>
      </c>
      <c r="BF33" s="11" t="s">
        <v>1191</v>
      </c>
      <c r="BG33" s="11" t="s">
        <v>1191</v>
      </c>
      <c r="BH33" s="11" t="s">
        <v>1191</v>
      </c>
      <c r="BI33" s="13">
        <v>18.0</v>
      </c>
      <c r="BJ33" s="11" t="s">
        <v>1449</v>
      </c>
      <c r="BK33" s="11" t="s">
        <v>1237</v>
      </c>
      <c r="BL33" s="11" t="s">
        <v>1213</v>
      </c>
      <c r="BM33" s="11" t="s">
        <v>1879</v>
      </c>
      <c r="BN33" s="11" t="s">
        <v>1191</v>
      </c>
      <c r="BO33" s="11" t="s">
        <v>1191</v>
      </c>
      <c r="BP33" s="11" t="s">
        <v>1191</v>
      </c>
      <c r="BQ33" s="11" t="s">
        <v>1191</v>
      </c>
      <c r="BR33" s="11" t="s">
        <v>1216</v>
      </c>
      <c r="BS33" s="11" t="s">
        <v>1880</v>
      </c>
      <c r="BT33" s="11" t="str">
        <f>HYPERLINK("https%3A%2F%2Fwww.webofscience.com%2Fwos%2Fwoscc%2Ffull-record%2FWOS:001066451501047","View Full Record in Web of Science")</f>
        <v>View Full Record in Web of Science</v>
      </c>
    </row>
    <row r="34">
      <c r="A34" s="11" t="s">
        <v>1218</v>
      </c>
      <c r="B34" s="12" t="s">
        <v>1881</v>
      </c>
      <c r="C34" s="11" t="s">
        <v>1191</v>
      </c>
      <c r="D34" s="11" t="s">
        <v>1191</v>
      </c>
      <c r="E34" s="11" t="s">
        <v>151</v>
      </c>
      <c r="F34" s="12" t="s">
        <v>1882</v>
      </c>
      <c r="G34" s="11" t="s">
        <v>1191</v>
      </c>
      <c r="H34" s="11" t="s">
        <v>1191</v>
      </c>
      <c r="I34" s="11" t="s">
        <v>42</v>
      </c>
      <c r="J34" s="11" t="s">
        <v>1883</v>
      </c>
      <c r="K34" s="12" t="s">
        <v>1884</v>
      </c>
      <c r="L34" s="11" t="s">
        <v>1191</v>
      </c>
      <c r="M34" s="11" t="s">
        <v>1194</v>
      </c>
      <c r="N34" s="11" t="s">
        <v>1223</v>
      </c>
      <c r="O34" s="11" t="s">
        <v>1885</v>
      </c>
      <c r="P34" s="11" t="s">
        <v>1886</v>
      </c>
      <c r="Q34" s="11" t="s">
        <v>1887</v>
      </c>
      <c r="R34" s="12" t="s">
        <v>1888</v>
      </c>
      <c r="S34" s="11" t="s">
        <v>1191</v>
      </c>
      <c r="T34" s="12" t="s">
        <v>1889</v>
      </c>
      <c r="U34" s="11" t="s">
        <v>1191</v>
      </c>
      <c r="V34" s="11" t="s">
        <v>439</v>
      </c>
      <c r="W34" s="11" t="s">
        <v>1890</v>
      </c>
      <c r="X34" s="11" t="s">
        <v>1891</v>
      </c>
      <c r="Y34" s="11" t="s">
        <v>1892</v>
      </c>
      <c r="Z34" s="12" t="s">
        <v>1893</v>
      </c>
      <c r="AA34" s="11" t="s">
        <v>1191</v>
      </c>
      <c r="AB34" s="11" t="s">
        <v>1894</v>
      </c>
      <c r="AC34" s="11" t="s">
        <v>1895</v>
      </c>
      <c r="AD34" s="11" t="s">
        <v>1896</v>
      </c>
      <c r="AE34" s="12" t="s">
        <v>1897</v>
      </c>
      <c r="AF34" s="11" t="s">
        <v>1191</v>
      </c>
      <c r="AG34" s="13">
        <v>47.0</v>
      </c>
      <c r="AH34" s="13">
        <v>1.0</v>
      </c>
      <c r="AI34" s="13">
        <v>1.0</v>
      </c>
      <c r="AJ34" s="13">
        <v>5.0</v>
      </c>
      <c r="AK34" s="13">
        <v>6.0</v>
      </c>
      <c r="AL34" s="11" t="s">
        <v>1300</v>
      </c>
      <c r="AM34" s="11" t="s">
        <v>1301</v>
      </c>
      <c r="AN34" s="11" t="s">
        <v>1448</v>
      </c>
      <c r="AO34" s="12" t="s">
        <v>1898</v>
      </c>
      <c r="AP34" s="11" t="s">
        <v>1191</v>
      </c>
      <c r="AQ34" s="11" t="s">
        <v>441</v>
      </c>
      <c r="AR34" s="12" t="s">
        <v>1899</v>
      </c>
      <c r="AS34" s="11" t="s">
        <v>1191</v>
      </c>
      <c r="AT34" s="11" t="s">
        <v>1191</v>
      </c>
      <c r="AU34" s="13">
        <v>2023.0</v>
      </c>
      <c r="AV34" s="11" t="s">
        <v>1191</v>
      </c>
      <c r="AW34" s="11" t="s">
        <v>1191</v>
      </c>
      <c r="AX34" s="11" t="s">
        <v>1191</v>
      </c>
      <c r="AY34" s="11" t="s">
        <v>1191</v>
      </c>
      <c r="AZ34" s="11" t="s">
        <v>1191</v>
      </c>
      <c r="BA34" s="11" t="s">
        <v>1191</v>
      </c>
      <c r="BB34" s="13">
        <v>683.0</v>
      </c>
      <c r="BC34" s="13">
        <v>693.0</v>
      </c>
      <c r="BD34" s="11" t="s">
        <v>1191</v>
      </c>
      <c r="BE34" s="11" t="s">
        <v>442</v>
      </c>
      <c r="BF34" s="18" t="str">
        <f>HYPERLINK("http://dx.doi.org/10.1109/ISSRE59848.2023.00035","http://dx.doi.org/10.1109/ISSRE59848.2023.00035")</f>
        <v>http://dx.doi.org/10.1109/ISSRE59848.2023.00035</v>
      </c>
      <c r="BG34" s="11" t="s">
        <v>1191</v>
      </c>
      <c r="BH34" s="11" t="s">
        <v>1191</v>
      </c>
      <c r="BI34" s="13">
        <v>11.0</v>
      </c>
      <c r="BJ34" s="11" t="s">
        <v>1900</v>
      </c>
      <c r="BK34" s="11" t="s">
        <v>1237</v>
      </c>
      <c r="BL34" s="11" t="s">
        <v>1213</v>
      </c>
      <c r="BM34" s="11" t="s">
        <v>1901</v>
      </c>
      <c r="BN34" s="11" t="s">
        <v>1191</v>
      </c>
      <c r="BO34" s="12" t="s">
        <v>1357</v>
      </c>
      <c r="BP34" s="11" t="s">
        <v>1191</v>
      </c>
      <c r="BQ34" s="11" t="s">
        <v>1191</v>
      </c>
      <c r="BR34" s="11" t="s">
        <v>1216</v>
      </c>
      <c r="BS34" s="11" t="s">
        <v>1902</v>
      </c>
      <c r="BT34" s="11" t="str">
        <f>HYPERLINK("https%3A%2F%2Fwww.webofscience.com%2Fwos%2Fwoscc%2Ffull-record%2FWOS:001096886300060","View Full Record in Web of Science")</f>
        <v>View Full Record in Web of Science</v>
      </c>
    </row>
    <row r="35">
      <c r="A35" s="11" t="s">
        <v>1189</v>
      </c>
      <c r="B35" s="12" t="s">
        <v>1903</v>
      </c>
      <c r="C35" s="11" t="s">
        <v>1191</v>
      </c>
      <c r="D35" s="11" t="s">
        <v>1191</v>
      </c>
      <c r="E35" s="11" t="s">
        <v>1191</v>
      </c>
      <c r="F35" s="12" t="s">
        <v>1904</v>
      </c>
      <c r="G35" s="11" t="s">
        <v>1191</v>
      </c>
      <c r="H35" s="11" t="s">
        <v>1191</v>
      </c>
      <c r="I35" s="11" t="s">
        <v>32</v>
      </c>
      <c r="J35" s="12" t="s">
        <v>1905</v>
      </c>
      <c r="K35" s="11" t="s">
        <v>1191</v>
      </c>
      <c r="L35" s="11" t="s">
        <v>1191</v>
      </c>
      <c r="M35" s="11" t="s">
        <v>1194</v>
      </c>
      <c r="N35" s="11" t="s">
        <v>556</v>
      </c>
      <c r="O35" s="11" t="s">
        <v>1191</v>
      </c>
      <c r="P35" s="11" t="s">
        <v>1191</v>
      </c>
      <c r="Q35" s="11" t="s">
        <v>1191</v>
      </c>
      <c r="R35" s="11" t="s">
        <v>1191</v>
      </c>
      <c r="S35" s="11" t="s">
        <v>1191</v>
      </c>
      <c r="T35" s="12" t="s">
        <v>1906</v>
      </c>
      <c r="U35" s="11" t="s">
        <v>1191</v>
      </c>
      <c r="V35" s="11" t="s">
        <v>347</v>
      </c>
      <c r="W35" s="11" t="s">
        <v>1907</v>
      </c>
      <c r="X35" s="11" t="s">
        <v>1908</v>
      </c>
      <c r="Y35" s="11" t="s">
        <v>1909</v>
      </c>
      <c r="Z35" s="11" t="s">
        <v>1910</v>
      </c>
      <c r="AA35" s="11" t="s">
        <v>1911</v>
      </c>
      <c r="AB35" s="11" t="s">
        <v>1912</v>
      </c>
      <c r="AC35" s="11" t="s">
        <v>1913</v>
      </c>
      <c r="AD35" s="11" t="s">
        <v>1914</v>
      </c>
      <c r="AE35" s="12" t="s">
        <v>1915</v>
      </c>
      <c r="AF35" s="11" t="s">
        <v>1191</v>
      </c>
      <c r="AG35" s="13">
        <v>76.0</v>
      </c>
      <c r="AH35" s="13">
        <v>0.0</v>
      </c>
      <c r="AI35" s="13">
        <v>0.0</v>
      </c>
      <c r="AJ35" s="13">
        <v>9.0</v>
      </c>
      <c r="AK35" s="13">
        <v>9.0</v>
      </c>
      <c r="AL35" s="11" t="s">
        <v>1300</v>
      </c>
      <c r="AM35" s="11" t="s">
        <v>1301</v>
      </c>
      <c r="AN35" s="11" t="s">
        <v>1302</v>
      </c>
      <c r="AO35" s="11" t="s">
        <v>1916</v>
      </c>
      <c r="AP35" s="12" t="s">
        <v>348</v>
      </c>
      <c r="AQ35" s="11" t="s">
        <v>1191</v>
      </c>
      <c r="AR35" s="11" t="s">
        <v>1917</v>
      </c>
      <c r="AS35" s="11" t="s">
        <v>1918</v>
      </c>
      <c r="AT35" s="11" t="s">
        <v>1919</v>
      </c>
      <c r="AU35" s="13">
        <v>2023.0</v>
      </c>
      <c r="AV35" s="13">
        <v>49.0</v>
      </c>
      <c r="AW35" s="13">
        <v>11.0</v>
      </c>
      <c r="AX35" s="11" t="s">
        <v>1191</v>
      </c>
      <c r="AY35" s="11" t="s">
        <v>1191</v>
      </c>
      <c r="AZ35" s="11" t="s">
        <v>1191</v>
      </c>
      <c r="BA35" s="11" t="s">
        <v>1191</v>
      </c>
      <c r="BB35" s="13">
        <v>4886.0</v>
      </c>
      <c r="BC35" s="13">
        <v>4916.0</v>
      </c>
      <c r="BD35" s="11" t="s">
        <v>1191</v>
      </c>
      <c r="BE35" s="11" t="s">
        <v>349</v>
      </c>
      <c r="BF35" s="18" t="str">
        <f>HYPERLINK("http://dx.doi.org/10.1109/TSE.2023.3317209","http://dx.doi.org/10.1109/TSE.2023.3317209")</f>
        <v>http://dx.doi.org/10.1109/TSE.2023.3317209</v>
      </c>
      <c r="BG35" s="11" t="s">
        <v>1191</v>
      </c>
      <c r="BH35" s="11" t="s">
        <v>1191</v>
      </c>
      <c r="BI35" s="13">
        <v>31.0</v>
      </c>
      <c r="BJ35" s="11" t="s">
        <v>1920</v>
      </c>
      <c r="BK35" s="11" t="s">
        <v>1280</v>
      </c>
      <c r="BL35" s="11" t="s">
        <v>1238</v>
      </c>
      <c r="BM35" s="11" t="s">
        <v>1921</v>
      </c>
      <c r="BN35" s="11" t="s">
        <v>1191</v>
      </c>
      <c r="BO35" s="11" t="s">
        <v>1922</v>
      </c>
      <c r="BP35" s="11" t="s">
        <v>1191</v>
      </c>
      <c r="BQ35" s="11" t="s">
        <v>1191</v>
      </c>
      <c r="BR35" s="11" t="s">
        <v>1216</v>
      </c>
      <c r="BS35" s="11" t="s">
        <v>1923</v>
      </c>
      <c r="BT35" s="11" t="str">
        <f>HYPERLINK("https%3A%2F%2Fwww.webofscience.com%2Fwos%2Fwoscc%2Ffull-record%2FWOS:001111494200001","View Full Record in Web of Science")</f>
        <v>View Full Record in Web of Science</v>
      </c>
    </row>
    <row r="36">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s>
  <sheetData>
    <row r="1">
      <c r="A1" s="6" t="s">
        <v>1924</v>
      </c>
      <c r="B1" s="6">
        <v>107.0</v>
      </c>
    </row>
    <row r="2">
      <c r="A2" s="19" t="s">
        <v>1925</v>
      </c>
      <c r="B2" s="6">
        <v>104.0</v>
      </c>
    </row>
    <row r="3">
      <c r="A3" s="19" t="s">
        <v>1926</v>
      </c>
      <c r="B3" s="6">
        <v>115.0</v>
      </c>
    </row>
    <row r="4">
      <c r="A4" s="19" t="s">
        <v>1927</v>
      </c>
      <c r="B4" s="6">
        <v>176.0</v>
      </c>
    </row>
    <row r="5">
      <c r="A5" s="19" t="s">
        <v>1928</v>
      </c>
      <c r="B5" s="6">
        <v>148.0</v>
      </c>
    </row>
    <row r="6">
      <c r="A6" s="19" t="s">
        <v>1929</v>
      </c>
      <c r="B6" s="6">
        <v>132.0</v>
      </c>
    </row>
    <row r="7">
      <c r="A7" s="19" t="s">
        <v>1930</v>
      </c>
      <c r="B7" s="6">
        <v>116.0</v>
      </c>
    </row>
    <row r="12">
      <c r="A12" s="6" t="s">
        <v>1931</v>
      </c>
    </row>
  </sheetData>
  <drawing r:id="rId1"/>
</worksheet>
</file>