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90" yWindow="-480" windowWidth="19320" windowHeight="10095"/>
  </bookViews>
  <sheets>
    <sheet name="anotacao_diaria" sheetId="1" r:id="rId1"/>
    <sheet name="resumo_mensal" sheetId="2" r:id="rId2"/>
    <sheet name="gasto_medio" sheetId="5" r:id="rId3"/>
    <sheet name="configuracao" sheetId="4" r:id="rId4"/>
  </sheets>
  <definedNames>
    <definedName name="_xlnm._FilterDatabase" localSheetId="0" hidden="1">anotacao_diaria!$A$1:$O$1221</definedName>
    <definedName name="ano">anotacao_diaria!$E$2:$E$1048576</definedName>
    <definedName name="ano_meses">OFFSET(valor_referencia,offset_inicio_ano,-2,offset_fim_ano-(offset_inicio_ano-1),1)</definedName>
    <definedName name="ano_pesquisa">resumo_mensal!$B$1</definedName>
    <definedName name="ano_valores">OFFSET(valor_referencia,offset_inicio_ano,0,offset_fim_ano-(offset_inicio_ano-1),1)</definedName>
    <definedName name="cartao_credito">anotacao_diaria!$M$2:$M$1048576</definedName>
    <definedName name="categoria">anotacao_diaria!$H$2:$H$1048576</definedName>
    <definedName name="cd_hierarquia">configuracao!$N$2:$N$1048576</definedName>
    <definedName name="codigo">anotacao_diaria!$A$2:$A$1048576</definedName>
    <definedName name="conta">anotacao_diaria!$L$2:$L$1048576</definedName>
    <definedName name="data">anotacao_diaria!$B$2:$B$1048576</definedName>
    <definedName name="dia">anotacao_diaria!$C$2:$C$1048576</definedName>
    <definedName name="dias_do_mes">gasto_medio!$B$2:$M$2</definedName>
    <definedName name="forma_pagamento">anotacao_diaria!$J$2:$J$1048576</definedName>
    <definedName name="id_cartao">configuracao!$D$2:$D$1048576</definedName>
    <definedName name="id_categoria">configuracao!$M$2:$M$1048576</definedName>
    <definedName name="id_cc">anotacao_diaria!$N$2:$N$1048576</definedName>
    <definedName name="id_conta">configuracao!$A$2:$A$1048576</definedName>
    <definedName name="id_forma_pagamento">configuracao!$G$2:$G$1048576</definedName>
    <definedName name="id_grupo">configuracao!$J$2:$J$1048576</definedName>
    <definedName name="mes">anotacao_diaria!$D$2:$D$1048576</definedName>
    <definedName name="mes_abr_categoria">OFFSET(valor_referencia,offset_inicio_abr,2,offset_fim_abr,1)</definedName>
    <definedName name="mes_ago_categoria">OFFSET(valor_referencia,offset_inicio_ago,2,offset_fim_ago,1)</definedName>
    <definedName name="mes_dez_categoria">OFFSET(valor_referencia,offset_inicio_dez,2,offset_fim_dez,1)</definedName>
    <definedName name="mes_fev_categoria">OFFSET(valor_referencia,offset_inicio_fev,2,offset_fim_fev,1)</definedName>
    <definedName name="mes_jan_categoria">OFFSET(valor_referencia,offset_inicio_jan,2,offset_fim_jan,1)</definedName>
    <definedName name="mes_jul_categoria">OFFSET(valor_referencia,offset_inicio_jul,2,offset_fim_jul,1)</definedName>
    <definedName name="mes_jun_categoria">OFFSET(valor_referencia,offset_inicio_jun,2,offset_fim_jun,1)</definedName>
    <definedName name="mes_mai_categoria">OFFSET(valor_referencia,offset_inicio_mai,2,offset_fim_mai,1)</definedName>
    <definedName name="mes_mar_categoria">OFFSET(valor_referencia,offset_inicio_mar,2,offset_fim_mar,1)</definedName>
    <definedName name="mes_nov_categoria">OFFSET(valor_referencia,offset_inicio_nov,2,offset_fim_nov,1)</definedName>
    <definedName name="mes_out_categoria">OFFSET(valor_referencia,offset_inicio_out,2,offset_fim_out,1)</definedName>
    <definedName name="mes_pesquisa">resumo_mensal!$B$5:$M$5</definedName>
    <definedName name="mes_set_categoria">OFFSET(valor_referencia,offset_inicio_set,2,offset_fim_set,1)</definedName>
    <definedName name="nm_cartao">configuracao!$E$2:$E$1048576</definedName>
    <definedName name="nm_categoria">configuracao!$O$2:$O$1048576</definedName>
    <definedName name="nm_conta">configuracao!$B$2:$B$1048576</definedName>
    <definedName name="nm_forma_pagamento">configuracao!$H$2:$H$1048576</definedName>
    <definedName name="nm_grupo">configuracao!$K$2:$K$1048576</definedName>
    <definedName name="nome_categoria">anotacao_diaria!$G$2:$G$1048576</definedName>
    <definedName name="nome_conta">anotacao_diaria!$K$2:$K$1048576</definedName>
    <definedName name="nome_pagamento">anotacao_diaria!$I$2:$I$1048576</definedName>
    <definedName name="observacao">anotacao_diaria!$O$2:$O$1048576</definedName>
    <definedName name="offset_fim_abr">resumo_mensal!$E$4</definedName>
    <definedName name="offset_fim_ago">resumo_mensal!$I$4</definedName>
    <definedName name="offset_fim_ano">resumo_mensal!$E$2</definedName>
    <definedName name="offset_fim_dez">resumo_mensal!$M$4</definedName>
    <definedName name="offset_fim_fev">resumo_mensal!$C$4</definedName>
    <definedName name="offset_fim_jan">resumo_mensal!$B$4</definedName>
    <definedName name="offset_fim_jul">resumo_mensal!$H$4</definedName>
    <definedName name="offset_fim_jun">resumo_mensal!$G$4</definedName>
    <definedName name="offset_fim_mai">resumo_mensal!$F$4</definedName>
    <definedName name="offset_fim_mar">resumo_mensal!$D$4</definedName>
    <definedName name="offset_fim_mes">resumo_mensal!$B$4:$M$4</definedName>
    <definedName name="offset_fim_nov">resumo_mensal!$L$4</definedName>
    <definedName name="offset_fim_out">resumo_mensal!$K$4</definedName>
    <definedName name="offset_fim_set">resumo_mensal!$J$4</definedName>
    <definedName name="offset_inicio_abr">resumo_mensal!$E$3</definedName>
    <definedName name="offset_inicio_ago">resumo_mensal!$I$3</definedName>
    <definedName name="offset_inicio_ano">resumo_mensal!$C$2</definedName>
    <definedName name="offset_inicio_dez">resumo_mensal!$M$3</definedName>
    <definedName name="offset_inicio_fev">resumo_mensal!$C$3</definedName>
    <definedName name="offset_inicio_jan">resumo_mensal!$B$3</definedName>
    <definedName name="offset_inicio_jul">resumo_mensal!$H$3</definedName>
    <definedName name="offset_inicio_jun">resumo_mensal!$G$3</definedName>
    <definedName name="offset_inicio_mai">resumo_mensal!$F$3</definedName>
    <definedName name="offset_inicio_mar">resumo_mensal!$D$3</definedName>
    <definedName name="offset_inicio_mes">resumo_mensal!$B$3:$M$3</definedName>
    <definedName name="offset_inicio_nov">resumo_mensal!$L$3</definedName>
    <definedName name="offset_inicio_out">resumo_mensal!$K$3</definedName>
    <definedName name="offset_inicio_set">resumo_mensal!$J$3</definedName>
    <definedName name="ref_id_categoria">resumo_mensal!$O$8:$O$50</definedName>
    <definedName name="ref_id_categoria_gasto_medio">gasto_medio!$O$6:$O$42</definedName>
    <definedName name="valor">anotacao_diaria!$F$2:$F$1048576</definedName>
    <definedName name="valor_referencia">anotacao_diaria!$F$1</definedName>
  </definedNames>
  <calcPr calcId="125725"/>
</workbook>
</file>

<file path=xl/calcChain.xml><?xml version="1.0" encoding="utf-8"?>
<calcChain xmlns="http://schemas.openxmlformats.org/spreadsheetml/2006/main">
  <c r="G182" i="1"/>
  <c r="G183"/>
  <c r="G209"/>
  <c r="I256"/>
  <c r="F266" l="1"/>
  <c r="O42" i="5"/>
  <c r="O41"/>
  <c r="O40"/>
  <c r="O39"/>
  <c r="O38"/>
  <c r="O37"/>
  <c r="O36"/>
  <c r="O35"/>
  <c r="O34"/>
  <c r="O31"/>
  <c r="O30"/>
  <c r="O29"/>
  <c r="O28"/>
  <c r="O27"/>
  <c r="O26"/>
  <c r="O23"/>
  <c r="O22"/>
  <c r="O21"/>
  <c r="O18"/>
  <c r="O17"/>
  <c r="O16"/>
  <c r="O15"/>
  <c r="O14"/>
  <c r="O13"/>
  <c r="O10"/>
  <c r="O9"/>
  <c r="O8"/>
  <c r="O7"/>
  <c r="O6"/>
  <c r="N3"/>
  <c r="N44" s="1"/>
  <c r="B1"/>
  <c r="B3"/>
  <c r="C3" s="1"/>
  <c r="D3" s="1"/>
  <c r="E3" s="1"/>
  <c r="F3" s="1"/>
  <c r="G3" s="1"/>
  <c r="H3" s="1"/>
  <c r="I3" s="1"/>
  <c r="J3" s="1"/>
  <c r="K3" s="1"/>
  <c r="L3" s="1"/>
  <c r="M3" s="1"/>
  <c r="M2" s="1"/>
  <c r="B44" l="1"/>
  <c r="K44"/>
  <c r="G44"/>
  <c r="C44"/>
  <c r="M44"/>
  <c r="I44"/>
  <c r="E44"/>
  <c r="L44"/>
  <c r="J44"/>
  <c r="H44"/>
  <c r="F44"/>
  <c r="D44"/>
  <c r="K2"/>
  <c r="I2"/>
  <c r="G2"/>
  <c r="E2"/>
  <c r="C2"/>
  <c r="B2"/>
  <c r="L2"/>
  <c r="J2"/>
  <c r="H2"/>
  <c r="F2"/>
  <c r="D2"/>
  <c r="F246" i="1"/>
  <c r="F244"/>
  <c r="F242"/>
  <c r="C3" l="1"/>
  <c r="D3"/>
  <c r="E3"/>
  <c r="C4"/>
  <c r="D4"/>
  <c r="E4"/>
  <c r="C5"/>
  <c r="D5"/>
  <c r="E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33"/>
  <c r="D33"/>
  <c r="E33"/>
  <c r="C34"/>
  <c r="D34"/>
  <c r="E34"/>
  <c r="C35"/>
  <c r="D35"/>
  <c r="E35"/>
  <c r="C36"/>
  <c r="D36"/>
  <c r="E36"/>
  <c r="C37"/>
  <c r="D37"/>
  <c r="E37"/>
  <c r="C38"/>
  <c r="D38"/>
  <c r="E38"/>
  <c r="C39"/>
  <c r="D39"/>
  <c r="E39"/>
  <c r="C41"/>
  <c r="D41"/>
  <c r="E41"/>
  <c r="C42"/>
  <c r="D42"/>
  <c r="E42"/>
  <c r="C45"/>
  <c r="D45"/>
  <c r="E45"/>
  <c r="C46"/>
  <c r="D46"/>
  <c r="E46"/>
  <c r="C48"/>
  <c r="D48"/>
  <c r="E48"/>
  <c r="C49"/>
  <c r="D49"/>
  <c r="E49"/>
  <c r="C40"/>
  <c r="D40"/>
  <c r="E40"/>
  <c r="C43"/>
  <c r="D43"/>
  <c r="E43"/>
  <c r="C44"/>
  <c r="D44"/>
  <c r="E44"/>
  <c r="C47"/>
  <c r="D47"/>
  <c r="E47"/>
  <c r="C50"/>
  <c r="D50"/>
  <c r="E50"/>
  <c r="C51"/>
  <c r="D51"/>
  <c r="E51"/>
  <c r="C52"/>
  <c r="D52"/>
  <c r="E52"/>
  <c r="C53"/>
  <c r="D53"/>
  <c r="E53"/>
  <c r="C54"/>
  <c r="D54"/>
  <c r="E54"/>
  <c r="C56"/>
  <c r="D56"/>
  <c r="E56"/>
  <c r="C62"/>
  <c r="D62"/>
  <c r="E62"/>
  <c r="C63"/>
  <c r="D63"/>
  <c r="E63"/>
  <c r="C64"/>
  <c r="D64"/>
  <c r="E64"/>
  <c r="C55"/>
  <c r="D55"/>
  <c r="E55"/>
  <c r="C57"/>
  <c r="D57"/>
  <c r="E57"/>
  <c r="C58"/>
  <c r="D58"/>
  <c r="E58"/>
  <c r="C59"/>
  <c r="D59"/>
  <c r="E59"/>
  <c r="C60"/>
  <c r="D60"/>
  <c r="E60"/>
  <c r="C61"/>
  <c r="D61"/>
  <c r="E61"/>
  <c r="C65"/>
  <c r="D65"/>
  <c r="E65"/>
  <c r="C66"/>
  <c r="D66"/>
  <c r="E66"/>
  <c r="C67"/>
  <c r="D67"/>
  <c r="E67"/>
  <c r="C70"/>
  <c r="D70"/>
  <c r="E70"/>
  <c r="C71"/>
  <c r="D71"/>
  <c r="E71"/>
  <c r="C68"/>
  <c r="D68"/>
  <c r="E68"/>
  <c r="C69"/>
  <c r="D69"/>
  <c r="E69"/>
  <c r="C72"/>
  <c r="D72"/>
  <c r="E72"/>
  <c r="C73"/>
  <c r="D73"/>
  <c r="E73"/>
  <c r="C74"/>
  <c r="D74"/>
  <c r="E74"/>
  <c r="C75"/>
  <c r="D75"/>
  <c r="E75"/>
  <c r="C76"/>
  <c r="D76"/>
  <c r="E76"/>
  <c r="C77"/>
  <c r="D77"/>
  <c r="E77"/>
  <c r="C78"/>
  <c r="D78"/>
  <c r="E78"/>
  <c r="C79"/>
  <c r="D79"/>
  <c r="E79"/>
  <c r="C80"/>
  <c r="D80"/>
  <c r="E80"/>
  <c r="C81"/>
  <c r="D81"/>
  <c r="E81"/>
  <c r="C82"/>
  <c r="D82"/>
  <c r="E82"/>
  <c r="C83"/>
  <c r="D83"/>
  <c r="E83"/>
  <c r="C84"/>
  <c r="D84"/>
  <c r="E84"/>
  <c r="C85"/>
  <c r="D85"/>
  <c r="E85"/>
  <c r="C90"/>
  <c r="D90"/>
  <c r="E90"/>
  <c r="C91"/>
  <c r="D91"/>
  <c r="E91"/>
  <c r="C92"/>
  <c r="D92"/>
  <c r="E92"/>
  <c r="C93"/>
  <c r="D93"/>
  <c r="E93"/>
  <c r="C94"/>
  <c r="D94"/>
  <c r="E94"/>
  <c r="C95"/>
  <c r="D95"/>
  <c r="E95"/>
  <c r="C96"/>
  <c r="D96"/>
  <c r="E96"/>
  <c r="C97"/>
  <c r="D97"/>
  <c r="E97"/>
  <c r="C98"/>
  <c r="D98"/>
  <c r="E98"/>
  <c r="C99"/>
  <c r="D99"/>
  <c r="E99"/>
  <c r="C100"/>
  <c r="D100"/>
  <c r="E100"/>
  <c r="C101"/>
  <c r="D101"/>
  <c r="E101"/>
  <c r="C89"/>
  <c r="D89"/>
  <c r="E89"/>
  <c r="C102"/>
  <c r="D102"/>
  <c r="E102"/>
  <c r="C103"/>
  <c r="D103"/>
  <c r="E103"/>
  <c r="C104"/>
  <c r="D104"/>
  <c r="E104"/>
  <c r="C105"/>
  <c r="D105"/>
  <c r="E105"/>
  <c r="C109"/>
  <c r="D109"/>
  <c r="E109"/>
  <c r="C110"/>
  <c r="D110"/>
  <c r="E110"/>
  <c r="C111"/>
  <c r="D111"/>
  <c r="E111"/>
  <c r="C112"/>
  <c r="D112"/>
  <c r="E112"/>
  <c r="C113"/>
  <c r="D113"/>
  <c r="E113"/>
  <c r="C114"/>
  <c r="D114"/>
  <c r="E114"/>
  <c r="C119"/>
  <c r="D119"/>
  <c r="E119"/>
  <c r="C121"/>
  <c r="D121"/>
  <c r="E121"/>
  <c r="C122"/>
  <c r="D122"/>
  <c r="E122"/>
  <c r="C123"/>
  <c r="D123"/>
  <c r="E123"/>
  <c r="C117"/>
  <c r="D117"/>
  <c r="E117"/>
  <c r="C120"/>
  <c r="D120"/>
  <c r="E120"/>
  <c r="C118"/>
  <c r="D118"/>
  <c r="E118"/>
  <c r="C125"/>
  <c r="D125"/>
  <c r="E125"/>
  <c r="C126"/>
  <c r="D126"/>
  <c r="E126"/>
  <c r="C127"/>
  <c r="D127"/>
  <c r="E127"/>
  <c r="C128"/>
  <c r="D128"/>
  <c r="E128"/>
  <c r="C129"/>
  <c r="D129"/>
  <c r="E129"/>
  <c r="C130"/>
  <c r="D130"/>
  <c r="E130"/>
  <c r="C131"/>
  <c r="D131"/>
  <c r="E131"/>
  <c r="C132"/>
  <c r="D132"/>
  <c r="E132"/>
  <c r="C133"/>
  <c r="D133"/>
  <c r="E133"/>
  <c r="C134"/>
  <c r="D134"/>
  <c r="E134"/>
  <c r="C139"/>
  <c r="D139"/>
  <c r="E139"/>
  <c r="C141"/>
  <c r="D141"/>
  <c r="E141"/>
  <c r="C142"/>
  <c r="D142"/>
  <c r="E142"/>
  <c r="C143"/>
  <c r="D143"/>
  <c r="E143"/>
  <c r="C144"/>
  <c r="D144"/>
  <c r="E144"/>
  <c r="C145"/>
  <c r="D145"/>
  <c r="E145"/>
  <c r="C146"/>
  <c r="D146"/>
  <c r="E146"/>
  <c r="C147"/>
  <c r="D147"/>
  <c r="E147"/>
  <c r="C148"/>
  <c r="D148"/>
  <c r="E148"/>
  <c r="C149"/>
  <c r="D149"/>
  <c r="E149"/>
  <c r="D151"/>
  <c r="E151"/>
  <c r="C152"/>
  <c r="D152"/>
  <c r="E152"/>
  <c r="C154"/>
  <c r="D154"/>
  <c r="E154"/>
  <c r="C155"/>
  <c r="D155"/>
  <c r="E155"/>
  <c r="C156"/>
  <c r="D156"/>
  <c r="E156"/>
  <c r="C157"/>
  <c r="D157"/>
  <c r="E157"/>
  <c r="C159"/>
  <c r="D159"/>
  <c r="E159"/>
  <c r="C158"/>
  <c r="D158"/>
  <c r="E158"/>
  <c r="C160"/>
  <c r="D160"/>
  <c r="E160"/>
  <c r="C161"/>
  <c r="D161"/>
  <c r="E161"/>
  <c r="C163"/>
  <c r="D163"/>
  <c r="E163"/>
  <c r="C166"/>
  <c r="D166"/>
  <c r="E166"/>
  <c r="C167"/>
  <c r="D167"/>
  <c r="E167"/>
  <c r="C162"/>
  <c r="D162"/>
  <c r="E162"/>
  <c r="C164"/>
  <c r="D164"/>
  <c r="E164"/>
  <c r="C165"/>
  <c r="D165"/>
  <c r="E165"/>
  <c r="C247"/>
  <c r="D247"/>
  <c r="E247"/>
  <c r="C241"/>
  <c r="D241"/>
  <c r="E241"/>
  <c r="C242"/>
  <c r="D242"/>
  <c r="E242"/>
  <c r="C243"/>
  <c r="D243"/>
  <c r="E243"/>
  <c r="C244"/>
  <c r="D244"/>
  <c r="E244"/>
  <c r="C245"/>
  <c r="D245"/>
  <c r="E245"/>
  <c r="C246"/>
  <c r="D246"/>
  <c r="E246"/>
  <c r="C249"/>
  <c r="D249"/>
  <c r="E249"/>
  <c r="C250"/>
  <c r="D250"/>
  <c r="E250"/>
  <c r="C248"/>
  <c r="D248"/>
  <c r="E248"/>
  <c r="C256"/>
  <c r="D256"/>
  <c r="E256"/>
  <c r="C260"/>
  <c r="D260"/>
  <c r="E260"/>
  <c r="C261"/>
  <c r="D261"/>
  <c r="E261"/>
  <c r="C265"/>
  <c r="D265"/>
  <c r="E265"/>
  <c r="C268"/>
  <c r="D268"/>
  <c r="E268"/>
  <c r="C269"/>
  <c r="D269"/>
  <c r="E269"/>
  <c r="C270"/>
  <c r="D270"/>
  <c r="E270"/>
  <c r="C272"/>
  <c r="D272"/>
  <c r="E272"/>
  <c r="C276"/>
  <c r="D276"/>
  <c r="E276"/>
  <c r="C277"/>
  <c r="D277"/>
  <c r="E277"/>
  <c r="C289"/>
  <c r="D289"/>
  <c r="E289"/>
  <c r="C283"/>
  <c r="D283"/>
  <c r="E283"/>
  <c r="C290"/>
  <c r="D290"/>
  <c r="E290"/>
  <c r="C291"/>
  <c r="D291"/>
  <c r="E291"/>
  <c r="C293"/>
  <c r="D293"/>
  <c r="E293"/>
  <c r="C296"/>
  <c r="D296"/>
  <c r="E296"/>
  <c r="C297"/>
  <c r="D297"/>
  <c r="E297"/>
  <c r="C298"/>
  <c r="D298"/>
  <c r="E298"/>
  <c r="C301"/>
  <c r="D301"/>
  <c r="E301"/>
  <c r="C302"/>
  <c r="D302"/>
  <c r="E302"/>
  <c r="C303"/>
  <c r="D303"/>
  <c r="E303"/>
  <c r="C307"/>
  <c r="D307"/>
  <c r="E307"/>
  <c r="C309"/>
  <c r="D309"/>
  <c r="E309"/>
  <c r="C312"/>
  <c r="D312"/>
  <c r="E312"/>
  <c r="C313"/>
  <c r="D313"/>
  <c r="E313"/>
  <c r="C314"/>
  <c r="D314"/>
  <c r="E314"/>
  <c r="C316"/>
  <c r="D316"/>
  <c r="E316"/>
  <c r="C317"/>
  <c r="D317"/>
  <c r="E317"/>
  <c r="C321"/>
  <c r="D321"/>
  <c r="E321"/>
  <c r="C322"/>
  <c r="D322"/>
  <c r="E322"/>
  <c r="C324"/>
  <c r="D324"/>
  <c r="E324"/>
  <c r="C325"/>
  <c r="D325"/>
  <c r="E325"/>
  <c r="C326"/>
  <c r="D326"/>
  <c r="E326"/>
  <c r="C328"/>
  <c r="D328"/>
  <c r="E328"/>
  <c r="C329"/>
  <c r="D329"/>
  <c r="E329"/>
  <c r="C330"/>
  <c r="D330"/>
  <c r="E330"/>
  <c r="C331"/>
  <c r="D331"/>
  <c r="E331"/>
  <c r="C333"/>
  <c r="D333"/>
  <c r="E333"/>
  <c r="C334"/>
  <c r="D334"/>
  <c r="E334"/>
  <c r="C335"/>
  <c r="D335"/>
  <c r="E335"/>
  <c r="C337"/>
  <c r="D337"/>
  <c r="E337"/>
  <c r="C338"/>
  <c r="D338"/>
  <c r="E338"/>
  <c r="C339"/>
  <c r="D339"/>
  <c r="E339"/>
  <c r="C341"/>
  <c r="D341"/>
  <c r="E341"/>
  <c r="C342"/>
  <c r="D342"/>
  <c r="E342"/>
  <c r="C343"/>
  <c r="D343"/>
  <c r="E343"/>
  <c r="C345"/>
  <c r="D345"/>
  <c r="E345"/>
  <c r="C346"/>
  <c r="D346"/>
  <c r="E346"/>
  <c r="C347"/>
  <c r="D347"/>
  <c r="E347"/>
  <c r="C348"/>
  <c r="D348"/>
  <c r="E348"/>
  <c r="C349"/>
  <c r="D349"/>
  <c r="E349"/>
  <c r="C350"/>
  <c r="D350"/>
  <c r="E350"/>
  <c r="C352"/>
  <c r="D352"/>
  <c r="E352"/>
  <c r="C353"/>
  <c r="D353"/>
  <c r="E353"/>
  <c r="C354"/>
  <c r="D354"/>
  <c r="E354"/>
  <c r="C355"/>
  <c r="D355"/>
  <c r="E355"/>
  <c r="C356"/>
  <c r="D356"/>
  <c r="E356"/>
  <c r="C357"/>
  <c r="D357"/>
  <c r="E357"/>
  <c r="C358"/>
  <c r="D358"/>
  <c r="E358"/>
  <c r="C359"/>
  <c r="D359"/>
  <c r="E359"/>
  <c r="C360"/>
  <c r="D360"/>
  <c r="E360"/>
  <c r="C361"/>
  <c r="D361"/>
  <c r="E361"/>
  <c r="C362"/>
  <c r="D362"/>
  <c r="E362"/>
  <c r="C363"/>
  <c r="D363"/>
  <c r="E363"/>
  <c r="C364"/>
  <c r="D364"/>
  <c r="E364"/>
  <c r="C365"/>
  <c r="D365"/>
  <c r="E365"/>
  <c r="C366"/>
  <c r="D366"/>
  <c r="E366"/>
  <c r="C367"/>
  <c r="D367"/>
  <c r="E367"/>
  <c r="C368"/>
  <c r="D368"/>
  <c r="E368"/>
  <c r="C153"/>
  <c r="D153"/>
  <c r="E153"/>
  <c r="C115"/>
  <c r="D115"/>
  <c r="E115"/>
  <c r="C135"/>
  <c r="D135"/>
  <c r="E135"/>
  <c r="C86"/>
  <c r="D86"/>
  <c r="E86"/>
  <c r="C106"/>
  <c r="D106"/>
  <c r="E106"/>
  <c r="C136"/>
  <c r="D136"/>
  <c r="E136"/>
  <c r="C107"/>
  <c r="D107"/>
  <c r="E107"/>
  <c r="C254"/>
  <c r="D254"/>
  <c r="E254"/>
  <c r="C255"/>
  <c r="D255"/>
  <c r="E255"/>
  <c r="C292"/>
  <c r="D292"/>
  <c r="E292"/>
  <c r="C308"/>
  <c r="D308"/>
  <c r="E308"/>
  <c r="C137"/>
  <c r="D137"/>
  <c r="E137"/>
  <c r="C87"/>
  <c r="D87"/>
  <c r="E87"/>
  <c r="C108"/>
  <c r="D108"/>
  <c r="E108"/>
  <c r="C138"/>
  <c r="D138"/>
  <c r="E138"/>
  <c r="C284"/>
  <c r="D284"/>
  <c r="E284"/>
  <c r="C150"/>
  <c r="D150"/>
  <c r="E150"/>
  <c r="C88"/>
  <c r="D88"/>
  <c r="E88"/>
  <c r="C282"/>
  <c r="D282"/>
  <c r="E282"/>
  <c r="C124"/>
  <c r="D124"/>
  <c r="E124"/>
  <c r="C116"/>
  <c r="D116"/>
  <c r="E116"/>
  <c r="C140"/>
  <c r="D140"/>
  <c r="E140"/>
  <c r="C221"/>
  <c r="D221"/>
  <c r="E221"/>
  <c r="C170"/>
  <c r="D170"/>
  <c r="E170"/>
  <c r="C190"/>
  <c r="D190"/>
  <c r="E190"/>
  <c r="C169"/>
  <c r="D169"/>
  <c r="E169"/>
  <c r="C222"/>
  <c r="D222"/>
  <c r="E222"/>
  <c r="C171"/>
  <c r="D171"/>
  <c r="E171"/>
  <c r="C191"/>
  <c r="D191"/>
  <c r="E191"/>
  <c r="C172"/>
  <c r="D172"/>
  <c r="E172"/>
  <c r="C192"/>
  <c r="D192"/>
  <c r="E192"/>
  <c r="C223"/>
  <c r="D223"/>
  <c r="E223"/>
  <c r="C271"/>
  <c r="D271"/>
  <c r="E271"/>
  <c r="C299"/>
  <c r="D299"/>
  <c r="E299"/>
  <c r="C315"/>
  <c r="D315"/>
  <c r="E315"/>
  <c r="C327"/>
  <c r="D327"/>
  <c r="E327"/>
  <c r="C336"/>
  <c r="D336"/>
  <c r="E336"/>
  <c r="C344"/>
  <c r="D344"/>
  <c r="E344"/>
  <c r="C351"/>
  <c r="D351"/>
  <c r="E351"/>
  <c r="C224"/>
  <c r="D224"/>
  <c r="E224"/>
  <c r="C173"/>
  <c r="D173"/>
  <c r="E173"/>
  <c r="C193"/>
  <c r="D193"/>
  <c r="E193"/>
  <c r="C225"/>
  <c r="D225"/>
  <c r="E225"/>
  <c r="C226"/>
  <c r="D226"/>
  <c r="E226"/>
  <c r="C174"/>
  <c r="D174"/>
  <c r="E174"/>
  <c r="C194"/>
  <c r="D194"/>
  <c r="E194"/>
  <c r="C168"/>
  <c r="D168"/>
  <c r="E168"/>
  <c r="C195"/>
  <c r="D195"/>
  <c r="E195"/>
  <c r="C217"/>
  <c r="D217"/>
  <c r="E217"/>
  <c r="C285"/>
  <c r="D285"/>
  <c r="E285"/>
  <c r="C262"/>
  <c r="D262"/>
  <c r="E262"/>
  <c r="C263"/>
  <c r="D263"/>
  <c r="E263"/>
  <c r="C264"/>
  <c r="D264"/>
  <c r="E264"/>
  <c r="C266"/>
  <c r="D266"/>
  <c r="E266"/>
  <c r="C175"/>
  <c r="D175"/>
  <c r="E175"/>
  <c r="C196"/>
  <c r="D196"/>
  <c r="E196"/>
  <c r="C236"/>
  <c r="D236"/>
  <c r="E236"/>
  <c r="C176"/>
  <c r="D176"/>
  <c r="E176"/>
  <c r="C197"/>
  <c r="D197"/>
  <c r="E197"/>
  <c r="C237"/>
  <c r="D237"/>
  <c r="E237"/>
  <c r="C227"/>
  <c r="D227"/>
  <c r="E227"/>
  <c r="C177"/>
  <c r="D177"/>
  <c r="E177"/>
  <c r="C198"/>
  <c r="D198"/>
  <c r="E198"/>
  <c r="C258"/>
  <c r="D258"/>
  <c r="E258"/>
  <c r="C228"/>
  <c r="D228"/>
  <c r="E228"/>
  <c r="C267"/>
  <c r="D267"/>
  <c r="E267"/>
  <c r="C229"/>
  <c r="D229"/>
  <c r="E229"/>
  <c r="C257"/>
  <c r="D257"/>
  <c r="E257"/>
  <c r="C273"/>
  <c r="D273"/>
  <c r="E273"/>
  <c r="C294"/>
  <c r="D294"/>
  <c r="E294"/>
  <c r="C310"/>
  <c r="D310"/>
  <c r="E310"/>
  <c r="C286"/>
  <c r="D286"/>
  <c r="E286"/>
  <c r="C304"/>
  <c r="D304"/>
  <c r="E304"/>
  <c r="C318"/>
  <c r="D318"/>
  <c r="E318"/>
  <c r="C210"/>
  <c r="D210"/>
  <c r="E210"/>
  <c r="C178"/>
  <c r="D178"/>
  <c r="E178"/>
  <c r="C199"/>
  <c r="D199"/>
  <c r="E199"/>
  <c r="C274"/>
  <c r="D274"/>
  <c r="E274"/>
  <c r="C275"/>
  <c r="D275"/>
  <c r="E275"/>
  <c r="C179"/>
  <c r="D179"/>
  <c r="E179"/>
  <c r="C200"/>
  <c r="D200"/>
  <c r="E200"/>
  <c r="C218"/>
  <c r="D218"/>
  <c r="E218"/>
  <c r="C219"/>
  <c r="D219"/>
  <c r="E219"/>
  <c r="C238"/>
  <c r="D238"/>
  <c r="E238"/>
  <c r="C239"/>
  <c r="D239"/>
  <c r="E239"/>
  <c r="C208"/>
  <c r="D208"/>
  <c r="E208"/>
  <c r="C211"/>
  <c r="D211"/>
  <c r="E211"/>
  <c r="C212"/>
  <c r="D212"/>
  <c r="E212"/>
  <c r="C240"/>
  <c r="D240"/>
  <c r="E240"/>
  <c r="C251"/>
  <c r="D251"/>
  <c r="E251"/>
  <c r="C230"/>
  <c r="D230"/>
  <c r="E230"/>
  <c r="C220"/>
  <c r="D220"/>
  <c r="E220"/>
  <c r="C300"/>
  <c r="D300"/>
  <c r="E300"/>
  <c r="C180"/>
  <c r="D180"/>
  <c r="E180"/>
  <c r="C201"/>
  <c r="D201"/>
  <c r="E201"/>
  <c r="C231"/>
  <c r="D231"/>
  <c r="E231"/>
  <c r="C232"/>
  <c r="D232"/>
  <c r="E232"/>
  <c r="C233"/>
  <c r="D233"/>
  <c r="E233"/>
  <c r="C234"/>
  <c r="D234"/>
  <c r="E234"/>
  <c r="C213"/>
  <c r="D213"/>
  <c r="E213"/>
  <c r="C181"/>
  <c r="D181"/>
  <c r="E181"/>
  <c r="C202"/>
  <c r="D202"/>
  <c r="E202"/>
  <c r="C278"/>
  <c r="D278"/>
  <c r="E278"/>
  <c r="C182"/>
  <c r="D182"/>
  <c r="E182"/>
  <c r="C183"/>
  <c r="D183"/>
  <c r="E183"/>
  <c r="C209"/>
  <c r="D209"/>
  <c r="E209"/>
  <c r="C184"/>
  <c r="D184"/>
  <c r="E184"/>
  <c r="C203"/>
  <c r="D203"/>
  <c r="E203"/>
  <c r="C235"/>
  <c r="D235"/>
  <c r="E235"/>
  <c r="C185"/>
  <c r="D185"/>
  <c r="E185"/>
  <c r="C259"/>
  <c r="D259"/>
  <c r="E259"/>
  <c r="C214"/>
  <c r="D214"/>
  <c r="E214"/>
  <c r="C279"/>
  <c r="D279"/>
  <c r="E279"/>
  <c r="C186"/>
  <c r="D186"/>
  <c r="E186"/>
  <c r="C205"/>
  <c r="D205"/>
  <c r="E205"/>
  <c r="C280"/>
  <c r="D280"/>
  <c r="E280"/>
  <c r="C215"/>
  <c r="D215"/>
  <c r="E215"/>
  <c r="C187"/>
  <c r="D187"/>
  <c r="E187"/>
  <c r="C206"/>
  <c r="D206"/>
  <c r="E206"/>
  <c r="C252"/>
  <c r="D252"/>
  <c r="E252"/>
  <c r="C188"/>
  <c r="D188"/>
  <c r="E188"/>
  <c r="C207"/>
  <c r="D207"/>
  <c r="E207"/>
  <c r="C253"/>
  <c r="D253"/>
  <c r="E253"/>
  <c r="C281"/>
  <c r="D281"/>
  <c r="E281"/>
  <c r="C189"/>
  <c r="D189"/>
  <c r="E189"/>
  <c r="C216"/>
  <c r="D216"/>
  <c r="E216"/>
  <c r="C204"/>
  <c r="D204"/>
  <c r="E204"/>
  <c r="C295"/>
  <c r="D295"/>
  <c r="E295"/>
  <c r="C311"/>
  <c r="D311"/>
  <c r="E311"/>
  <c r="C323"/>
  <c r="D323"/>
  <c r="E323"/>
  <c r="C332"/>
  <c r="D332"/>
  <c r="E332"/>
  <c r="C340"/>
  <c r="D340"/>
  <c r="E340"/>
  <c r="C287"/>
  <c r="D287"/>
  <c r="E287"/>
  <c r="C305"/>
  <c r="D305"/>
  <c r="E305"/>
  <c r="C319"/>
  <c r="D319"/>
  <c r="E319"/>
  <c r="C288"/>
  <c r="D288"/>
  <c r="E288"/>
  <c r="C306"/>
  <c r="D306"/>
  <c r="E306"/>
  <c r="C320"/>
  <c r="D320"/>
  <c r="E320"/>
  <c r="C369"/>
  <c r="D369"/>
  <c r="E369"/>
  <c r="C370"/>
  <c r="D370"/>
  <c r="E370"/>
  <c r="C371"/>
  <c r="D371"/>
  <c r="E371"/>
  <c r="C372"/>
  <c r="D372"/>
  <c r="E372"/>
  <c r="C373"/>
  <c r="D373"/>
  <c r="E373"/>
  <c r="C374"/>
  <c r="D374"/>
  <c r="E374"/>
  <c r="C375"/>
  <c r="D375"/>
  <c r="E375"/>
  <c r="C376"/>
  <c r="D376"/>
  <c r="E376"/>
  <c r="C377"/>
  <c r="D377"/>
  <c r="E377"/>
  <c r="C378"/>
  <c r="D378"/>
  <c r="E378"/>
  <c r="C379"/>
  <c r="D379"/>
  <c r="E379"/>
  <c r="C380"/>
  <c r="D380"/>
  <c r="E380"/>
  <c r="C381"/>
  <c r="D381"/>
  <c r="E381"/>
  <c r="C382"/>
  <c r="D382"/>
  <c r="E382"/>
  <c r="C383"/>
  <c r="D383"/>
  <c r="E383"/>
  <c r="C384"/>
  <c r="D384"/>
  <c r="E384"/>
  <c r="C385"/>
  <c r="D385"/>
  <c r="E385"/>
  <c r="C386"/>
  <c r="D386"/>
  <c r="E386"/>
  <c r="C387"/>
  <c r="D387"/>
  <c r="E387"/>
  <c r="C388"/>
  <c r="D388"/>
  <c r="E388"/>
  <c r="C389"/>
  <c r="D389"/>
  <c r="E389"/>
  <c r="C390"/>
  <c r="D390"/>
  <c r="E390"/>
  <c r="C391"/>
  <c r="D391"/>
  <c r="E391"/>
  <c r="C392"/>
  <c r="D392"/>
  <c r="E392"/>
  <c r="C393"/>
  <c r="D393"/>
  <c r="E393"/>
  <c r="C394"/>
  <c r="D394"/>
  <c r="E394"/>
  <c r="C395"/>
  <c r="D395"/>
  <c r="E395"/>
  <c r="C396"/>
  <c r="D396"/>
  <c r="E396"/>
  <c r="C397"/>
  <c r="D397"/>
  <c r="E397"/>
  <c r="C398"/>
  <c r="D398"/>
  <c r="E398"/>
  <c r="C399"/>
  <c r="D399"/>
  <c r="E399"/>
  <c r="C400"/>
  <c r="D400"/>
  <c r="E400"/>
  <c r="C401"/>
  <c r="D401"/>
  <c r="E401"/>
  <c r="C402"/>
  <c r="D402"/>
  <c r="E402"/>
  <c r="C403"/>
  <c r="D403"/>
  <c r="E403"/>
  <c r="C404"/>
  <c r="D404"/>
  <c r="E404"/>
  <c r="C405"/>
  <c r="D405"/>
  <c r="E405"/>
  <c r="C406"/>
  <c r="D406"/>
  <c r="E406"/>
  <c r="C407"/>
  <c r="D407"/>
  <c r="E407"/>
  <c r="C408"/>
  <c r="D408"/>
  <c r="E408"/>
  <c r="C409"/>
  <c r="D409"/>
  <c r="E409"/>
  <c r="C410"/>
  <c r="D410"/>
  <c r="E410"/>
  <c r="C411"/>
  <c r="D411"/>
  <c r="E411"/>
  <c r="C412"/>
  <c r="D412"/>
  <c r="E412"/>
  <c r="C413"/>
  <c r="D413"/>
  <c r="E413"/>
  <c r="C414"/>
  <c r="D414"/>
  <c r="E414"/>
  <c r="C415"/>
  <c r="D415"/>
  <c r="E415"/>
  <c r="C416"/>
  <c r="D416"/>
  <c r="E416"/>
  <c r="C417"/>
  <c r="D417"/>
  <c r="E417"/>
  <c r="C418"/>
  <c r="D418"/>
  <c r="E418"/>
  <c r="C419"/>
  <c r="D419"/>
  <c r="E419"/>
  <c r="C420"/>
  <c r="D420"/>
  <c r="E420"/>
  <c r="C421"/>
  <c r="D421"/>
  <c r="E421"/>
  <c r="C422"/>
  <c r="D422"/>
  <c r="E422"/>
  <c r="C423"/>
  <c r="D423"/>
  <c r="E423"/>
  <c r="C424"/>
  <c r="D424"/>
  <c r="E424"/>
  <c r="C425"/>
  <c r="D425"/>
  <c r="E425"/>
  <c r="C426"/>
  <c r="D426"/>
  <c r="E426"/>
  <c r="C427"/>
  <c r="D427"/>
  <c r="E427"/>
  <c r="C428"/>
  <c r="D428"/>
  <c r="E428"/>
  <c r="C429"/>
  <c r="D429"/>
  <c r="E429"/>
  <c r="C430"/>
  <c r="D430"/>
  <c r="E430"/>
  <c r="C431"/>
  <c r="D431"/>
  <c r="E431"/>
  <c r="C432"/>
  <c r="D432"/>
  <c r="E432"/>
  <c r="C433"/>
  <c r="D433"/>
  <c r="E433"/>
  <c r="C434"/>
  <c r="D434"/>
  <c r="E434"/>
  <c r="C435"/>
  <c r="D435"/>
  <c r="E435"/>
  <c r="C436"/>
  <c r="D436"/>
  <c r="E436"/>
  <c r="C437"/>
  <c r="D437"/>
  <c r="E437"/>
  <c r="C438"/>
  <c r="D438"/>
  <c r="E438"/>
  <c r="C439"/>
  <c r="D439"/>
  <c r="E439"/>
  <c r="C440"/>
  <c r="D440"/>
  <c r="E440"/>
  <c r="C441"/>
  <c r="D441"/>
  <c r="E441"/>
  <c r="C442"/>
  <c r="D442"/>
  <c r="E442"/>
  <c r="C443"/>
  <c r="D443"/>
  <c r="E443"/>
  <c r="C444"/>
  <c r="D444"/>
  <c r="E444"/>
  <c r="C445"/>
  <c r="D445"/>
  <c r="E445"/>
  <c r="C446"/>
  <c r="D446"/>
  <c r="E446"/>
  <c r="C447"/>
  <c r="D447"/>
  <c r="E447"/>
  <c r="C448"/>
  <c r="D448"/>
  <c r="E448"/>
  <c r="C449"/>
  <c r="D449"/>
  <c r="E449"/>
  <c r="C450"/>
  <c r="D450"/>
  <c r="E450"/>
  <c r="C451"/>
  <c r="D451"/>
  <c r="E451"/>
  <c r="C452"/>
  <c r="D452"/>
  <c r="E452"/>
  <c r="C453"/>
  <c r="D453"/>
  <c r="E453"/>
  <c r="C454"/>
  <c r="D454"/>
  <c r="E454"/>
  <c r="C455"/>
  <c r="D455"/>
  <c r="E455"/>
  <c r="C456"/>
  <c r="D456"/>
  <c r="E456"/>
  <c r="C457"/>
  <c r="D457"/>
  <c r="E457"/>
  <c r="C458"/>
  <c r="D458"/>
  <c r="E458"/>
  <c r="C459"/>
  <c r="D459"/>
  <c r="E459"/>
  <c r="C460"/>
  <c r="D460"/>
  <c r="E460"/>
  <c r="C461"/>
  <c r="D461"/>
  <c r="E461"/>
  <c r="C462"/>
  <c r="D462"/>
  <c r="E462"/>
  <c r="C463"/>
  <c r="D463"/>
  <c r="E463"/>
  <c r="C464"/>
  <c r="D464"/>
  <c r="E464"/>
  <c r="C465"/>
  <c r="D465"/>
  <c r="E465"/>
  <c r="C466"/>
  <c r="D466"/>
  <c r="E466"/>
  <c r="C467"/>
  <c r="D467"/>
  <c r="E467"/>
  <c r="C468"/>
  <c r="D468"/>
  <c r="E468"/>
  <c r="C469"/>
  <c r="D469"/>
  <c r="E469"/>
  <c r="C470"/>
  <c r="D470"/>
  <c r="E470"/>
  <c r="C471"/>
  <c r="D471"/>
  <c r="E471"/>
  <c r="C472"/>
  <c r="D472"/>
  <c r="E472"/>
  <c r="C473"/>
  <c r="D473"/>
  <c r="E473"/>
  <c r="C474"/>
  <c r="D474"/>
  <c r="E474"/>
  <c r="C475"/>
  <c r="D475"/>
  <c r="E475"/>
  <c r="C476"/>
  <c r="D476"/>
  <c r="E476"/>
  <c r="C477"/>
  <c r="D477"/>
  <c r="E477"/>
  <c r="C478"/>
  <c r="D478"/>
  <c r="E478"/>
  <c r="C479"/>
  <c r="D479"/>
  <c r="E479"/>
  <c r="C480"/>
  <c r="D480"/>
  <c r="E480"/>
  <c r="C481"/>
  <c r="D481"/>
  <c r="E481"/>
  <c r="C482"/>
  <c r="D482"/>
  <c r="E482"/>
  <c r="C483"/>
  <c r="D483"/>
  <c r="E483"/>
  <c r="C484"/>
  <c r="D484"/>
  <c r="E484"/>
  <c r="C485"/>
  <c r="D485"/>
  <c r="E485"/>
  <c r="C486"/>
  <c r="D486"/>
  <c r="E486"/>
  <c r="C487"/>
  <c r="D487"/>
  <c r="E487"/>
  <c r="C488"/>
  <c r="D488"/>
  <c r="E488"/>
  <c r="C489"/>
  <c r="D489"/>
  <c r="E489"/>
  <c r="C490"/>
  <c r="D490"/>
  <c r="E490"/>
  <c r="C491"/>
  <c r="D491"/>
  <c r="E491"/>
  <c r="C492"/>
  <c r="D492"/>
  <c r="E492"/>
  <c r="C493"/>
  <c r="D493"/>
  <c r="E493"/>
  <c r="C494"/>
  <c r="D494"/>
  <c r="E494"/>
  <c r="C495"/>
  <c r="D495"/>
  <c r="E495"/>
  <c r="C496"/>
  <c r="D496"/>
  <c r="E496"/>
  <c r="C497"/>
  <c r="D497"/>
  <c r="E497"/>
  <c r="C498"/>
  <c r="D498"/>
  <c r="E498"/>
  <c r="C499"/>
  <c r="D499"/>
  <c r="E499"/>
  <c r="C500"/>
  <c r="D500"/>
  <c r="E500"/>
  <c r="C501"/>
  <c r="D501"/>
  <c r="E501"/>
  <c r="C502"/>
  <c r="D502"/>
  <c r="E502"/>
  <c r="C503"/>
  <c r="D503"/>
  <c r="E503"/>
  <c r="C504"/>
  <c r="D504"/>
  <c r="E504"/>
  <c r="C505"/>
  <c r="D505"/>
  <c r="E505"/>
  <c r="C506"/>
  <c r="D506"/>
  <c r="E506"/>
  <c r="C507"/>
  <c r="D507"/>
  <c r="E507"/>
  <c r="C508"/>
  <c r="D508"/>
  <c r="E508"/>
  <c r="C509"/>
  <c r="D509"/>
  <c r="E509"/>
  <c r="C510"/>
  <c r="D510"/>
  <c r="E510"/>
  <c r="C511"/>
  <c r="D511"/>
  <c r="E511"/>
  <c r="C512"/>
  <c r="D512"/>
  <c r="E512"/>
  <c r="C513"/>
  <c r="D513"/>
  <c r="E513"/>
  <c r="C514"/>
  <c r="D514"/>
  <c r="E514"/>
  <c r="C515"/>
  <c r="D515"/>
  <c r="E515"/>
  <c r="C516"/>
  <c r="D516"/>
  <c r="E516"/>
  <c r="C517"/>
  <c r="D517"/>
  <c r="E517"/>
  <c r="C518"/>
  <c r="D518"/>
  <c r="E518"/>
  <c r="C519"/>
  <c r="D519"/>
  <c r="E519"/>
  <c r="C520"/>
  <c r="D520"/>
  <c r="E520"/>
  <c r="C521"/>
  <c r="D521"/>
  <c r="E521"/>
  <c r="C522"/>
  <c r="D522"/>
  <c r="E522"/>
  <c r="C523"/>
  <c r="D523"/>
  <c r="E523"/>
  <c r="C524"/>
  <c r="D524"/>
  <c r="E524"/>
  <c r="C525"/>
  <c r="D525"/>
  <c r="E525"/>
  <c r="C526"/>
  <c r="D526"/>
  <c r="E526"/>
  <c r="C527"/>
  <c r="D527"/>
  <c r="E527"/>
  <c r="C528"/>
  <c r="D528"/>
  <c r="E528"/>
  <c r="C529"/>
  <c r="D529"/>
  <c r="E529"/>
  <c r="C530"/>
  <c r="D530"/>
  <c r="E530"/>
  <c r="C531"/>
  <c r="D531"/>
  <c r="E531"/>
  <c r="C532"/>
  <c r="D532"/>
  <c r="E532"/>
  <c r="C533"/>
  <c r="D533"/>
  <c r="E533"/>
  <c r="C534"/>
  <c r="D534"/>
  <c r="E534"/>
  <c r="C535"/>
  <c r="D535"/>
  <c r="E535"/>
  <c r="C536"/>
  <c r="D536"/>
  <c r="E536"/>
  <c r="C537"/>
  <c r="D537"/>
  <c r="E537"/>
  <c r="C538"/>
  <c r="D538"/>
  <c r="E538"/>
  <c r="C539"/>
  <c r="D539"/>
  <c r="E539"/>
  <c r="C540"/>
  <c r="D540"/>
  <c r="E540"/>
  <c r="C541"/>
  <c r="D541"/>
  <c r="E541"/>
  <c r="C542"/>
  <c r="D542"/>
  <c r="E542"/>
  <c r="C543"/>
  <c r="D543"/>
  <c r="E543"/>
  <c r="C544"/>
  <c r="D544"/>
  <c r="E544"/>
  <c r="C545"/>
  <c r="D545"/>
  <c r="E545"/>
  <c r="C546"/>
  <c r="D546"/>
  <c r="E546"/>
  <c r="C547"/>
  <c r="D547"/>
  <c r="E547"/>
  <c r="C548"/>
  <c r="D548"/>
  <c r="E548"/>
  <c r="C549"/>
  <c r="D549"/>
  <c r="E549"/>
  <c r="C550"/>
  <c r="D550"/>
  <c r="E550"/>
  <c r="C551"/>
  <c r="D551"/>
  <c r="E551"/>
  <c r="C552"/>
  <c r="D552"/>
  <c r="E552"/>
  <c r="C553"/>
  <c r="D553"/>
  <c r="E553"/>
  <c r="C554"/>
  <c r="D554"/>
  <c r="E554"/>
  <c r="C555"/>
  <c r="D555"/>
  <c r="E555"/>
  <c r="C556"/>
  <c r="D556"/>
  <c r="E556"/>
  <c r="C557"/>
  <c r="D557"/>
  <c r="E557"/>
  <c r="C558"/>
  <c r="D558"/>
  <c r="E558"/>
  <c r="C559"/>
  <c r="D559"/>
  <c r="E559"/>
  <c r="C560"/>
  <c r="D560"/>
  <c r="E560"/>
  <c r="C561"/>
  <c r="D561"/>
  <c r="E561"/>
  <c r="C562"/>
  <c r="D562"/>
  <c r="E562"/>
  <c r="C563"/>
  <c r="D563"/>
  <c r="E563"/>
  <c r="C564"/>
  <c r="D564"/>
  <c r="E564"/>
  <c r="C565"/>
  <c r="D565"/>
  <c r="E565"/>
  <c r="C566"/>
  <c r="D566"/>
  <c r="E566"/>
  <c r="C567"/>
  <c r="D567"/>
  <c r="E567"/>
  <c r="C568"/>
  <c r="D568"/>
  <c r="E568"/>
  <c r="C569"/>
  <c r="D569"/>
  <c r="E569"/>
  <c r="C570"/>
  <c r="D570"/>
  <c r="E570"/>
  <c r="C571"/>
  <c r="D571"/>
  <c r="E571"/>
  <c r="C572"/>
  <c r="D572"/>
  <c r="E572"/>
  <c r="C573"/>
  <c r="D573"/>
  <c r="E573"/>
  <c r="C574"/>
  <c r="D574"/>
  <c r="E574"/>
  <c r="C575"/>
  <c r="D575"/>
  <c r="E575"/>
  <c r="C576"/>
  <c r="D576"/>
  <c r="E576"/>
  <c r="C577"/>
  <c r="D577"/>
  <c r="E577"/>
  <c r="C578"/>
  <c r="D578"/>
  <c r="E578"/>
  <c r="C579"/>
  <c r="D579"/>
  <c r="E579"/>
  <c r="C580"/>
  <c r="D580"/>
  <c r="E580"/>
  <c r="C581"/>
  <c r="D581"/>
  <c r="E581"/>
  <c r="C582"/>
  <c r="D582"/>
  <c r="E582"/>
  <c r="C583"/>
  <c r="D583"/>
  <c r="E583"/>
  <c r="C584"/>
  <c r="D584"/>
  <c r="E584"/>
  <c r="C585"/>
  <c r="D585"/>
  <c r="E585"/>
  <c r="C586"/>
  <c r="D586"/>
  <c r="E586"/>
  <c r="C587"/>
  <c r="D587"/>
  <c r="E587"/>
  <c r="C588"/>
  <c r="D588"/>
  <c r="E588"/>
  <c r="C589"/>
  <c r="D589"/>
  <c r="E589"/>
  <c r="C590"/>
  <c r="D590"/>
  <c r="E590"/>
  <c r="C591"/>
  <c r="D591"/>
  <c r="E591"/>
  <c r="C592"/>
  <c r="D592"/>
  <c r="E592"/>
  <c r="C593"/>
  <c r="D593"/>
  <c r="E593"/>
  <c r="C594"/>
  <c r="D594"/>
  <c r="E594"/>
  <c r="C595"/>
  <c r="D595"/>
  <c r="E595"/>
  <c r="C596"/>
  <c r="D596"/>
  <c r="E596"/>
  <c r="C597"/>
  <c r="D597"/>
  <c r="E597"/>
  <c r="C598"/>
  <c r="D598"/>
  <c r="E598"/>
  <c r="C599"/>
  <c r="D599"/>
  <c r="E599"/>
  <c r="C600"/>
  <c r="D600"/>
  <c r="E600"/>
  <c r="C601"/>
  <c r="D601"/>
  <c r="E601"/>
  <c r="C602"/>
  <c r="D602"/>
  <c r="E602"/>
  <c r="C603"/>
  <c r="D603"/>
  <c r="E603"/>
  <c r="C604"/>
  <c r="D604"/>
  <c r="E604"/>
  <c r="C605"/>
  <c r="D605"/>
  <c r="E605"/>
  <c r="C606"/>
  <c r="D606"/>
  <c r="E606"/>
  <c r="C607"/>
  <c r="D607"/>
  <c r="E607"/>
  <c r="C608"/>
  <c r="D608"/>
  <c r="E608"/>
  <c r="C609"/>
  <c r="D609"/>
  <c r="E609"/>
  <c r="C610"/>
  <c r="D610"/>
  <c r="E610"/>
  <c r="C611"/>
  <c r="D611"/>
  <c r="E611"/>
  <c r="C612"/>
  <c r="D612"/>
  <c r="E612"/>
  <c r="C613"/>
  <c r="D613"/>
  <c r="E613"/>
  <c r="C614"/>
  <c r="D614"/>
  <c r="E614"/>
  <c r="C615"/>
  <c r="D615"/>
  <c r="E615"/>
  <c r="C616"/>
  <c r="D616"/>
  <c r="E616"/>
  <c r="C617"/>
  <c r="D617"/>
  <c r="E617"/>
  <c r="C618"/>
  <c r="D618"/>
  <c r="E618"/>
  <c r="C619"/>
  <c r="D619"/>
  <c r="E619"/>
  <c r="C620"/>
  <c r="D620"/>
  <c r="E620"/>
  <c r="C621"/>
  <c r="D621"/>
  <c r="E621"/>
  <c r="C622"/>
  <c r="D622"/>
  <c r="E622"/>
  <c r="C623"/>
  <c r="D623"/>
  <c r="E623"/>
  <c r="C624"/>
  <c r="D624"/>
  <c r="E624"/>
  <c r="C625"/>
  <c r="D625"/>
  <c r="E625"/>
  <c r="C626"/>
  <c r="D626"/>
  <c r="E626"/>
  <c r="C627"/>
  <c r="D627"/>
  <c r="E627"/>
  <c r="C628"/>
  <c r="D628"/>
  <c r="E628"/>
  <c r="C629"/>
  <c r="D629"/>
  <c r="E629"/>
  <c r="C630"/>
  <c r="D630"/>
  <c r="E630"/>
  <c r="C631"/>
  <c r="D631"/>
  <c r="E631"/>
  <c r="C632"/>
  <c r="D632"/>
  <c r="E632"/>
  <c r="C633"/>
  <c r="D633"/>
  <c r="E633"/>
  <c r="C634"/>
  <c r="D634"/>
  <c r="E634"/>
  <c r="C635"/>
  <c r="D635"/>
  <c r="E635"/>
  <c r="C636"/>
  <c r="D636"/>
  <c r="E636"/>
  <c r="C637"/>
  <c r="D637"/>
  <c r="E637"/>
  <c r="C638"/>
  <c r="D638"/>
  <c r="E638"/>
  <c r="C639"/>
  <c r="D639"/>
  <c r="E639"/>
  <c r="C640"/>
  <c r="D640"/>
  <c r="E640"/>
  <c r="C641"/>
  <c r="D641"/>
  <c r="E641"/>
  <c r="C642"/>
  <c r="D642"/>
  <c r="E642"/>
  <c r="C643"/>
  <c r="D643"/>
  <c r="E643"/>
  <c r="C644"/>
  <c r="D644"/>
  <c r="E644"/>
  <c r="C645"/>
  <c r="D645"/>
  <c r="E645"/>
  <c r="C646"/>
  <c r="D646"/>
  <c r="E646"/>
  <c r="C647"/>
  <c r="D647"/>
  <c r="E647"/>
  <c r="C648"/>
  <c r="D648"/>
  <c r="E648"/>
  <c r="C649"/>
  <c r="D649"/>
  <c r="E649"/>
  <c r="C650"/>
  <c r="D650"/>
  <c r="E650"/>
  <c r="C651"/>
  <c r="D651"/>
  <c r="E651"/>
  <c r="C652"/>
  <c r="D652"/>
  <c r="E652"/>
  <c r="C653"/>
  <c r="D653"/>
  <c r="E653"/>
  <c r="C654"/>
  <c r="D654"/>
  <c r="E654"/>
  <c r="C655"/>
  <c r="D655"/>
  <c r="E655"/>
  <c r="C656"/>
  <c r="D656"/>
  <c r="E656"/>
  <c r="C657"/>
  <c r="D657"/>
  <c r="E657"/>
  <c r="C658"/>
  <c r="D658"/>
  <c r="E658"/>
  <c r="C659"/>
  <c r="D659"/>
  <c r="E659"/>
  <c r="C660"/>
  <c r="D660"/>
  <c r="E660"/>
  <c r="C661"/>
  <c r="D661"/>
  <c r="E661"/>
  <c r="C662"/>
  <c r="D662"/>
  <c r="E662"/>
  <c r="C663"/>
  <c r="D663"/>
  <c r="E663"/>
  <c r="C664"/>
  <c r="D664"/>
  <c r="E664"/>
  <c r="C665"/>
  <c r="D665"/>
  <c r="E665"/>
  <c r="C666"/>
  <c r="D666"/>
  <c r="E666"/>
  <c r="C667"/>
  <c r="D667"/>
  <c r="E667"/>
  <c r="C668"/>
  <c r="D668"/>
  <c r="E668"/>
  <c r="C669"/>
  <c r="D669"/>
  <c r="E669"/>
  <c r="C670"/>
  <c r="D670"/>
  <c r="E670"/>
  <c r="C671"/>
  <c r="D671"/>
  <c r="E671"/>
  <c r="C672"/>
  <c r="D672"/>
  <c r="E672"/>
  <c r="C673"/>
  <c r="D673"/>
  <c r="E673"/>
  <c r="C674"/>
  <c r="D674"/>
  <c r="E674"/>
  <c r="C675"/>
  <c r="D675"/>
  <c r="E675"/>
  <c r="C676"/>
  <c r="D676"/>
  <c r="E676"/>
  <c r="C677"/>
  <c r="D677"/>
  <c r="E677"/>
  <c r="C678"/>
  <c r="D678"/>
  <c r="E678"/>
  <c r="C679"/>
  <c r="D679"/>
  <c r="E679"/>
  <c r="C680"/>
  <c r="D680"/>
  <c r="E680"/>
  <c r="C681"/>
  <c r="D681"/>
  <c r="E681"/>
  <c r="C682"/>
  <c r="D682"/>
  <c r="E682"/>
  <c r="C683"/>
  <c r="D683"/>
  <c r="E683"/>
  <c r="C684"/>
  <c r="D684"/>
  <c r="E684"/>
  <c r="C685"/>
  <c r="D685"/>
  <c r="E685"/>
  <c r="C686"/>
  <c r="D686"/>
  <c r="E686"/>
  <c r="C687"/>
  <c r="D687"/>
  <c r="E687"/>
  <c r="C688"/>
  <c r="D688"/>
  <c r="E688"/>
  <c r="C689"/>
  <c r="D689"/>
  <c r="E689"/>
  <c r="C690"/>
  <c r="D690"/>
  <c r="E690"/>
  <c r="C691"/>
  <c r="D691"/>
  <c r="E691"/>
  <c r="C692"/>
  <c r="D692"/>
  <c r="E692"/>
  <c r="C693"/>
  <c r="D693"/>
  <c r="E693"/>
  <c r="C694"/>
  <c r="D694"/>
  <c r="E694"/>
  <c r="C695"/>
  <c r="D695"/>
  <c r="E695"/>
  <c r="C696"/>
  <c r="D696"/>
  <c r="E696"/>
  <c r="C697"/>
  <c r="D697"/>
  <c r="E697"/>
  <c r="C698"/>
  <c r="D698"/>
  <c r="E698"/>
  <c r="C699"/>
  <c r="D699"/>
  <c r="E699"/>
  <c r="C700"/>
  <c r="D700"/>
  <c r="E700"/>
  <c r="C701"/>
  <c r="D701"/>
  <c r="E701"/>
  <c r="C702"/>
  <c r="D702"/>
  <c r="E702"/>
  <c r="C703"/>
  <c r="D703"/>
  <c r="E703"/>
  <c r="C704"/>
  <c r="D704"/>
  <c r="E704"/>
  <c r="C705"/>
  <c r="D705"/>
  <c r="E705"/>
  <c r="C706"/>
  <c r="D706"/>
  <c r="E706"/>
  <c r="C707"/>
  <c r="D707"/>
  <c r="E707"/>
  <c r="C708"/>
  <c r="D708"/>
  <c r="E708"/>
  <c r="C709"/>
  <c r="D709"/>
  <c r="E709"/>
  <c r="C710"/>
  <c r="D710"/>
  <c r="E710"/>
  <c r="C711"/>
  <c r="D711"/>
  <c r="E711"/>
  <c r="C712"/>
  <c r="D712"/>
  <c r="E712"/>
  <c r="C713"/>
  <c r="D713"/>
  <c r="E713"/>
  <c r="C714"/>
  <c r="D714"/>
  <c r="E714"/>
  <c r="C715"/>
  <c r="D715"/>
  <c r="E715"/>
  <c r="C716"/>
  <c r="D716"/>
  <c r="E716"/>
  <c r="C717"/>
  <c r="D717"/>
  <c r="E717"/>
  <c r="C718"/>
  <c r="D718"/>
  <c r="E718"/>
  <c r="C719"/>
  <c r="D719"/>
  <c r="E719"/>
  <c r="C720"/>
  <c r="D720"/>
  <c r="E720"/>
  <c r="C721"/>
  <c r="D721"/>
  <c r="E721"/>
  <c r="C722"/>
  <c r="D722"/>
  <c r="E722"/>
  <c r="C723"/>
  <c r="D723"/>
  <c r="E723"/>
  <c r="C724"/>
  <c r="D724"/>
  <c r="E724"/>
  <c r="C725"/>
  <c r="D725"/>
  <c r="E725"/>
  <c r="C726"/>
  <c r="D726"/>
  <c r="E726"/>
  <c r="C727"/>
  <c r="D727"/>
  <c r="E727"/>
  <c r="C728"/>
  <c r="D728"/>
  <c r="E728"/>
  <c r="C729"/>
  <c r="D729"/>
  <c r="E729"/>
  <c r="C730"/>
  <c r="D730"/>
  <c r="E730"/>
  <c r="C731"/>
  <c r="D731"/>
  <c r="E731"/>
  <c r="C732"/>
  <c r="D732"/>
  <c r="E732"/>
  <c r="C733"/>
  <c r="D733"/>
  <c r="E733"/>
  <c r="C734"/>
  <c r="D734"/>
  <c r="E734"/>
  <c r="C735"/>
  <c r="D735"/>
  <c r="E735"/>
  <c r="C736"/>
  <c r="D736"/>
  <c r="E736"/>
  <c r="C737"/>
  <c r="D737"/>
  <c r="E737"/>
  <c r="C738"/>
  <c r="D738"/>
  <c r="E738"/>
  <c r="C739"/>
  <c r="D739"/>
  <c r="E739"/>
  <c r="C740"/>
  <c r="D740"/>
  <c r="E740"/>
  <c r="C741"/>
  <c r="D741"/>
  <c r="E741"/>
  <c r="C742"/>
  <c r="D742"/>
  <c r="E742"/>
  <c r="C743"/>
  <c r="D743"/>
  <c r="E743"/>
  <c r="C744"/>
  <c r="D744"/>
  <c r="E744"/>
  <c r="C745"/>
  <c r="D745"/>
  <c r="E745"/>
  <c r="C746"/>
  <c r="D746"/>
  <c r="E746"/>
  <c r="C747"/>
  <c r="D747"/>
  <c r="E747"/>
  <c r="C748"/>
  <c r="D748"/>
  <c r="E748"/>
  <c r="C749"/>
  <c r="D749"/>
  <c r="E749"/>
  <c r="C750"/>
  <c r="D750"/>
  <c r="E750"/>
  <c r="C751"/>
  <c r="D751"/>
  <c r="E751"/>
  <c r="C752"/>
  <c r="D752"/>
  <c r="E752"/>
  <c r="C753"/>
  <c r="D753"/>
  <c r="E753"/>
  <c r="C754"/>
  <c r="D754"/>
  <c r="E754"/>
  <c r="C755"/>
  <c r="D755"/>
  <c r="E755"/>
  <c r="C756"/>
  <c r="D756"/>
  <c r="E756"/>
  <c r="C757"/>
  <c r="D757"/>
  <c r="E757"/>
  <c r="C758"/>
  <c r="D758"/>
  <c r="E758"/>
  <c r="C759"/>
  <c r="D759"/>
  <c r="E759"/>
  <c r="C760"/>
  <c r="D760"/>
  <c r="E760"/>
  <c r="C761"/>
  <c r="D761"/>
  <c r="E761"/>
  <c r="C762"/>
  <c r="D762"/>
  <c r="E762"/>
  <c r="C763"/>
  <c r="D763"/>
  <c r="E763"/>
  <c r="C764"/>
  <c r="D764"/>
  <c r="E764"/>
  <c r="C765"/>
  <c r="D765"/>
  <c r="E765"/>
  <c r="C766"/>
  <c r="D766"/>
  <c r="E766"/>
  <c r="C767"/>
  <c r="D767"/>
  <c r="E767"/>
  <c r="C768"/>
  <c r="D768"/>
  <c r="E768"/>
  <c r="C769"/>
  <c r="D769"/>
  <c r="E769"/>
  <c r="C770"/>
  <c r="D770"/>
  <c r="E770"/>
  <c r="C771"/>
  <c r="D771"/>
  <c r="E771"/>
  <c r="C772"/>
  <c r="D772"/>
  <c r="E772"/>
  <c r="C773"/>
  <c r="D773"/>
  <c r="E773"/>
  <c r="C774"/>
  <c r="D774"/>
  <c r="E774"/>
  <c r="C775"/>
  <c r="D775"/>
  <c r="E775"/>
  <c r="C776"/>
  <c r="D776"/>
  <c r="E776"/>
  <c r="C777"/>
  <c r="D777"/>
  <c r="E777"/>
  <c r="C778"/>
  <c r="D778"/>
  <c r="E778"/>
  <c r="C779"/>
  <c r="D779"/>
  <c r="E779"/>
  <c r="C780"/>
  <c r="D780"/>
  <c r="E780"/>
  <c r="C781"/>
  <c r="D781"/>
  <c r="E781"/>
  <c r="C782"/>
  <c r="D782"/>
  <c r="E782"/>
  <c r="C783"/>
  <c r="D783"/>
  <c r="E783"/>
  <c r="C784"/>
  <c r="D784"/>
  <c r="E784"/>
  <c r="C785"/>
  <c r="D785"/>
  <c r="E785"/>
  <c r="C786"/>
  <c r="D786"/>
  <c r="E786"/>
  <c r="C787"/>
  <c r="D787"/>
  <c r="E787"/>
  <c r="C788"/>
  <c r="D788"/>
  <c r="E788"/>
  <c r="C789"/>
  <c r="D789"/>
  <c r="E789"/>
  <c r="C790"/>
  <c r="D790"/>
  <c r="E790"/>
  <c r="C791"/>
  <c r="D791"/>
  <c r="E791"/>
  <c r="C792"/>
  <c r="D792"/>
  <c r="E792"/>
  <c r="C793"/>
  <c r="D793"/>
  <c r="E793"/>
  <c r="C794"/>
  <c r="D794"/>
  <c r="E794"/>
  <c r="C795"/>
  <c r="D795"/>
  <c r="E795"/>
  <c r="C796"/>
  <c r="D796"/>
  <c r="E796"/>
  <c r="C797"/>
  <c r="D797"/>
  <c r="E797"/>
  <c r="C798"/>
  <c r="D798"/>
  <c r="E798"/>
  <c r="C799"/>
  <c r="D799"/>
  <c r="E799"/>
  <c r="C800"/>
  <c r="D800"/>
  <c r="E800"/>
  <c r="C801"/>
  <c r="D801"/>
  <c r="E801"/>
  <c r="C802"/>
  <c r="D802"/>
  <c r="E802"/>
  <c r="C803"/>
  <c r="D803"/>
  <c r="E803"/>
  <c r="C804"/>
  <c r="D804"/>
  <c r="E804"/>
  <c r="C805"/>
  <c r="D805"/>
  <c r="E805"/>
  <c r="C806"/>
  <c r="D806"/>
  <c r="E806"/>
  <c r="C807"/>
  <c r="D807"/>
  <c r="E807"/>
  <c r="C808"/>
  <c r="D808"/>
  <c r="E808"/>
  <c r="C809"/>
  <c r="D809"/>
  <c r="E809"/>
  <c r="C810"/>
  <c r="D810"/>
  <c r="E810"/>
  <c r="C811"/>
  <c r="D811"/>
  <c r="E811"/>
  <c r="C812"/>
  <c r="D812"/>
  <c r="E812"/>
  <c r="C813"/>
  <c r="D813"/>
  <c r="E813"/>
  <c r="C814"/>
  <c r="D814"/>
  <c r="E814"/>
  <c r="C815"/>
  <c r="D815"/>
  <c r="E815"/>
  <c r="C816"/>
  <c r="D816"/>
  <c r="E816"/>
  <c r="C817"/>
  <c r="D817"/>
  <c r="E817"/>
  <c r="C818"/>
  <c r="D818"/>
  <c r="E818"/>
  <c r="C819"/>
  <c r="D819"/>
  <c r="E819"/>
  <c r="C820"/>
  <c r="D820"/>
  <c r="E820"/>
  <c r="C821"/>
  <c r="D821"/>
  <c r="E821"/>
  <c r="C822"/>
  <c r="D822"/>
  <c r="E822"/>
  <c r="C823"/>
  <c r="D823"/>
  <c r="E823"/>
  <c r="C824"/>
  <c r="D824"/>
  <c r="E824"/>
  <c r="C825"/>
  <c r="D825"/>
  <c r="E825"/>
  <c r="C826"/>
  <c r="D826"/>
  <c r="E826"/>
  <c r="C827"/>
  <c r="D827"/>
  <c r="E827"/>
  <c r="C828"/>
  <c r="D828"/>
  <c r="E828"/>
  <c r="C829"/>
  <c r="D829"/>
  <c r="E829"/>
  <c r="C830"/>
  <c r="D830"/>
  <c r="E830"/>
  <c r="C831"/>
  <c r="D831"/>
  <c r="E831"/>
  <c r="C832"/>
  <c r="D832"/>
  <c r="E832"/>
  <c r="C833"/>
  <c r="D833"/>
  <c r="E833"/>
  <c r="C834"/>
  <c r="D834"/>
  <c r="E834"/>
  <c r="C835"/>
  <c r="D835"/>
  <c r="E835"/>
  <c r="C836"/>
  <c r="D836"/>
  <c r="E836"/>
  <c r="C837"/>
  <c r="D837"/>
  <c r="E837"/>
  <c r="C838"/>
  <c r="D838"/>
  <c r="E838"/>
  <c r="C839"/>
  <c r="D839"/>
  <c r="E839"/>
  <c r="C840"/>
  <c r="D840"/>
  <c r="E840"/>
  <c r="C841"/>
  <c r="D841"/>
  <c r="E841"/>
  <c r="C842"/>
  <c r="D842"/>
  <c r="E842"/>
  <c r="C843"/>
  <c r="D843"/>
  <c r="E843"/>
  <c r="C844"/>
  <c r="D844"/>
  <c r="E844"/>
  <c r="C845"/>
  <c r="D845"/>
  <c r="E845"/>
  <c r="C846"/>
  <c r="D846"/>
  <c r="E846"/>
  <c r="C847"/>
  <c r="D847"/>
  <c r="E847"/>
  <c r="C848"/>
  <c r="D848"/>
  <c r="E848"/>
  <c r="C849"/>
  <c r="D849"/>
  <c r="E849"/>
  <c r="C850"/>
  <c r="D850"/>
  <c r="E850"/>
  <c r="C851"/>
  <c r="D851"/>
  <c r="E851"/>
  <c r="C852"/>
  <c r="D852"/>
  <c r="E852"/>
  <c r="C853"/>
  <c r="D853"/>
  <c r="E853"/>
  <c r="C854"/>
  <c r="D854"/>
  <c r="E854"/>
  <c r="C855"/>
  <c r="D855"/>
  <c r="E855"/>
  <c r="C856"/>
  <c r="D856"/>
  <c r="E856"/>
  <c r="C857"/>
  <c r="D857"/>
  <c r="E857"/>
  <c r="C858"/>
  <c r="D858"/>
  <c r="E858"/>
  <c r="C859"/>
  <c r="D859"/>
  <c r="E859"/>
  <c r="C860"/>
  <c r="D860"/>
  <c r="E860"/>
  <c r="C861"/>
  <c r="D861"/>
  <c r="E861"/>
  <c r="C862"/>
  <c r="D862"/>
  <c r="E862"/>
  <c r="C863"/>
  <c r="D863"/>
  <c r="E863"/>
  <c r="C864"/>
  <c r="D864"/>
  <c r="E864"/>
  <c r="C865"/>
  <c r="D865"/>
  <c r="E865"/>
  <c r="C866"/>
  <c r="D866"/>
  <c r="E866"/>
  <c r="C867"/>
  <c r="D867"/>
  <c r="E867"/>
  <c r="C868"/>
  <c r="D868"/>
  <c r="E868"/>
  <c r="C869"/>
  <c r="D869"/>
  <c r="E869"/>
  <c r="C870"/>
  <c r="D870"/>
  <c r="E870"/>
  <c r="C871"/>
  <c r="D871"/>
  <c r="E871"/>
  <c r="C872"/>
  <c r="D872"/>
  <c r="E872"/>
  <c r="C873"/>
  <c r="D873"/>
  <c r="E873"/>
  <c r="C874"/>
  <c r="D874"/>
  <c r="E874"/>
  <c r="C875"/>
  <c r="D875"/>
  <c r="E875"/>
  <c r="C876"/>
  <c r="D876"/>
  <c r="E876"/>
  <c r="C877"/>
  <c r="D877"/>
  <c r="E877"/>
  <c r="C878"/>
  <c r="D878"/>
  <c r="E878"/>
  <c r="C879"/>
  <c r="D879"/>
  <c r="E879"/>
  <c r="C880"/>
  <c r="D880"/>
  <c r="E880"/>
  <c r="C881"/>
  <c r="D881"/>
  <c r="E881"/>
  <c r="C882"/>
  <c r="D882"/>
  <c r="E882"/>
  <c r="C883"/>
  <c r="D883"/>
  <c r="E883"/>
  <c r="C884"/>
  <c r="D884"/>
  <c r="E884"/>
  <c r="C885"/>
  <c r="D885"/>
  <c r="E885"/>
  <c r="C886"/>
  <c r="D886"/>
  <c r="E886"/>
  <c r="C887"/>
  <c r="D887"/>
  <c r="E887"/>
  <c r="C888"/>
  <c r="D888"/>
  <c r="E888"/>
  <c r="C889"/>
  <c r="D889"/>
  <c r="E889"/>
  <c r="C890"/>
  <c r="D890"/>
  <c r="E890"/>
  <c r="C891"/>
  <c r="D891"/>
  <c r="E891"/>
  <c r="C892"/>
  <c r="D892"/>
  <c r="E892"/>
  <c r="C893"/>
  <c r="D893"/>
  <c r="E893"/>
  <c r="C894"/>
  <c r="D894"/>
  <c r="E894"/>
  <c r="C895"/>
  <c r="D895"/>
  <c r="E895"/>
  <c r="C896"/>
  <c r="D896"/>
  <c r="E896"/>
  <c r="C897"/>
  <c r="D897"/>
  <c r="E897"/>
  <c r="C898"/>
  <c r="D898"/>
  <c r="E898"/>
  <c r="C899"/>
  <c r="D899"/>
  <c r="E899"/>
  <c r="C900"/>
  <c r="D900"/>
  <c r="E900"/>
  <c r="C901"/>
  <c r="D901"/>
  <c r="E901"/>
  <c r="C902"/>
  <c r="D902"/>
  <c r="E902"/>
  <c r="C903"/>
  <c r="D903"/>
  <c r="E903"/>
  <c r="C904"/>
  <c r="D904"/>
  <c r="E904"/>
  <c r="C905"/>
  <c r="D905"/>
  <c r="E905"/>
  <c r="C906"/>
  <c r="D906"/>
  <c r="E906"/>
  <c r="C907"/>
  <c r="D907"/>
  <c r="E907"/>
  <c r="C908"/>
  <c r="D908"/>
  <c r="E908"/>
  <c r="C909"/>
  <c r="D909"/>
  <c r="E909"/>
  <c r="C910"/>
  <c r="D910"/>
  <c r="E910"/>
  <c r="C911"/>
  <c r="D911"/>
  <c r="E911"/>
  <c r="C912"/>
  <c r="D912"/>
  <c r="E912"/>
  <c r="C913"/>
  <c r="D913"/>
  <c r="E913"/>
  <c r="C914"/>
  <c r="D914"/>
  <c r="E914"/>
  <c r="C915"/>
  <c r="D915"/>
  <c r="E915"/>
  <c r="C916"/>
  <c r="D916"/>
  <c r="E916"/>
  <c r="C917"/>
  <c r="D917"/>
  <c r="E917"/>
  <c r="C918"/>
  <c r="D918"/>
  <c r="E918"/>
  <c r="C919"/>
  <c r="D919"/>
  <c r="E919"/>
  <c r="C920"/>
  <c r="D920"/>
  <c r="E920"/>
  <c r="C921"/>
  <c r="D921"/>
  <c r="E921"/>
  <c r="C922"/>
  <c r="D922"/>
  <c r="E922"/>
  <c r="C923"/>
  <c r="D923"/>
  <c r="E923"/>
  <c r="C924"/>
  <c r="D924"/>
  <c r="E924"/>
  <c r="C925"/>
  <c r="D925"/>
  <c r="E925"/>
  <c r="C926"/>
  <c r="D926"/>
  <c r="E926"/>
  <c r="C927"/>
  <c r="D927"/>
  <c r="E927"/>
  <c r="C928"/>
  <c r="D928"/>
  <c r="E928"/>
  <c r="C929"/>
  <c r="D929"/>
  <c r="E929"/>
  <c r="C930"/>
  <c r="D930"/>
  <c r="E930"/>
  <c r="C931"/>
  <c r="D931"/>
  <c r="E931"/>
  <c r="C932"/>
  <c r="D932"/>
  <c r="E932"/>
  <c r="C933"/>
  <c r="D933"/>
  <c r="E933"/>
  <c r="C934"/>
  <c r="D934"/>
  <c r="E934"/>
  <c r="C935"/>
  <c r="D935"/>
  <c r="E935"/>
  <c r="C936"/>
  <c r="D936"/>
  <c r="E936"/>
  <c r="C937"/>
  <c r="D937"/>
  <c r="E937"/>
  <c r="C938"/>
  <c r="D938"/>
  <c r="E938"/>
  <c r="C939"/>
  <c r="D939"/>
  <c r="E939"/>
  <c r="C940"/>
  <c r="D940"/>
  <c r="E940"/>
  <c r="C941"/>
  <c r="D941"/>
  <c r="E941"/>
  <c r="C942"/>
  <c r="D942"/>
  <c r="E942"/>
  <c r="C943"/>
  <c r="D943"/>
  <c r="E943"/>
  <c r="C944"/>
  <c r="D944"/>
  <c r="E944"/>
  <c r="C945"/>
  <c r="D945"/>
  <c r="E945"/>
  <c r="C946"/>
  <c r="D946"/>
  <c r="E946"/>
  <c r="C947"/>
  <c r="D947"/>
  <c r="E947"/>
  <c r="C948"/>
  <c r="D948"/>
  <c r="E948"/>
  <c r="C949"/>
  <c r="D949"/>
  <c r="E949"/>
  <c r="C950"/>
  <c r="D950"/>
  <c r="E950"/>
  <c r="C951"/>
  <c r="D951"/>
  <c r="E951"/>
  <c r="C952"/>
  <c r="D952"/>
  <c r="E952"/>
  <c r="C953"/>
  <c r="D953"/>
  <c r="E953"/>
  <c r="C954"/>
  <c r="D954"/>
  <c r="E954"/>
  <c r="C955"/>
  <c r="D955"/>
  <c r="E955"/>
  <c r="C956"/>
  <c r="D956"/>
  <c r="E956"/>
  <c r="C957"/>
  <c r="D957"/>
  <c r="E957"/>
  <c r="C958"/>
  <c r="D958"/>
  <c r="E958"/>
  <c r="C959"/>
  <c r="D959"/>
  <c r="E959"/>
  <c r="C960"/>
  <c r="D960"/>
  <c r="E960"/>
  <c r="C961"/>
  <c r="D961"/>
  <c r="E961"/>
  <c r="C962"/>
  <c r="D962"/>
  <c r="E962"/>
  <c r="C963"/>
  <c r="D963"/>
  <c r="E963"/>
  <c r="C964"/>
  <c r="D964"/>
  <c r="E964"/>
  <c r="C965"/>
  <c r="D965"/>
  <c r="E965"/>
  <c r="C966"/>
  <c r="D966"/>
  <c r="E966"/>
  <c r="C967"/>
  <c r="D967"/>
  <c r="E967"/>
  <c r="C968"/>
  <c r="D968"/>
  <c r="E968"/>
  <c r="C969"/>
  <c r="D969"/>
  <c r="E969"/>
  <c r="C970"/>
  <c r="D970"/>
  <c r="E970"/>
  <c r="C971"/>
  <c r="D971"/>
  <c r="E971"/>
  <c r="C972"/>
  <c r="D972"/>
  <c r="E972"/>
  <c r="C973"/>
  <c r="D973"/>
  <c r="E973"/>
  <c r="C974"/>
  <c r="D974"/>
  <c r="E974"/>
  <c r="C975"/>
  <c r="D975"/>
  <c r="E975"/>
  <c r="C976"/>
  <c r="D976"/>
  <c r="E976"/>
  <c r="C977"/>
  <c r="D977"/>
  <c r="E977"/>
  <c r="C978"/>
  <c r="D978"/>
  <c r="E978"/>
  <c r="C979"/>
  <c r="D979"/>
  <c r="E979"/>
  <c r="C980"/>
  <c r="D980"/>
  <c r="E980"/>
  <c r="C981"/>
  <c r="D981"/>
  <c r="E981"/>
  <c r="C982"/>
  <c r="D982"/>
  <c r="E982"/>
  <c r="C983"/>
  <c r="D983"/>
  <c r="E983"/>
  <c r="C984"/>
  <c r="D984"/>
  <c r="E984"/>
  <c r="C985"/>
  <c r="D985"/>
  <c r="E985"/>
  <c r="C986"/>
  <c r="D986"/>
  <c r="E986"/>
  <c r="C987"/>
  <c r="D987"/>
  <c r="E987"/>
  <c r="C988"/>
  <c r="D988"/>
  <c r="E988"/>
  <c r="C989"/>
  <c r="D989"/>
  <c r="E989"/>
  <c r="C990"/>
  <c r="D990"/>
  <c r="E990"/>
  <c r="C991"/>
  <c r="D991"/>
  <c r="E991"/>
  <c r="C992"/>
  <c r="D992"/>
  <c r="E992"/>
  <c r="C993"/>
  <c r="D993"/>
  <c r="E993"/>
  <c r="C994"/>
  <c r="D994"/>
  <c r="E994"/>
  <c r="C995"/>
  <c r="D995"/>
  <c r="E995"/>
  <c r="C996"/>
  <c r="D996"/>
  <c r="E996"/>
  <c r="C997"/>
  <c r="D997"/>
  <c r="E997"/>
  <c r="C998"/>
  <c r="D998"/>
  <c r="E998"/>
  <c r="C999"/>
  <c r="D999"/>
  <c r="E999"/>
  <c r="C1000"/>
  <c r="D1000"/>
  <c r="E1000"/>
  <c r="C1001"/>
  <c r="D1001"/>
  <c r="E1001"/>
  <c r="C1002"/>
  <c r="D1002"/>
  <c r="E1002"/>
  <c r="C1003"/>
  <c r="D1003"/>
  <c r="E1003"/>
  <c r="C1004"/>
  <c r="D1004"/>
  <c r="E1004"/>
  <c r="C1005"/>
  <c r="D1005"/>
  <c r="E1005"/>
  <c r="C1006"/>
  <c r="D1006"/>
  <c r="E1006"/>
  <c r="C1007"/>
  <c r="D1007"/>
  <c r="E1007"/>
  <c r="C1008"/>
  <c r="D1008"/>
  <c r="E1008"/>
  <c r="C1009"/>
  <c r="D1009"/>
  <c r="E1009"/>
  <c r="C1010"/>
  <c r="D1010"/>
  <c r="E1010"/>
  <c r="C1011"/>
  <c r="D1011"/>
  <c r="E1011"/>
  <c r="C1012"/>
  <c r="D1012"/>
  <c r="E1012"/>
  <c r="C1013"/>
  <c r="D1013"/>
  <c r="E1013"/>
  <c r="C1014"/>
  <c r="D1014"/>
  <c r="E1014"/>
  <c r="C1015"/>
  <c r="D1015"/>
  <c r="E1015"/>
  <c r="C1016"/>
  <c r="D1016"/>
  <c r="E1016"/>
  <c r="C1017"/>
  <c r="D1017"/>
  <c r="E1017"/>
  <c r="C1018"/>
  <c r="D1018"/>
  <c r="E1018"/>
  <c r="C1019"/>
  <c r="D1019"/>
  <c r="E1019"/>
  <c r="C1020"/>
  <c r="D1020"/>
  <c r="E1020"/>
  <c r="C1021"/>
  <c r="D1021"/>
  <c r="E1021"/>
  <c r="C1022"/>
  <c r="D1022"/>
  <c r="E1022"/>
  <c r="C1023"/>
  <c r="D1023"/>
  <c r="E1023"/>
  <c r="C1024"/>
  <c r="D1024"/>
  <c r="E1024"/>
  <c r="C1025"/>
  <c r="D1025"/>
  <c r="E1025"/>
  <c r="C1026"/>
  <c r="D1026"/>
  <c r="E1026"/>
  <c r="C1027"/>
  <c r="D1027"/>
  <c r="E1027"/>
  <c r="C1028"/>
  <c r="D1028"/>
  <c r="E1028"/>
  <c r="C1029"/>
  <c r="D1029"/>
  <c r="E1029"/>
  <c r="C1030"/>
  <c r="D1030"/>
  <c r="E1030"/>
  <c r="C1031"/>
  <c r="D1031"/>
  <c r="E1031"/>
  <c r="C1032"/>
  <c r="D1032"/>
  <c r="E1032"/>
  <c r="C1033"/>
  <c r="D1033"/>
  <c r="E1033"/>
  <c r="C1034"/>
  <c r="D1034"/>
  <c r="E1034"/>
  <c r="C1035"/>
  <c r="D1035"/>
  <c r="E1035"/>
  <c r="C1036"/>
  <c r="D1036"/>
  <c r="E1036"/>
  <c r="C1037"/>
  <c r="D1037"/>
  <c r="E1037"/>
  <c r="C1038"/>
  <c r="D1038"/>
  <c r="E1038"/>
  <c r="C1039"/>
  <c r="D1039"/>
  <c r="E1039"/>
  <c r="C1040"/>
  <c r="D1040"/>
  <c r="E1040"/>
  <c r="C1041"/>
  <c r="D1041"/>
  <c r="E1041"/>
  <c r="C1042"/>
  <c r="D1042"/>
  <c r="E1042"/>
  <c r="C1043"/>
  <c r="D1043"/>
  <c r="E1043"/>
  <c r="C1044"/>
  <c r="D1044"/>
  <c r="E1044"/>
  <c r="C1045"/>
  <c r="D1045"/>
  <c r="E1045"/>
  <c r="C1046"/>
  <c r="D1046"/>
  <c r="E1046"/>
  <c r="C1047"/>
  <c r="D1047"/>
  <c r="E1047"/>
  <c r="C1048"/>
  <c r="D1048"/>
  <c r="E1048"/>
  <c r="C1049"/>
  <c r="D1049"/>
  <c r="E1049"/>
  <c r="C1050"/>
  <c r="D1050"/>
  <c r="E1050"/>
  <c r="C1051"/>
  <c r="D1051"/>
  <c r="E1051"/>
  <c r="C1052"/>
  <c r="D1052"/>
  <c r="E1052"/>
  <c r="C1053"/>
  <c r="D1053"/>
  <c r="E1053"/>
  <c r="C1054"/>
  <c r="D1054"/>
  <c r="E1054"/>
  <c r="C1055"/>
  <c r="D1055"/>
  <c r="E1055"/>
  <c r="C1056"/>
  <c r="D1056"/>
  <c r="E1056"/>
  <c r="C1057"/>
  <c r="D1057"/>
  <c r="E1057"/>
  <c r="C1058"/>
  <c r="D1058"/>
  <c r="E1058"/>
  <c r="C1059"/>
  <c r="D1059"/>
  <c r="E1059"/>
  <c r="C1060"/>
  <c r="D1060"/>
  <c r="E1060"/>
  <c r="C1061"/>
  <c r="D1061"/>
  <c r="E1061"/>
  <c r="C1062"/>
  <c r="D1062"/>
  <c r="E1062"/>
  <c r="C1063"/>
  <c r="D1063"/>
  <c r="E1063"/>
  <c r="C1064"/>
  <c r="D1064"/>
  <c r="E1064"/>
  <c r="C1065"/>
  <c r="D1065"/>
  <c r="E1065"/>
  <c r="C1066"/>
  <c r="D1066"/>
  <c r="E1066"/>
  <c r="C1067"/>
  <c r="D1067"/>
  <c r="E1067"/>
  <c r="C1068"/>
  <c r="D1068"/>
  <c r="E1068"/>
  <c r="C1069"/>
  <c r="D1069"/>
  <c r="E1069"/>
  <c r="C1070"/>
  <c r="D1070"/>
  <c r="E1070"/>
  <c r="C1071"/>
  <c r="D1071"/>
  <c r="E1071"/>
  <c r="C1072"/>
  <c r="D1072"/>
  <c r="E1072"/>
  <c r="C1073"/>
  <c r="D1073"/>
  <c r="E1073"/>
  <c r="C1074"/>
  <c r="D1074"/>
  <c r="E1074"/>
  <c r="C1075"/>
  <c r="D1075"/>
  <c r="E1075"/>
  <c r="C1076"/>
  <c r="D1076"/>
  <c r="E1076"/>
  <c r="C1077"/>
  <c r="D1077"/>
  <c r="E1077"/>
  <c r="C1078"/>
  <c r="D1078"/>
  <c r="E1078"/>
  <c r="C1079"/>
  <c r="D1079"/>
  <c r="E1079"/>
  <c r="C1080"/>
  <c r="D1080"/>
  <c r="E1080"/>
  <c r="C1081"/>
  <c r="D1081"/>
  <c r="E1081"/>
  <c r="C1082"/>
  <c r="D1082"/>
  <c r="E1082"/>
  <c r="C1083"/>
  <c r="D1083"/>
  <c r="E1083"/>
  <c r="C1084"/>
  <c r="D1084"/>
  <c r="E1084"/>
  <c r="C1085"/>
  <c r="D1085"/>
  <c r="E1085"/>
  <c r="C1086"/>
  <c r="D1086"/>
  <c r="E1086"/>
  <c r="C1087"/>
  <c r="D1087"/>
  <c r="E1087"/>
  <c r="C1088"/>
  <c r="D1088"/>
  <c r="E1088"/>
  <c r="C1089"/>
  <c r="D1089"/>
  <c r="E1089"/>
  <c r="C1090"/>
  <c r="D1090"/>
  <c r="E1090"/>
  <c r="C1091"/>
  <c r="D1091"/>
  <c r="E1091"/>
  <c r="C1092"/>
  <c r="D1092"/>
  <c r="E1092"/>
  <c r="C1093"/>
  <c r="D1093"/>
  <c r="E1093"/>
  <c r="C1094"/>
  <c r="D1094"/>
  <c r="E1094"/>
  <c r="C1095"/>
  <c r="D1095"/>
  <c r="E1095"/>
  <c r="C1096"/>
  <c r="D1096"/>
  <c r="E1096"/>
  <c r="C1097"/>
  <c r="D1097"/>
  <c r="E1097"/>
  <c r="C1098"/>
  <c r="D1098"/>
  <c r="E1098"/>
  <c r="C1099"/>
  <c r="D1099"/>
  <c r="E1099"/>
  <c r="C1100"/>
  <c r="D1100"/>
  <c r="E1100"/>
  <c r="C1101"/>
  <c r="D1101"/>
  <c r="E1101"/>
  <c r="C1102"/>
  <c r="D1102"/>
  <c r="E1102"/>
  <c r="C1103"/>
  <c r="D1103"/>
  <c r="E1103"/>
  <c r="C1104"/>
  <c r="D1104"/>
  <c r="E1104"/>
  <c r="C1105"/>
  <c r="D1105"/>
  <c r="E1105"/>
  <c r="C1106"/>
  <c r="D1106"/>
  <c r="E1106"/>
  <c r="C1107"/>
  <c r="D1107"/>
  <c r="E1107"/>
  <c r="C1108"/>
  <c r="D1108"/>
  <c r="E1108"/>
  <c r="C1109"/>
  <c r="D1109"/>
  <c r="E1109"/>
  <c r="C1110"/>
  <c r="D1110"/>
  <c r="E1110"/>
  <c r="C1111"/>
  <c r="D1111"/>
  <c r="E1111"/>
  <c r="C1112"/>
  <c r="D1112"/>
  <c r="E1112"/>
  <c r="C1113"/>
  <c r="D1113"/>
  <c r="E1113"/>
  <c r="C1114"/>
  <c r="D1114"/>
  <c r="E1114"/>
  <c r="C1115"/>
  <c r="D1115"/>
  <c r="E1115"/>
  <c r="C1116"/>
  <c r="D1116"/>
  <c r="E1116"/>
  <c r="C1117"/>
  <c r="D1117"/>
  <c r="E1117"/>
  <c r="C1118"/>
  <c r="D1118"/>
  <c r="E1118"/>
  <c r="C1119"/>
  <c r="D1119"/>
  <c r="E1119"/>
  <c r="C1120"/>
  <c r="D1120"/>
  <c r="E1120"/>
  <c r="C1121"/>
  <c r="D1121"/>
  <c r="E1121"/>
  <c r="C1122"/>
  <c r="D1122"/>
  <c r="E1122"/>
  <c r="C1123"/>
  <c r="D1123"/>
  <c r="E1123"/>
  <c r="C1124"/>
  <c r="D1124"/>
  <c r="E1124"/>
  <c r="C1125"/>
  <c r="D1125"/>
  <c r="E1125"/>
  <c r="C1126"/>
  <c r="D1126"/>
  <c r="E1126"/>
  <c r="C1127"/>
  <c r="D1127"/>
  <c r="E1127"/>
  <c r="C1128"/>
  <c r="D1128"/>
  <c r="E1128"/>
  <c r="C1129"/>
  <c r="D1129"/>
  <c r="E1129"/>
  <c r="C1130"/>
  <c r="D1130"/>
  <c r="E1130"/>
  <c r="C1131"/>
  <c r="D1131"/>
  <c r="E1131"/>
  <c r="C1132"/>
  <c r="D1132"/>
  <c r="E1132"/>
  <c r="C1133"/>
  <c r="D1133"/>
  <c r="E1133"/>
  <c r="C1134"/>
  <c r="D1134"/>
  <c r="E1134"/>
  <c r="C1135"/>
  <c r="D1135"/>
  <c r="E1135"/>
  <c r="C1136"/>
  <c r="D1136"/>
  <c r="E1136"/>
  <c r="C1137"/>
  <c r="D1137"/>
  <c r="E1137"/>
  <c r="C1138"/>
  <c r="D1138"/>
  <c r="E1138"/>
  <c r="C1139"/>
  <c r="D1139"/>
  <c r="E1139"/>
  <c r="C1140"/>
  <c r="D1140"/>
  <c r="E1140"/>
  <c r="C1141"/>
  <c r="D1141"/>
  <c r="E1141"/>
  <c r="C1142"/>
  <c r="D1142"/>
  <c r="E1142"/>
  <c r="C1143"/>
  <c r="D1143"/>
  <c r="E1143"/>
  <c r="C1144"/>
  <c r="D1144"/>
  <c r="E1144"/>
  <c r="C1145"/>
  <c r="D1145"/>
  <c r="E1145"/>
  <c r="C1146"/>
  <c r="D1146"/>
  <c r="E1146"/>
  <c r="C1147"/>
  <c r="D1147"/>
  <c r="E1147"/>
  <c r="C1148"/>
  <c r="D1148"/>
  <c r="E1148"/>
  <c r="C1149"/>
  <c r="D1149"/>
  <c r="E1149"/>
  <c r="C1150"/>
  <c r="D1150"/>
  <c r="E1150"/>
  <c r="C1151"/>
  <c r="D1151"/>
  <c r="E1151"/>
  <c r="C1152"/>
  <c r="D1152"/>
  <c r="E1152"/>
  <c r="C1153"/>
  <c r="D1153"/>
  <c r="E1153"/>
  <c r="C1154"/>
  <c r="D1154"/>
  <c r="E1154"/>
  <c r="C1155"/>
  <c r="D1155"/>
  <c r="E1155"/>
  <c r="C1156"/>
  <c r="D1156"/>
  <c r="E1156"/>
  <c r="C1157"/>
  <c r="D1157"/>
  <c r="E1157"/>
  <c r="C1158"/>
  <c r="D1158"/>
  <c r="E1158"/>
  <c r="C1159"/>
  <c r="D1159"/>
  <c r="E1159"/>
  <c r="C1160"/>
  <c r="D1160"/>
  <c r="E1160"/>
  <c r="C1161"/>
  <c r="D1161"/>
  <c r="E1161"/>
  <c r="C1162"/>
  <c r="D1162"/>
  <c r="E1162"/>
  <c r="C1163"/>
  <c r="D1163"/>
  <c r="E1163"/>
  <c r="C1164"/>
  <c r="D1164"/>
  <c r="E1164"/>
  <c r="C1165"/>
  <c r="D1165"/>
  <c r="E1165"/>
  <c r="C1166"/>
  <c r="D1166"/>
  <c r="E1166"/>
  <c r="C1167"/>
  <c r="D1167"/>
  <c r="E1167"/>
  <c r="C1168"/>
  <c r="D1168"/>
  <c r="E1168"/>
  <c r="C1169"/>
  <c r="D1169"/>
  <c r="E1169"/>
  <c r="C1170"/>
  <c r="D1170"/>
  <c r="E1170"/>
  <c r="C1171"/>
  <c r="D1171"/>
  <c r="E1171"/>
  <c r="C1172"/>
  <c r="D1172"/>
  <c r="E1172"/>
  <c r="C1173"/>
  <c r="D1173"/>
  <c r="E1173"/>
  <c r="C1174"/>
  <c r="D1174"/>
  <c r="E1174"/>
  <c r="C1175"/>
  <c r="D1175"/>
  <c r="E1175"/>
  <c r="C1176"/>
  <c r="D1176"/>
  <c r="E1176"/>
  <c r="C1177"/>
  <c r="D1177"/>
  <c r="E1177"/>
  <c r="C1178"/>
  <c r="D1178"/>
  <c r="E1178"/>
  <c r="C1179"/>
  <c r="D1179"/>
  <c r="E1179"/>
  <c r="C1180"/>
  <c r="D1180"/>
  <c r="E1180"/>
  <c r="C1181"/>
  <c r="D1181"/>
  <c r="E1181"/>
  <c r="C1182"/>
  <c r="D1182"/>
  <c r="E1182"/>
  <c r="C1183"/>
  <c r="D1183"/>
  <c r="E1183"/>
  <c r="C1184"/>
  <c r="D1184"/>
  <c r="E1184"/>
  <c r="C1185"/>
  <c r="D1185"/>
  <c r="E1185"/>
  <c r="C1186"/>
  <c r="D1186"/>
  <c r="E1186"/>
  <c r="C1187"/>
  <c r="D1187"/>
  <c r="E1187"/>
  <c r="C1188"/>
  <c r="D1188"/>
  <c r="E1188"/>
  <c r="C1189"/>
  <c r="D1189"/>
  <c r="E1189"/>
  <c r="C1190"/>
  <c r="D1190"/>
  <c r="E1190"/>
  <c r="C1191"/>
  <c r="D1191"/>
  <c r="E1191"/>
  <c r="C1192"/>
  <c r="D1192"/>
  <c r="E1192"/>
  <c r="C1193"/>
  <c r="D1193"/>
  <c r="E1193"/>
  <c r="C1194"/>
  <c r="D1194"/>
  <c r="E1194"/>
  <c r="C1195"/>
  <c r="D1195"/>
  <c r="E1195"/>
  <c r="C1196"/>
  <c r="D1196"/>
  <c r="E1196"/>
  <c r="C1197"/>
  <c r="D1197"/>
  <c r="E1197"/>
  <c r="C1198"/>
  <c r="D1198"/>
  <c r="E1198"/>
  <c r="C1199"/>
  <c r="D1199"/>
  <c r="E1199"/>
  <c r="C1200"/>
  <c r="D1200"/>
  <c r="E1200"/>
  <c r="C1201"/>
  <c r="D1201"/>
  <c r="E1201"/>
  <c r="C1202"/>
  <c r="D1202"/>
  <c r="E1202"/>
  <c r="C1203"/>
  <c r="D1203"/>
  <c r="E1203"/>
  <c r="C1204"/>
  <c r="D1204"/>
  <c r="E1204"/>
  <c r="C1205"/>
  <c r="D1205"/>
  <c r="E1205"/>
  <c r="C1206"/>
  <c r="D1206"/>
  <c r="E1206"/>
  <c r="C1207"/>
  <c r="D1207"/>
  <c r="E1207"/>
  <c r="C1208"/>
  <c r="D1208"/>
  <c r="E1208"/>
  <c r="C1209"/>
  <c r="D1209"/>
  <c r="E1209"/>
  <c r="C1210"/>
  <c r="D1210"/>
  <c r="E1210"/>
  <c r="C1211"/>
  <c r="D1211"/>
  <c r="E1211"/>
  <c r="C1212"/>
  <c r="D1212"/>
  <c r="E1212"/>
  <c r="C1213"/>
  <c r="D1213"/>
  <c r="E1213"/>
  <c r="C1214"/>
  <c r="D1214"/>
  <c r="E1214"/>
  <c r="C1215"/>
  <c r="D1215"/>
  <c r="E1215"/>
  <c r="C1216"/>
  <c r="D1216"/>
  <c r="E1216"/>
  <c r="C1217"/>
  <c r="D1217"/>
  <c r="E1217"/>
  <c r="C1218"/>
  <c r="D1218"/>
  <c r="E1218"/>
  <c r="C1219"/>
  <c r="D1219"/>
  <c r="E1219"/>
  <c r="C1220"/>
  <c r="D1220"/>
  <c r="E1220"/>
  <c r="C1221"/>
  <c r="D1221"/>
  <c r="E1221"/>
  <c r="E2"/>
  <c r="D2"/>
  <c r="C2"/>
  <c r="N60" i="2" l="1"/>
  <c r="N59"/>
  <c r="G265" i="1"/>
  <c r="I265"/>
  <c r="K265"/>
  <c r="M265"/>
  <c r="N5" i="2" l="1"/>
  <c r="N52" s="1"/>
  <c r="N58" s="1"/>
  <c r="O43" l="1"/>
  <c r="O44"/>
  <c r="O45"/>
  <c r="O46"/>
  <c r="O47"/>
  <c r="O48"/>
  <c r="O49"/>
  <c r="O50"/>
  <c r="O42"/>
  <c r="O35"/>
  <c r="O36"/>
  <c r="O37"/>
  <c r="O38"/>
  <c r="O39"/>
  <c r="O34"/>
  <c r="O31"/>
  <c r="O30"/>
  <c r="O29"/>
  <c r="O26"/>
  <c r="O25"/>
  <c r="O24"/>
  <c r="O23"/>
  <c r="O22"/>
  <c r="O21"/>
  <c r="O18"/>
  <c r="O17"/>
  <c r="O16"/>
  <c r="O15"/>
  <c r="O14"/>
  <c r="O9"/>
  <c r="O10"/>
  <c r="O11"/>
  <c r="O8"/>
  <c r="B5"/>
  <c r="C5" l="1"/>
  <c r="B52"/>
  <c r="B58" s="1"/>
  <c r="A369" i="1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G102"/>
  <c r="I102"/>
  <c r="K102"/>
  <c r="M102"/>
  <c r="G246"/>
  <c r="I246"/>
  <c r="K246"/>
  <c r="M246"/>
  <c r="G83"/>
  <c r="I83"/>
  <c r="K83"/>
  <c r="M83"/>
  <c r="G103"/>
  <c r="I103"/>
  <c r="K103"/>
  <c r="M103"/>
  <c r="G111"/>
  <c r="I111"/>
  <c r="K111"/>
  <c r="M111"/>
  <c r="G84"/>
  <c r="I84"/>
  <c r="K84"/>
  <c r="M84"/>
  <c r="G104"/>
  <c r="I104"/>
  <c r="K104"/>
  <c r="M104"/>
  <c r="G134"/>
  <c r="I134"/>
  <c r="K134"/>
  <c r="M134"/>
  <c r="G144"/>
  <c r="I144"/>
  <c r="K144"/>
  <c r="M144"/>
  <c r="G112"/>
  <c r="I112"/>
  <c r="K112"/>
  <c r="M112"/>
  <c r="G113"/>
  <c r="I113"/>
  <c r="K113"/>
  <c r="M113"/>
  <c r="G147"/>
  <c r="I147"/>
  <c r="K147"/>
  <c r="M147"/>
  <c r="G114"/>
  <c r="I114"/>
  <c r="K114"/>
  <c r="M114"/>
  <c r="G73"/>
  <c r="I73"/>
  <c r="K73"/>
  <c r="M73"/>
  <c r="G296"/>
  <c r="I296"/>
  <c r="K296"/>
  <c r="M296"/>
  <c r="G312"/>
  <c r="I312"/>
  <c r="K312"/>
  <c r="M312"/>
  <c r="G324"/>
  <c r="I324"/>
  <c r="K324"/>
  <c r="M324"/>
  <c r="G333"/>
  <c r="I333"/>
  <c r="K333"/>
  <c r="M333"/>
  <c r="G341"/>
  <c r="I341"/>
  <c r="K341"/>
  <c r="M341"/>
  <c r="G348"/>
  <c r="I348"/>
  <c r="K348"/>
  <c r="M348"/>
  <c r="G355"/>
  <c r="I355"/>
  <c r="K355"/>
  <c r="M355"/>
  <c r="G360"/>
  <c r="I360"/>
  <c r="K360"/>
  <c r="M360"/>
  <c r="G363"/>
  <c r="I363"/>
  <c r="K363"/>
  <c r="M363"/>
  <c r="G153"/>
  <c r="I153"/>
  <c r="K153"/>
  <c r="M153"/>
  <c r="G115"/>
  <c r="I115"/>
  <c r="K115"/>
  <c r="M115"/>
  <c r="G135"/>
  <c r="I135"/>
  <c r="K135"/>
  <c r="M135"/>
  <c r="G86"/>
  <c r="I86"/>
  <c r="K86"/>
  <c r="M86"/>
  <c r="G106"/>
  <c r="I106"/>
  <c r="K106"/>
  <c r="M106"/>
  <c r="G136"/>
  <c r="I136"/>
  <c r="K136"/>
  <c r="M136"/>
  <c r="G107"/>
  <c r="I107"/>
  <c r="K107"/>
  <c r="M107"/>
  <c r="G254"/>
  <c r="I254"/>
  <c r="K254"/>
  <c r="M254"/>
  <c r="G255"/>
  <c r="I255"/>
  <c r="K255"/>
  <c r="M255"/>
  <c r="G292"/>
  <c r="I292"/>
  <c r="K292"/>
  <c r="M292"/>
  <c r="G308"/>
  <c r="I308"/>
  <c r="K308"/>
  <c r="M308"/>
  <c r="G137"/>
  <c r="I137"/>
  <c r="K137"/>
  <c r="M137"/>
  <c r="G87"/>
  <c r="I87"/>
  <c r="K87"/>
  <c r="M87"/>
  <c r="G108"/>
  <c r="I108"/>
  <c r="K108"/>
  <c r="M108"/>
  <c r="G138"/>
  <c r="I138"/>
  <c r="K138"/>
  <c r="M138"/>
  <c r="G284"/>
  <c r="I284"/>
  <c r="K284"/>
  <c r="M284"/>
  <c r="G150"/>
  <c r="I150"/>
  <c r="K150"/>
  <c r="M150"/>
  <c r="G88"/>
  <c r="I88"/>
  <c r="K88"/>
  <c r="M88"/>
  <c r="G282"/>
  <c r="I282"/>
  <c r="K282"/>
  <c r="M282"/>
  <c r="G124"/>
  <c r="I124"/>
  <c r="K124"/>
  <c r="M124"/>
  <c r="G116"/>
  <c r="I116"/>
  <c r="K116"/>
  <c r="M116"/>
  <c r="G140"/>
  <c r="I140"/>
  <c r="K140"/>
  <c r="M140"/>
  <c r="G221"/>
  <c r="I221"/>
  <c r="K221"/>
  <c r="M221"/>
  <c r="G170"/>
  <c r="I170"/>
  <c r="K170"/>
  <c r="M170"/>
  <c r="G190"/>
  <c r="I190"/>
  <c r="K190"/>
  <c r="M190"/>
  <c r="G169"/>
  <c r="I169"/>
  <c r="K169"/>
  <c r="M169"/>
  <c r="G222"/>
  <c r="I222"/>
  <c r="K222"/>
  <c r="M222"/>
  <c r="G171"/>
  <c r="I171"/>
  <c r="K171"/>
  <c r="M171"/>
  <c r="G191"/>
  <c r="I191"/>
  <c r="K191"/>
  <c r="M191"/>
  <c r="G172"/>
  <c r="I172"/>
  <c r="K172"/>
  <c r="M172"/>
  <c r="G192"/>
  <c r="I192"/>
  <c r="K192"/>
  <c r="M192"/>
  <c r="G223"/>
  <c r="I223"/>
  <c r="K223"/>
  <c r="M223"/>
  <c r="G271"/>
  <c r="I271"/>
  <c r="K271"/>
  <c r="M271"/>
  <c r="G299"/>
  <c r="I299"/>
  <c r="K299"/>
  <c r="M299"/>
  <c r="G315"/>
  <c r="I315"/>
  <c r="K315"/>
  <c r="M315"/>
  <c r="G327"/>
  <c r="I327"/>
  <c r="K327"/>
  <c r="M327"/>
  <c r="G336"/>
  <c r="I336"/>
  <c r="K336"/>
  <c r="M336"/>
  <c r="G344"/>
  <c r="I344"/>
  <c r="K344"/>
  <c r="M344"/>
  <c r="G351"/>
  <c r="I351"/>
  <c r="K351"/>
  <c r="M351"/>
  <c r="G224"/>
  <c r="I224"/>
  <c r="K224"/>
  <c r="M224"/>
  <c r="G173"/>
  <c r="I173"/>
  <c r="K173"/>
  <c r="M173"/>
  <c r="G193"/>
  <c r="I193"/>
  <c r="K193"/>
  <c r="M193"/>
  <c r="G225"/>
  <c r="I225"/>
  <c r="K225"/>
  <c r="M225"/>
  <c r="G226"/>
  <c r="I226"/>
  <c r="K226"/>
  <c r="M226"/>
  <c r="G174"/>
  <c r="I174"/>
  <c r="K174"/>
  <c r="M174"/>
  <c r="G194"/>
  <c r="I194"/>
  <c r="K194"/>
  <c r="M194"/>
  <c r="G168"/>
  <c r="I168"/>
  <c r="K168"/>
  <c r="M168"/>
  <c r="G195"/>
  <c r="I195"/>
  <c r="K195"/>
  <c r="M195"/>
  <c r="G217"/>
  <c r="I217"/>
  <c r="K217"/>
  <c r="M217"/>
  <c r="G285"/>
  <c r="I285"/>
  <c r="K285"/>
  <c r="M285"/>
  <c r="G262"/>
  <c r="I262"/>
  <c r="K262"/>
  <c r="M262"/>
  <c r="G263"/>
  <c r="I263"/>
  <c r="K263"/>
  <c r="M263"/>
  <c r="G264"/>
  <c r="I264"/>
  <c r="K264"/>
  <c r="M264"/>
  <c r="G266"/>
  <c r="I266"/>
  <c r="K266"/>
  <c r="M266"/>
  <c r="G175"/>
  <c r="I175"/>
  <c r="K175"/>
  <c r="M175"/>
  <c r="G196"/>
  <c r="I196"/>
  <c r="K196"/>
  <c r="M196"/>
  <c r="G236"/>
  <c r="I236"/>
  <c r="K236"/>
  <c r="M236"/>
  <c r="G176"/>
  <c r="I176"/>
  <c r="K176"/>
  <c r="M176"/>
  <c r="G197"/>
  <c r="I197"/>
  <c r="K197"/>
  <c r="M197"/>
  <c r="G237"/>
  <c r="I237"/>
  <c r="K237"/>
  <c r="M237"/>
  <c r="G227"/>
  <c r="I227"/>
  <c r="K227"/>
  <c r="M227"/>
  <c r="G177"/>
  <c r="I177"/>
  <c r="K177"/>
  <c r="M177"/>
  <c r="G198"/>
  <c r="I198"/>
  <c r="K198"/>
  <c r="M198"/>
  <c r="G258"/>
  <c r="I258"/>
  <c r="K258"/>
  <c r="M258"/>
  <c r="G228"/>
  <c r="I228"/>
  <c r="K228"/>
  <c r="M228"/>
  <c r="G267"/>
  <c r="I267"/>
  <c r="K267"/>
  <c r="M267"/>
  <c r="G229"/>
  <c r="I229"/>
  <c r="K229"/>
  <c r="M229"/>
  <c r="G257"/>
  <c r="I257"/>
  <c r="K257"/>
  <c r="M257"/>
  <c r="G273"/>
  <c r="I273"/>
  <c r="K273"/>
  <c r="M273"/>
  <c r="G294"/>
  <c r="I294"/>
  <c r="K294"/>
  <c r="M294"/>
  <c r="G310"/>
  <c r="I310"/>
  <c r="K310"/>
  <c r="M310"/>
  <c r="G286"/>
  <c r="I286"/>
  <c r="K286"/>
  <c r="M286"/>
  <c r="G304"/>
  <c r="I304"/>
  <c r="K304"/>
  <c r="M304"/>
  <c r="G318"/>
  <c r="I318"/>
  <c r="K318"/>
  <c r="M318"/>
  <c r="G210"/>
  <c r="I210"/>
  <c r="K210"/>
  <c r="M210"/>
  <c r="G178"/>
  <c r="I178"/>
  <c r="K178"/>
  <c r="M178"/>
  <c r="G199"/>
  <c r="I199"/>
  <c r="K199"/>
  <c r="M199"/>
  <c r="G274"/>
  <c r="I274"/>
  <c r="K274"/>
  <c r="M274"/>
  <c r="G275"/>
  <c r="I275"/>
  <c r="K275"/>
  <c r="M275"/>
  <c r="G179"/>
  <c r="I179"/>
  <c r="K179"/>
  <c r="M179"/>
  <c r="G200"/>
  <c r="I200"/>
  <c r="K200"/>
  <c r="M200"/>
  <c r="G218"/>
  <c r="I218"/>
  <c r="K218"/>
  <c r="M218"/>
  <c r="G219"/>
  <c r="I219"/>
  <c r="K219"/>
  <c r="M219"/>
  <c r="G238"/>
  <c r="I238"/>
  <c r="K238"/>
  <c r="M238"/>
  <c r="G239"/>
  <c r="I239"/>
  <c r="K239"/>
  <c r="M239"/>
  <c r="G208"/>
  <c r="I208"/>
  <c r="K208"/>
  <c r="M208"/>
  <c r="G211"/>
  <c r="I211"/>
  <c r="K211"/>
  <c r="M211"/>
  <c r="G212"/>
  <c r="I212"/>
  <c r="K212"/>
  <c r="M212"/>
  <c r="G240"/>
  <c r="I240"/>
  <c r="K240"/>
  <c r="M240"/>
  <c r="G251"/>
  <c r="I251"/>
  <c r="K251"/>
  <c r="M251"/>
  <c r="G230"/>
  <c r="I230"/>
  <c r="K230"/>
  <c r="M230"/>
  <c r="G220"/>
  <c r="I220"/>
  <c r="K220"/>
  <c r="M220"/>
  <c r="G300"/>
  <c r="I300"/>
  <c r="K300"/>
  <c r="M300"/>
  <c r="G180"/>
  <c r="I180"/>
  <c r="K180"/>
  <c r="M180"/>
  <c r="G201"/>
  <c r="I201"/>
  <c r="K201"/>
  <c r="M201"/>
  <c r="G231"/>
  <c r="I231"/>
  <c r="K231"/>
  <c r="M231"/>
  <c r="G232"/>
  <c r="I232"/>
  <c r="K232"/>
  <c r="M232"/>
  <c r="G233"/>
  <c r="I233"/>
  <c r="K233"/>
  <c r="M233"/>
  <c r="G234"/>
  <c r="I234"/>
  <c r="K234"/>
  <c r="M234"/>
  <c r="G213"/>
  <c r="I213"/>
  <c r="K213"/>
  <c r="M213"/>
  <c r="G181"/>
  <c r="I181"/>
  <c r="K181"/>
  <c r="M181"/>
  <c r="G202"/>
  <c r="I202"/>
  <c r="K202"/>
  <c r="M202"/>
  <c r="G278"/>
  <c r="I278"/>
  <c r="K278"/>
  <c r="M278"/>
  <c r="I182"/>
  <c r="K182"/>
  <c r="M182"/>
  <c r="I183"/>
  <c r="K183"/>
  <c r="M183"/>
  <c r="I209"/>
  <c r="K209"/>
  <c r="M209"/>
  <c r="G184"/>
  <c r="I184"/>
  <c r="K184"/>
  <c r="M184"/>
  <c r="G203"/>
  <c r="I203"/>
  <c r="K203"/>
  <c r="M203"/>
  <c r="G235"/>
  <c r="I235"/>
  <c r="K235"/>
  <c r="M235"/>
  <c r="G185"/>
  <c r="I185"/>
  <c r="K185"/>
  <c r="M185"/>
  <c r="G259"/>
  <c r="I259"/>
  <c r="K259"/>
  <c r="M259"/>
  <c r="G214"/>
  <c r="I214"/>
  <c r="K214"/>
  <c r="M214"/>
  <c r="G279"/>
  <c r="I279"/>
  <c r="K279"/>
  <c r="M279"/>
  <c r="G186"/>
  <c r="I186"/>
  <c r="K186"/>
  <c r="M186"/>
  <c r="G205"/>
  <c r="I205"/>
  <c r="K205"/>
  <c r="M205"/>
  <c r="G280"/>
  <c r="I280"/>
  <c r="K280"/>
  <c r="M280"/>
  <c r="G215"/>
  <c r="I215"/>
  <c r="K215"/>
  <c r="M215"/>
  <c r="G187"/>
  <c r="I187"/>
  <c r="K187"/>
  <c r="M187"/>
  <c r="G206"/>
  <c r="I206"/>
  <c r="K206"/>
  <c r="M206"/>
  <c r="G252"/>
  <c r="I252"/>
  <c r="K252"/>
  <c r="M252"/>
  <c r="G188"/>
  <c r="I188"/>
  <c r="K188"/>
  <c r="M188"/>
  <c r="G207"/>
  <c r="I207"/>
  <c r="K207"/>
  <c r="M207"/>
  <c r="G253"/>
  <c r="I253"/>
  <c r="K253"/>
  <c r="M253"/>
  <c r="G281"/>
  <c r="I281"/>
  <c r="K281"/>
  <c r="M281"/>
  <c r="G189"/>
  <c r="I189"/>
  <c r="K189"/>
  <c r="M189"/>
  <c r="G216"/>
  <c r="I216"/>
  <c r="K216"/>
  <c r="M216"/>
  <c r="G204"/>
  <c r="I204"/>
  <c r="K204"/>
  <c r="M204"/>
  <c r="G295"/>
  <c r="I295"/>
  <c r="K295"/>
  <c r="M295"/>
  <c r="G311"/>
  <c r="I311"/>
  <c r="K311"/>
  <c r="M311"/>
  <c r="G323"/>
  <c r="I323"/>
  <c r="K323"/>
  <c r="M323"/>
  <c r="G332"/>
  <c r="I332"/>
  <c r="K332"/>
  <c r="M332"/>
  <c r="G340"/>
  <c r="I340"/>
  <c r="K340"/>
  <c r="M340"/>
  <c r="G287"/>
  <c r="I287"/>
  <c r="K287"/>
  <c r="M287"/>
  <c r="G305"/>
  <c r="I305"/>
  <c r="K305"/>
  <c r="M305"/>
  <c r="G319"/>
  <c r="I319"/>
  <c r="K319"/>
  <c r="M319"/>
  <c r="G288"/>
  <c r="I288"/>
  <c r="K288"/>
  <c r="M288"/>
  <c r="G306"/>
  <c r="I306"/>
  <c r="K306"/>
  <c r="M306"/>
  <c r="G320"/>
  <c r="I320"/>
  <c r="K320"/>
  <c r="M320"/>
  <c r="G369"/>
  <c r="I369"/>
  <c r="K369"/>
  <c r="M369"/>
  <c r="G370"/>
  <c r="I370"/>
  <c r="K370"/>
  <c r="M370"/>
  <c r="G371"/>
  <c r="I371"/>
  <c r="K371"/>
  <c r="M371"/>
  <c r="G372"/>
  <c r="I372"/>
  <c r="K372"/>
  <c r="M372"/>
  <c r="G373"/>
  <c r="I373"/>
  <c r="K373"/>
  <c r="M373"/>
  <c r="G374"/>
  <c r="I374"/>
  <c r="K374"/>
  <c r="M374"/>
  <c r="G375"/>
  <c r="I375"/>
  <c r="K375"/>
  <c r="M375"/>
  <c r="G376"/>
  <c r="I376"/>
  <c r="K376"/>
  <c r="M376"/>
  <c r="G377"/>
  <c r="I377"/>
  <c r="K377"/>
  <c r="M377"/>
  <c r="G378"/>
  <c r="I378"/>
  <c r="K378"/>
  <c r="M378"/>
  <c r="G379"/>
  <c r="I379"/>
  <c r="K379"/>
  <c r="M379"/>
  <c r="G380"/>
  <c r="I380"/>
  <c r="K380"/>
  <c r="M380"/>
  <c r="G381"/>
  <c r="I381"/>
  <c r="K381"/>
  <c r="M381"/>
  <c r="G382"/>
  <c r="I382"/>
  <c r="K382"/>
  <c r="M382"/>
  <c r="G383"/>
  <c r="I383"/>
  <c r="K383"/>
  <c r="M383"/>
  <c r="G384"/>
  <c r="I384"/>
  <c r="K384"/>
  <c r="M384"/>
  <c r="G385"/>
  <c r="I385"/>
  <c r="K385"/>
  <c r="M385"/>
  <c r="G386"/>
  <c r="I386"/>
  <c r="K386"/>
  <c r="M386"/>
  <c r="G387"/>
  <c r="I387"/>
  <c r="K387"/>
  <c r="M387"/>
  <c r="G388"/>
  <c r="I388"/>
  <c r="K388"/>
  <c r="M388"/>
  <c r="G389"/>
  <c r="I389"/>
  <c r="K389"/>
  <c r="M389"/>
  <c r="G390"/>
  <c r="I390"/>
  <c r="K390"/>
  <c r="M390"/>
  <c r="G391"/>
  <c r="I391"/>
  <c r="K391"/>
  <c r="M391"/>
  <c r="G392"/>
  <c r="I392"/>
  <c r="K392"/>
  <c r="M392"/>
  <c r="G393"/>
  <c r="I393"/>
  <c r="K393"/>
  <c r="M393"/>
  <c r="G394"/>
  <c r="I394"/>
  <c r="K394"/>
  <c r="M394"/>
  <c r="G395"/>
  <c r="I395"/>
  <c r="K395"/>
  <c r="M395"/>
  <c r="G396"/>
  <c r="I396"/>
  <c r="K396"/>
  <c r="M396"/>
  <c r="G397"/>
  <c r="I397"/>
  <c r="K397"/>
  <c r="M397"/>
  <c r="G398"/>
  <c r="I398"/>
  <c r="K398"/>
  <c r="M398"/>
  <c r="G399"/>
  <c r="I399"/>
  <c r="K399"/>
  <c r="M399"/>
  <c r="G400"/>
  <c r="I400"/>
  <c r="K400"/>
  <c r="M400"/>
  <c r="G401"/>
  <c r="I401"/>
  <c r="K401"/>
  <c r="M401"/>
  <c r="G402"/>
  <c r="I402"/>
  <c r="K402"/>
  <c r="M402"/>
  <c r="G403"/>
  <c r="I403"/>
  <c r="K403"/>
  <c r="M403"/>
  <c r="G404"/>
  <c r="I404"/>
  <c r="K404"/>
  <c r="M404"/>
  <c r="G405"/>
  <c r="I405"/>
  <c r="K405"/>
  <c r="M405"/>
  <c r="G406"/>
  <c r="I406"/>
  <c r="K406"/>
  <c r="M406"/>
  <c r="G407"/>
  <c r="I407"/>
  <c r="K407"/>
  <c r="M407"/>
  <c r="G408"/>
  <c r="I408"/>
  <c r="K408"/>
  <c r="M408"/>
  <c r="G409"/>
  <c r="I409"/>
  <c r="K409"/>
  <c r="M409"/>
  <c r="G410"/>
  <c r="I410"/>
  <c r="K410"/>
  <c r="M410"/>
  <c r="G411"/>
  <c r="I411"/>
  <c r="K411"/>
  <c r="M411"/>
  <c r="G412"/>
  <c r="I412"/>
  <c r="K412"/>
  <c r="M412"/>
  <c r="G413"/>
  <c r="I413"/>
  <c r="K413"/>
  <c r="M413"/>
  <c r="G414"/>
  <c r="I414"/>
  <c r="K414"/>
  <c r="M414"/>
  <c r="G415"/>
  <c r="I415"/>
  <c r="K415"/>
  <c r="M415"/>
  <c r="G416"/>
  <c r="I416"/>
  <c r="K416"/>
  <c r="M416"/>
  <c r="G417"/>
  <c r="I417"/>
  <c r="K417"/>
  <c r="M417"/>
  <c r="G418"/>
  <c r="I418"/>
  <c r="K418"/>
  <c r="M418"/>
  <c r="G419"/>
  <c r="I419"/>
  <c r="K419"/>
  <c r="M419"/>
  <c r="G420"/>
  <c r="I420"/>
  <c r="K420"/>
  <c r="M420"/>
  <c r="G421"/>
  <c r="I421"/>
  <c r="K421"/>
  <c r="M421"/>
  <c r="G422"/>
  <c r="I422"/>
  <c r="K422"/>
  <c r="M422"/>
  <c r="G423"/>
  <c r="I423"/>
  <c r="K423"/>
  <c r="M423"/>
  <c r="G424"/>
  <c r="I424"/>
  <c r="K424"/>
  <c r="M424"/>
  <c r="G425"/>
  <c r="I425"/>
  <c r="K425"/>
  <c r="M425"/>
  <c r="G426"/>
  <c r="I426"/>
  <c r="K426"/>
  <c r="M426"/>
  <c r="G427"/>
  <c r="I427"/>
  <c r="K427"/>
  <c r="M427"/>
  <c r="G428"/>
  <c r="I428"/>
  <c r="K428"/>
  <c r="M428"/>
  <c r="G429"/>
  <c r="I429"/>
  <c r="K429"/>
  <c r="M429"/>
  <c r="G430"/>
  <c r="I430"/>
  <c r="K430"/>
  <c r="M430"/>
  <c r="G431"/>
  <c r="I431"/>
  <c r="K431"/>
  <c r="M431"/>
  <c r="G432"/>
  <c r="I432"/>
  <c r="K432"/>
  <c r="M432"/>
  <c r="G433"/>
  <c r="I433"/>
  <c r="K433"/>
  <c r="M433"/>
  <c r="G434"/>
  <c r="I434"/>
  <c r="K434"/>
  <c r="M434"/>
  <c r="G435"/>
  <c r="I435"/>
  <c r="K435"/>
  <c r="M435"/>
  <c r="G436"/>
  <c r="I436"/>
  <c r="K436"/>
  <c r="M436"/>
  <c r="G437"/>
  <c r="I437"/>
  <c r="K437"/>
  <c r="M437"/>
  <c r="G438"/>
  <c r="I438"/>
  <c r="K438"/>
  <c r="M438"/>
  <c r="G439"/>
  <c r="I439"/>
  <c r="K439"/>
  <c r="M439"/>
  <c r="G440"/>
  <c r="I440"/>
  <c r="K440"/>
  <c r="M440"/>
  <c r="G441"/>
  <c r="I441"/>
  <c r="K441"/>
  <c r="M441"/>
  <c r="G442"/>
  <c r="I442"/>
  <c r="K442"/>
  <c r="M442"/>
  <c r="G443"/>
  <c r="I443"/>
  <c r="K443"/>
  <c r="M443"/>
  <c r="G444"/>
  <c r="I444"/>
  <c r="K444"/>
  <c r="M444"/>
  <c r="G445"/>
  <c r="I445"/>
  <c r="K445"/>
  <c r="M445"/>
  <c r="G446"/>
  <c r="I446"/>
  <c r="K446"/>
  <c r="M446"/>
  <c r="G447"/>
  <c r="I447"/>
  <c r="K447"/>
  <c r="M447"/>
  <c r="G448"/>
  <c r="I448"/>
  <c r="K448"/>
  <c r="M448"/>
  <c r="G449"/>
  <c r="I449"/>
  <c r="K449"/>
  <c r="M449"/>
  <c r="G450"/>
  <c r="I450"/>
  <c r="K450"/>
  <c r="M450"/>
  <c r="G451"/>
  <c r="I451"/>
  <c r="K451"/>
  <c r="M451"/>
  <c r="G452"/>
  <c r="I452"/>
  <c r="K452"/>
  <c r="M452"/>
  <c r="G453"/>
  <c r="I453"/>
  <c r="K453"/>
  <c r="M453"/>
  <c r="G454"/>
  <c r="I454"/>
  <c r="K454"/>
  <c r="M454"/>
  <c r="G455"/>
  <c r="I455"/>
  <c r="K455"/>
  <c r="M455"/>
  <c r="G456"/>
  <c r="I456"/>
  <c r="K456"/>
  <c r="M456"/>
  <c r="G457"/>
  <c r="I457"/>
  <c r="K457"/>
  <c r="M457"/>
  <c r="G458"/>
  <c r="I458"/>
  <c r="K458"/>
  <c r="M458"/>
  <c r="G459"/>
  <c r="I459"/>
  <c r="K459"/>
  <c r="M459"/>
  <c r="G460"/>
  <c r="I460"/>
  <c r="K460"/>
  <c r="M460"/>
  <c r="G461"/>
  <c r="I461"/>
  <c r="K461"/>
  <c r="M461"/>
  <c r="G462"/>
  <c r="I462"/>
  <c r="K462"/>
  <c r="M462"/>
  <c r="G463"/>
  <c r="I463"/>
  <c r="K463"/>
  <c r="M463"/>
  <c r="G464"/>
  <c r="I464"/>
  <c r="K464"/>
  <c r="M464"/>
  <c r="G465"/>
  <c r="I465"/>
  <c r="K465"/>
  <c r="M465"/>
  <c r="G466"/>
  <c r="I466"/>
  <c r="K466"/>
  <c r="M466"/>
  <c r="G467"/>
  <c r="I467"/>
  <c r="K467"/>
  <c r="M467"/>
  <c r="G468"/>
  <c r="I468"/>
  <c r="K468"/>
  <c r="M468"/>
  <c r="G469"/>
  <c r="I469"/>
  <c r="K469"/>
  <c r="M469"/>
  <c r="G470"/>
  <c r="I470"/>
  <c r="K470"/>
  <c r="M470"/>
  <c r="G471"/>
  <c r="I471"/>
  <c r="K471"/>
  <c r="M471"/>
  <c r="G472"/>
  <c r="I472"/>
  <c r="K472"/>
  <c r="M472"/>
  <c r="G473"/>
  <c r="I473"/>
  <c r="K473"/>
  <c r="M473"/>
  <c r="G474"/>
  <c r="I474"/>
  <c r="K474"/>
  <c r="M474"/>
  <c r="G475"/>
  <c r="I475"/>
  <c r="K475"/>
  <c r="M475"/>
  <c r="G476"/>
  <c r="I476"/>
  <c r="K476"/>
  <c r="M476"/>
  <c r="G477"/>
  <c r="I477"/>
  <c r="K477"/>
  <c r="M477"/>
  <c r="G478"/>
  <c r="I478"/>
  <c r="K478"/>
  <c r="M478"/>
  <c r="G479"/>
  <c r="I479"/>
  <c r="K479"/>
  <c r="M479"/>
  <c r="G480"/>
  <c r="I480"/>
  <c r="K480"/>
  <c r="M480"/>
  <c r="G481"/>
  <c r="I481"/>
  <c r="K481"/>
  <c r="M481"/>
  <c r="G482"/>
  <c r="I482"/>
  <c r="K482"/>
  <c r="M482"/>
  <c r="G483"/>
  <c r="I483"/>
  <c r="K483"/>
  <c r="M483"/>
  <c r="G484"/>
  <c r="I484"/>
  <c r="K484"/>
  <c r="M484"/>
  <c r="G485"/>
  <c r="I485"/>
  <c r="K485"/>
  <c r="M485"/>
  <c r="G486"/>
  <c r="I486"/>
  <c r="K486"/>
  <c r="M486"/>
  <c r="G487"/>
  <c r="I487"/>
  <c r="K487"/>
  <c r="M487"/>
  <c r="G488"/>
  <c r="I488"/>
  <c r="K488"/>
  <c r="M488"/>
  <c r="G489"/>
  <c r="I489"/>
  <c r="K489"/>
  <c r="M489"/>
  <c r="G490"/>
  <c r="I490"/>
  <c r="K490"/>
  <c r="M490"/>
  <c r="G491"/>
  <c r="I491"/>
  <c r="K491"/>
  <c r="M491"/>
  <c r="G492"/>
  <c r="I492"/>
  <c r="K492"/>
  <c r="M492"/>
  <c r="G493"/>
  <c r="I493"/>
  <c r="K493"/>
  <c r="M493"/>
  <c r="G494"/>
  <c r="I494"/>
  <c r="K494"/>
  <c r="M494"/>
  <c r="G495"/>
  <c r="I495"/>
  <c r="K495"/>
  <c r="M495"/>
  <c r="G496"/>
  <c r="I496"/>
  <c r="K496"/>
  <c r="M496"/>
  <c r="G497"/>
  <c r="I497"/>
  <c r="K497"/>
  <c r="M497"/>
  <c r="G498"/>
  <c r="I498"/>
  <c r="K498"/>
  <c r="M498"/>
  <c r="G499"/>
  <c r="I499"/>
  <c r="K499"/>
  <c r="M499"/>
  <c r="G500"/>
  <c r="I500"/>
  <c r="K500"/>
  <c r="M500"/>
  <c r="G501"/>
  <c r="I501"/>
  <c r="K501"/>
  <c r="M501"/>
  <c r="G502"/>
  <c r="I502"/>
  <c r="K502"/>
  <c r="M502"/>
  <c r="G503"/>
  <c r="I503"/>
  <c r="K503"/>
  <c r="M503"/>
  <c r="G504"/>
  <c r="I504"/>
  <c r="K504"/>
  <c r="M504"/>
  <c r="G505"/>
  <c r="I505"/>
  <c r="K505"/>
  <c r="M505"/>
  <c r="G506"/>
  <c r="I506"/>
  <c r="K506"/>
  <c r="M506"/>
  <c r="G507"/>
  <c r="I507"/>
  <c r="K507"/>
  <c r="M507"/>
  <c r="G508"/>
  <c r="I508"/>
  <c r="K508"/>
  <c r="M508"/>
  <c r="G509"/>
  <c r="I509"/>
  <c r="K509"/>
  <c r="M509"/>
  <c r="G510"/>
  <c r="I510"/>
  <c r="K510"/>
  <c r="M510"/>
  <c r="G511"/>
  <c r="I511"/>
  <c r="K511"/>
  <c r="M511"/>
  <c r="G512"/>
  <c r="I512"/>
  <c r="K512"/>
  <c r="M512"/>
  <c r="G513"/>
  <c r="I513"/>
  <c r="K513"/>
  <c r="M513"/>
  <c r="G514"/>
  <c r="I514"/>
  <c r="K514"/>
  <c r="M514"/>
  <c r="G515"/>
  <c r="I515"/>
  <c r="K515"/>
  <c r="M515"/>
  <c r="G516"/>
  <c r="I516"/>
  <c r="K516"/>
  <c r="M516"/>
  <c r="G517"/>
  <c r="I517"/>
  <c r="K517"/>
  <c r="M517"/>
  <c r="G518"/>
  <c r="I518"/>
  <c r="K518"/>
  <c r="M518"/>
  <c r="G519"/>
  <c r="I519"/>
  <c r="K519"/>
  <c r="M519"/>
  <c r="G520"/>
  <c r="I520"/>
  <c r="K520"/>
  <c r="M520"/>
  <c r="G521"/>
  <c r="I521"/>
  <c r="K521"/>
  <c r="M521"/>
  <c r="G522"/>
  <c r="I522"/>
  <c r="K522"/>
  <c r="M522"/>
  <c r="G523"/>
  <c r="I523"/>
  <c r="K523"/>
  <c r="M523"/>
  <c r="G524"/>
  <c r="I524"/>
  <c r="K524"/>
  <c r="M524"/>
  <c r="G525"/>
  <c r="I525"/>
  <c r="K525"/>
  <c r="M525"/>
  <c r="G526"/>
  <c r="I526"/>
  <c r="K526"/>
  <c r="M526"/>
  <c r="G527"/>
  <c r="I527"/>
  <c r="K527"/>
  <c r="M527"/>
  <c r="G528"/>
  <c r="I528"/>
  <c r="K528"/>
  <c r="M528"/>
  <c r="G529"/>
  <c r="I529"/>
  <c r="K529"/>
  <c r="M529"/>
  <c r="G530"/>
  <c r="I530"/>
  <c r="K530"/>
  <c r="M530"/>
  <c r="G531"/>
  <c r="I531"/>
  <c r="K531"/>
  <c r="M531"/>
  <c r="G532"/>
  <c r="I532"/>
  <c r="K532"/>
  <c r="M532"/>
  <c r="G533"/>
  <c r="I533"/>
  <c r="K533"/>
  <c r="M533"/>
  <c r="G534"/>
  <c r="I534"/>
  <c r="K534"/>
  <c r="M534"/>
  <c r="G535"/>
  <c r="I535"/>
  <c r="K535"/>
  <c r="M535"/>
  <c r="G536"/>
  <c r="I536"/>
  <c r="K536"/>
  <c r="M536"/>
  <c r="G537"/>
  <c r="I537"/>
  <c r="K537"/>
  <c r="M537"/>
  <c r="G538"/>
  <c r="I538"/>
  <c r="K538"/>
  <c r="M538"/>
  <c r="G539"/>
  <c r="I539"/>
  <c r="K539"/>
  <c r="M539"/>
  <c r="G540"/>
  <c r="I540"/>
  <c r="K540"/>
  <c r="M540"/>
  <c r="G541"/>
  <c r="I541"/>
  <c r="K541"/>
  <c r="M541"/>
  <c r="G542"/>
  <c r="I542"/>
  <c r="K542"/>
  <c r="M542"/>
  <c r="G543"/>
  <c r="I543"/>
  <c r="K543"/>
  <c r="M543"/>
  <c r="G544"/>
  <c r="I544"/>
  <c r="K544"/>
  <c r="M544"/>
  <c r="G545"/>
  <c r="I545"/>
  <c r="K545"/>
  <c r="M545"/>
  <c r="G546"/>
  <c r="I546"/>
  <c r="K546"/>
  <c r="M546"/>
  <c r="G547"/>
  <c r="I547"/>
  <c r="K547"/>
  <c r="M547"/>
  <c r="G548"/>
  <c r="I548"/>
  <c r="K548"/>
  <c r="M548"/>
  <c r="G549"/>
  <c r="I549"/>
  <c r="K549"/>
  <c r="M549"/>
  <c r="G550"/>
  <c r="I550"/>
  <c r="K550"/>
  <c r="M550"/>
  <c r="G551"/>
  <c r="I551"/>
  <c r="K551"/>
  <c r="M551"/>
  <c r="G552"/>
  <c r="I552"/>
  <c r="K552"/>
  <c r="M552"/>
  <c r="G553"/>
  <c r="I553"/>
  <c r="K553"/>
  <c r="M553"/>
  <c r="G554"/>
  <c r="I554"/>
  <c r="K554"/>
  <c r="M554"/>
  <c r="G555"/>
  <c r="I555"/>
  <c r="K555"/>
  <c r="M555"/>
  <c r="G556"/>
  <c r="I556"/>
  <c r="K556"/>
  <c r="M556"/>
  <c r="G557"/>
  <c r="I557"/>
  <c r="K557"/>
  <c r="M557"/>
  <c r="G558"/>
  <c r="I558"/>
  <c r="K558"/>
  <c r="M558"/>
  <c r="G559"/>
  <c r="I559"/>
  <c r="K559"/>
  <c r="M559"/>
  <c r="G560"/>
  <c r="I560"/>
  <c r="K560"/>
  <c r="M560"/>
  <c r="G561"/>
  <c r="I561"/>
  <c r="K561"/>
  <c r="M561"/>
  <c r="G562"/>
  <c r="I562"/>
  <c r="K562"/>
  <c r="M562"/>
  <c r="G563"/>
  <c r="I563"/>
  <c r="K563"/>
  <c r="M563"/>
  <c r="G564"/>
  <c r="I564"/>
  <c r="K564"/>
  <c r="M564"/>
  <c r="G565"/>
  <c r="I565"/>
  <c r="K565"/>
  <c r="M565"/>
  <c r="G566"/>
  <c r="I566"/>
  <c r="K566"/>
  <c r="M566"/>
  <c r="G567"/>
  <c r="I567"/>
  <c r="K567"/>
  <c r="M567"/>
  <c r="G568"/>
  <c r="I568"/>
  <c r="K568"/>
  <c r="M568"/>
  <c r="G569"/>
  <c r="I569"/>
  <c r="K569"/>
  <c r="M569"/>
  <c r="G570"/>
  <c r="I570"/>
  <c r="K570"/>
  <c r="M570"/>
  <c r="G571"/>
  <c r="I571"/>
  <c r="K571"/>
  <c r="M571"/>
  <c r="G572"/>
  <c r="I572"/>
  <c r="K572"/>
  <c r="M572"/>
  <c r="G573"/>
  <c r="I573"/>
  <c r="K573"/>
  <c r="M573"/>
  <c r="G574"/>
  <c r="I574"/>
  <c r="K574"/>
  <c r="M574"/>
  <c r="G575"/>
  <c r="I575"/>
  <c r="K575"/>
  <c r="M575"/>
  <c r="G576"/>
  <c r="I576"/>
  <c r="K576"/>
  <c r="M576"/>
  <c r="G577"/>
  <c r="I577"/>
  <c r="K577"/>
  <c r="M577"/>
  <c r="G578"/>
  <c r="I578"/>
  <c r="K578"/>
  <c r="M578"/>
  <c r="G579"/>
  <c r="I579"/>
  <c r="K579"/>
  <c r="M579"/>
  <c r="G580"/>
  <c r="I580"/>
  <c r="K580"/>
  <c r="M580"/>
  <c r="G581"/>
  <c r="I581"/>
  <c r="K581"/>
  <c r="M581"/>
  <c r="G582"/>
  <c r="I582"/>
  <c r="K582"/>
  <c r="M582"/>
  <c r="G583"/>
  <c r="I583"/>
  <c r="K583"/>
  <c r="M583"/>
  <c r="G584"/>
  <c r="I584"/>
  <c r="K584"/>
  <c r="M584"/>
  <c r="G585"/>
  <c r="I585"/>
  <c r="K585"/>
  <c r="M585"/>
  <c r="G586"/>
  <c r="I586"/>
  <c r="K586"/>
  <c r="M586"/>
  <c r="G587"/>
  <c r="I587"/>
  <c r="K587"/>
  <c r="M587"/>
  <c r="G588"/>
  <c r="I588"/>
  <c r="K588"/>
  <c r="M588"/>
  <c r="G589"/>
  <c r="I589"/>
  <c r="K589"/>
  <c r="M589"/>
  <c r="G590"/>
  <c r="I590"/>
  <c r="K590"/>
  <c r="M590"/>
  <c r="G591"/>
  <c r="I591"/>
  <c r="K591"/>
  <c r="M591"/>
  <c r="G592"/>
  <c r="I592"/>
  <c r="K592"/>
  <c r="M592"/>
  <c r="G593"/>
  <c r="I593"/>
  <c r="K593"/>
  <c r="M593"/>
  <c r="G594"/>
  <c r="I594"/>
  <c r="K594"/>
  <c r="M594"/>
  <c r="G595"/>
  <c r="I595"/>
  <c r="K595"/>
  <c r="M595"/>
  <c r="G596"/>
  <c r="I596"/>
  <c r="K596"/>
  <c r="M596"/>
  <c r="G597"/>
  <c r="I597"/>
  <c r="K597"/>
  <c r="M597"/>
  <c r="G598"/>
  <c r="I598"/>
  <c r="K598"/>
  <c r="M598"/>
  <c r="G599"/>
  <c r="I599"/>
  <c r="K599"/>
  <c r="M599"/>
  <c r="G600"/>
  <c r="I600"/>
  <c r="K600"/>
  <c r="M600"/>
  <c r="G601"/>
  <c r="I601"/>
  <c r="K601"/>
  <c r="M601"/>
  <c r="G602"/>
  <c r="I602"/>
  <c r="K602"/>
  <c r="M602"/>
  <c r="G603"/>
  <c r="I603"/>
  <c r="K603"/>
  <c r="M603"/>
  <c r="G604"/>
  <c r="I604"/>
  <c r="K604"/>
  <c r="M604"/>
  <c r="G605"/>
  <c r="I605"/>
  <c r="K605"/>
  <c r="M605"/>
  <c r="G606"/>
  <c r="I606"/>
  <c r="K606"/>
  <c r="M606"/>
  <c r="G607"/>
  <c r="I607"/>
  <c r="K607"/>
  <c r="M607"/>
  <c r="G608"/>
  <c r="I608"/>
  <c r="K608"/>
  <c r="M608"/>
  <c r="G609"/>
  <c r="I609"/>
  <c r="K609"/>
  <c r="M609"/>
  <c r="G610"/>
  <c r="I610"/>
  <c r="K610"/>
  <c r="M610"/>
  <c r="G611"/>
  <c r="I611"/>
  <c r="K611"/>
  <c r="M611"/>
  <c r="G612"/>
  <c r="I612"/>
  <c r="K612"/>
  <c r="M612"/>
  <c r="G613"/>
  <c r="I613"/>
  <c r="K613"/>
  <c r="M613"/>
  <c r="G614"/>
  <c r="I614"/>
  <c r="K614"/>
  <c r="M614"/>
  <c r="G615"/>
  <c r="I615"/>
  <c r="K615"/>
  <c r="M615"/>
  <c r="G616"/>
  <c r="I616"/>
  <c r="K616"/>
  <c r="M616"/>
  <c r="G617"/>
  <c r="I617"/>
  <c r="K617"/>
  <c r="M617"/>
  <c r="G618"/>
  <c r="I618"/>
  <c r="K618"/>
  <c r="M618"/>
  <c r="G619"/>
  <c r="I619"/>
  <c r="K619"/>
  <c r="M619"/>
  <c r="G620"/>
  <c r="I620"/>
  <c r="K620"/>
  <c r="M620"/>
  <c r="G621"/>
  <c r="I621"/>
  <c r="K621"/>
  <c r="M621"/>
  <c r="G622"/>
  <c r="I622"/>
  <c r="K622"/>
  <c r="M622"/>
  <c r="G623"/>
  <c r="I623"/>
  <c r="K623"/>
  <c r="M623"/>
  <c r="G624"/>
  <c r="I624"/>
  <c r="K624"/>
  <c r="M624"/>
  <c r="G625"/>
  <c r="I625"/>
  <c r="K625"/>
  <c r="M625"/>
  <c r="G626"/>
  <c r="I626"/>
  <c r="K626"/>
  <c r="M626"/>
  <c r="G627"/>
  <c r="I627"/>
  <c r="K627"/>
  <c r="M627"/>
  <c r="G628"/>
  <c r="I628"/>
  <c r="K628"/>
  <c r="M628"/>
  <c r="G629"/>
  <c r="I629"/>
  <c r="K629"/>
  <c r="M629"/>
  <c r="G630"/>
  <c r="I630"/>
  <c r="K630"/>
  <c r="M630"/>
  <c r="G631"/>
  <c r="I631"/>
  <c r="K631"/>
  <c r="M631"/>
  <c r="G632"/>
  <c r="I632"/>
  <c r="K632"/>
  <c r="M632"/>
  <c r="G633"/>
  <c r="I633"/>
  <c r="K633"/>
  <c r="M633"/>
  <c r="G634"/>
  <c r="I634"/>
  <c r="K634"/>
  <c r="M634"/>
  <c r="G635"/>
  <c r="I635"/>
  <c r="K635"/>
  <c r="M635"/>
  <c r="G636"/>
  <c r="I636"/>
  <c r="K636"/>
  <c r="M636"/>
  <c r="G637"/>
  <c r="I637"/>
  <c r="K637"/>
  <c r="M637"/>
  <c r="G638"/>
  <c r="I638"/>
  <c r="K638"/>
  <c r="M638"/>
  <c r="G639"/>
  <c r="I639"/>
  <c r="K639"/>
  <c r="M639"/>
  <c r="G640"/>
  <c r="I640"/>
  <c r="K640"/>
  <c r="M640"/>
  <c r="G641"/>
  <c r="I641"/>
  <c r="K641"/>
  <c r="M641"/>
  <c r="G642"/>
  <c r="I642"/>
  <c r="K642"/>
  <c r="M642"/>
  <c r="G643"/>
  <c r="I643"/>
  <c r="K643"/>
  <c r="M643"/>
  <c r="G644"/>
  <c r="I644"/>
  <c r="K644"/>
  <c r="M644"/>
  <c r="G645"/>
  <c r="I645"/>
  <c r="K645"/>
  <c r="M645"/>
  <c r="G646"/>
  <c r="I646"/>
  <c r="K646"/>
  <c r="M646"/>
  <c r="G647"/>
  <c r="I647"/>
  <c r="K647"/>
  <c r="M647"/>
  <c r="G648"/>
  <c r="I648"/>
  <c r="K648"/>
  <c r="M648"/>
  <c r="G649"/>
  <c r="I649"/>
  <c r="K649"/>
  <c r="M649"/>
  <c r="G650"/>
  <c r="I650"/>
  <c r="K650"/>
  <c r="M650"/>
  <c r="G651"/>
  <c r="I651"/>
  <c r="K651"/>
  <c r="M651"/>
  <c r="G652"/>
  <c r="I652"/>
  <c r="K652"/>
  <c r="M652"/>
  <c r="G653"/>
  <c r="I653"/>
  <c r="K653"/>
  <c r="M653"/>
  <c r="G654"/>
  <c r="I654"/>
  <c r="K654"/>
  <c r="M654"/>
  <c r="G655"/>
  <c r="I655"/>
  <c r="K655"/>
  <c r="M655"/>
  <c r="G656"/>
  <c r="I656"/>
  <c r="K656"/>
  <c r="M656"/>
  <c r="G657"/>
  <c r="I657"/>
  <c r="K657"/>
  <c r="M657"/>
  <c r="G658"/>
  <c r="I658"/>
  <c r="K658"/>
  <c r="M658"/>
  <c r="G659"/>
  <c r="I659"/>
  <c r="K659"/>
  <c r="M659"/>
  <c r="G660"/>
  <c r="I660"/>
  <c r="K660"/>
  <c r="M660"/>
  <c r="G661"/>
  <c r="I661"/>
  <c r="K661"/>
  <c r="M661"/>
  <c r="G662"/>
  <c r="I662"/>
  <c r="K662"/>
  <c r="M662"/>
  <c r="G663"/>
  <c r="I663"/>
  <c r="K663"/>
  <c r="M663"/>
  <c r="G664"/>
  <c r="I664"/>
  <c r="K664"/>
  <c r="M664"/>
  <c r="G665"/>
  <c r="I665"/>
  <c r="K665"/>
  <c r="M665"/>
  <c r="G666"/>
  <c r="I666"/>
  <c r="K666"/>
  <c r="M666"/>
  <c r="G667"/>
  <c r="I667"/>
  <c r="K667"/>
  <c r="M667"/>
  <c r="G668"/>
  <c r="I668"/>
  <c r="K668"/>
  <c r="M668"/>
  <c r="G669"/>
  <c r="I669"/>
  <c r="K669"/>
  <c r="M669"/>
  <c r="G670"/>
  <c r="I670"/>
  <c r="K670"/>
  <c r="M670"/>
  <c r="G671"/>
  <c r="I671"/>
  <c r="K671"/>
  <c r="M671"/>
  <c r="G672"/>
  <c r="I672"/>
  <c r="K672"/>
  <c r="M672"/>
  <c r="G673"/>
  <c r="I673"/>
  <c r="K673"/>
  <c r="M673"/>
  <c r="G674"/>
  <c r="I674"/>
  <c r="K674"/>
  <c r="M674"/>
  <c r="G675"/>
  <c r="I675"/>
  <c r="K675"/>
  <c r="M675"/>
  <c r="G676"/>
  <c r="I676"/>
  <c r="K676"/>
  <c r="M676"/>
  <c r="G677"/>
  <c r="I677"/>
  <c r="K677"/>
  <c r="M677"/>
  <c r="G678"/>
  <c r="I678"/>
  <c r="K678"/>
  <c r="M678"/>
  <c r="G679"/>
  <c r="I679"/>
  <c r="K679"/>
  <c r="M679"/>
  <c r="G680"/>
  <c r="I680"/>
  <c r="K680"/>
  <c r="M680"/>
  <c r="G681"/>
  <c r="I681"/>
  <c r="K681"/>
  <c r="M681"/>
  <c r="G682"/>
  <c r="I682"/>
  <c r="K682"/>
  <c r="M682"/>
  <c r="G683"/>
  <c r="I683"/>
  <c r="K683"/>
  <c r="M683"/>
  <c r="G684"/>
  <c r="I684"/>
  <c r="K684"/>
  <c r="M684"/>
  <c r="G685"/>
  <c r="I685"/>
  <c r="K685"/>
  <c r="M685"/>
  <c r="G686"/>
  <c r="I686"/>
  <c r="K686"/>
  <c r="M686"/>
  <c r="G687"/>
  <c r="I687"/>
  <c r="K687"/>
  <c r="M687"/>
  <c r="G688"/>
  <c r="I688"/>
  <c r="K688"/>
  <c r="M688"/>
  <c r="G689"/>
  <c r="I689"/>
  <c r="K689"/>
  <c r="M689"/>
  <c r="G690"/>
  <c r="I690"/>
  <c r="K690"/>
  <c r="M690"/>
  <c r="G691"/>
  <c r="I691"/>
  <c r="K691"/>
  <c r="M691"/>
  <c r="G692"/>
  <c r="I692"/>
  <c r="K692"/>
  <c r="M692"/>
  <c r="G693"/>
  <c r="I693"/>
  <c r="K693"/>
  <c r="M693"/>
  <c r="G694"/>
  <c r="I694"/>
  <c r="K694"/>
  <c r="M694"/>
  <c r="G695"/>
  <c r="I695"/>
  <c r="K695"/>
  <c r="M695"/>
  <c r="G696"/>
  <c r="I696"/>
  <c r="K696"/>
  <c r="M696"/>
  <c r="G697"/>
  <c r="I697"/>
  <c r="K697"/>
  <c r="M697"/>
  <c r="G698"/>
  <c r="I698"/>
  <c r="K698"/>
  <c r="M698"/>
  <c r="G699"/>
  <c r="I699"/>
  <c r="K699"/>
  <c r="M699"/>
  <c r="G700"/>
  <c r="I700"/>
  <c r="K700"/>
  <c r="M700"/>
  <c r="G701"/>
  <c r="I701"/>
  <c r="K701"/>
  <c r="M701"/>
  <c r="G702"/>
  <c r="I702"/>
  <c r="K702"/>
  <c r="M702"/>
  <c r="G703"/>
  <c r="I703"/>
  <c r="K703"/>
  <c r="M703"/>
  <c r="G704"/>
  <c r="I704"/>
  <c r="K704"/>
  <c r="M704"/>
  <c r="G705"/>
  <c r="I705"/>
  <c r="K705"/>
  <c r="M705"/>
  <c r="G706"/>
  <c r="I706"/>
  <c r="K706"/>
  <c r="M706"/>
  <c r="G707"/>
  <c r="I707"/>
  <c r="K707"/>
  <c r="M707"/>
  <c r="G708"/>
  <c r="I708"/>
  <c r="K708"/>
  <c r="M708"/>
  <c r="G709"/>
  <c r="I709"/>
  <c r="K709"/>
  <c r="M709"/>
  <c r="G710"/>
  <c r="I710"/>
  <c r="K710"/>
  <c r="M710"/>
  <c r="G711"/>
  <c r="I711"/>
  <c r="K711"/>
  <c r="M711"/>
  <c r="G712"/>
  <c r="I712"/>
  <c r="K712"/>
  <c r="M712"/>
  <c r="G713"/>
  <c r="I713"/>
  <c r="K713"/>
  <c r="M713"/>
  <c r="G714"/>
  <c r="I714"/>
  <c r="K714"/>
  <c r="M714"/>
  <c r="G715"/>
  <c r="I715"/>
  <c r="K715"/>
  <c r="M715"/>
  <c r="G716"/>
  <c r="I716"/>
  <c r="K716"/>
  <c r="M716"/>
  <c r="G717"/>
  <c r="I717"/>
  <c r="K717"/>
  <c r="M717"/>
  <c r="G718"/>
  <c r="I718"/>
  <c r="K718"/>
  <c r="M718"/>
  <c r="G719"/>
  <c r="I719"/>
  <c r="K719"/>
  <c r="M719"/>
  <c r="G720"/>
  <c r="I720"/>
  <c r="K720"/>
  <c r="M720"/>
  <c r="G721"/>
  <c r="I721"/>
  <c r="K721"/>
  <c r="M721"/>
  <c r="G722"/>
  <c r="I722"/>
  <c r="K722"/>
  <c r="M722"/>
  <c r="G723"/>
  <c r="I723"/>
  <c r="K723"/>
  <c r="M723"/>
  <c r="G724"/>
  <c r="I724"/>
  <c r="K724"/>
  <c r="M724"/>
  <c r="G725"/>
  <c r="I725"/>
  <c r="K725"/>
  <c r="M725"/>
  <c r="G726"/>
  <c r="I726"/>
  <c r="K726"/>
  <c r="M726"/>
  <c r="G727"/>
  <c r="I727"/>
  <c r="K727"/>
  <c r="M727"/>
  <c r="G728"/>
  <c r="I728"/>
  <c r="K728"/>
  <c r="M728"/>
  <c r="G729"/>
  <c r="I729"/>
  <c r="K729"/>
  <c r="M729"/>
  <c r="G730"/>
  <c r="I730"/>
  <c r="K730"/>
  <c r="M730"/>
  <c r="G731"/>
  <c r="I731"/>
  <c r="K731"/>
  <c r="M731"/>
  <c r="G732"/>
  <c r="I732"/>
  <c r="K732"/>
  <c r="M732"/>
  <c r="G733"/>
  <c r="I733"/>
  <c r="K733"/>
  <c r="M733"/>
  <c r="G734"/>
  <c r="I734"/>
  <c r="K734"/>
  <c r="M734"/>
  <c r="G735"/>
  <c r="I735"/>
  <c r="K735"/>
  <c r="M735"/>
  <c r="G736"/>
  <c r="I736"/>
  <c r="K736"/>
  <c r="M736"/>
  <c r="G737"/>
  <c r="I737"/>
  <c r="K737"/>
  <c r="M737"/>
  <c r="G738"/>
  <c r="I738"/>
  <c r="K738"/>
  <c r="M738"/>
  <c r="G739"/>
  <c r="I739"/>
  <c r="K739"/>
  <c r="M739"/>
  <c r="G740"/>
  <c r="I740"/>
  <c r="K740"/>
  <c r="M740"/>
  <c r="G741"/>
  <c r="I741"/>
  <c r="K741"/>
  <c r="M741"/>
  <c r="G742"/>
  <c r="I742"/>
  <c r="K742"/>
  <c r="M742"/>
  <c r="G743"/>
  <c r="I743"/>
  <c r="K743"/>
  <c r="M743"/>
  <c r="G744"/>
  <c r="I744"/>
  <c r="K744"/>
  <c r="M744"/>
  <c r="G745"/>
  <c r="I745"/>
  <c r="K745"/>
  <c r="M745"/>
  <c r="G746"/>
  <c r="I746"/>
  <c r="K746"/>
  <c r="M746"/>
  <c r="G747"/>
  <c r="I747"/>
  <c r="K747"/>
  <c r="M747"/>
  <c r="G748"/>
  <c r="I748"/>
  <c r="K748"/>
  <c r="M748"/>
  <c r="G749"/>
  <c r="I749"/>
  <c r="K749"/>
  <c r="M749"/>
  <c r="G750"/>
  <c r="I750"/>
  <c r="K750"/>
  <c r="M750"/>
  <c r="G751"/>
  <c r="I751"/>
  <c r="K751"/>
  <c r="M751"/>
  <c r="G752"/>
  <c r="I752"/>
  <c r="K752"/>
  <c r="M752"/>
  <c r="G753"/>
  <c r="I753"/>
  <c r="K753"/>
  <c r="M753"/>
  <c r="G754"/>
  <c r="I754"/>
  <c r="K754"/>
  <c r="M754"/>
  <c r="G755"/>
  <c r="I755"/>
  <c r="K755"/>
  <c r="M755"/>
  <c r="G756"/>
  <c r="I756"/>
  <c r="K756"/>
  <c r="M756"/>
  <c r="G757"/>
  <c r="I757"/>
  <c r="K757"/>
  <c r="M757"/>
  <c r="G758"/>
  <c r="I758"/>
  <c r="K758"/>
  <c r="M758"/>
  <c r="G759"/>
  <c r="I759"/>
  <c r="K759"/>
  <c r="M759"/>
  <c r="G760"/>
  <c r="I760"/>
  <c r="K760"/>
  <c r="M760"/>
  <c r="G761"/>
  <c r="I761"/>
  <c r="K761"/>
  <c r="M761"/>
  <c r="G762"/>
  <c r="I762"/>
  <c r="K762"/>
  <c r="M762"/>
  <c r="G763"/>
  <c r="I763"/>
  <c r="K763"/>
  <c r="M763"/>
  <c r="G764"/>
  <c r="I764"/>
  <c r="K764"/>
  <c r="M764"/>
  <c r="G765"/>
  <c r="I765"/>
  <c r="K765"/>
  <c r="M765"/>
  <c r="G766"/>
  <c r="I766"/>
  <c r="K766"/>
  <c r="M766"/>
  <c r="G767"/>
  <c r="I767"/>
  <c r="K767"/>
  <c r="M767"/>
  <c r="G768"/>
  <c r="I768"/>
  <c r="K768"/>
  <c r="M768"/>
  <c r="G769"/>
  <c r="I769"/>
  <c r="K769"/>
  <c r="M769"/>
  <c r="G770"/>
  <c r="I770"/>
  <c r="K770"/>
  <c r="M770"/>
  <c r="G771"/>
  <c r="I771"/>
  <c r="K771"/>
  <c r="M771"/>
  <c r="G772"/>
  <c r="I772"/>
  <c r="K772"/>
  <c r="M772"/>
  <c r="G773"/>
  <c r="I773"/>
  <c r="K773"/>
  <c r="M773"/>
  <c r="G774"/>
  <c r="I774"/>
  <c r="K774"/>
  <c r="M774"/>
  <c r="G775"/>
  <c r="I775"/>
  <c r="K775"/>
  <c r="M775"/>
  <c r="G776"/>
  <c r="I776"/>
  <c r="K776"/>
  <c r="M776"/>
  <c r="G777"/>
  <c r="I777"/>
  <c r="K777"/>
  <c r="M777"/>
  <c r="G778"/>
  <c r="I778"/>
  <c r="K778"/>
  <c r="M778"/>
  <c r="G779"/>
  <c r="I779"/>
  <c r="K779"/>
  <c r="M779"/>
  <c r="G780"/>
  <c r="I780"/>
  <c r="K780"/>
  <c r="M780"/>
  <c r="G781"/>
  <c r="I781"/>
  <c r="K781"/>
  <c r="M781"/>
  <c r="G782"/>
  <c r="I782"/>
  <c r="K782"/>
  <c r="M782"/>
  <c r="G783"/>
  <c r="I783"/>
  <c r="K783"/>
  <c r="M783"/>
  <c r="G784"/>
  <c r="I784"/>
  <c r="K784"/>
  <c r="M784"/>
  <c r="G785"/>
  <c r="I785"/>
  <c r="K785"/>
  <c r="M785"/>
  <c r="G786"/>
  <c r="I786"/>
  <c r="K786"/>
  <c r="M786"/>
  <c r="G787"/>
  <c r="I787"/>
  <c r="K787"/>
  <c r="M787"/>
  <c r="G788"/>
  <c r="I788"/>
  <c r="K788"/>
  <c r="M788"/>
  <c r="G789"/>
  <c r="I789"/>
  <c r="K789"/>
  <c r="M789"/>
  <c r="G790"/>
  <c r="I790"/>
  <c r="K790"/>
  <c r="M790"/>
  <c r="G791"/>
  <c r="I791"/>
  <c r="K791"/>
  <c r="M791"/>
  <c r="G792"/>
  <c r="I792"/>
  <c r="K792"/>
  <c r="M792"/>
  <c r="G793"/>
  <c r="I793"/>
  <c r="K793"/>
  <c r="M793"/>
  <c r="G794"/>
  <c r="I794"/>
  <c r="K794"/>
  <c r="M794"/>
  <c r="G795"/>
  <c r="I795"/>
  <c r="K795"/>
  <c r="M795"/>
  <c r="G796"/>
  <c r="I796"/>
  <c r="K796"/>
  <c r="M796"/>
  <c r="G797"/>
  <c r="I797"/>
  <c r="K797"/>
  <c r="M797"/>
  <c r="G798"/>
  <c r="I798"/>
  <c r="K798"/>
  <c r="M798"/>
  <c r="G799"/>
  <c r="I799"/>
  <c r="K799"/>
  <c r="M799"/>
  <c r="G800"/>
  <c r="I800"/>
  <c r="K800"/>
  <c r="M800"/>
  <c r="G801"/>
  <c r="I801"/>
  <c r="K801"/>
  <c r="M801"/>
  <c r="G802"/>
  <c r="I802"/>
  <c r="K802"/>
  <c r="M802"/>
  <c r="G803"/>
  <c r="I803"/>
  <c r="K803"/>
  <c r="M803"/>
  <c r="G804"/>
  <c r="I804"/>
  <c r="K804"/>
  <c r="M804"/>
  <c r="G805"/>
  <c r="I805"/>
  <c r="K805"/>
  <c r="M805"/>
  <c r="G806"/>
  <c r="I806"/>
  <c r="K806"/>
  <c r="M806"/>
  <c r="G807"/>
  <c r="I807"/>
  <c r="K807"/>
  <c r="M807"/>
  <c r="G808"/>
  <c r="I808"/>
  <c r="K808"/>
  <c r="M808"/>
  <c r="G809"/>
  <c r="I809"/>
  <c r="K809"/>
  <c r="M809"/>
  <c r="G810"/>
  <c r="I810"/>
  <c r="K810"/>
  <c r="M810"/>
  <c r="G811"/>
  <c r="I811"/>
  <c r="K811"/>
  <c r="M811"/>
  <c r="G812"/>
  <c r="I812"/>
  <c r="K812"/>
  <c r="M812"/>
  <c r="G813"/>
  <c r="I813"/>
  <c r="K813"/>
  <c r="M813"/>
  <c r="G814"/>
  <c r="I814"/>
  <c r="K814"/>
  <c r="M814"/>
  <c r="G815"/>
  <c r="I815"/>
  <c r="K815"/>
  <c r="M815"/>
  <c r="G816"/>
  <c r="I816"/>
  <c r="K816"/>
  <c r="M816"/>
  <c r="G817"/>
  <c r="I817"/>
  <c r="K817"/>
  <c r="M817"/>
  <c r="G818"/>
  <c r="I818"/>
  <c r="K818"/>
  <c r="M818"/>
  <c r="G819"/>
  <c r="I819"/>
  <c r="K819"/>
  <c r="M819"/>
  <c r="G820"/>
  <c r="I820"/>
  <c r="K820"/>
  <c r="M820"/>
  <c r="G821"/>
  <c r="I821"/>
  <c r="K821"/>
  <c r="M821"/>
  <c r="G822"/>
  <c r="I822"/>
  <c r="K822"/>
  <c r="M822"/>
  <c r="G823"/>
  <c r="I823"/>
  <c r="K823"/>
  <c r="M823"/>
  <c r="G824"/>
  <c r="I824"/>
  <c r="K824"/>
  <c r="M824"/>
  <c r="G825"/>
  <c r="I825"/>
  <c r="K825"/>
  <c r="M825"/>
  <c r="G826"/>
  <c r="I826"/>
  <c r="K826"/>
  <c r="M826"/>
  <c r="G827"/>
  <c r="I827"/>
  <c r="K827"/>
  <c r="M827"/>
  <c r="G828"/>
  <c r="I828"/>
  <c r="K828"/>
  <c r="M828"/>
  <c r="G829"/>
  <c r="I829"/>
  <c r="K829"/>
  <c r="M829"/>
  <c r="G830"/>
  <c r="I830"/>
  <c r="K830"/>
  <c r="M830"/>
  <c r="G831"/>
  <c r="I831"/>
  <c r="K831"/>
  <c r="M831"/>
  <c r="G832"/>
  <c r="I832"/>
  <c r="K832"/>
  <c r="M832"/>
  <c r="G833"/>
  <c r="I833"/>
  <c r="K833"/>
  <c r="M833"/>
  <c r="G834"/>
  <c r="I834"/>
  <c r="K834"/>
  <c r="M834"/>
  <c r="G835"/>
  <c r="I835"/>
  <c r="K835"/>
  <c r="M835"/>
  <c r="G836"/>
  <c r="I836"/>
  <c r="K836"/>
  <c r="M836"/>
  <c r="G837"/>
  <c r="I837"/>
  <c r="K837"/>
  <c r="M837"/>
  <c r="G838"/>
  <c r="I838"/>
  <c r="K838"/>
  <c r="M838"/>
  <c r="G839"/>
  <c r="I839"/>
  <c r="K839"/>
  <c r="M839"/>
  <c r="G840"/>
  <c r="I840"/>
  <c r="K840"/>
  <c r="M840"/>
  <c r="G841"/>
  <c r="I841"/>
  <c r="K841"/>
  <c r="M841"/>
  <c r="G842"/>
  <c r="I842"/>
  <c r="K842"/>
  <c r="M842"/>
  <c r="G843"/>
  <c r="I843"/>
  <c r="K843"/>
  <c r="M843"/>
  <c r="G844"/>
  <c r="I844"/>
  <c r="K844"/>
  <c r="M844"/>
  <c r="G845"/>
  <c r="I845"/>
  <c r="K845"/>
  <c r="M845"/>
  <c r="G846"/>
  <c r="I846"/>
  <c r="K846"/>
  <c r="M846"/>
  <c r="G847"/>
  <c r="I847"/>
  <c r="K847"/>
  <c r="M847"/>
  <c r="G848"/>
  <c r="I848"/>
  <c r="K848"/>
  <c r="M848"/>
  <c r="G849"/>
  <c r="I849"/>
  <c r="K849"/>
  <c r="M849"/>
  <c r="G850"/>
  <c r="I850"/>
  <c r="K850"/>
  <c r="M850"/>
  <c r="G851"/>
  <c r="I851"/>
  <c r="K851"/>
  <c r="M851"/>
  <c r="G852"/>
  <c r="I852"/>
  <c r="K852"/>
  <c r="M852"/>
  <c r="G853"/>
  <c r="I853"/>
  <c r="K853"/>
  <c r="M853"/>
  <c r="G854"/>
  <c r="I854"/>
  <c r="K854"/>
  <c r="M854"/>
  <c r="G855"/>
  <c r="I855"/>
  <c r="K855"/>
  <c r="M855"/>
  <c r="G856"/>
  <c r="I856"/>
  <c r="K856"/>
  <c r="M856"/>
  <c r="G857"/>
  <c r="I857"/>
  <c r="K857"/>
  <c r="M857"/>
  <c r="G858"/>
  <c r="I858"/>
  <c r="K858"/>
  <c r="M858"/>
  <c r="G859"/>
  <c r="I859"/>
  <c r="K859"/>
  <c r="M859"/>
  <c r="G860"/>
  <c r="I860"/>
  <c r="K860"/>
  <c r="M860"/>
  <c r="G861"/>
  <c r="I861"/>
  <c r="K861"/>
  <c r="M861"/>
  <c r="G862"/>
  <c r="I862"/>
  <c r="K862"/>
  <c r="M862"/>
  <c r="G863"/>
  <c r="I863"/>
  <c r="K863"/>
  <c r="M863"/>
  <c r="G864"/>
  <c r="I864"/>
  <c r="K864"/>
  <c r="M864"/>
  <c r="G865"/>
  <c r="I865"/>
  <c r="K865"/>
  <c r="M865"/>
  <c r="G866"/>
  <c r="I866"/>
  <c r="K866"/>
  <c r="M866"/>
  <c r="G867"/>
  <c r="I867"/>
  <c r="K867"/>
  <c r="M867"/>
  <c r="G868"/>
  <c r="I868"/>
  <c r="K868"/>
  <c r="M868"/>
  <c r="G869"/>
  <c r="I869"/>
  <c r="K869"/>
  <c r="M869"/>
  <c r="G870"/>
  <c r="I870"/>
  <c r="K870"/>
  <c r="M870"/>
  <c r="G871"/>
  <c r="I871"/>
  <c r="K871"/>
  <c r="M871"/>
  <c r="G872"/>
  <c r="I872"/>
  <c r="K872"/>
  <c r="M872"/>
  <c r="G873"/>
  <c r="I873"/>
  <c r="K873"/>
  <c r="M873"/>
  <c r="G874"/>
  <c r="I874"/>
  <c r="K874"/>
  <c r="M874"/>
  <c r="G875"/>
  <c r="I875"/>
  <c r="K875"/>
  <c r="M875"/>
  <c r="G876"/>
  <c r="I876"/>
  <c r="K876"/>
  <c r="M876"/>
  <c r="G877"/>
  <c r="I877"/>
  <c r="K877"/>
  <c r="M877"/>
  <c r="G878"/>
  <c r="I878"/>
  <c r="K878"/>
  <c r="M878"/>
  <c r="G879"/>
  <c r="I879"/>
  <c r="K879"/>
  <c r="M879"/>
  <c r="G880"/>
  <c r="I880"/>
  <c r="K880"/>
  <c r="M880"/>
  <c r="G881"/>
  <c r="I881"/>
  <c r="K881"/>
  <c r="M881"/>
  <c r="G882"/>
  <c r="I882"/>
  <c r="K882"/>
  <c r="M882"/>
  <c r="G883"/>
  <c r="I883"/>
  <c r="K883"/>
  <c r="M883"/>
  <c r="G884"/>
  <c r="I884"/>
  <c r="K884"/>
  <c r="M884"/>
  <c r="G885"/>
  <c r="I885"/>
  <c r="K885"/>
  <c r="M885"/>
  <c r="G886"/>
  <c r="I886"/>
  <c r="K886"/>
  <c r="M886"/>
  <c r="G887"/>
  <c r="I887"/>
  <c r="K887"/>
  <c r="M887"/>
  <c r="G888"/>
  <c r="I888"/>
  <c r="K888"/>
  <c r="M888"/>
  <c r="G889"/>
  <c r="I889"/>
  <c r="K889"/>
  <c r="M889"/>
  <c r="G890"/>
  <c r="I890"/>
  <c r="K890"/>
  <c r="M890"/>
  <c r="G891"/>
  <c r="I891"/>
  <c r="K891"/>
  <c r="M891"/>
  <c r="G892"/>
  <c r="I892"/>
  <c r="K892"/>
  <c r="M892"/>
  <c r="G893"/>
  <c r="I893"/>
  <c r="K893"/>
  <c r="M893"/>
  <c r="G894"/>
  <c r="I894"/>
  <c r="K894"/>
  <c r="M894"/>
  <c r="G895"/>
  <c r="I895"/>
  <c r="K895"/>
  <c r="M895"/>
  <c r="G896"/>
  <c r="I896"/>
  <c r="K896"/>
  <c r="M896"/>
  <c r="G897"/>
  <c r="I897"/>
  <c r="K897"/>
  <c r="M897"/>
  <c r="G898"/>
  <c r="I898"/>
  <c r="K898"/>
  <c r="M898"/>
  <c r="G899"/>
  <c r="I899"/>
  <c r="K899"/>
  <c r="M899"/>
  <c r="G900"/>
  <c r="I900"/>
  <c r="K900"/>
  <c r="M900"/>
  <c r="G901"/>
  <c r="I901"/>
  <c r="K901"/>
  <c r="M901"/>
  <c r="G902"/>
  <c r="I902"/>
  <c r="K902"/>
  <c r="M902"/>
  <c r="G903"/>
  <c r="I903"/>
  <c r="K903"/>
  <c r="M903"/>
  <c r="G904"/>
  <c r="I904"/>
  <c r="K904"/>
  <c r="M904"/>
  <c r="G905"/>
  <c r="I905"/>
  <c r="K905"/>
  <c r="M905"/>
  <c r="G906"/>
  <c r="I906"/>
  <c r="K906"/>
  <c r="M906"/>
  <c r="G907"/>
  <c r="I907"/>
  <c r="K907"/>
  <c r="M907"/>
  <c r="G908"/>
  <c r="I908"/>
  <c r="K908"/>
  <c r="M908"/>
  <c r="G909"/>
  <c r="I909"/>
  <c r="K909"/>
  <c r="M909"/>
  <c r="G910"/>
  <c r="I910"/>
  <c r="K910"/>
  <c r="M910"/>
  <c r="G911"/>
  <c r="I911"/>
  <c r="K911"/>
  <c r="M911"/>
  <c r="G912"/>
  <c r="I912"/>
  <c r="K912"/>
  <c r="M912"/>
  <c r="G913"/>
  <c r="I913"/>
  <c r="K913"/>
  <c r="M913"/>
  <c r="G914"/>
  <c r="I914"/>
  <c r="K914"/>
  <c r="M914"/>
  <c r="G915"/>
  <c r="I915"/>
  <c r="K915"/>
  <c r="M915"/>
  <c r="G916"/>
  <c r="I916"/>
  <c r="K916"/>
  <c r="M916"/>
  <c r="G917"/>
  <c r="I917"/>
  <c r="K917"/>
  <c r="M917"/>
  <c r="G918"/>
  <c r="I918"/>
  <c r="K918"/>
  <c r="M918"/>
  <c r="G919"/>
  <c r="I919"/>
  <c r="K919"/>
  <c r="M919"/>
  <c r="G920"/>
  <c r="I920"/>
  <c r="K920"/>
  <c r="M920"/>
  <c r="G921"/>
  <c r="I921"/>
  <c r="K921"/>
  <c r="M921"/>
  <c r="G922"/>
  <c r="I922"/>
  <c r="K922"/>
  <c r="M922"/>
  <c r="G923"/>
  <c r="I923"/>
  <c r="K923"/>
  <c r="M923"/>
  <c r="G924"/>
  <c r="I924"/>
  <c r="K924"/>
  <c r="M924"/>
  <c r="G925"/>
  <c r="I925"/>
  <c r="K925"/>
  <c r="M925"/>
  <c r="G926"/>
  <c r="I926"/>
  <c r="K926"/>
  <c r="M926"/>
  <c r="G927"/>
  <c r="I927"/>
  <c r="K927"/>
  <c r="M927"/>
  <c r="G928"/>
  <c r="I928"/>
  <c r="K928"/>
  <c r="M928"/>
  <c r="G929"/>
  <c r="I929"/>
  <c r="K929"/>
  <c r="M929"/>
  <c r="G930"/>
  <c r="I930"/>
  <c r="K930"/>
  <c r="M930"/>
  <c r="G931"/>
  <c r="I931"/>
  <c r="K931"/>
  <c r="M931"/>
  <c r="G932"/>
  <c r="I932"/>
  <c r="K932"/>
  <c r="M932"/>
  <c r="G933"/>
  <c r="I933"/>
  <c r="K933"/>
  <c r="M933"/>
  <c r="G934"/>
  <c r="I934"/>
  <c r="K934"/>
  <c r="M934"/>
  <c r="G935"/>
  <c r="I935"/>
  <c r="K935"/>
  <c r="M935"/>
  <c r="G936"/>
  <c r="I936"/>
  <c r="K936"/>
  <c r="M936"/>
  <c r="G937"/>
  <c r="I937"/>
  <c r="K937"/>
  <c r="M937"/>
  <c r="G938"/>
  <c r="I938"/>
  <c r="K938"/>
  <c r="M938"/>
  <c r="G939"/>
  <c r="I939"/>
  <c r="K939"/>
  <c r="M939"/>
  <c r="G940"/>
  <c r="I940"/>
  <c r="K940"/>
  <c r="M940"/>
  <c r="G941"/>
  <c r="I941"/>
  <c r="K941"/>
  <c r="M941"/>
  <c r="G942"/>
  <c r="I942"/>
  <c r="K942"/>
  <c r="M942"/>
  <c r="G943"/>
  <c r="I943"/>
  <c r="K943"/>
  <c r="M943"/>
  <c r="G944"/>
  <c r="I944"/>
  <c r="K944"/>
  <c r="M944"/>
  <c r="G945"/>
  <c r="I945"/>
  <c r="K945"/>
  <c r="M945"/>
  <c r="G946"/>
  <c r="I946"/>
  <c r="K946"/>
  <c r="M946"/>
  <c r="G947"/>
  <c r="I947"/>
  <c r="K947"/>
  <c r="M947"/>
  <c r="G948"/>
  <c r="I948"/>
  <c r="K948"/>
  <c r="M948"/>
  <c r="G949"/>
  <c r="I949"/>
  <c r="K949"/>
  <c r="M949"/>
  <c r="G950"/>
  <c r="I950"/>
  <c r="K950"/>
  <c r="M950"/>
  <c r="G951"/>
  <c r="I951"/>
  <c r="K951"/>
  <c r="M951"/>
  <c r="G952"/>
  <c r="I952"/>
  <c r="K952"/>
  <c r="M952"/>
  <c r="G953"/>
  <c r="I953"/>
  <c r="K953"/>
  <c r="M953"/>
  <c r="G954"/>
  <c r="I954"/>
  <c r="K954"/>
  <c r="M954"/>
  <c r="G955"/>
  <c r="I955"/>
  <c r="K955"/>
  <c r="M955"/>
  <c r="G956"/>
  <c r="I956"/>
  <c r="K956"/>
  <c r="M956"/>
  <c r="G957"/>
  <c r="I957"/>
  <c r="K957"/>
  <c r="M957"/>
  <c r="G958"/>
  <c r="I958"/>
  <c r="K958"/>
  <c r="M958"/>
  <c r="G959"/>
  <c r="I959"/>
  <c r="K959"/>
  <c r="M959"/>
  <c r="G960"/>
  <c r="I960"/>
  <c r="K960"/>
  <c r="M960"/>
  <c r="G961"/>
  <c r="I961"/>
  <c r="K961"/>
  <c r="M961"/>
  <c r="G962"/>
  <c r="I962"/>
  <c r="K962"/>
  <c r="M962"/>
  <c r="G963"/>
  <c r="I963"/>
  <c r="K963"/>
  <c r="M963"/>
  <c r="G964"/>
  <c r="I964"/>
  <c r="K964"/>
  <c r="M964"/>
  <c r="G965"/>
  <c r="I965"/>
  <c r="K965"/>
  <c r="M965"/>
  <c r="G966"/>
  <c r="I966"/>
  <c r="K966"/>
  <c r="M966"/>
  <c r="G967"/>
  <c r="I967"/>
  <c r="K967"/>
  <c r="M967"/>
  <c r="G968"/>
  <c r="I968"/>
  <c r="K968"/>
  <c r="M968"/>
  <c r="G969"/>
  <c r="I969"/>
  <c r="K969"/>
  <c r="M969"/>
  <c r="G970"/>
  <c r="I970"/>
  <c r="K970"/>
  <c r="M970"/>
  <c r="G971"/>
  <c r="I971"/>
  <c r="K971"/>
  <c r="M971"/>
  <c r="G972"/>
  <c r="I972"/>
  <c r="K972"/>
  <c r="M972"/>
  <c r="G973"/>
  <c r="I973"/>
  <c r="K973"/>
  <c r="M973"/>
  <c r="G974"/>
  <c r="I974"/>
  <c r="K974"/>
  <c r="M974"/>
  <c r="G975"/>
  <c r="I975"/>
  <c r="K975"/>
  <c r="M975"/>
  <c r="G976"/>
  <c r="I976"/>
  <c r="K976"/>
  <c r="M976"/>
  <c r="G977"/>
  <c r="I977"/>
  <c r="K977"/>
  <c r="M977"/>
  <c r="G978"/>
  <c r="I978"/>
  <c r="K978"/>
  <c r="M978"/>
  <c r="G979"/>
  <c r="I979"/>
  <c r="K979"/>
  <c r="M979"/>
  <c r="G980"/>
  <c r="I980"/>
  <c r="K980"/>
  <c r="M980"/>
  <c r="G981"/>
  <c r="I981"/>
  <c r="K981"/>
  <c r="M981"/>
  <c r="G982"/>
  <c r="I982"/>
  <c r="K982"/>
  <c r="M982"/>
  <c r="G983"/>
  <c r="I983"/>
  <c r="K983"/>
  <c r="M983"/>
  <c r="G984"/>
  <c r="I984"/>
  <c r="K984"/>
  <c r="M984"/>
  <c r="G985"/>
  <c r="I985"/>
  <c r="K985"/>
  <c r="M985"/>
  <c r="G986"/>
  <c r="I986"/>
  <c r="K986"/>
  <c r="M986"/>
  <c r="G987"/>
  <c r="I987"/>
  <c r="K987"/>
  <c r="M987"/>
  <c r="G988"/>
  <c r="I988"/>
  <c r="K988"/>
  <c r="M988"/>
  <c r="G989"/>
  <c r="I989"/>
  <c r="K989"/>
  <c r="M989"/>
  <c r="G990"/>
  <c r="I990"/>
  <c r="K990"/>
  <c r="M990"/>
  <c r="G991"/>
  <c r="I991"/>
  <c r="K991"/>
  <c r="M991"/>
  <c r="G992"/>
  <c r="I992"/>
  <c r="K992"/>
  <c r="M992"/>
  <c r="G993"/>
  <c r="I993"/>
  <c r="K993"/>
  <c r="M993"/>
  <c r="G994"/>
  <c r="I994"/>
  <c r="K994"/>
  <c r="M994"/>
  <c r="G995"/>
  <c r="I995"/>
  <c r="K995"/>
  <c r="M995"/>
  <c r="G996"/>
  <c r="I996"/>
  <c r="K996"/>
  <c r="M996"/>
  <c r="G997"/>
  <c r="I997"/>
  <c r="K997"/>
  <c r="M997"/>
  <c r="G998"/>
  <c r="I998"/>
  <c r="K998"/>
  <c r="M998"/>
  <c r="G999"/>
  <c r="I999"/>
  <c r="K999"/>
  <c r="M999"/>
  <c r="G1000"/>
  <c r="I1000"/>
  <c r="K1000"/>
  <c r="M1000"/>
  <c r="G1001"/>
  <c r="I1001"/>
  <c r="K1001"/>
  <c r="M1001"/>
  <c r="G1002"/>
  <c r="I1002"/>
  <c r="K1002"/>
  <c r="M1002"/>
  <c r="G1003"/>
  <c r="I1003"/>
  <c r="K1003"/>
  <c r="M1003"/>
  <c r="G1004"/>
  <c r="I1004"/>
  <c r="K1004"/>
  <c r="M1004"/>
  <c r="G1005"/>
  <c r="I1005"/>
  <c r="K1005"/>
  <c r="M1005"/>
  <c r="G1006"/>
  <c r="I1006"/>
  <c r="K1006"/>
  <c r="M1006"/>
  <c r="G1007"/>
  <c r="I1007"/>
  <c r="K1007"/>
  <c r="M1007"/>
  <c r="G1008"/>
  <c r="I1008"/>
  <c r="K1008"/>
  <c r="M1008"/>
  <c r="G1009"/>
  <c r="I1009"/>
  <c r="K1009"/>
  <c r="M1009"/>
  <c r="G1010"/>
  <c r="I1010"/>
  <c r="K1010"/>
  <c r="M1010"/>
  <c r="G1011"/>
  <c r="I1011"/>
  <c r="K1011"/>
  <c r="M1011"/>
  <c r="G1012"/>
  <c r="I1012"/>
  <c r="K1012"/>
  <c r="M1012"/>
  <c r="G1013"/>
  <c r="I1013"/>
  <c r="K1013"/>
  <c r="M1013"/>
  <c r="G1014"/>
  <c r="I1014"/>
  <c r="K1014"/>
  <c r="M1014"/>
  <c r="G1015"/>
  <c r="I1015"/>
  <c r="K1015"/>
  <c r="M1015"/>
  <c r="G1016"/>
  <c r="I1016"/>
  <c r="K1016"/>
  <c r="M1016"/>
  <c r="G1017"/>
  <c r="I1017"/>
  <c r="K1017"/>
  <c r="M1017"/>
  <c r="G1018"/>
  <c r="I1018"/>
  <c r="K1018"/>
  <c r="M1018"/>
  <c r="G1019"/>
  <c r="I1019"/>
  <c r="K1019"/>
  <c r="M1019"/>
  <c r="G1020"/>
  <c r="I1020"/>
  <c r="K1020"/>
  <c r="M1020"/>
  <c r="G1021"/>
  <c r="I1021"/>
  <c r="K1021"/>
  <c r="M1021"/>
  <c r="G1022"/>
  <c r="I1022"/>
  <c r="K1022"/>
  <c r="M1022"/>
  <c r="G1023"/>
  <c r="I1023"/>
  <c r="K1023"/>
  <c r="M1023"/>
  <c r="G1024"/>
  <c r="I1024"/>
  <c r="K1024"/>
  <c r="M1024"/>
  <c r="G1025"/>
  <c r="I1025"/>
  <c r="K1025"/>
  <c r="M1025"/>
  <c r="G1026"/>
  <c r="I1026"/>
  <c r="K1026"/>
  <c r="M1026"/>
  <c r="G1027"/>
  <c r="I1027"/>
  <c r="K1027"/>
  <c r="M1027"/>
  <c r="G1028"/>
  <c r="I1028"/>
  <c r="K1028"/>
  <c r="M1028"/>
  <c r="G1029"/>
  <c r="I1029"/>
  <c r="K1029"/>
  <c r="M1029"/>
  <c r="G1030"/>
  <c r="I1030"/>
  <c r="K1030"/>
  <c r="M1030"/>
  <c r="G1031"/>
  <c r="I1031"/>
  <c r="K1031"/>
  <c r="M1031"/>
  <c r="G1032"/>
  <c r="I1032"/>
  <c r="K1032"/>
  <c r="M1032"/>
  <c r="G1033"/>
  <c r="I1033"/>
  <c r="K1033"/>
  <c r="M1033"/>
  <c r="G1034"/>
  <c r="I1034"/>
  <c r="K1034"/>
  <c r="M1034"/>
  <c r="G1035"/>
  <c r="I1035"/>
  <c r="K1035"/>
  <c r="M1035"/>
  <c r="G1036"/>
  <c r="I1036"/>
  <c r="K1036"/>
  <c r="M1036"/>
  <c r="G1037"/>
  <c r="I1037"/>
  <c r="K1037"/>
  <c r="M1037"/>
  <c r="G1038"/>
  <c r="I1038"/>
  <c r="K1038"/>
  <c r="M1038"/>
  <c r="G1039"/>
  <c r="I1039"/>
  <c r="K1039"/>
  <c r="M1039"/>
  <c r="G1040"/>
  <c r="I1040"/>
  <c r="K1040"/>
  <c r="M1040"/>
  <c r="G1041"/>
  <c r="I1041"/>
  <c r="K1041"/>
  <c r="M1041"/>
  <c r="G1042"/>
  <c r="I1042"/>
  <c r="K1042"/>
  <c r="M1042"/>
  <c r="G1043"/>
  <c r="I1043"/>
  <c r="K1043"/>
  <c r="M1043"/>
  <c r="G1044"/>
  <c r="I1044"/>
  <c r="K1044"/>
  <c r="M1044"/>
  <c r="G1045"/>
  <c r="I1045"/>
  <c r="K1045"/>
  <c r="M1045"/>
  <c r="G1046"/>
  <c r="I1046"/>
  <c r="K1046"/>
  <c r="M1046"/>
  <c r="G1047"/>
  <c r="I1047"/>
  <c r="K1047"/>
  <c r="M1047"/>
  <c r="G1048"/>
  <c r="I1048"/>
  <c r="K1048"/>
  <c r="M1048"/>
  <c r="G1049"/>
  <c r="I1049"/>
  <c r="K1049"/>
  <c r="M1049"/>
  <c r="G1050"/>
  <c r="I1050"/>
  <c r="K1050"/>
  <c r="M1050"/>
  <c r="G1051"/>
  <c r="I1051"/>
  <c r="K1051"/>
  <c r="M1051"/>
  <c r="G1052"/>
  <c r="I1052"/>
  <c r="K1052"/>
  <c r="M1052"/>
  <c r="G1053"/>
  <c r="I1053"/>
  <c r="K1053"/>
  <c r="M1053"/>
  <c r="G1054"/>
  <c r="I1054"/>
  <c r="K1054"/>
  <c r="M1054"/>
  <c r="G1055"/>
  <c r="I1055"/>
  <c r="K1055"/>
  <c r="M1055"/>
  <c r="G1056"/>
  <c r="I1056"/>
  <c r="K1056"/>
  <c r="M1056"/>
  <c r="G1057"/>
  <c r="I1057"/>
  <c r="K1057"/>
  <c r="M1057"/>
  <c r="G1058"/>
  <c r="I1058"/>
  <c r="K1058"/>
  <c r="M1058"/>
  <c r="G1059"/>
  <c r="I1059"/>
  <c r="K1059"/>
  <c r="M1059"/>
  <c r="G1060"/>
  <c r="I1060"/>
  <c r="K1060"/>
  <c r="M1060"/>
  <c r="G1061"/>
  <c r="I1061"/>
  <c r="K1061"/>
  <c r="M1061"/>
  <c r="G1062"/>
  <c r="I1062"/>
  <c r="K1062"/>
  <c r="M1062"/>
  <c r="G1063"/>
  <c r="I1063"/>
  <c r="K1063"/>
  <c r="M1063"/>
  <c r="G1064"/>
  <c r="I1064"/>
  <c r="K1064"/>
  <c r="M1064"/>
  <c r="G1065"/>
  <c r="I1065"/>
  <c r="K1065"/>
  <c r="M1065"/>
  <c r="G1066"/>
  <c r="I1066"/>
  <c r="K1066"/>
  <c r="M1066"/>
  <c r="G1067"/>
  <c r="I1067"/>
  <c r="K1067"/>
  <c r="M1067"/>
  <c r="G1068"/>
  <c r="I1068"/>
  <c r="K1068"/>
  <c r="M1068"/>
  <c r="G1069"/>
  <c r="I1069"/>
  <c r="K1069"/>
  <c r="M1069"/>
  <c r="G1070"/>
  <c r="I1070"/>
  <c r="K1070"/>
  <c r="M1070"/>
  <c r="G1071"/>
  <c r="I1071"/>
  <c r="K1071"/>
  <c r="M1071"/>
  <c r="G1072"/>
  <c r="I1072"/>
  <c r="K1072"/>
  <c r="M1072"/>
  <c r="G1073"/>
  <c r="I1073"/>
  <c r="K1073"/>
  <c r="M1073"/>
  <c r="G1074"/>
  <c r="I1074"/>
  <c r="K1074"/>
  <c r="M1074"/>
  <c r="G1075"/>
  <c r="I1075"/>
  <c r="K1075"/>
  <c r="M1075"/>
  <c r="G1076"/>
  <c r="I1076"/>
  <c r="K1076"/>
  <c r="M1076"/>
  <c r="G1077"/>
  <c r="I1077"/>
  <c r="K1077"/>
  <c r="M1077"/>
  <c r="G1078"/>
  <c r="I1078"/>
  <c r="K1078"/>
  <c r="M1078"/>
  <c r="G1079"/>
  <c r="I1079"/>
  <c r="K1079"/>
  <c r="M1079"/>
  <c r="G1080"/>
  <c r="I1080"/>
  <c r="K1080"/>
  <c r="M1080"/>
  <c r="G1081"/>
  <c r="I1081"/>
  <c r="K1081"/>
  <c r="M1081"/>
  <c r="G1082"/>
  <c r="I1082"/>
  <c r="K1082"/>
  <c r="M1082"/>
  <c r="G1083"/>
  <c r="I1083"/>
  <c r="K1083"/>
  <c r="M1083"/>
  <c r="G1084"/>
  <c r="I1084"/>
  <c r="K1084"/>
  <c r="M1084"/>
  <c r="G1085"/>
  <c r="I1085"/>
  <c r="K1085"/>
  <c r="M1085"/>
  <c r="G1086"/>
  <c r="I1086"/>
  <c r="K1086"/>
  <c r="M1086"/>
  <c r="G1087"/>
  <c r="I1087"/>
  <c r="K1087"/>
  <c r="M1087"/>
  <c r="G1088"/>
  <c r="I1088"/>
  <c r="K1088"/>
  <c r="M1088"/>
  <c r="G1089"/>
  <c r="I1089"/>
  <c r="K1089"/>
  <c r="M1089"/>
  <c r="G1090"/>
  <c r="I1090"/>
  <c r="K1090"/>
  <c r="M1090"/>
  <c r="G1091"/>
  <c r="I1091"/>
  <c r="K1091"/>
  <c r="M1091"/>
  <c r="G1092"/>
  <c r="I1092"/>
  <c r="K1092"/>
  <c r="M1092"/>
  <c r="G1093"/>
  <c r="I1093"/>
  <c r="K1093"/>
  <c r="M1093"/>
  <c r="G1094"/>
  <c r="I1094"/>
  <c r="K1094"/>
  <c r="M1094"/>
  <c r="G1095"/>
  <c r="I1095"/>
  <c r="K1095"/>
  <c r="M1095"/>
  <c r="G1096"/>
  <c r="I1096"/>
  <c r="K1096"/>
  <c r="M1096"/>
  <c r="G1097"/>
  <c r="I1097"/>
  <c r="K1097"/>
  <c r="M1097"/>
  <c r="G1098"/>
  <c r="I1098"/>
  <c r="K1098"/>
  <c r="M1098"/>
  <c r="G1099"/>
  <c r="I1099"/>
  <c r="K1099"/>
  <c r="M1099"/>
  <c r="G1100"/>
  <c r="I1100"/>
  <c r="K1100"/>
  <c r="M1100"/>
  <c r="G1101"/>
  <c r="I1101"/>
  <c r="K1101"/>
  <c r="M1101"/>
  <c r="G1102"/>
  <c r="I1102"/>
  <c r="K1102"/>
  <c r="M1102"/>
  <c r="G1103"/>
  <c r="I1103"/>
  <c r="K1103"/>
  <c r="M1103"/>
  <c r="G1104"/>
  <c r="I1104"/>
  <c r="K1104"/>
  <c r="M1104"/>
  <c r="G1105"/>
  <c r="I1105"/>
  <c r="K1105"/>
  <c r="M1105"/>
  <c r="G1106"/>
  <c r="I1106"/>
  <c r="K1106"/>
  <c r="M1106"/>
  <c r="G1107"/>
  <c r="I1107"/>
  <c r="K1107"/>
  <c r="M1107"/>
  <c r="G1108"/>
  <c r="I1108"/>
  <c r="K1108"/>
  <c r="M1108"/>
  <c r="G1109"/>
  <c r="I1109"/>
  <c r="K1109"/>
  <c r="M1109"/>
  <c r="G1110"/>
  <c r="I1110"/>
  <c r="K1110"/>
  <c r="M1110"/>
  <c r="G1111"/>
  <c r="I1111"/>
  <c r="K1111"/>
  <c r="M1111"/>
  <c r="G1112"/>
  <c r="I1112"/>
  <c r="K1112"/>
  <c r="M1112"/>
  <c r="G1113"/>
  <c r="I1113"/>
  <c r="K1113"/>
  <c r="M1113"/>
  <c r="G1114"/>
  <c r="I1114"/>
  <c r="K1114"/>
  <c r="M1114"/>
  <c r="G1115"/>
  <c r="I1115"/>
  <c r="K1115"/>
  <c r="M1115"/>
  <c r="G1116"/>
  <c r="I1116"/>
  <c r="K1116"/>
  <c r="M1116"/>
  <c r="G1117"/>
  <c r="I1117"/>
  <c r="K1117"/>
  <c r="M1117"/>
  <c r="G1118"/>
  <c r="I1118"/>
  <c r="K1118"/>
  <c r="M1118"/>
  <c r="G1119"/>
  <c r="I1119"/>
  <c r="K1119"/>
  <c r="M1119"/>
  <c r="G1120"/>
  <c r="I1120"/>
  <c r="K1120"/>
  <c r="M1120"/>
  <c r="G1121"/>
  <c r="I1121"/>
  <c r="K1121"/>
  <c r="M1121"/>
  <c r="G1122"/>
  <c r="I1122"/>
  <c r="K1122"/>
  <c r="M1122"/>
  <c r="G1123"/>
  <c r="I1123"/>
  <c r="K1123"/>
  <c r="M1123"/>
  <c r="G1124"/>
  <c r="I1124"/>
  <c r="K1124"/>
  <c r="M1124"/>
  <c r="G1125"/>
  <c r="I1125"/>
  <c r="K1125"/>
  <c r="M1125"/>
  <c r="G1126"/>
  <c r="I1126"/>
  <c r="K1126"/>
  <c r="M1126"/>
  <c r="G1127"/>
  <c r="I1127"/>
  <c r="K1127"/>
  <c r="M1127"/>
  <c r="G1128"/>
  <c r="I1128"/>
  <c r="K1128"/>
  <c r="M1128"/>
  <c r="G1129"/>
  <c r="I1129"/>
  <c r="K1129"/>
  <c r="M1129"/>
  <c r="G1130"/>
  <c r="I1130"/>
  <c r="K1130"/>
  <c r="M1130"/>
  <c r="G1131"/>
  <c r="I1131"/>
  <c r="K1131"/>
  <c r="M1131"/>
  <c r="G1132"/>
  <c r="I1132"/>
  <c r="K1132"/>
  <c r="M1132"/>
  <c r="G1133"/>
  <c r="I1133"/>
  <c r="K1133"/>
  <c r="M1133"/>
  <c r="G1134"/>
  <c r="I1134"/>
  <c r="K1134"/>
  <c r="M1134"/>
  <c r="G1135"/>
  <c r="I1135"/>
  <c r="K1135"/>
  <c r="M1135"/>
  <c r="G1136"/>
  <c r="I1136"/>
  <c r="K1136"/>
  <c r="M1136"/>
  <c r="G1137"/>
  <c r="I1137"/>
  <c r="K1137"/>
  <c r="M1137"/>
  <c r="G1138"/>
  <c r="I1138"/>
  <c r="K1138"/>
  <c r="M1138"/>
  <c r="G1139"/>
  <c r="I1139"/>
  <c r="K1139"/>
  <c r="M1139"/>
  <c r="G1140"/>
  <c r="I1140"/>
  <c r="K1140"/>
  <c r="M1140"/>
  <c r="G1141"/>
  <c r="I1141"/>
  <c r="K1141"/>
  <c r="M1141"/>
  <c r="G1142"/>
  <c r="I1142"/>
  <c r="K1142"/>
  <c r="M1142"/>
  <c r="G1143"/>
  <c r="I1143"/>
  <c r="K1143"/>
  <c r="M1143"/>
  <c r="G1144"/>
  <c r="I1144"/>
  <c r="K1144"/>
  <c r="M1144"/>
  <c r="G1145"/>
  <c r="I1145"/>
  <c r="K1145"/>
  <c r="M1145"/>
  <c r="G1146"/>
  <c r="I1146"/>
  <c r="K1146"/>
  <c r="M1146"/>
  <c r="G1147"/>
  <c r="I1147"/>
  <c r="K1147"/>
  <c r="M1147"/>
  <c r="G1148"/>
  <c r="I1148"/>
  <c r="K1148"/>
  <c r="M1148"/>
  <c r="G1149"/>
  <c r="I1149"/>
  <c r="K1149"/>
  <c r="M1149"/>
  <c r="G1150"/>
  <c r="I1150"/>
  <c r="K1150"/>
  <c r="M1150"/>
  <c r="G1151"/>
  <c r="I1151"/>
  <c r="K1151"/>
  <c r="M1151"/>
  <c r="G1152"/>
  <c r="I1152"/>
  <c r="K1152"/>
  <c r="M1152"/>
  <c r="G1153"/>
  <c r="I1153"/>
  <c r="K1153"/>
  <c r="M1153"/>
  <c r="G1154"/>
  <c r="I1154"/>
  <c r="K1154"/>
  <c r="M1154"/>
  <c r="G1155"/>
  <c r="I1155"/>
  <c r="K1155"/>
  <c r="M1155"/>
  <c r="G1156"/>
  <c r="I1156"/>
  <c r="K1156"/>
  <c r="M1156"/>
  <c r="G1157"/>
  <c r="I1157"/>
  <c r="K1157"/>
  <c r="M1157"/>
  <c r="G1158"/>
  <c r="I1158"/>
  <c r="K1158"/>
  <c r="M1158"/>
  <c r="G1159"/>
  <c r="I1159"/>
  <c r="K1159"/>
  <c r="M1159"/>
  <c r="G1160"/>
  <c r="I1160"/>
  <c r="K1160"/>
  <c r="M1160"/>
  <c r="G1161"/>
  <c r="I1161"/>
  <c r="K1161"/>
  <c r="M1161"/>
  <c r="G1162"/>
  <c r="I1162"/>
  <c r="K1162"/>
  <c r="M1162"/>
  <c r="G1163"/>
  <c r="I1163"/>
  <c r="K1163"/>
  <c r="M1163"/>
  <c r="G1164"/>
  <c r="I1164"/>
  <c r="K1164"/>
  <c r="M1164"/>
  <c r="G1165"/>
  <c r="I1165"/>
  <c r="K1165"/>
  <c r="M1165"/>
  <c r="G1166"/>
  <c r="I1166"/>
  <c r="K1166"/>
  <c r="M1166"/>
  <c r="G1167"/>
  <c r="I1167"/>
  <c r="K1167"/>
  <c r="M1167"/>
  <c r="G1168"/>
  <c r="I1168"/>
  <c r="K1168"/>
  <c r="M1168"/>
  <c r="G1169"/>
  <c r="I1169"/>
  <c r="K1169"/>
  <c r="M1169"/>
  <c r="G1170"/>
  <c r="I1170"/>
  <c r="K1170"/>
  <c r="M1170"/>
  <c r="G1171"/>
  <c r="I1171"/>
  <c r="K1171"/>
  <c r="M1171"/>
  <c r="G1172"/>
  <c r="I1172"/>
  <c r="K1172"/>
  <c r="M1172"/>
  <c r="G1173"/>
  <c r="I1173"/>
  <c r="K1173"/>
  <c r="M1173"/>
  <c r="G1174"/>
  <c r="I1174"/>
  <c r="K1174"/>
  <c r="M1174"/>
  <c r="G1175"/>
  <c r="I1175"/>
  <c r="K1175"/>
  <c r="M1175"/>
  <c r="G1176"/>
  <c r="I1176"/>
  <c r="K1176"/>
  <c r="M1176"/>
  <c r="G1177"/>
  <c r="I1177"/>
  <c r="K1177"/>
  <c r="M1177"/>
  <c r="G1178"/>
  <c r="I1178"/>
  <c r="K1178"/>
  <c r="M1178"/>
  <c r="G1179"/>
  <c r="I1179"/>
  <c r="K1179"/>
  <c r="M1179"/>
  <c r="G1180"/>
  <c r="I1180"/>
  <c r="K1180"/>
  <c r="M1180"/>
  <c r="G1181"/>
  <c r="I1181"/>
  <c r="K1181"/>
  <c r="M1181"/>
  <c r="G1182"/>
  <c r="I1182"/>
  <c r="K1182"/>
  <c r="M1182"/>
  <c r="G1183"/>
  <c r="I1183"/>
  <c r="K1183"/>
  <c r="M1183"/>
  <c r="G1184"/>
  <c r="I1184"/>
  <c r="K1184"/>
  <c r="M1184"/>
  <c r="G1185"/>
  <c r="I1185"/>
  <c r="K1185"/>
  <c r="M1185"/>
  <c r="G1186"/>
  <c r="I1186"/>
  <c r="K1186"/>
  <c r="M1186"/>
  <c r="G1187"/>
  <c r="I1187"/>
  <c r="K1187"/>
  <c r="M1187"/>
  <c r="G1188"/>
  <c r="I1188"/>
  <c r="K1188"/>
  <c r="M1188"/>
  <c r="G1189"/>
  <c r="I1189"/>
  <c r="K1189"/>
  <c r="M1189"/>
  <c r="G1190"/>
  <c r="I1190"/>
  <c r="K1190"/>
  <c r="M1190"/>
  <c r="G1191"/>
  <c r="I1191"/>
  <c r="K1191"/>
  <c r="M1191"/>
  <c r="G1192"/>
  <c r="I1192"/>
  <c r="K1192"/>
  <c r="M1192"/>
  <c r="G1193"/>
  <c r="I1193"/>
  <c r="K1193"/>
  <c r="M1193"/>
  <c r="G1194"/>
  <c r="I1194"/>
  <c r="K1194"/>
  <c r="M1194"/>
  <c r="G1195"/>
  <c r="I1195"/>
  <c r="K1195"/>
  <c r="M1195"/>
  <c r="G1196"/>
  <c r="I1196"/>
  <c r="K1196"/>
  <c r="M1196"/>
  <c r="G1197"/>
  <c r="I1197"/>
  <c r="K1197"/>
  <c r="M1197"/>
  <c r="G1198"/>
  <c r="I1198"/>
  <c r="K1198"/>
  <c r="M1198"/>
  <c r="G1199"/>
  <c r="I1199"/>
  <c r="K1199"/>
  <c r="M1199"/>
  <c r="G1200"/>
  <c r="I1200"/>
  <c r="K1200"/>
  <c r="M1200"/>
  <c r="G1201"/>
  <c r="I1201"/>
  <c r="K1201"/>
  <c r="M1201"/>
  <c r="G1202"/>
  <c r="I1202"/>
  <c r="K1202"/>
  <c r="M1202"/>
  <c r="G1203"/>
  <c r="I1203"/>
  <c r="K1203"/>
  <c r="M1203"/>
  <c r="G1204"/>
  <c r="I1204"/>
  <c r="K1204"/>
  <c r="M1204"/>
  <c r="G1205"/>
  <c r="I1205"/>
  <c r="K1205"/>
  <c r="M1205"/>
  <c r="G1206"/>
  <c r="I1206"/>
  <c r="K1206"/>
  <c r="M1206"/>
  <c r="G1207"/>
  <c r="I1207"/>
  <c r="K1207"/>
  <c r="M1207"/>
  <c r="G1208"/>
  <c r="I1208"/>
  <c r="K1208"/>
  <c r="M1208"/>
  <c r="G1209"/>
  <c r="I1209"/>
  <c r="K1209"/>
  <c r="M1209"/>
  <c r="G1210"/>
  <c r="I1210"/>
  <c r="K1210"/>
  <c r="M1210"/>
  <c r="G1211"/>
  <c r="I1211"/>
  <c r="K1211"/>
  <c r="M1211"/>
  <c r="G1212"/>
  <c r="I1212"/>
  <c r="K1212"/>
  <c r="M1212"/>
  <c r="G1213"/>
  <c r="I1213"/>
  <c r="K1213"/>
  <c r="M1213"/>
  <c r="G1214"/>
  <c r="I1214"/>
  <c r="K1214"/>
  <c r="M1214"/>
  <c r="G1215"/>
  <c r="I1215"/>
  <c r="K1215"/>
  <c r="M1215"/>
  <c r="G1216"/>
  <c r="I1216"/>
  <c r="K1216"/>
  <c r="M1216"/>
  <c r="G1217"/>
  <c r="I1217"/>
  <c r="K1217"/>
  <c r="M1217"/>
  <c r="G1218"/>
  <c r="I1218"/>
  <c r="K1218"/>
  <c r="M1218"/>
  <c r="G1219"/>
  <c r="I1219"/>
  <c r="K1219"/>
  <c r="M1219"/>
  <c r="G1220"/>
  <c r="I1220"/>
  <c r="K1220"/>
  <c r="M1220"/>
  <c r="G1221"/>
  <c r="I1221"/>
  <c r="K1221"/>
  <c r="M1221"/>
  <c r="M133"/>
  <c r="M82"/>
  <c r="K133"/>
  <c r="K82"/>
  <c r="I82"/>
  <c r="G82"/>
  <c r="I133"/>
  <c r="G133"/>
  <c r="D5" i="2" l="1"/>
  <c r="C52"/>
  <c r="C58" s="1"/>
  <c r="G40" i="1"/>
  <c r="G7"/>
  <c r="G43"/>
  <c r="G44"/>
  <c r="G8"/>
  <c r="G9"/>
  <c r="G55"/>
  <c r="G10"/>
  <c r="G11"/>
  <c r="G47"/>
  <c r="G57"/>
  <c r="G58"/>
  <c r="G12"/>
  <c r="G59"/>
  <c r="G37"/>
  <c r="G60"/>
  <c r="G13"/>
  <c r="G50"/>
  <c r="G61"/>
  <c r="G89"/>
  <c r="G162"/>
  <c r="G118"/>
  <c r="G68"/>
  <c r="G164"/>
  <c r="G69"/>
  <c r="G165"/>
  <c r="G155"/>
  <c r="G156"/>
  <c r="G72"/>
  <c r="G248"/>
  <c r="G241"/>
  <c r="G242"/>
  <c r="G243"/>
  <c r="G244"/>
  <c r="G260"/>
  <c r="G245"/>
  <c r="G261"/>
  <c r="G283"/>
  <c r="G303"/>
  <c r="I40"/>
  <c r="I7"/>
  <c r="I43"/>
  <c r="I44"/>
  <c r="I8"/>
  <c r="I9"/>
  <c r="I55"/>
  <c r="I10"/>
  <c r="I11"/>
  <c r="I47"/>
  <c r="I57"/>
  <c r="I58"/>
  <c r="I12"/>
  <c r="I59"/>
  <c r="I37"/>
  <c r="I60"/>
  <c r="I13"/>
  <c r="I50"/>
  <c r="I61"/>
  <c r="I89"/>
  <c r="I162"/>
  <c r="I118"/>
  <c r="I68"/>
  <c r="I164"/>
  <c r="I69"/>
  <c r="I165"/>
  <c r="I155"/>
  <c r="I156"/>
  <c r="I72"/>
  <c r="I248"/>
  <c r="I241"/>
  <c r="I242"/>
  <c r="I243"/>
  <c r="I244"/>
  <c r="I260"/>
  <c r="I245"/>
  <c r="I261"/>
  <c r="I283"/>
  <c r="I303"/>
  <c r="M38"/>
  <c r="M15"/>
  <c r="M4"/>
  <c r="M41"/>
  <c r="M16"/>
  <c r="M2"/>
  <c r="M17"/>
  <c r="M5"/>
  <c r="M6"/>
  <c r="M42"/>
  <c r="M45"/>
  <c r="M46"/>
  <c r="M52"/>
  <c r="M39"/>
  <c r="M53"/>
  <c r="M54"/>
  <c r="M56"/>
  <c r="M34"/>
  <c r="M48"/>
  <c r="M49"/>
  <c r="M35"/>
  <c r="M18"/>
  <c r="M3"/>
  <c r="M51"/>
  <c r="M30"/>
  <c r="M32"/>
  <c r="M28"/>
  <c r="M19"/>
  <c r="M36"/>
  <c r="M24"/>
  <c r="M25"/>
  <c r="M26"/>
  <c r="M14"/>
  <c r="M20"/>
  <c r="M27"/>
  <c r="M22"/>
  <c r="M23"/>
  <c r="M31"/>
  <c r="M29"/>
  <c r="M33"/>
  <c r="M21"/>
  <c r="M62"/>
  <c r="M63"/>
  <c r="M64"/>
  <c r="M161"/>
  <c r="M117"/>
  <c r="M145"/>
  <c r="M152"/>
  <c r="M163"/>
  <c r="M125"/>
  <c r="M65"/>
  <c r="M66"/>
  <c r="M154"/>
  <c r="M126"/>
  <c r="M85"/>
  <c r="M105"/>
  <c r="M127"/>
  <c r="M148"/>
  <c r="M70"/>
  <c r="M160"/>
  <c r="M128"/>
  <c r="M149"/>
  <c r="M141"/>
  <c r="M120"/>
  <c r="M166"/>
  <c r="M139"/>
  <c r="M71"/>
  <c r="M167"/>
  <c r="M129"/>
  <c r="M142"/>
  <c r="M130"/>
  <c r="M131"/>
  <c r="M146"/>
  <c r="M132"/>
  <c r="M157"/>
  <c r="M143"/>
  <c r="M151"/>
  <c r="M256"/>
  <c r="M268"/>
  <c r="M249"/>
  <c r="M269"/>
  <c r="M250"/>
  <c r="M276"/>
  <c r="M247"/>
  <c r="M277"/>
  <c r="M270"/>
  <c r="M272"/>
  <c r="M293"/>
  <c r="M290"/>
  <c r="M297"/>
  <c r="M291"/>
  <c r="M289"/>
  <c r="M302"/>
  <c r="M298"/>
  <c r="M301"/>
  <c r="M309"/>
  <c r="M307"/>
  <c r="M313"/>
  <c r="M317"/>
  <c r="M314"/>
  <c r="M316"/>
  <c r="M322"/>
  <c r="M321"/>
  <c r="M325"/>
  <c r="M329"/>
  <c r="M326"/>
  <c r="M328"/>
  <c r="M331"/>
  <c r="M330"/>
  <c r="M334"/>
  <c r="M338"/>
  <c r="M335"/>
  <c r="M337"/>
  <c r="M339"/>
  <c r="M342"/>
  <c r="M346"/>
  <c r="M343"/>
  <c r="M345"/>
  <c r="M347"/>
  <c r="M349"/>
  <c r="M353"/>
  <c r="M350"/>
  <c r="M352"/>
  <c r="M354"/>
  <c r="M356"/>
  <c r="M358"/>
  <c r="M357"/>
  <c r="M159"/>
  <c r="M158"/>
  <c r="M359"/>
  <c r="M361"/>
  <c r="M362"/>
  <c r="M364"/>
  <c r="M365"/>
  <c r="M366"/>
  <c r="M367"/>
  <c r="M368"/>
  <c r="M40"/>
  <c r="M7"/>
  <c r="M43"/>
  <c r="M44"/>
  <c r="M8"/>
  <c r="M9"/>
  <c r="M55"/>
  <c r="M10"/>
  <c r="M11"/>
  <c r="M47"/>
  <c r="M57"/>
  <c r="M58"/>
  <c r="M12"/>
  <c r="M59"/>
  <c r="M37"/>
  <c r="M60"/>
  <c r="M13"/>
  <c r="M50"/>
  <c r="M61"/>
  <c r="M89"/>
  <c r="M162"/>
  <c r="M118"/>
  <c r="M68"/>
  <c r="M164"/>
  <c r="M69"/>
  <c r="M165"/>
  <c r="M155"/>
  <c r="M156"/>
  <c r="M72"/>
  <c r="M248"/>
  <c r="M241"/>
  <c r="M242"/>
  <c r="M243"/>
  <c r="M244"/>
  <c r="M260"/>
  <c r="M245"/>
  <c r="M261"/>
  <c r="M283"/>
  <c r="M303"/>
  <c r="K40"/>
  <c r="K7"/>
  <c r="K43"/>
  <c r="K44"/>
  <c r="K8"/>
  <c r="K9"/>
  <c r="K55"/>
  <c r="K10"/>
  <c r="K11"/>
  <c r="K47"/>
  <c r="K57"/>
  <c r="K58"/>
  <c r="K12"/>
  <c r="K59"/>
  <c r="K37"/>
  <c r="K60"/>
  <c r="K13"/>
  <c r="K50"/>
  <c r="K61"/>
  <c r="K89"/>
  <c r="K162"/>
  <c r="K118"/>
  <c r="K68"/>
  <c r="K164"/>
  <c r="K69"/>
  <c r="K165"/>
  <c r="K155"/>
  <c r="K156"/>
  <c r="K72"/>
  <c r="K248"/>
  <c r="K241"/>
  <c r="K242"/>
  <c r="K243"/>
  <c r="K244"/>
  <c r="K260"/>
  <c r="K245"/>
  <c r="K261"/>
  <c r="K283"/>
  <c r="K303"/>
  <c r="I38"/>
  <c r="I15"/>
  <c r="I4"/>
  <c r="I41"/>
  <c r="I16"/>
  <c r="I2"/>
  <c r="I17"/>
  <c r="I5"/>
  <c r="I6"/>
  <c r="I42"/>
  <c r="I45"/>
  <c r="I46"/>
  <c r="I52"/>
  <c r="I39"/>
  <c r="I53"/>
  <c r="I54"/>
  <c r="I56"/>
  <c r="I34"/>
  <c r="I48"/>
  <c r="I49"/>
  <c r="I35"/>
  <c r="I18"/>
  <c r="I3"/>
  <c r="I51"/>
  <c r="I30"/>
  <c r="I32"/>
  <c r="I28"/>
  <c r="I19"/>
  <c r="I36"/>
  <c r="I24"/>
  <c r="I25"/>
  <c r="I26"/>
  <c r="I14"/>
  <c r="I20"/>
  <c r="I27"/>
  <c r="I22"/>
  <c r="I23"/>
  <c r="I31"/>
  <c r="I29"/>
  <c r="I33"/>
  <c r="I21"/>
  <c r="I62"/>
  <c r="I63"/>
  <c r="I64"/>
  <c r="I161"/>
  <c r="I117"/>
  <c r="I145"/>
  <c r="I152"/>
  <c r="I163"/>
  <c r="I125"/>
  <c r="I65"/>
  <c r="I66"/>
  <c r="I154"/>
  <c r="I126"/>
  <c r="I85"/>
  <c r="I105"/>
  <c r="I127"/>
  <c r="I148"/>
  <c r="I70"/>
  <c r="I160"/>
  <c r="I128"/>
  <c r="I149"/>
  <c r="I141"/>
  <c r="I120"/>
  <c r="I166"/>
  <c r="I139"/>
  <c r="I71"/>
  <c r="I167"/>
  <c r="I129"/>
  <c r="I142"/>
  <c r="I130"/>
  <c r="I131"/>
  <c r="I146"/>
  <c r="I132"/>
  <c r="I157"/>
  <c r="I143"/>
  <c r="I151"/>
  <c r="I268"/>
  <c r="I249"/>
  <c r="I269"/>
  <c r="I250"/>
  <c r="I276"/>
  <c r="I247"/>
  <c r="I277"/>
  <c r="I270"/>
  <c r="I272"/>
  <c r="I293"/>
  <c r="I290"/>
  <c r="I297"/>
  <c r="I291"/>
  <c r="I289"/>
  <c r="I302"/>
  <c r="I298"/>
  <c r="I301"/>
  <c r="I309"/>
  <c r="I307"/>
  <c r="I313"/>
  <c r="I317"/>
  <c r="I314"/>
  <c r="I316"/>
  <c r="I322"/>
  <c r="I321"/>
  <c r="I325"/>
  <c r="I329"/>
  <c r="I326"/>
  <c r="I328"/>
  <c r="I331"/>
  <c r="I330"/>
  <c r="I334"/>
  <c r="I338"/>
  <c r="I335"/>
  <c r="I337"/>
  <c r="I339"/>
  <c r="I342"/>
  <c r="I346"/>
  <c r="I343"/>
  <c r="I345"/>
  <c r="I347"/>
  <c r="I349"/>
  <c r="I353"/>
  <c r="I350"/>
  <c r="I352"/>
  <c r="I354"/>
  <c r="I356"/>
  <c r="I358"/>
  <c r="I357"/>
  <c r="I159"/>
  <c r="I158"/>
  <c r="I359"/>
  <c r="I361"/>
  <c r="I362"/>
  <c r="I364"/>
  <c r="I365"/>
  <c r="I366"/>
  <c r="I367"/>
  <c r="I368"/>
  <c r="G38"/>
  <c r="G15"/>
  <c r="G4"/>
  <c r="G41"/>
  <c r="G16"/>
  <c r="G2"/>
  <c r="G17"/>
  <c r="G5"/>
  <c r="G6"/>
  <c r="G42"/>
  <c r="G45"/>
  <c r="G46"/>
  <c r="G52"/>
  <c r="G39"/>
  <c r="G53"/>
  <c r="G54"/>
  <c r="G56"/>
  <c r="G34"/>
  <c r="G48"/>
  <c r="G49"/>
  <c r="G35"/>
  <c r="G18"/>
  <c r="G3"/>
  <c r="G51"/>
  <c r="G30"/>
  <c r="G32"/>
  <c r="G28"/>
  <c r="G19"/>
  <c r="G36"/>
  <c r="G24"/>
  <c r="G25"/>
  <c r="G26"/>
  <c r="G14"/>
  <c r="G20"/>
  <c r="G27"/>
  <c r="G22"/>
  <c r="G23"/>
  <c r="G31"/>
  <c r="G29"/>
  <c r="G33"/>
  <c r="G21"/>
  <c r="G62"/>
  <c r="G63"/>
  <c r="G64"/>
  <c r="G161"/>
  <c r="G117"/>
  <c r="G145"/>
  <c r="G152"/>
  <c r="G163"/>
  <c r="G125"/>
  <c r="G65"/>
  <c r="G66"/>
  <c r="G154"/>
  <c r="G126"/>
  <c r="G85"/>
  <c r="G105"/>
  <c r="G127"/>
  <c r="G148"/>
  <c r="G70"/>
  <c r="G160"/>
  <c r="G128"/>
  <c r="G149"/>
  <c r="G141"/>
  <c r="G120"/>
  <c r="G166"/>
  <c r="G139"/>
  <c r="G71"/>
  <c r="G167"/>
  <c r="G129"/>
  <c r="G142"/>
  <c r="G130"/>
  <c r="G131"/>
  <c r="G146"/>
  <c r="G132"/>
  <c r="G157"/>
  <c r="G143"/>
  <c r="G151"/>
  <c r="G256"/>
  <c r="G268"/>
  <c r="G249"/>
  <c r="G269"/>
  <c r="G250"/>
  <c r="G276"/>
  <c r="G247"/>
  <c r="G277"/>
  <c r="G270"/>
  <c r="G272"/>
  <c r="G293"/>
  <c r="G290"/>
  <c r="G297"/>
  <c r="G291"/>
  <c r="G289"/>
  <c r="G302"/>
  <c r="G298"/>
  <c r="G301"/>
  <c r="G309"/>
  <c r="G307"/>
  <c r="G313"/>
  <c r="G317"/>
  <c r="G314"/>
  <c r="G316"/>
  <c r="G322"/>
  <c r="G321"/>
  <c r="G325"/>
  <c r="G329"/>
  <c r="G326"/>
  <c r="G328"/>
  <c r="G331"/>
  <c r="G330"/>
  <c r="G334"/>
  <c r="G338"/>
  <c r="G335"/>
  <c r="G337"/>
  <c r="G339"/>
  <c r="G342"/>
  <c r="G346"/>
  <c r="G343"/>
  <c r="G345"/>
  <c r="G347"/>
  <c r="G349"/>
  <c r="G353"/>
  <c r="G350"/>
  <c r="G352"/>
  <c r="G354"/>
  <c r="G356"/>
  <c r="G358"/>
  <c r="G357"/>
  <c r="G159"/>
  <c r="G158"/>
  <c r="G359"/>
  <c r="G361"/>
  <c r="G362"/>
  <c r="G364"/>
  <c r="G365"/>
  <c r="G366"/>
  <c r="G367"/>
  <c r="G368"/>
  <c r="K38"/>
  <c r="K15"/>
  <c r="K4"/>
  <c r="K41"/>
  <c r="K16"/>
  <c r="K2"/>
  <c r="K17"/>
  <c r="K5"/>
  <c r="K6"/>
  <c r="K42"/>
  <c r="K45"/>
  <c r="K46"/>
  <c r="K52"/>
  <c r="K39"/>
  <c r="K53"/>
  <c r="K54"/>
  <c r="K56"/>
  <c r="K34"/>
  <c r="K48"/>
  <c r="K49"/>
  <c r="K35"/>
  <c r="K18"/>
  <c r="K3"/>
  <c r="K51"/>
  <c r="K30"/>
  <c r="K32"/>
  <c r="K28"/>
  <c r="K19"/>
  <c r="K36"/>
  <c r="K24"/>
  <c r="K25"/>
  <c r="K26"/>
  <c r="K14"/>
  <c r="K20"/>
  <c r="K27"/>
  <c r="K22"/>
  <c r="K23"/>
  <c r="K31"/>
  <c r="K29"/>
  <c r="K33"/>
  <c r="K21"/>
  <c r="K62"/>
  <c r="K63"/>
  <c r="K64"/>
  <c r="K161"/>
  <c r="K117"/>
  <c r="K145"/>
  <c r="K152"/>
  <c r="K163"/>
  <c r="K125"/>
  <c r="K65"/>
  <c r="K66"/>
  <c r="K154"/>
  <c r="K126"/>
  <c r="K85"/>
  <c r="K105"/>
  <c r="K127"/>
  <c r="K148"/>
  <c r="K70"/>
  <c r="K160"/>
  <c r="K128"/>
  <c r="K149"/>
  <c r="K141"/>
  <c r="K120"/>
  <c r="K166"/>
  <c r="K139"/>
  <c r="K71"/>
  <c r="K167"/>
  <c r="K129"/>
  <c r="K142"/>
  <c r="K130"/>
  <c r="K131"/>
  <c r="K146"/>
  <c r="K132"/>
  <c r="K157"/>
  <c r="K143"/>
  <c r="K151"/>
  <c r="K256"/>
  <c r="K268"/>
  <c r="K249"/>
  <c r="K269"/>
  <c r="K250"/>
  <c r="K276"/>
  <c r="K247"/>
  <c r="K277"/>
  <c r="K270"/>
  <c r="K272"/>
  <c r="K293"/>
  <c r="K290"/>
  <c r="K297"/>
  <c r="K291"/>
  <c r="K289"/>
  <c r="K302"/>
  <c r="K298"/>
  <c r="K301"/>
  <c r="K309"/>
  <c r="K307"/>
  <c r="K313"/>
  <c r="K317"/>
  <c r="K314"/>
  <c r="K316"/>
  <c r="K322"/>
  <c r="K321"/>
  <c r="K325"/>
  <c r="K329"/>
  <c r="K326"/>
  <c r="K328"/>
  <c r="K331"/>
  <c r="K330"/>
  <c r="K334"/>
  <c r="K338"/>
  <c r="K335"/>
  <c r="K337"/>
  <c r="K339"/>
  <c r="K342"/>
  <c r="K346"/>
  <c r="K343"/>
  <c r="K345"/>
  <c r="K347"/>
  <c r="K349"/>
  <c r="K353"/>
  <c r="K350"/>
  <c r="K352"/>
  <c r="K354"/>
  <c r="K356"/>
  <c r="K358"/>
  <c r="K357"/>
  <c r="K159"/>
  <c r="K158"/>
  <c r="K359"/>
  <c r="K361"/>
  <c r="K362"/>
  <c r="K364"/>
  <c r="K365"/>
  <c r="K366"/>
  <c r="K367"/>
  <c r="K368"/>
  <c r="M90"/>
  <c r="M91"/>
  <c r="M92"/>
  <c r="M74"/>
  <c r="M93"/>
  <c r="M94"/>
  <c r="M110"/>
  <c r="M119"/>
  <c r="M109"/>
  <c r="M95"/>
  <c r="M75"/>
  <c r="M76"/>
  <c r="M96"/>
  <c r="M77"/>
  <c r="M97"/>
  <c r="M78"/>
  <c r="M98"/>
  <c r="M79"/>
  <c r="M99"/>
  <c r="M121"/>
  <c r="M122"/>
  <c r="M123"/>
  <c r="M80"/>
  <c r="M100"/>
  <c r="M81"/>
  <c r="M101"/>
  <c r="K90"/>
  <c r="K91"/>
  <c r="K92"/>
  <c r="K74"/>
  <c r="K93"/>
  <c r="K94"/>
  <c r="K110"/>
  <c r="K119"/>
  <c r="K109"/>
  <c r="K95"/>
  <c r="K75"/>
  <c r="K76"/>
  <c r="K96"/>
  <c r="K77"/>
  <c r="K97"/>
  <c r="K78"/>
  <c r="K98"/>
  <c r="K79"/>
  <c r="K99"/>
  <c r="K121"/>
  <c r="K122"/>
  <c r="K123"/>
  <c r="K80"/>
  <c r="K100"/>
  <c r="K81"/>
  <c r="K101"/>
  <c r="I90"/>
  <c r="I91"/>
  <c r="I92"/>
  <c r="I74"/>
  <c r="I93"/>
  <c r="I94"/>
  <c r="I110"/>
  <c r="I119"/>
  <c r="I109"/>
  <c r="I95"/>
  <c r="I75"/>
  <c r="I76"/>
  <c r="I96"/>
  <c r="I77"/>
  <c r="I97"/>
  <c r="I78"/>
  <c r="I98"/>
  <c r="I79"/>
  <c r="I99"/>
  <c r="I121"/>
  <c r="I122"/>
  <c r="I123"/>
  <c r="I80"/>
  <c r="I100"/>
  <c r="I81"/>
  <c r="I101"/>
  <c r="G90"/>
  <c r="G91"/>
  <c r="G92"/>
  <c r="G74"/>
  <c r="G93"/>
  <c r="G94"/>
  <c r="G110"/>
  <c r="G119"/>
  <c r="G109"/>
  <c r="G95"/>
  <c r="G75"/>
  <c r="G76"/>
  <c r="G96"/>
  <c r="G77"/>
  <c r="G97"/>
  <c r="G78"/>
  <c r="G98"/>
  <c r="G79"/>
  <c r="G99"/>
  <c r="G121"/>
  <c r="G122"/>
  <c r="G123"/>
  <c r="G80"/>
  <c r="G100"/>
  <c r="G81"/>
  <c r="G101"/>
  <c r="I67"/>
  <c r="M67"/>
  <c r="K67"/>
  <c r="G67"/>
  <c r="G7" i="4"/>
  <c r="G8"/>
  <c r="G9"/>
  <c r="G10"/>
  <c r="G11"/>
  <c r="G2"/>
  <c r="G3" s="1"/>
  <c r="G4" s="1"/>
  <c r="G5" s="1"/>
  <c r="G6" s="1"/>
  <c r="E5" i="2" l="1"/>
  <c r="D52"/>
  <c r="D58" s="1"/>
  <c r="E2"/>
  <c r="C2"/>
  <c r="A11" i="4"/>
  <c r="D11"/>
  <c r="J11"/>
  <c r="J10"/>
  <c r="D6"/>
  <c r="D7"/>
  <c r="D8"/>
  <c r="D9"/>
  <c r="D10"/>
  <c r="J2"/>
  <c r="J3" s="1"/>
  <c r="J4" s="1"/>
  <c r="J5" s="1"/>
  <c r="J6" s="1"/>
  <c r="J7" s="1"/>
  <c r="J8" s="1"/>
  <c r="J9" s="1"/>
  <c r="A5"/>
  <c r="A6"/>
  <c r="A7"/>
  <c r="A8"/>
  <c r="A9"/>
  <c r="A10"/>
  <c r="M2"/>
  <c r="M3" s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D2"/>
  <c r="D3" s="1"/>
  <c r="D4" s="1"/>
  <c r="D5" s="1"/>
  <c r="A2"/>
  <c r="A3" s="1"/>
  <c r="A4" s="1"/>
  <c r="F5" i="2" l="1"/>
  <c r="E52"/>
  <c r="E58" s="1"/>
  <c r="C3"/>
  <c r="D3"/>
  <c r="D4" s="1"/>
  <c r="E3"/>
  <c r="F3"/>
  <c r="B3"/>
  <c r="D42" i="5"/>
  <c r="D36" l="1"/>
  <c r="D37"/>
  <c r="D41"/>
  <c r="D28"/>
  <c r="D29"/>
  <c r="D30"/>
  <c r="D26"/>
  <c r="D22"/>
  <c r="D23"/>
  <c r="D21"/>
  <c r="D14"/>
  <c r="D15"/>
  <c r="D16"/>
  <c r="D17"/>
  <c r="D18"/>
  <c r="D13"/>
  <c r="D10"/>
  <c r="D8"/>
  <c r="D6"/>
  <c r="D9"/>
  <c r="C4" i="2"/>
  <c r="C49" s="1"/>
  <c r="F4"/>
  <c r="F9" s="1"/>
  <c r="E4"/>
  <c r="E45" s="1"/>
  <c r="G5"/>
  <c r="F52"/>
  <c r="F58" s="1"/>
  <c r="B4"/>
  <c r="B36" i="5" s="1"/>
  <c r="D44" i="2"/>
  <c r="D38"/>
  <c r="D37"/>
  <c r="D36"/>
  <c r="D34"/>
  <c r="D31"/>
  <c r="D30"/>
  <c r="D25"/>
  <c r="D21"/>
  <c r="D9"/>
  <c r="D49"/>
  <c r="D45"/>
  <c r="D29"/>
  <c r="D26"/>
  <c r="D24"/>
  <c r="D23"/>
  <c r="D22"/>
  <c r="D18"/>
  <c r="D17"/>
  <c r="D16"/>
  <c r="D14"/>
  <c r="D10"/>
  <c r="D8"/>
  <c r="D11"/>
  <c r="D38" i="5"/>
  <c r="F39"/>
  <c r="B42"/>
  <c r="C15" i="2"/>
  <c r="C43"/>
  <c r="C40" i="5"/>
  <c r="D27"/>
  <c r="B7"/>
  <c r="E39" i="2"/>
  <c r="E35"/>
  <c r="E34" i="5"/>
  <c r="C48" i="2"/>
  <c r="D50"/>
  <c r="D35" i="5"/>
  <c r="B35"/>
  <c r="B9"/>
  <c r="D42" i="2"/>
  <c r="F39"/>
  <c r="F42" i="5"/>
  <c r="C14"/>
  <c r="C39" i="2"/>
  <c r="B31" i="5"/>
  <c r="B10"/>
  <c r="D35" i="2"/>
  <c r="D46"/>
  <c r="B37" i="5"/>
  <c r="B6"/>
  <c r="D48" i="2"/>
  <c r="C35" i="5"/>
  <c r="E40"/>
  <c r="B15"/>
  <c r="C18" i="2"/>
  <c r="E42"/>
  <c r="B39" i="5"/>
  <c r="D31"/>
  <c r="E50" i="2"/>
  <c r="C14"/>
  <c r="C38" i="5"/>
  <c r="D7"/>
  <c r="E42"/>
  <c r="C47" i="2"/>
  <c r="D43"/>
  <c r="D39" i="5"/>
  <c r="C27"/>
  <c r="C8" i="2"/>
  <c r="F50"/>
  <c r="F35" i="5"/>
  <c r="B40"/>
  <c r="C42" i="2"/>
  <c r="F47"/>
  <c r="C16" i="5"/>
  <c r="C31"/>
  <c r="B18"/>
  <c r="B8" i="2"/>
  <c r="C39" i="5"/>
  <c r="E47" i="2"/>
  <c r="C37" i="5"/>
  <c r="C50" i="2"/>
  <c r="E48"/>
  <c r="D34" i="5"/>
  <c r="B41"/>
  <c r="B21"/>
  <c r="C46" i="2"/>
  <c r="E43"/>
  <c r="F40" i="5"/>
  <c r="B8"/>
  <c r="B11" i="2"/>
  <c r="C35"/>
  <c r="E35" i="5"/>
  <c r="B14"/>
  <c r="C11" i="2"/>
  <c r="D39"/>
  <c r="C42" i="5"/>
  <c r="C34"/>
  <c r="D47" i="2"/>
  <c r="D15"/>
  <c r="D40" i="5"/>
  <c r="C22" i="2"/>
  <c r="E38" i="5"/>
  <c r="E39"/>
  <c r="B16"/>
  <c r="C30" l="1"/>
  <c r="F34"/>
  <c r="C15"/>
  <c r="C18"/>
  <c r="C23"/>
  <c r="C28"/>
  <c r="E36"/>
  <c r="B23"/>
  <c r="B30"/>
  <c r="F41"/>
  <c r="B28"/>
  <c r="B38"/>
  <c r="F37"/>
  <c r="B13"/>
  <c r="B17"/>
  <c r="B22"/>
  <c r="B20" s="1"/>
  <c r="B26"/>
  <c r="B29"/>
  <c r="B27"/>
  <c r="B34"/>
  <c r="B33" s="1"/>
  <c r="F36"/>
  <c r="C17"/>
  <c r="C22"/>
  <c r="C26"/>
  <c r="C29"/>
  <c r="E41"/>
  <c r="E37"/>
  <c r="C41"/>
  <c r="D33"/>
  <c r="D12"/>
  <c r="D20"/>
  <c r="B5"/>
  <c r="D5"/>
  <c r="D25"/>
  <c r="E38" i="2"/>
  <c r="C34"/>
  <c r="C9"/>
  <c r="C26"/>
  <c r="E15"/>
  <c r="E25"/>
  <c r="E8"/>
  <c r="E21"/>
  <c r="E31"/>
  <c r="F17"/>
  <c r="C30"/>
  <c r="C37"/>
  <c r="E10"/>
  <c r="E17"/>
  <c r="E23"/>
  <c r="E29"/>
  <c r="E36"/>
  <c r="E49"/>
  <c r="F30" i="5"/>
  <c r="F28"/>
  <c r="E29"/>
  <c r="F29"/>
  <c r="E30"/>
  <c r="E28"/>
  <c r="E26"/>
  <c r="F26"/>
  <c r="F22"/>
  <c r="E22"/>
  <c r="F23"/>
  <c r="E23"/>
  <c r="E21"/>
  <c r="F21"/>
  <c r="F17"/>
  <c r="F15"/>
  <c r="E18"/>
  <c r="E16"/>
  <c r="E14"/>
  <c r="F18"/>
  <c r="F16"/>
  <c r="F14"/>
  <c r="E17"/>
  <c r="E15"/>
  <c r="E13"/>
  <c r="F13"/>
  <c r="F7"/>
  <c r="F6"/>
  <c r="F10"/>
  <c r="E6"/>
  <c r="E10"/>
  <c r="E9"/>
  <c r="F9"/>
  <c r="F8"/>
  <c r="E8"/>
  <c r="E7"/>
  <c r="E11" i="2"/>
  <c r="F49"/>
  <c r="E9"/>
  <c r="E14"/>
  <c r="E16"/>
  <c r="E18"/>
  <c r="E22"/>
  <c r="E24"/>
  <c r="E26"/>
  <c r="E30"/>
  <c r="E34"/>
  <c r="E37"/>
  <c r="E44"/>
  <c r="F38"/>
  <c r="C10"/>
  <c r="C23"/>
  <c r="C25"/>
  <c r="C31"/>
  <c r="C36"/>
  <c r="C38"/>
  <c r="F10"/>
  <c r="F24"/>
  <c r="F31"/>
  <c r="F15"/>
  <c r="F22"/>
  <c r="F29"/>
  <c r="F25"/>
  <c r="F36"/>
  <c r="F44"/>
  <c r="F11"/>
  <c r="F8"/>
  <c r="F14"/>
  <c r="F16"/>
  <c r="F18"/>
  <c r="F23"/>
  <c r="F26"/>
  <c r="F45"/>
  <c r="F21"/>
  <c r="F30"/>
  <c r="F34"/>
  <c r="F37"/>
  <c r="F42"/>
  <c r="H5"/>
  <c r="G52"/>
  <c r="G58" s="1"/>
  <c r="G3"/>
  <c r="B9"/>
  <c r="D7"/>
  <c r="D53" s="1"/>
  <c r="D61" s="1"/>
  <c r="D13"/>
  <c r="D28"/>
  <c r="D20"/>
  <c r="D33"/>
  <c r="D41"/>
  <c r="B21"/>
  <c r="B25"/>
  <c r="B30"/>
  <c r="B31"/>
  <c r="B34"/>
  <c r="B35"/>
  <c r="B36"/>
  <c r="B37"/>
  <c r="B38"/>
  <c r="B42"/>
  <c r="B44"/>
  <c r="B46"/>
  <c r="F46"/>
  <c r="F38" i="5"/>
  <c r="C45" i="2"/>
  <c r="C29"/>
  <c r="E27" i="5"/>
  <c r="B17" i="2"/>
  <c r="B23"/>
  <c r="B22"/>
  <c r="B14"/>
  <c r="B10"/>
  <c r="E31" i="5"/>
  <c r="B24" i="2"/>
  <c r="B48"/>
  <c r="C44"/>
  <c r="C21" i="5"/>
  <c r="B50" i="2"/>
  <c r="B39"/>
  <c r="C7" i="5"/>
  <c r="B47" i="2"/>
  <c r="C10" i="5"/>
  <c r="C36"/>
  <c r="F27"/>
  <c r="C13"/>
  <c r="F43" i="2"/>
  <c r="B18"/>
  <c r="B29"/>
  <c r="C6" i="5"/>
  <c r="F35" i="2"/>
  <c r="B43"/>
  <c r="F48"/>
  <c r="B49"/>
  <c r="C17"/>
  <c r="C21"/>
  <c r="C16"/>
  <c r="B16"/>
  <c r="C8" i="5"/>
  <c r="B45" i="2"/>
  <c r="B26"/>
  <c r="C9" i="5"/>
  <c r="B15" i="2"/>
  <c r="C24"/>
  <c r="E46"/>
  <c r="F31" i="5"/>
  <c r="E28" i="2" l="1"/>
  <c r="C7"/>
  <c r="C53" s="1"/>
  <c r="C61" s="1"/>
  <c r="B25" i="5"/>
  <c r="B12"/>
  <c r="C12"/>
  <c r="C41" i="2"/>
  <c r="F33" i="5"/>
  <c r="E33"/>
  <c r="C33"/>
  <c r="C25"/>
  <c r="C20"/>
  <c r="F20"/>
  <c r="F12"/>
  <c r="D45"/>
  <c r="E12"/>
  <c r="E20"/>
  <c r="C5"/>
  <c r="F5"/>
  <c r="E25"/>
  <c r="E5"/>
  <c r="F25"/>
  <c r="C33" i="2"/>
  <c r="E33"/>
  <c r="C13"/>
  <c r="C28"/>
  <c r="E20"/>
  <c r="E13"/>
  <c r="E7"/>
  <c r="E53" s="1"/>
  <c r="E61" s="1"/>
  <c r="E41"/>
  <c r="C20"/>
  <c r="F7"/>
  <c r="F53" s="1"/>
  <c r="F61" s="1"/>
  <c r="F28"/>
  <c r="D54"/>
  <c r="D62" s="1"/>
  <c r="D63" s="1"/>
  <c r="F20"/>
  <c r="F41"/>
  <c r="F33"/>
  <c r="F13"/>
  <c r="G4"/>
  <c r="G37" i="5" s="1"/>
  <c r="I5" i="2"/>
  <c r="H52"/>
  <c r="H58" s="1"/>
  <c r="H3"/>
  <c r="B41"/>
  <c r="B33"/>
  <c r="B28"/>
  <c r="B20"/>
  <c r="B13"/>
  <c r="B7"/>
  <c r="G40" i="5"/>
  <c r="G39" i="2"/>
  <c r="G47"/>
  <c r="G39" i="5"/>
  <c r="G35"/>
  <c r="G42"/>
  <c r="B45" l="1"/>
  <c r="C45"/>
  <c r="G34"/>
  <c r="G36"/>
  <c r="G41"/>
  <c r="F45"/>
  <c r="E45"/>
  <c r="C54" i="2"/>
  <c r="C62" s="1"/>
  <c r="C63" s="1"/>
  <c r="E54"/>
  <c r="E55" s="1"/>
  <c r="G29" i="5"/>
  <c r="G27"/>
  <c r="G30"/>
  <c r="G28"/>
  <c r="G26"/>
  <c r="G22"/>
  <c r="G23"/>
  <c r="G21"/>
  <c r="G18"/>
  <c r="G16"/>
  <c r="G14"/>
  <c r="G17"/>
  <c r="G15"/>
  <c r="G13"/>
  <c r="G6"/>
  <c r="G10"/>
  <c r="G9"/>
  <c r="G8"/>
  <c r="G7"/>
  <c r="G22" i="2"/>
  <c r="G14"/>
  <c r="G37"/>
  <c r="G11"/>
  <c r="G9"/>
  <c r="G16"/>
  <c r="G24"/>
  <c r="G49"/>
  <c r="F54"/>
  <c r="F62" s="1"/>
  <c r="F63" s="1"/>
  <c r="B54"/>
  <c r="B62" s="1"/>
  <c r="G29"/>
  <c r="G36"/>
  <c r="D55"/>
  <c r="G21"/>
  <c r="G31"/>
  <c r="G45"/>
  <c r="G35"/>
  <c r="G8"/>
  <c r="G10"/>
  <c r="G15"/>
  <c r="G17"/>
  <c r="G23"/>
  <c r="G26"/>
  <c r="G38"/>
  <c r="F55"/>
  <c r="G18"/>
  <c r="G25"/>
  <c r="G30"/>
  <c r="G34"/>
  <c r="G42"/>
  <c r="G44"/>
  <c r="H4"/>
  <c r="H35" i="5" s="1"/>
  <c r="J5" i="2"/>
  <c r="I52"/>
  <c r="I58" s="1"/>
  <c r="I3"/>
  <c r="B53"/>
  <c r="G38" i="5"/>
  <c r="G46" i="2"/>
  <c r="G50"/>
  <c r="G48"/>
  <c r="H40" i="5"/>
  <c r="H42"/>
  <c r="G31"/>
  <c r="H39"/>
  <c r="G43" i="2"/>
  <c r="H50"/>
  <c r="G28" l="1"/>
  <c r="G33" i="5"/>
  <c r="C55" i="2"/>
  <c r="H34" i="5"/>
  <c r="H36"/>
  <c r="H41"/>
  <c r="H37"/>
  <c r="G12"/>
  <c r="G20"/>
  <c r="G5"/>
  <c r="G25"/>
  <c r="E62" i="2"/>
  <c r="E63" s="1"/>
  <c r="H29" i="5"/>
  <c r="H27"/>
  <c r="H30"/>
  <c r="H28"/>
  <c r="H26"/>
  <c r="H23"/>
  <c r="H22"/>
  <c r="H21"/>
  <c r="H18"/>
  <c r="H16"/>
  <c r="H14"/>
  <c r="H17"/>
  <c r="H15"/>
  <c r="H13"/>
  <c r="H9"/>
  <c r="H8"/>
  <c r="H7"/>
  <c r="H6"/>
  <c r="H10"/>
  <c r="G20" i="2"/>
  <c r="G33"/>
  <c r="H8"/>
  <c r="H22"/>
  <c r="H11"/>
  <c r="H14"/>
  <c r="H49"/>
  <c r="H16"/>
  <c r="H24"/>
  <c r="H37"/>
  <c r="H29"/>
  <c r="H30"/>
  <c r="H42"/>
  <c r="H35"/>
  <c r="H10"/>
  <c r="H15"/>
  <c r="H17"/>
  <c r="H23"/>
  <c r="H26"/>
  <c r="H9"/>
  <c r="H38"/>
  <c r="H43"/>
  <c r="H21"/>
  <c r="H34"/>
  <c r="G7"/>
  <c r="G53" s="1"/>
  <c r="G61" s="1"/>
  <c r="G41"/>
  <c r="G13"/>
  <c r="H18"/>
  <c r="H45"/>
  <c r="H25"/>
  <c r="H31"/>
  <c r="H36"/>
  <c r="H44"/>
  <c r="I4"/>
  <c r="I38" s="1"/>
  <c r="K5"/>
  <c r="J52"/>
  <c r="J58" s="1"/>
  <c r="J3"/>
  <c r="B55"/>
  <c r="B56" s="1"/>
  <c r="C56" s="1"/>
  <c r="D56" s="1"/>
  <c r="E56" s="1"/>
  <c r="F56" s="1"/>
  <c r="B61"/>
  <c r="B63" s="1"/>
  <c r="B64" s="1"/>
  <c r="C64" s="1"/>
  <c r="D64" s="1"/>
  <c r="H38" i="5"/>
  <c r="H46" i="2"/>
  <c r="H48"/>
  <c r="H47"/>
  <c r="H39"/>
  <c r="I39" i="5"/>
  <c r="I47" i="2"/>
  <c r="I40" i="5"/>
  <c r="H31"/>
  <c r="I39" i="2"/>
  <c r="I48"/>
  <c r="I42" i="5"/>
  <c r="I50" i="2"/>
  <c r="I35" i="5" l="1"/>
  <c r="I41"/>
  <c r="I37"/>
  <c r="E64" i="2"/>
  <c r="F64" s="1"/>
  <c r="I34" i="5"/>
  <c r="I38"/>
  <c r="I36"/>
  <c r="H33"/>
  <c r="G45"/>
  <c r="H12"/>
  <c r="H5"/>
  <c r="H20"/>
  <c r="H25"/>
  <c r="I27"/>
  <c r="I30"/>
  <c r="I30" i="2"/>
  <c r="I28" i="5"/>
  <c r="I29"/>
  <c r="I26"/>
  <c r="I22"/>
  <c r="I23"/>
  <c r="I21"/>
  <c r="I17"/>
  <c r="I15"/>
  <c r="I18"/>
  <c r="I16"/>
  <c r="I14"/>
  <c r="I13"/>
  <c r="I6"/>
  <c r="I10"/>
  <c r="I9"/>
  <c r="I8"/>
  <c r="I7"/>
  <c r="I15" i="2"/>
  <c r="I8"/>
  <c r="I23"/>
  <c r="H20"/>
  <c r="I35"/>
  <c r="I10"/>
  <c r="I17"/>
  <c r="I26"/>
  <c r="I18"/>
  <c r="I42"/>
  <c r="I25"/>
  <c r="I34"/>
  <c r="I45"/>
  <c r="G54"/>
  <c r="G62" s="1"/>
  <c r="G63" s="1"/>
  <c r="H41"/>
  <c r="H13"/>
  <c r="H33"/>
  <c r="H28"/>
  <c r="H7"/>
  <c r="H53" s="1"/>
  <c r="I11"/>
  <c r="I46"/>
  <c r="I9"/>
  <c r="I14"/>
  <c r="I16"/>
  <c r="I22"/>
  <c r="I24"/>
  <c r="I37"/>
  <c r="I49"/>
  <c r="I43"/>
  <c r="I21"/>
  <c r="I29"/>
  <c r="I31"/>
  <c r="I36"/>
  <c r="I44"/>
  <c r="J4"/>
  <c r="J36" i="5" s="1"/>
  <c r="L5" i="2"/>
  <c r="K52"/>
  <c r="K58" s="1"/>
  <c r="K3"/>
  <c r="I31" i="5"/>
  <c r="J50" i="2"/>
  <c r="J42" i="5"/>
  <c r="J39"/>
  <c r="J40"/>
  <c r="G64" i="2" l="1"/>
  <c r="J34" i="5"/>
  <c r="J35"/>
  <c r="J41"/>
  <c r="I33"/>
  <c r="J38"/>
  <c r="J37"/>
  <c r="H45"/>
  <c r="I5"/>
  <c r="I25"/>
  <c r="I12"/>
  <c r="I20"/>
  <c r="J29"/>
  <c r="J27"/>
  <c r="J30"/>
  <c r="J28"/>
  <c r="J26"/>
  <c r="J22"/>
  <c r="J23"/>
  <c r="J21"/>
  <c r="J18"/>
  <c r="J16"/>
  <c r="J14"/>
  <c r="J17"/>
  <c r="J15"/>
  <c r="J13"/>
  <c r="J7"/>
  <c r="J6"/>
  <c r="J10"/>
  <c r="J9"/>
  <c r="J8"/>
  <c r="I13" i="2"/>
  <c r="I33"/>
  <c r="I7"/>
  <c r="I53" s="1"/>
  <c r="I61" s="1"/>
  <c r="G55"/>
  <c r="G56" s="1"/>
  <c r="I41"/>
  <c r="I28"/>
  <c r="I20"/>
  <c r="H54"/>
  <c r="H62" s="1"/>
  <c r="J10"/>
  <c r="J26"/>
  <c r="J17"/>
  <c r="J38"/>
  <c r="J35"/>
  <c r="J15"/>
  <c r="J23"/>
  <c r="J9"/>
  <c r="J31"/>
  <c r="J11"/>
  <c r="J8"/>
  <c r="J14"/>
  <c r="J16"/>
  <c r="J22"/>
  <c r="J24"/>
  <c r="J49"/>
  <c r="J37"/>
  <c r="J46"/>
  <c r="J18"/>
  <c r="J45"/>
  <c r="J44"/>
  <c r="J43"/>
  <c r="J29"/>
  <c r="J25"/>
  <c r="J36"/>
  <c r="J21"/>
  <c r="J30"/>
  <c r="J34"/>
  <c r="J42"/>
  <c r="K4"/>
  <c r="K17" s="1"/>
  <c r="M5"/>
  <c r="L52"/>
  <c r="L58" s="1"/>
  <c r="L3"/>
  <c r="H61"/>
  <c r="K40" i="5"/>
  <c r="K39"/>
  <c r="J39" i="2"/>
  <c r="J31" i="5"/>
  <c r="J47" i="2"/>
  <c r="K47"/>
  <c r="K39"/>
  <c r="J48"/>
  <c r="J33" i="5" l="1"/>
  <c r="K42"/>
  <c r="K38"/>
  <c r="K36"/>
  <c r="K34"/>
  <c r="K41"/>
  <c r="K37"/>
  <c r="K35"/>
  <c r="J12"/>
  <c r="I45"/>
  <c r="J25"/>
  <c r="J5"/>
  <c r="J20"/>
  <c r="K27"/>
  <c r="K30"/>
  <c r="K28"/>
  <c r="K29"/>
  <c r="K26"/>
  <c r="K22"/>
  <c r="K23"/>
  <c r="K21"/>
  <c r="K17"/>
  <c r="K15"/>
  <c r="K18"/>
  <c r="K16"/>
  <c r="K14"/>
  <c r="K13"/>
  <c r="K8"/>
  <c r="K7"/>
  <c r="K6"/>
  <c r="K10"/>
  <c r="K9"/>
  <c r="J28" i="2"/>
  <c r="H55"/>
  <c r="H56" s="1"/>
  <c r="K35"/>
  <c r="K10"/>
  <c r="K26"/>
  <c r="K36"/>
  <c r="K11"/>
  <c r="K8"/>
  <c r="K15"/>
  <c r="K23"/>
  <c r="K38"/>
  <c r="I54"/>
  <c r="I62" s="1"/>
  <c r="I63" s="1"/>
  <c r="H63"/>
  <c r="H64" s="1"/>
  <c r="K50"/>
  <c r="K46"/>
  <c r="K9"/>
  <c r="K14"/>
  <c r="K16"/>
  <c r="K22"/>
  <c r="K24"/>
  <c r="K37"/>
  <c r="K49"/>
  <c r="J33"/>
  <c r="J20"/>
  <c r="J7"/>
  <c r="J53" s="1"/>
  <c r="J61" s="1"/>
  <c r="K43"/>
  <c r="K21"/>
  <c r="K29"/>
  <c r="K31"/>
  <c r="K44"/>
  <c r="K18"/>
  <c r="K25"/>
  <c r="K30"/>
  <c r="K34"/>
  <c r="K42"/>
  <c r="K45"/>
  <c r="J41"/>
  <c r="J13"/>
  <c r="L4"/>
  <c r="L35" i="5" s="1"/>
  <c r="M52" i="2"/>
  <c r="M58" s="1"/>
  <c r="M3"/>
  <c r="K48"/>
  <c r="K31" i="5"/>
  <c r="K33" l="1"/>
  <c r="L38"/>
  <c r="L42"/>
  <c r="L36"/>
  <c r="L34"/>
  <c r="L41"/>
  <c r="L37"/>
  <c r="J45"/>
  <c r="K12"/>
  <c r="K20"/>
  <c r="K5"/>
  <c r="K25"/>
  <c r="L29"/>
  <c r="L27"/>
  <c r="L30"/>
  <c r="L28"/>
  <c r="L26"/>
  <c r="L22"/>
  <c r="L23"/>
  <c r="L21"/>
  <c r="L18"/>
  <c r="L16"/>
  <c r="L14"/>
  <c r="L17"/>
  <c r="L15"/>
  <c r="L13"/>
  <c r="L7"/>
  <c r="L6"/>
  <c r="L10"/>
  <c r="L9"/>
  <c r="L8"/>
  <c r="K33" i="2"/>
  <c r="K20"/>
  <c r="K13"/>
  <c r="K7"/>
  <c r="K53" s="1"/>
  <c r="K41"/>
  <c r="I55"/>
  <c r="I56" s="1"/>
  <c r="I64"/>
  <c r="J54"/>
  <c r="J55" s="1"/>
  <c r="J56" s="1"/>
  <c r="K28"/>
  <c r="L10"/>
  <c r="L26"/>
  <c r="L11"/>
  <c r="L17"/>
  <c r="L38"/>
  <c r="L30"/>
  <c r="L29"/>
  <c r="L42"/>
  <c r="L35"/>
  <c r="L15"/>
  <c r="L23"/>
  <c r="L9"/>
  <c r="L43"/>
  <c r="L21"/>
  <c r="L34"/>
  <c r="M4"/>
  <c r="M27" i="5" s="1"/>
  <c r="N27" s="1"/>
  <c r="L50" i="2"/>
  <c r="L8"/>
  <c r="L14"/>
  <c r="L16"/>
  <c r="L22"/>
  <c r="L24"/>
  <c r="L49"/>
  <c r="L37"/>
  <c r="L46"/>
  <c r="L18"/>
  <c r="L45"/>
  <c r="L25"/>
  <c r="L31"/>
  <c r="L36"/>
  <c r="L44"/>
  <c r="L39"/>
  <c r="L40" i="5"/>
  <c r="L47" i="2"/>
  <c r="L31" i="5"/>
  <c r="L48" i="2"/>
  <c r="L39" i="5"/>
  <c r="M29" i="2" l="1"/>
  <c r="N29" s="1"/>
  <c r="L33" i="5"/>
  <c r="K45"/>
  <c r="L12"/>
  <c r="L25"/>
  <c r="L5"/>
  <c r="L20"/>
  <c r="M8" i="2"/>
  <c r="N8" s="1"/>
  <c r="M11"/>
  <c r="N11" s="1"/>
  <c r="M50"/>
  <c r="N50" s="1"/>
  <c r="J62"/>
  <c r="J63" s="1"/>
  <c r="J64" s="1"/>
  <c r="L7"/>
  <c r="L53" s="1"/>
  <c r="L61" s="1"/>
  <c r="M26"/>
  <c r="N26" s="1"/>
  <c r="M24"/>
  <c r="N24" s="1"/>
  <c r="M36"/>
  <c r="N36" s="1"/>
  <c r="M41" i="5"/>
  <c r="N41" s="1"/>
  <c r="M39"/>
  <c r="N39" s="1"/>
  <c r="M37"/>
  <c r="N37" s="1"/>
  <c r="M35"/>
  <c r="N35" s="1"/>
  <c r="M42"/>
  <c r="N42" s="1"/>
  <c r="M38"/>
  <c r="N38" s="1"/>
  <c r="M36"/>
  <c r="N36" s="1"/>
  <c r="M34"/>
  <c r="M30"/>
  <c r="N30" s="1"/>
  <c r="M28"/>
  <c r="N28" s="1"/>
  <c r="M31"/>
  <c r="N31" s="1"/>
  <c r="M29"/>
  <c r="N29" s="1"/>
  <c r="M26"/>
  <c r="M22"/>
  <c r="N22" s="1"/>
  <c r="M23"/>
  <c r="N23" s="1"/>
  <c r="M21"/>
  <c r="M17"/>
  <c r="N17" s="1"/>
  <c r="M15"/>
  <c r="N15" s="1"/>
  <c r="M18"/>
  <c r="N18" s="1"/>
  <c r="M16"/>
  <c r="N16" s="1"/>
  <c r="M14"/>
  <c r="N14" s="1"/>
  <c r="M13"/>
  <c r="M8"/>
  <c r="N8" s="1"/>
  <c r="M7"/>
  <c r="N7" s="1"/>
  <c r="M6"/>
  <c r="M10"/>
  <c r="N10" s="1"/>
  <c r="M9"/>
  <c r="N9" s="1"/>
  <c r="M10" i="2"/>
  <c r="N10" s="1"/>
  <c r="M17"/>
  <c r="N17" s="1"/>
  <c r="M39"/>
  <c r="N39" s="1"/>
  <c r="M16"/>
  <c r="N16" s="1"/>
  <c r="M38"/>
  <c r="N38" s="1"/>
  <c r="M49"/>
  <c r="N49" s="1"/>
  <c r="M18"/>
  <c r="N18" s="1"/>
  <c r="M31"/>
  <c r="N31" s="1"/>
  <c r="M44"/>
  <c r="N44" s="1"/>
  <c r="K54"/>
  <c r="K62" s="1"/>
  <c r="L28"/>
  <c r="M9"/>
  <c r="N9" s="1"/>
  <c r="M15"/>
  <c r="N15" s="1"/>
  <c r="M23"/>
  <c r="N23" s="1"/>
  <c r="M37"/>
  <c r="N37" s="1"/>
  <c r="M47"/>
  <c r="N47" s="1"/>
  <c r="M14"/>
  <c r="N14" s="1"/>
  <c r="M22"/>
  <c r="N22" s="1"/>
  <c r="M35"/>
  <c r="N35" s="1"/>
  <c r="M46"/>
  <c r="N46" s="1"/>
  <c r="M21"/>
  <c r="N21" s="1"/>
  <c r="M43"/>
  <c r="N43" s="1"/>
  <c r="M25"/>
  <c r="N25" s="1"/>
  <c r="M30"/>
  <c r="N30" s="1"/>
  <c r="M34"/>
  <c r="N34" s="1"/>
  <c r="M42"/>
  <c r="N42" s="1"/>
  <c r="M45"/>
  <c r="N45" s="1"/>
  <c r="L41"/>
  <c r="L33"/>
  <c r="L20"/>
  <c r="L13"/>
  <c r="K61"/>
  <c r="M48"/>
  <c r="M40" i="5"/>
  <c r="N48" i="2" l="1"/>
  <c r="L45" i="5"/>
  <c r="M12"/>
  <c r="M20"/>
  <c r="M33"/>
  <c r="M5"/>
  <c r="M25"/>
  <c r="K55" i="2"/>
  <c r="K56" s="1"/>
  <c r="N34" i="5"/>
  <c r="N26"/>
  <c r="N25" s="1"/>
  <c r="N21"/>
  <c r="N20" s="1"/>
  <c r="N13"/>
  <c r="N12" s="1"/>
  <c r="N6"/>
  <c r="N5" s="1"/>
  <c r="M33" i="2"/>
  <c r="N33" s="1"/>
  <c r="N40" i="5"/>
  <c r="K63" i="2"/>
  <c r="K64" s="1"/>
  <c r="M13"/>
  <c r="M7"/>
  <c r="M53" s="1"/>
  <c r="M61" s="1"/>
  <c r="N61" s="1"/>
  <c r="M41"/>
  <c r="N41" s="1"/>
  <c r="L54"/>
  <c r="L62" s="1"/>
  <c r="L63" s="1"/>
  <c r="M20"/>
  <c r="N20" s="1"/>
  <c r="M28"/>
  <c r="N28" s="1"/>
  <c r="N13"/>
  <c r="M45" i="5" l="1"/>
  <c r="N45" s="1"/>
  <c r="N33"/>
  <c r="L64" i="2"/>
  <c r="N7"/>
  <c r="N53" s="1"/>
  <c r="M54"/>
  <c r="M62" s="1"/>
  <c r="N62" s="1"/>
  <c r="N63" s="1"/>
  <c r="N64" s="1"/>
  <c r="L55"/>
  <c r="L56" s="1"/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N54" i="2" l="1"/>
  <c r="N55" s="1"/>
  <c r="N56" s="1"/>
  <c r="M55"/>
  <c r="M56" s="1"/>
  <c r="M63"/>
  <c r="M64" s="1"/>
  <c r="A168" i="1"/>
  <c r="A169" s="1"/>
  <c r="A170" s="1"/>
  <c r="A171" s="1"/>
  <c r="A172" s="1"/>
  <c r="A173" s="1"/>
  <c r="A174" s="1"/>
  <c r="A175" s="1"/>
  <c r="A176" s="1"/>
  <c r="A177" s="1"/>
  <c r="A178" l="1"/>
  <c r="A179" l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l="1"/>
  <c r="A205" s="1"/>
  <c r="A206" s="1"/>
  <c r="A207" s="1"/>
  <c r="A208" l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l="1"/>
  <c r="A289" l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288"/>
  <c r="A306" l="1"/>
  <c r="A307" l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</calcChain>
</file>

<file path=xl/sharedStrings.xml><?xml version="1.0" encoding="utf-8"?>
<sst xmlns="http://schemas.openxmlformats.org/spreadsheetml/2006/main" count="540" uniqueCount="327">
  <si>
    <t>data</t>
  </si>
  <si>
    <t>valor</t>
  </si>
  <si>
    <t>nome_categoria</t>
  </si>
  <si>
    <t>cartao_credito</t>
  </si>
  <si>
    <t>id_cc</t>
  </si>
  <si>
    <t>observacao</t>
  </si>
  <si>
    <t>conta</t>
  </si>
  <si>
    <t>nome_conta</t>
  </si>
  <si>
    <t>nm_conta</t>
  </si>
  <si>
    <t>nm_cartao</t>
  </si>
  <si>
    <t>nm_categoria</t>
  </si>
  <si>
    <t>nm_grupo</t>
  </si>
  <si>
    <t>Bradesco</t>
  </si>
  <si>
    <t>Banco do Brasil</t>
  </si>
  <si>
    <t>VR</t>
  </si>
  <si>
    <t>Cetelem</t>
  </si>
  <si>
    <t>Visa</t>
  </si>
  <si>
    <t>id</t>
  </si>
  <si>
    <t>gr</t>
  </si>
  <si>
    <t>Receita</t>
  </si>
  <si>
    <t>Alimentação</t>
  </si>
  <si>
    <t>Transporte</t>
  </si>
  <si>
    <t>Saúde</t>
  </si>
  <si>
    <t>Lazer</t>
  </si>
  <si>
    <t>Vestuário</t>
  </si>
  <si>
    <t>nm_pagamento</t>
  </si>
  <si>
    <t>Dinheiro</t>
  </si>
  <si>
    <t>Cartão débito</t>
  </si>
  <si>
    <t>Cartão crédito</t>
  </si>
  <si>
    <t>Transferência</t>
  </si>
  <si>
    <t>Vale alimentação</t>
  </si>
  <si>
    <t>Salário</t>
  </si>
  <si>
    <t>Décimo terceiro</t>
  </si>
  <si>
    <t>Depósito</t>
  </si>
  <si>
    <t>Outras</t>
  </si>
  <si>
    <t>Janta</t>
  </si>
  <si>
    <t>Lanche</t>
  </si>
  <si>
    <t>Taxi</t>
  </si>
  <si>
    <t>Combustível</t>
  </si>
  <si>
    <t>Farmácia</t>
  </si>
  <si>
    <t>Consulta médica</t>
  </si>
  <si>
    <t>Cinema</t>
  </si>
  <si>
    <t>Livraria</t>
  </si>
  <si>
    <t>CD, DVD</t>
  </si>
  <si>
    <t>Hotel</t>
  </si>
  <si>
    <t>Passeio</t>
  </si>
  <si>
    <t>Pessoal</t>
  </si>
  <si>
    <t>Faculdade</t>
  </si>
  <si>
    <t>Curso</t>
  </si>
  <si>
    <t>Papelaria</t>
  </si>
  <si>
    <t>Celular</t>
  </si>
  <si>
    <t>Outras saúde</t>
  </si>
  <si>
    <t>Outras lazer</t>
  </si>
  <si>
    <t>Outras alimentação</t>
  </si>
  <si>
    <t>Outras transporte</t>
  </si>
  <si>
    <t>dd</t>
  </si>
  <si>
    <t>mm</t>
  </si>
  <si>
    <t>aaaa</t>
  </si>
  <si>
    <t>Outras pessoal</t>
  </si>
  <si>
    <t>cat</t>
  </si>
  <si>
    <t>nome_pagamento</t>
  </si>
  <si>
    <t>pg</t>
  </si>
  <si>
    <t>Salgadinho</t>
  </si>
  <si>
    <t>Padaria</t>
  </si>
  <si>
    <t>Pizza, Jantar</t>
  </si>
  <si>
    <t>Roxy: sorvete e chocolate</t>
  </si>
  <si>
    <t>Roxy: paes e frios</t>
  </si>
  <si>
    <t>Roxy: paes e bebidas</t>
  </si>
  <si>
    <t>Café da manhã</t>
  </si>
  <si>
    <t>Almoço</t>
  </si>
  <si>
    <t>Metrô</t>
  </si>
  <si>
    <t>Ônibus coletivo</t>
  </si>
  <si>
    <t>Ônibus interestadual</t>
  </si>
  <si>
    <t>Táxi</t>
  </si>
  <si>
    <t>IOF S/ UTILIZACAO LIMITE</t>
  </si>
  <si>
    <t>Salario</t>
  </si>
  <si>
    <t>Transferencia Valdilanio - Aluguel</t>
  </si>
  <si>
    <t>Pagamento cartao internacional mastercard</t>
  </si>
  <si>
    <t>Pagamento cartao internacional visa</t>
  </si>
  <si>
    <t>Transferencia aluguel Valdilanio</t>
  </si>
  <si>
    <t>Blazer Bagagge</t>
  </si>
  <si>
    <t>Pagamento cartao aura</t>
  </si>
  <si>
    <t>Saque para despesas diversas</t>
  </si>
  <si>
    <t>Adiantamento casa para carnaval</t>
  </si>
  <si>
    <t>Pagamento segunda parcela 13</t>
  </si>
  <si>
    <t>Credito bilhete unico</t>
  </si>
  <si>
    <t>Passagem Sao Paulo-Santos</t>
  </si>
  <si>
    <t>Presente amigo secreto: Ferrs</t>
  </si>
  <si>
    <t>Conducao Age</t>
  </si>
  <si>
    <t>Cafe da manha padaria nova</t>
  </si>
  <si>
    <t>Conducao casa</t>
  </si>
  <si>
    <t>Lanche pastel</t>
  </si>
  <si>
    <t>Lanche quiosque</t>
  </si>
  <si>
    <t>Saida casa rodoviaria</t>
  </si>
  <si>
    <t>Passagem Santos-Sao Paulo</t>
  </si>
  <si>
    <t>Revista Voce S/A</t>
  </si>
  <si>
    <t>Pizza</t>
  </si>
  <si>
    <t>Compra material de limpeza</t>
  </si>
  <si>
    <t>Compra supermercado</t>
  </si>
  <si>
    <t>Pagamento jogo mega senna</t>
  </si>
  <si>
    <t>Despesas com material de limpeza</t>
  </si>
  <si>
    <t>Sorvete McDonalds</t>
  </si>
  <si>
    <t>Carregar bilhete unico</t>
  </si>
  <si>
    <t>Pagamento celular</t>
  </si>
  <si>
    <t>Transferir cobrir pagamento apartamento</t>
  </si>
  <si>
    <t>Aniversario Age</t>
  </si>
  <si>
    <t>Taxi rodoviaria</t>
  </si>
  <si>
    <t>Agua, retorno Sao Paulo-Santos</t>
  </si>
  <si>
    <t>Pagamento passagens onibus</t>
  </si>
  <si>
    <t>Retorno pagamento ingresso Coldplay</t>
  </si>
  <si>
    <t>Transporte AGE</t>
  </si>
  <si>
    <t>Taxi vestibular</t>
  </si>
  <si>
    <t>Retorno casa pos-vestibular</t>
  </si>
  <si>
    <t>Visita Meire</t>
  </si>
  <si>
    <t>Medicamento neosaldina Ana</t>
  </si>
  <si>
    <t>Transporte Age</t>
  </si>
  <si>
    <t>Pagamento Computador HP 3/10</t>
  </si>
  <si>
    <t>Conducao Medico</t>
  </si>
  <si>
    <t>Parcela 1/6 UNIP</t>
  </si>
  <si>
    <t>Parcela 2/6 UNIP</t>
  </si>
  <si>
    <t>Parcela 3/3 Submarino:Suporte laptop</t>
  </si>
  <si>
    <t>Parcela 2/11 Submarino:Presente Anjinha</t>
  </si>
  <si>
    <t>Parcela 2/15 Submarino:Laptop</t>
  </si>
  <si>
    <t>Parcela 14/15 Submarino:Camera</t>
  </si>
  <si>
    <t>Parcela 4/4 Submarino:Ventilador e carregador</t>
  </si>
  <si>
    <t>Parcela 4/5 Livraria Cultura:Livro ergonomia</t>
  </si>
  <si>
    <t>Parcela 2/9 Submarino:Circulador de ar</t>
  </si>
  <si>
    <t>Parcela 1/7 Submarino:Capa laptop, bloco anotacao, controle remoto</t>
  </si>
  <si>
    <t>Pagamento Computador HP 4/10</t>
  </si>
  <si>
    <t>Parcela 3/6 UNIP</t>
  </si>
  <si>
    <t>Parcela 3/11 Submarino:Presente Anjinha</t>
  </si>
  <si>
    <t>Parcela 3/15 Submarino:Laptop</t>
  </si>
  <si>
    <t>Parcela 15/15 Submarino:Camera</t>
  </si>
  <si>
    <t>Parcela 5/5 Livraria Cultura:Livro ergonomia</t>
  </si>
  <si>
    <t>Parcela 3/9 Submarino:Circulador de ar</t>
  </si>
  <si>
    <t>Parcela 2/7 Submarino:Capa laptop, bloco anotacao, controle remoto</t>
  </si>
  <si>
    <t>Pagamento Computador HP 5/10</t>
  </si>
  <si>
    <t>Parcela 4/6 UNIP</t>
  </si>
  <si>
    <t>Parcela 4/11 Submarino:Presente Anjinha</t>
  </si>
  <si>
    <t>Parcela 4/15 Submarino:Laptop</t>
  </si>
  <si>
    <t>Parcela 4/9 Submarino:Circulador de ar</t>
  </si>
  <si>
    <t>Parcela 3/7 Submarino:Capa laptop, bloco anotacao, controle remoto</t>
  </si>
  <si>
    <t>Pagamento Computador HP 6/10</t>
  </si>
  <si>
    <t>Parcela 5/6 UNIP</t>
  </si>
  <si>
    <t>Parcela 5/11 Submarino:Presente Anjinha</t>
  </si>
  <si>
    <t>Parcela 5/15 Submarino:Laptop</t>
  </si>
  <si>
    <t>Parcela 5/9 Submarino:Circulador de ar</t>
  </si>
  <si>
    <t>Parcela 4/7 Submarino:Capa laptop, bloco anotacao, controle remoto</t>
  </si>
  <si>
    <t>Parcela 6/6 UNIP</t>
  </si>
  <si>
    <t>Parcela 6/11 Submarino:Presente Anjinha</t>
  </si>
  <si>
    <t>Parcela 6/15 Submarino:Laptop</t>
  </si>
  <si>
    <t>Parcela 6/9 Submarino:Circulador de ar</t>
  </si>
  <si>
    <t>Parcela 5/7 Submarino:Capa laptop, bloco anotacao, controle remoto</t>
  </si>
  <si>
    <t>Pagamento Computador HP 7/10</t>
  </si>
  <si>
    <t>Parcela 7/11 Submarino:Presente Anjinha</t>
  </si>
  <si>
    <t>Parcela 7/15 Submarino:Laptop</t>
  </si>
  <si>
    <t>Parcela 7/9 Submarino:Circulador de ar</t>
  </si>
  <si>
    <t>Parcela 6/7 Submarino:Capa laptop, bloco anotacao, controle remoto</t>
  </si>
  <si>
    <t>Pagamento Computador HP 8/10</t>
  </si>
  <si>
    <t>Parcela 8/11 Submarino:Presente Anjinha</t>
  </si>
  <si>
    <t>Parcela 8/15 Submarino:Laptop</t>
  </si>
  <si>
    <t>Parcela 8/9 Submarino:Circulador de ar</t>
  </si>
  <si>
    <t>Parcela 7/7 Submarino:Capa laptop, bloco anotacao, controle remoto</t>
  </si>
  <si>
    <t>Pagamento Computador HP 9/10</t>
  </si>
  <si>
    <t>Parcela 9/11 Submarino:Presente Anjinha</t>
  </si>
  <si>
    <t>Parcela 9/15 Submarino:Laptop</t>
  </si>
  <si>
    <t>Parcela 9/9 Submarino:Circulador de ar</t>
  </si>
  <si>
    <t>Pagamento Computador HP 10/10</t>
  </si>
  <si>
    <t>Parcela 10/11 Submarino:Presente Anjinha</t>
  </si>
  <si>
    <t>Parcela 10/15 Submarino:Laptop</t>
  </si>
  <si>
    <t>Parcela 11/11 Submarino:Presente Anjinha</t>
  </si>
  <si>
    <t>Parcela 11/15 Submarino:Laptop</t>
  </si>
  <si>
    <t>Parcela 12/15 Submarino:Laptop</t>
  </si>
  <si>
    <t>Parcela 13/15 Submarino:Laptop</t>
  </si>
  <si>
    <t>Parcela 14/15 Submarino:Laptop</t>
  </si>
  <si>
    <t>Parcela 15/15 Submarino:Laptop</t>
  </si>
  <si>
    <t>Aulas CEFE</t>
  </si>
  <si>
    <t>Pagamento relativo ao apartamento</t>
  </si>
  <si>
    <t>Auxilio nas despesas do apartamento</t>
  </si>
  <si>
    <t>Encargo por cheque sem fundo</t>
  </si>
  <si>
    <t>Reembolso passagens e hospedagem</t>
  </si>
  <si>
    <t>A Bodega</t>
  </si>
  <si>
    <t>Almoco McDonalds</t>
  </si>
  <si>
    <t>Gastos de mercado: Especial alimentacao</t>
  </si>
  <si>
    <t>Doces Aninha</t>
  </si>
  <si>
    <t>Transferencia Benedito cobrir despesta apartamento</t>
  </si>
  <si>
    <t>Retorno pagamento Benedito</t>
  </si>
  <si>
    <t>Partilha despesas com Tati</t>
  </si>
  <si>
    <t>Parcela 4/4 A Esportiva</t>
  </si>
  <si>
    <t>Parcela 4/6 - Editora Europa</t>
  </si>
  <si>
    <t>Livro Amazon</t>
  </si>
  <si>
    <t>Compra JSMag</t>
  </si>
  <si>
    <t>Compra livros PACKT</t>
  </si>
  <si>
    <t>Parcela 2/2 Marisa</t>
  </si>
  <si>
    <t>Parcela 2/2 Livraria Cultura</t>
  </si>
  <si>
    <t>Parcela 2/2 WTG Santa Cruz</t>
  </si>
  <si>
    <t>Parcela 5/6 - Editora Europa</t>
  </si>
  <si>
    <t>Parcela 6/6 - Editora Europa</t>
  </si>
  <si>
    <t>Encargos bancários</t>
  </si>
  <si>
    <t>Computador</t>
  </si>
  <si>
    <t>Condução Age</t>
  </si>
  <si>
    <t>Empório Nova Era</t>
  </si>
  <si>
    <t>Cobrança de Juros</t>
  </si>
  <si>
    <t>Cobrança de I,O,F,</t>
  </si>
  <si>
    <t>Tarifa Pacote de Serviços - Tarifa referente a 07/12/2009</t>
  </si>
  <si>
    <t>Tarifa Pacote de Serviços - Tarifa referente a 06/01/2010</t>
  </si>
  <si>
    <t>Compra livro RealTime (Cotação 2,00)</t>
  </si>
  <si>
    <t>ANO</t>
  </si>
  <si>
    <t>Almoco padaria nova</t>
  </si>
  <si>
    <t>Pagamento cartao mastercard internacional</t>
  </si>
  <si>
    <t>Cartão de crédito</t>
  </si>
  <si>
    <t>Carregar VR</t>
  </si>
  <si>
    <t>3 estrelas</t>
  </si>
  <si>
    <t>Sevilha</t>
  </si>
  <si>
    <t>Colombo</t>
  </si>
  <si>
    <t>Colombo (Luiz)</t>
  </si>
  <si>
    <t>Limite de crédito</t>
  </si>
  <si>
    <t>Transferencia Américo - Aluguel</t>
  </si>
  <si>
    <t>Seguro de vida Bradesco</t>
  </si>
  <si>
    <t>Mastercard intl</t>
  </si>
  <si>
    <t>Visa intl</t>
  </si>
  <si>
    <t>Hotel RedBull</t>
  </si>
  <si>
    <t>Serviços bancários - tarifa</t>
  </si>
  <si>
    <t>Saque terminal - tarifa</t>
  </si>
  <si>
    <t>Subway</t>
  </si>
  <si>
    <t>Pagamento Computador HP 2/10</t>
  </si>
  <si>
    <t>Inicio</t>
  </si>
  <si>
    <t>Fim</t>
  </si>
  <si>
    <t>Coordenada</t>
  </si>
  <si>
    <t>MÊS</t>
  </si>
  <si>
    <t>Ricão</t>
  </si>
  <si>
    <t>Rodoviária Santos</t>
  </si>
  <si>
    <t>Resumo</t>
  </si>
  <si>
    <t>Despesa</t>
  </si>
  <si>
    <t>Saldo mês</t>
  </si>
  <si>
    <t>Saldo acumulado</t>
  </si>
  <si>
    <t>Pedaço de bolo: Pizzaria Bendita Pizza</t>
  </si>
  <si>
    <t>Chopp</t>
  </si>
  <si>
    <t>Camisinha e desodorante: Drogaria Bifarma</t>
  </si>
  <si>
    <t>Pagamento cartão visa internacionacional</t>
  </si>
  <si>
    <t>Empréstimo</t>
  </si>
  <si>
    <t>Parcela 1/10 Empréstimo bradesco</t>
  </si>
  <si>
    <t>Parcela 2/10 Empréstimo bradesco</t>
  </si>
  <si>
    <t>Parcela 3/10 Empréstimo bradesco</t>
  </si>
  <si>
    <t>Parcela 4/10 Empréstimo bradesco</t>
  </si>
  <si>
    <t>Parcela 5/10 Empréstimo bradesco</t>
  </si>
  <si>
    <t>Parcela 6/10 Empréstimo bradesco</t>
  </si>
  <si>
    <t>Parcela 7/10 Empréstimo bradesco</t>
  </si>
  <si>
    <t>Parcela 8/10 Empréstimo bradesco</t>
  </si>
  <si>
    <t>Parcela 9/10 Empréstimo bradesco</t>
  </si>
  <si>
    <t>Parcela 10/10 Empréstimo bradesco</t>
  </si>
  <si>
    <t>Simulado</t>
  </si>
  <si>
    <t>Despesass</t>
  </si>
  <si>
    <t>Total receita</t>
  </si>
  <si>
    <t>Total despesas</t>
  </si>
  <si>
    <t>Esquina da esfiha: sorvetes</t>
  </si>
  <si>
    <t>Parcela 1/3 Curso Python a devolver</t>
  </si>
  <si>
    <t>Parcela 1/3 Curso Python</t>
  </si>
  <si>
    <t>Parcela 2/3 Curso Python</t>
  </si>
  <si>
    <t>Parcela 3/3 Curso Python</t>
  </si>
  <si>
    <t>Condução Rodoviária</t>
  </si>
  <si>
    <t>Revistas Webdesign/TI Digital: 29/01/2009</t>
  </si>
  <si>
    <t>Festa aniversário Age</t>
  </si>
  <si>
    <t>Curso Python</t>
  </si>
  <si>
    <t>Curso Python: 30/01/2010</t>
  </si>
  <si>
    <t>Curso Python, cafézinho</t>
  </si>
  <si>
    <t>Cheque</t>
  </si>
  <si>
    <t>Retorno São Paulo:Santos</t>
  </si>
  <si>
    <t>Carga VR</t>
  </si>
  <si>
    <t>Parcela 1/7 Submarino: Mouse</t>
  </si>
  <si>
    <t>Parcela 2/7 Submarino: Mouse</t>
  </si>
  <si>
    <t>Parcela 3/7 Submarino: Mouse</t>
  </si>
  <si>
    <t>Parcela 4/7 Submarino: Mouse</t>
  </si>
  <si>
    <t>Parcela 5/7 Submarino: Mouse</t>
  </si>
  <si>
    <t>Parcela 6/7 Submarino: Mouse</t>
  </si>
  <si>
    <t>Parcela 7/7 Submarino: Mouse</t>
  </si>
  <si>
    <t>Age</t>
  </si>
  <si>
    <t>Almoço curso python</t>
  </si>
  <si>
    <t>Água pós curso</t>
  </si>
  <si>
    <t>Revista Linux: 05/02/2010</t>
  </si>
  <si>
    <t>DIAS MÊS</t>
  </si>
  <si>
    <t>IOF UTILIZAÇÃO LIMITE</t>
  </si>
  <si>
    <t>ENCARGO SALDO VINCULADO</t>
  </si>
  <si>
    <t>ENCARGO LIMITE DE CRÉDITO</t>
  </si>
  <si>
    <t>ENCARGOS DE CARTÃO</t>
  </si>
  <si>
    <t>Retorno casa</t>
  </si>
  <si>
    <t>Girafas</t>
  </si>
  <si>
    <t>McDonalds</t>
  </si>
  <si>
    <t>Autenticação</t>
  </si>
  <si>
    <t>Condução Almoço</t>
  </si>
  <si>
    <t>DVD</t>
  </si>
  <si>
    <t>Condução Faculdade</t>
  </si>
  <si>
    <t>Associação Python Inscrição</t>
  </si>
  <si>
    <t>Parcela 1/2: Meias Pernambucanas (09/02)</t>
  </si>
  <si>
    <t>Parcela 2/2: Meias Pernambucanas (09/02)</t>
  </si>
  <si>
    <t>Parcela 1/3 Tempo Real: Python 3 (10/02/2010)</t>
  </si>
  <si>
    <t>Parcela 2/3 Tempo Real: Python 3 (10/02/2010)</t>
  </si>
  <si>
    <t>Parcela 3/3 Tempo Real: Python 3 (10/02/2010)</t>
  </si>
  <si>
    <t>Pagamento boleto Info: Luiz</t>
  </si>
  <si>
    <t>Empréstimo Papai</t>
  </si>
  <si>
    <t>Donut</t>
  </si>
  <si>
    <t>Condução UNIP</t>
  </si>
  <si>
    <t>Condução rodoviária</t>
  </si>
  <si>
    <t>Bolo: Shopping</t>
  </si>
  <si>
    <t>Chopp: Shopping</t>
  </si>
  <si>
    <t>Creme de barbear e desodorante</t>
  </si>
  <si>
    <t>Chopp, espetinho e porção de batata</t>
  </si>
  <si>
    <t>Ônibus para metrô</t>
  </si>
  <si>
    <t>Submarino: mesa laptop</t>
  </si>
  <si>
    <t>Condução casa</t>
  </si>
  <si>
    <t>Bolão Mega-senna</t>
  </si>
  <si>
    <t>Café na rodoviária</t>
  </si>
  <si>
    <t>Pães para Tati</t>
  </si>
  <si>
    <t>Pagamento claro</t>
  </si>
  <si>
    <t>Bar do Jorge</t>
  </si>
  <si>
    <t>Café no trem</t>
  </si>
  <si>
    <t>Black Dog</t>
  </si>
  <si>
    <t>Empório Sete</t>
  </si>
  <si>
    <t>Parcela 1/5 NS de Souza: Roupas Américo (09/02/10)</t>
  </si>
  <si>
    <t>Parcela 2/5 NS de Souza: Roupas Américo (09/02/10)</t>
  </si>
  <si>
    <t>Parcela 3/5 NS de Souza: Roupas Américo (09/02/10)</t>
  </si>
  <si>
    <t>Parcela 4/5 NS de Souza: Roupas Américo (09/02/10)</t>
  </si>
  <si>
    <t>Parcela 5/5 NS de Souza: Roupas Américo (09/02/10)</t>
  </si>
  <si>
    <t>Parcela 1/3 Cultura: Children of Hurin, História Números (15/02/2010)</t>
  </si>
  <si>
    <t>Parcela 2/3 Cultura: Children of Hurin, História Números (15/02/2010)</t>
  </si>
  <si>
    <t>Parcela 3/3 Cultura: Children of Hurin, História Números (15/02/2010)</t>
  </si>
  <si>
    <t>Parcela 1/3 Cultura: Webdesign</t>
  </si>
</sst>
</file>

<file path=xl/styles.xml><?xml version="1.0" encoding="utf-8"?>
<styleSheet xmlns="http://schemas.openxmlformats.org/spreadsheetml/2006/main">
  <numFmts count="3">
    <numFmt numFmtId="164" formatCode="d/m/yy;@"/>
    <numFmt numFmtId="165" formatCode="mmm"/>
    <numFmt numFmtId="166" formatCode="&quot;R$&quot;\ #,##0.00;[Red]&quot;R$&quot;\ #,##0.00"/>
  </numFmts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8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NumberFormat="1" applyFont="1" applyFill="1" applyBorder="1" applyAlignment="1" applyProtection="1"/>
    <xf numFmtId="0" fontId="1" fillId="0" borderId="0" xfId="0" applyFont="1"/>
    <xf numFmtId="0" fontId="1" fillId="0" borderId="0" xfId="0" applyFont="1" applyProtection="1">
      <protection hidden="1"/>
    </xf>
    <xf numFmtId="164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0" fontId="2" fillId="0" borderId="0" xfId="0" applyFont="1" applyProtection="1">
      <protection hidden="1"/>
    </xf>
    <xf numFmtId="166" fontId="1" fillId="0" borderId="0" xfId="0" applyNumberFormat="1" applyFont="1" applyProtection="1">
      <protection locked="0"/>
    </xf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4" fontId="3" fillId="0" borderId="2" xfId="0" applyNumberFormat="1" applyFont="1" applyBorder="1"/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4" fontId="1" fillId="0" borderId="6" xfId="0" applyNumberFormat="1" applyFont="1" applyBorder="1"/>
    <xf numFmtId="4" fontId="1" fillId="0" borderId="7" xfId="0" applyNumberFormat="1" applyFont="1" applyBorder="1"/>
    <xf numFmtId="4" fontId="1" fillId="0" borderId="8" xfId="0" applyNumberFormat="1" applyFont="1" applyBorder="1"/>
    <xf numFmtId="4" fontId="1" fillId="0" borderId="9" xfId="0" applyNumberFormat="1" applyFont="1" applyBorder="1"/>
    <xf numFmtId="4" fontId="1" fillId="0" borderId="10" xfId="0" applyNumberFormat="1" applyFont="1" applyBorder="1"/>
    <xf numFmtId="4" fontId="1" fillId="0" borderId="11" xfId="0" applyNumberFormat="1" applyFont="1" applyBorder="1"/>
    <xf numFmtId="0" fontId="4" fillId="0" borderId="15" xfId="0" applyNumberFormat="1" applyFont="1" applyFill="1" applyBorder="1" applyAlignment="1" applyProtection="1">
      <alignment horizontal="right"/>
    </xf>
    <xf numFmtId="0" fontId="4" fillId="0" borderId="16" xfId="0" applyNumberFormat="1" applyFont="1" applyFill="1" applyBorder="1" applyAlignment="1" applyProtection="1">
      <alignment horizontal="right"/>
    </xf>
    <xf numFmtId="0" fontId="4" fillId="0" borderId="17" xfId="0" applyNumberFormat="1" applyFont="1" applyFill="1" applyBorder="1" applyAlignment="1" applyProtection="1">
      <alignment horizontal="right"/>
    </xf>
    <xf numFmtId="165" fontId="3" fillId="0" borderId="2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4" fontId="1" fillId="0" borderId="18" xfId="0" applyNumberFormat="1" applyFont="1" applyBorder="1"/>
    <xf numFmtId="4" fontId="1" fillId="0" borderId="19" xfId="0" applyNumberFormat="1" applyFont="1" applyBorder="1"/>
    <xf numFmtId="4" fontId="1" fillId="0" borderId="20" xfId="0" applyNumberFormat="1" applyFont="1" applyBorder="1"/>
    <xf numFmtId="4" fontId="1" fillId="0" borderId="21" xfId="0" applyNumberFormat="1" applyFont="1" applyBorder="1"/>
    <xf numFmtId="4" fontId="1" fillId="0" borderId="22" xfId="0" applyNumberFormat="1" applyFont="1" applyBorder="1"/>
    <xf numFmtId="4" fontId="1" fillId="0" borderId="23" xfId="0" applyNumberFormat="1" applyFont="1" applyBorder="1"/>
    <xf numFmtId="0" fontId="4" fillId="0" borderId="15" xfId="0" applyFont="1" applyBorder="1" applyAlignment="1">
      <alignment horizontal="right"/>
    </xf>
    <xf numFmtId="0" fontId="4" fillId="0" borderId="16" xfId="0" applyFont="1" applyBorder="1" applyAlignment="1">
      <alignment horizontal="right"/>
    </xf>
    <xf numFmtId="0" fontId="4" fillId="0" borderId="17" xfId="0" applyFont="1" applyBorder="1" applyAlignment="1">
      <alignment horizontal="right"/>
    </xf>
    <xf numFmtId="4" fontId="1" fillId="0" borderId="24" xfId="0" applyNumberFormat="1" applyFont="1" applyBorder="1"/>
    <xf numFmtId="4" fontId="1" fillId="0" borderId="25" xfId="0" applyNumberFormat="1" applyFont="1" applyBorder="1"/>
    <xf numFmtId="4" fontId="1" fillId="0" borderId="26" xfId="0" applyNumberFormat="1" applyFont="1" applyBorder="1"/>
    <xf numFmtId="4" fontId="1" fillId="0" borderId="12" xfId="0" applyNumberFormat="1" applyFont="1" applyBorder="1"/>
    <xf numFmtId="4" fontId="1" fillId="0" borderId="13" xfId="0" applyNumberFormat="1" applyFont="1" applyBorder="1"/>
    <xf numFmtId="4" fontId="1" fillId="0" borderId="14" xfId="0" applyNumberFormat="1" applyFont="1" applyBorder="1"/>
    <xf numFmtId="4" fontId="3" fillId="0" borderId="15" xfId="0" applyNumberFormat="1" applyFont="1" applyBorder="1"/>
    <xf numFmtId="0" fontId="1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1" fillId="0" borderId="29" xfId="0" applyFont="1" applyBorder="1" applyAlignment="1"/>
    <xf numFmtId="0" fontId="1" fillId="0" borderId="27" xfId="0" applyNumberFormat="1" applyFont="1" applyBorder="1" applyAlignment="1">
      <alignment horizontal="center"/>
    </xf>
    <xf numFmtId="0" fontId="1" fillId="0" borderId="28" xfId="0" applyNumberFormat="1" applyFont="1" applyBorder="1" applyAlignment="1">
      <alignment horizontal="center"/>
    </xf>
    <xf numFmtId="0" fontId="1" fillId="0" borderId="29" xfId="0" applyNumberFormat="1" applyFont="1" applyBorder="1" applyAlignment="1">
      <alignment horizontal="center"/>
    </xf>
    <xf numFmtId="165" fontId="3" fillId="0" borderId="27" xfId="0" applyNumberFormat="1" applyFont="1" applyBorder="1" applyAlignment="1">
      <alignment horizontal="center"/>
    </xf>
    <xf numFmtId="165" fontId="3" fillId="0" borderId="28" xfId="0" applyNumberFormat="1" applyFont="1" applyBorder="1" applyAlignment="1">
      <alignment horizontal="center"/>
    </xf>
    <xf numFmtId="0" fontId="3" fillId="0" borderId="29" xfId="0" applyNumberFormat="1" applyFont="1" applyBorder="1" applyAlignment="1">
      <alignment horizontal="center"/>
    </xf>
    <xf numFmtId="1" fontId="2" fillId="0" borderId="0" xfId="0" applyNumberFormat="1" applyFont="1" applyProtection="1">
      <protection hidden="1"/>
    </xf>
    <xf numFmtId="1" fontId="1" fillId="0" borderId="0" xfId="0" applyNumberFormat="1" applyFont="1" applyProtection="1">
      <protection locked="0"/>
    </xf>
    <xf numFmtId="4" fontId="1" fillId="0" borderId="18" xfId="0" applyNumberFormat="1" applyFont="1" applyBorder="1" applyProtection="1">
      <protection locked="0"/>
    </xf>
    <xf numFmtId="4" fontId="1" fillId="0" borderId="19" xfId="0" applyNumberFormat="1" applyFont="1" applyBorder="1" applyProtection="1">
      <protection locked="0"/>
    </xf>
    <xf numFmtId="4" fontId="1" fillId="0" borderId="24" xfId="0" applyNumberFormat="1" applyFont="1" applyBorder="1" applyProtection="1">
      <protection locked="0"/>
    </xf>
    <xf numFmtId="4" fontId="1" fillId="0" borderId="20" xfId="0" applyNumberFormat="1" applyFont="1" applyBorder="1" applyProtection="1">
      <protection locked="0"/>
    </xf>
    <xf numFmtId="4" fontId="1" fillId="0" borderId="21" xfId="0" applyNumberFormat="1" applyFont="1" applyBorder="1" applyProtection="1">
      <protection locked="0"/>
    </xf>
    <xf numFmtId="4" fontId="1" fillId="0" borderId="25" xfId="0" applyNumberFormat="1" applyFont="1" applyBorder="1" applyProtection="1">
      <protection locked="0"/>
    </xf>
    <xf numFmtId="0" fontId="1" fillId="0" borderId="1" xfId="0" applyFont="1" applyBorder="1" applyAlignment="1">
      <alignment horizontal="right"/>
    </xf>
    <xf numFmtId="4" fontId="1" fillId="0" borderId="2" xfId="0" applyNumberFormat="1" applyFont="1" applyBorder="1"/>
    <xf numFmtId="4" fontId="1" fillId="0" borderId="3" xfId="0" applyNumberFormat="1" applyFont="1" applyBorder="1"/>
    <xf numFmtId="2" fontId="1" fillId="0" borderId="0" xfId="0" applyNumberFormat="1" applyFont="1"/>
    <xf numFmtId="4" fontId="1" fillId="0" borderId="30" xfId="0" applyNumberFormat="1" applyFont="1" applyBorder="1"/>
    <xf numFmtId="4" fontId="1" fillId="0" borderId="31" xfId="0" applyNumberFormat="1" applyFont="1" applyBorder="1"/>
    <xf numFmtId="4" fontId="1" fillId="0" borderId="32" xfId="0" applyNumberFormat="1" applyFont="1" applyBorder="1"/>
    <xf numFmtId="4" fontId="1" fillId="0" borderId="33" xfId="0" applyNumberFormat="1" applyFont="1" applyBorder="1"/>
    <xf numFmtId="0" fontId="3" fillId="0" borderId="4" xfId="0" applyFont="1" applyBorder="1" applyAlignment="1">
      <alignment horizontal="right"/>
    </xf>
    <xf numFmtId="0" fontId="1" fillId="0" borderId="28" xfId="0" applyNumberFormat="1" applyFont="1" applyBorder="1"/>
    <xf numFmtId="0" fontId="1" fillId="0" borderId="28" xfId="0" applyNumberFormat="1" applyFont="1" applyBorder="1" applyAlignment="1"/>
    <xf numFmtId="0" fontId="1" fillId="0" borderId="29" xfId="0" applyNumberFormat="1" applyFont="1" applyBorder="1" applyAlignment="1"/>
    <xf numFmtId="0" fontId="3" fillId="0" borderId="27" xfId="0" applyFont="1" applyBorder="1" applyAlignment="1" applyProtection="1">
      <alignment horizontal="center"/>
      <protection locked="0"/>
    </xf>
    <xf numFmtId="0" fontId="3" fillId="0" borderId="28" xfId="0" applyFont="1" applyBorder="1" applyAlignment="1" applyProtection="1">
      <alignment horizontal="center"/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27" xfId="0" applyFont="1" applyBorder="1" applyAlignment="1" applyProtection="1">
      <alignment horizontal="center"/>
    </xf>
    <xf numFmtId="0" fontId="3" fillId="0" borderId="28" xfId="0" applyFont="1" applyBorder="1" applyAlignment="1" applyProtection="1">
      <alignment horizontal="center"/>
    </xf>
    <xf numFmtId="0" fontId="3" fillId="0" borderId="29" xfId="0" applyFont="1" applyBorder="1" applyAlignment="1" applyProtection="1">
      <alignment horizontal="center"/>
    </xf>
  </cellXfs>
  <cellStyles count="1">
    <cellStyle name="Normal" xfId="0" builtinId="0"/>
  </cellStyles>
  <dxfs count="80"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21"/>
  <sheetViews>
    <sheetView showGridLines="0"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4.140625" style="6" bestFit="1" customWidth="1"/>
    <col min="2" max="2" width="7.28515625" style="4" bestFit="1" customWidth="1"/>
    <col min="3" max="3" width="3.28515625" style="50" bestFit="1" customWidth="1"/>
    <col min="4" max="4" width="3.5703125" style="50" bestFit="1" customWidth="1"/>
    <col min="5" max="5" width="5" style="50" bestFit="1" customWidth="1"/>
    <col min="6" max="6" width="9" style="7" bestFit="1" customWidth="1"/>
    <col min="7" max="7" width="15.42578125" style="6" bestFit="1" customWidth="1"/>
    <col min="8" max="8" width="3.140625" style="51" bestFit="1" customWidth="1"/>
    <col min="9" max="9" width="13.42578125" style="6" bestFit="1" customWidth="1"/>
    <col min="10" max="10" width="2.5703125" style="5" bestFit="1" customWidth="1"/>
    <col min="11" max="11" width="11.7109375" style="6" bestFit="1" customWidth="1"/>
    <col min="12" max="12" width="4.85546875" style="5" bestFit="1" customWidth="1"/>
    <col min="13" max="13" width="11.85546875" style="6" bestFit="1" customWidth="1"/>
    <col min="14" max="14" width="4.42578125" style="5" bestFit="1" customWidth="1"/>
    <col min="15" max="15" width="49" style="5" bestFit="1" customWidth="1"/>
    <col min="16" max="16384" width="9.140625" style="3"/>
  </cols>
  <sheetData>
    <row r="1" spans="1:15" s="2" customFormat="1">
      <c r="A1" s="2" t="s">
        <v>17</v>
      </c>
      <c r="B1" s="2" t="s">
        <v>0</v>
      </c>
      <c r="C1" s="2" t="s">
        <v>55</v>
      </c>
      <c r="D1" s="2" t="s">
        <v>56</v>
      </c>
      <c r="E1" s="2" t="s">
        <v>57</v>
      </c>
      <c r="F1" s="2" t="s">
        <v>1</v>
      </c>
      <c r="G1" s="2" t="s">
        <v>2</v>
      </c>
      <c r="H1" s="2" t="s">
        <v>59</v>
      </c>
      <c r="I1" s="2" t="s">
        <v>60</v>
      </c>
      <c r="J1" s="2" t="s">
        <v>61</v>
      </c>
      <c r="K1" s="2" t="s">
        <v>7</v>
      </c>
      <c r="L1" s="2" t="s">
        <v>6</v>
      </c>
      <c r="M1" s="2" t="s">
        <v>3</v>
      </c>
      <c r="N1" s="2" t="s">
        <v>4</v>
      </c>
      <c r="O1" s="2" t="s">
        <v>5</v>
      </c>
    </row>
    <row r="2" spans="1:15">
      <c r="A2" s="6">
        <f>IF(ISBLANK(data),"",1+IF(ISNUMBER(A1),A1,0))</f>
        <v>1</v>
      </c>
      <c r="B2" s="4">
        <v>40151</v>
      </c>
      <c r="C2" s="50">
        <f>IF(ISBLANK(data),"",VALUE(DAY(data)))</f>
        <v>4</v>
      </c>
      <c r="D2" s="50">
        <f>IF(ISBLANK(data),"",VALUE(MONTH(data)))</f>
        <v>12</v>
      </c>
      <c r="E2" s="50">
        <f>IF(ISBLANK(data),"",VALUE(YEAR(data)))</f>
        <v>2009</v>
      </c>
      <c r="F2" s="7">
        <v>1411.65</v>
      </c>
      <c r="G2" s="6" t="str">
        <f>IF(OR(ISBLANK(data),ISBLANK(categoria)),"",INDEX(nm_categoria,categoria))</f>
        <v>Salário</v>
      </c>
      <c r="H2" s="51">
        <v>1</v>
      </c>
      <c r="I2" s="6" t="str">
        <f>IF(OR(ISBLANK(data),ISBLANK(forma_pagamento)),"",INDEX(nm_forma_pagamento,forma_pagamento))</f>
        <v>Dinheiro</v>
      </c>
      <c r="J2" s="5">
        <v>1</v>
      </c>
      <c r="K2" s="6" t="str">
        <f>IF(OR(ISBLANK(data),ISBLANK(conta)),"",INDEX(nm_conta,conta))</f>
        <v>Bradesco</v>
      </c>
      <c r="L2" s="5">
        <v>1</v>
      </c>
      <c r="M2" s="6" t="str">
        <f>IF(OR(ISBLANK(data),ISBLANK(id_cc)),"",INDEX(nm_cartao,id_cc))</f>
        <v/>
      </c>
      <c r="O2" s="5" t="s">
        <v>75</v>
      </c>
    </row>
    <row r="3" spans="1:15">
      <c r="A3" s="6">
        <f>IF(ISBLANK(data),"",1+IF(ISNUMBER(A2),A2,0))</f>
        <v>2</v>
      </c>
      <c r="B3" s="4">
        <v>40165</v>
      </c>
      <c r="C3" s="50">
        <f>IF(ISBLANK(data),"",VALUE(DAY(data)))</f>
        <v>18</v>
      </c>
      <c r="D3" s="50">
        <f>IF(ISBLANK(data),"",VALUE(MONTH(data)))</f>
        <v>12</v>
      </c>
      <c r="E3" s="50">
        <f>IF(ISBLANK(data),"",VALUE(YEAR(data)))</f>
        <v>2009</v>
      </c>
      <c r="F3" s="7">
        <v>609.17999999999995</v>
      </c>
      <c r="G3" s="6" t="str">
        <f>IF(OR(ISBLANK(data),ISBLANK(categoria)),"",INDEX(nm_categoria,categoria))</f>
        <v>Décimo terceiro</v>
      </c>
      <c r="H3" s="51">
        <v>2</v>
      </c>
      <c r="I3" s="6" t="str">
        <f>IF(OR(ISBLANK(data),ISBLANK(forma_pagamento)),"",INDEX(nm_forma_pagamento,forma_pagamento))</f>
        <v>Dinheiro</v>
      </c>
      <c r="J3" s="5">
        <v>1</v>
      </c>
      <c r="K3" s="6" t="str">
        <f>IF(OR(ISBLANK(data),ISBLANK(conta)),"",INDEX(nm_conta,conta))</f>
        <v>Bradesco</v>
      </c>
      <c r="L3" s="5">
        <v>1</v>
      </c>
      <c r="M3" s="6" t="str">
        <f>IF(OR(ISBLANK(data),ISBLANK(id_cc)),"",INDEX(nm_cartao,id_cc))</f>
        <v/>
      </c>
      <c r="O3" s="5" t="s">
        <v>84</v>
      </c>
    </row>
    <row r="4" spans="1:15">
      <c r="A4" s="6">
        <f>IF(ISBLANK(data),"",1+IF(ISNUMBER(A3),A3,0))</f>
        <v>3</v>
      </c>
      <c r="B4" s="4">
        <v>40149</v>
      </c>
      <c r="C4" s="50">
        <f>IF(ISBLANK(data),"",VALUE(DAY(data)))</f>
        <v>2</v>
      </c>
      <c r="D4" s="50">
        <f>IF(ISBLANK(data),"",VALUE(MONTH(data)))</f>
        <v>12</v>
      </c>
      <c r="E4" s="50">
        <f>IF(ISBLANK(data),"",VALUE(YEAR(data)))</f>
        <v>2009</v>
      </c>
      <c r="F4" s="7">
        <v>580</v>
      </c>
      <c r="G4" s="6" t="str">
        <f>IF(OR(ISBLANK(data),ISBLANK(categoria)),"",INDEX(nm_categoria,categoria))</f>
        <v>Depósito</v>
      </c>
      <c r="H4" s="51">
        <v>3</v>
      </c>
      <c r="I4" s="6" t="str">
        <f>IF(OR(ISBLANK(data),ISBLANK(forma_pagamento)),"",INDEX(nm_forma_pagamento,forma_pagamento))</f>
        <v>Transferência</v>
      </c>
      <c r="J4" s="5">
        <v>4</v>
      </c>
      <c r="K4" s="6" t="str">
        <f>IF(OR(ISBLANK(data),ISBLANK(conta)),"",INDEX(nm_conta,conta))</f>
        <v>Bradesco</v>
      </c>
      <c r="L4" s="5">
        <v>1</v>
      </c>
      <c r="M4" s="6" t="str">
        <f>IF(OR(ISBLANK(data),ISBLANK(id_cc)),"",INDEX(nm_cartao,id_cc))</f>
        <v/>
      </c>
      <c r="O4" s="5" t="s">
        <v>215</v>
      </c>
    </row>
    <row r="5" spans="1:15">
      <c r="A5" s="6">
        <f>IF(ISBLANK(data),"",1+IF(ISNUMBER(A4),A4,0))</f>
        <v>4</v>
      </c>
      <c r="B5" s="4">
        <v>40154</v>
      </c>
      <c r="C5" s="50">
        <f>IF(ISBLANK(data),"",VALUE(DAY(data)))</f>
        <v>7</v>
      </c>
      <c r="D5" s="50">
        <f>IF(ISBLANK(data),"",VALUE(MONTH(data)))</f>
        <v>12</v>
      </c>
      <c r="E5" s="50">
        <f>IF(ISBLANK(data),"",VALUE(YEAR(data)))</f>
        <v>2009</v>
      </c>
      <c r="F5" s="7">
        <v>500</v>
      </c>
      <c r="G5" s="6" t="str">
        <f>IF(OR(ISBLANK(data),ISBLANK(categoria)),"",INDEX(nm_categoria,categoria))</f>
        <v>Depósito</v>
      </c>
      <c r="H5" s="51">
        <v>3</v>
      </c>
      <c r="I5" s="6" t="str">
        <f>IF(OR(ISBLANK(data),ISBLANK(forma_pagamento)),"",INDEX(nm_forma_pagamento,forma_pagamento))</f>
        <v>Transferência</v>
      </c>
      <c r="J5" s="5">
        <v>4</v>
      </c>
      <c r="K5" s="6" t="str">
        <f>IF(OR(ISBLANK(data),ISBLANK(conta)),"",INDEX(nm_conta,conta))</f>
        <v>Bradesco</v>
      </c>
      <c r="L5" s="5">
        <v>1</v>
      </c>
      <c r="M5" s="6" t="str">
        <f>IF(OR(ISBLANK(data),ISBLANK(id_cc)),"",INDEX(nm_cartao,id_cc))</f>
        <v/>
      </c>
      <c r="O5" s="5" t="s">
        <v>76</v>
      </c>
    </row>
    <row r="6" spans="1:15">
      <c r="A6" s="6">
        <f>IF(ISBLANK(data),"",1+IF(ISNUMBER(A5),A5,0))</f>
        <v>5</v>
      </c>
      <c r="B6" s="4">
        <v>40154</v>
      </c>
      <c r="C6" s="50">
        <f>IF(ISBLANK(data),"",VALUE(DAY(data)))</f>
        <v>7</v>
      </c>
      <c r="D6" s="50">
        <f>IF(ISBLANK(data),"",VALUE(MONTH(data)))</f>
        <v>12</v>
      </c>
      <c r="E6" s="50">
        <f>IF(ISBLANK(data),"",VALUE(YEAR(data)))</f>
        <v>2009</v>
      </c>
      <c r="F6" s="7">
        <v>338</v>
      </c>
      <c r="G6" s="6" t="str">
        <f>IF(OR(ISBLANK(data),ISBLANK(categoria)),"",INDEX(nm_categoria,categoria))</f>
        <v>Depósito</v>
      </c>
      <c r="H6" s="51">
        <v>3</v>
      </c>
      <c r="I6" s="6" t="str">
        <f>IF(OR(ISBLANK(data),ISBLANK(forma_pagamento)),"",INDEX(nm_forma_pagamento,forma_pagamento))</f>
        <v>Transferência</v>
      </c>
      <c r="J6" s="5">
        <v>4</v>
      </c>
      <c r="K6" s="6" t="str">
        <f>IF(OR(ISBLANK(data),ISBLANK(conta)),"",INDEX(nm_conta,conta))</f>
        <v>Bradesco</v>
      </c>
      <c r="L6" s="5">
        <v>1</v>
      </c>
      <c r="M6" s="6" t="str">
        <f>IF(OR(ISBLANK(data),ISBLANK(id_cc)),"",INDEX(nm_cartao,id_cc))</f>
        <v/>
      </c>
      <c r="O6" s="5" t="s">
        <v>76</v>
      </c>
    </row>
    <row r="7" spans="1:15">
      <c r="A7" s="6">
        <f>IF(ISBLANK(data),"",1+IF(ISNUMBER(A6),A6,0))</f>
        <v>6</v>
      </c>
      <c r="B7" s="4">
        <v>40148</v>
      </c>
      <c r="C7" s="50">
        <f>IF(ISBLANK(data),"",VALUE(DAY(data)))</f>
        <v>1</v>
      </c>
      <c r="D7" s="50">
        <f>IF(ISBLANK(data),"",VALUE(MONTH(data)))</f>
        <v>12</v>
      </c>
      <c r="E7" s="50">
        <f>IF(ISBLANK(data),"",VALUE(YEAR(data)))</f>
        <v>2009</v>
      </c>
      <c r="F7" s="7">
        <v>800</v>
      </c>
      <c r="G7" s="6" t="str">
        <f>IF(OR(ISBLANK(data),ISBLANK(categoria)),"",INDEX(nm_categoria,categoria))</f>
        <v>Outras</v>
      </c>
      <c r="H7" s="51">
        <v>4</v>
      </c>
      <c r="I7" s="6" t="str">
        <f>IF(OR(ISBLANK(data),ISBLANK(forma_pagamento)),"",INDEX(nm_forma_pagamento,forma_pagamento))</f>
        <v>Transferência</v>
      </c>
      <c r="J7" s="5">
        <v>4</v>
      </c>
      <c r="K7" s="6" t="str">
        <f>IF(OR(ISBLANK(data),ISBLANK(conta)),"",INDEX(nm_conta,conta))</f>
        <v>Banco do Brasil</v>
      </c>
      <c r="L7" s="5">
        <v>2</v>
      </c>
      <c r="M7" s="6" t="str">
        <f>IF(OR(ISBLANK(data),ISBLANK(id_cc)),"",INDEX(nm_cartao,id_cc))</f>
        <v/>
      </c>
      <c r="O7" s="5" t="s">
        <v>176</v>
      </c>
    </row>
    <row r="8" spans="1:15">
      <c r="A8" s="6">
        <f>IF(ISBLANK(data),"",1+IF(ISNUMBER(A7),A7,0))</f>
        <v>7</v>
      </c>
      <c r="B8" s="4">
        <v>40156</v>
      </c>
      <c r="C8" s="50">
        <f>IF(ISBLANK(data),"",VALUE(DAY(data)))</f>
        <v>9</v>
      </c>
      <c r="D8" s="50">
        <f>IF(ISBLANK(data),"",VALUE(MONTH(data)))</f>
        <v>12</v>
      </c>
      <c r="E8" s="50">
        <f>IF(ISBLANK(data),"",VALUE(YEAR(data)))</f>
        <v>2009</v>
      </c>
      <c r="F8" s="7">
        <v>800</v>
      </c>
      <c r="G8" s="6" t="str">
        <f>IF(OR(ISBLANK(data),ISBLANK(categoria)),"",INDEX(nm_categoria,categoria))</f>
        <v>Outras</v>
      </c>
      <c r="H8" s="51">
        <v>4</v>
      </c>
      <c r="I8" s="6" t="str">
        <f>IF(OR(ISBLANK(data),ISBLANK(forma_pagamento)),"",INDEX(nm_forma_pagamento,forma_pagamento))</f>
        <v>Transferência</v>
      </c>
      <c r="J8" s="5">
        <v>4</v>
      </c>
      <c r="K8" s="6" t="str">
        <f>IF(OR(ISBLANK(data),ISBLANK(conta)),"",INDEX(nm_conta,conta))</f>
        <v>Banco do Brasil</v>
      </c>
      <c r="L8" s="5">
        <v>2</v>
      </c>
      <c r="M8" s="6" t="str">
        <f>IF(OR(ISBLANK(data),ISBLANK(id_cc)),"",INDEX(nm_cartao,id_cc))</f>
        <v/>
      </c>
      <c r="O8" s="5" t="s">
        <v>79</v>
      </c>
    </row>
    <row r="9" spans="1:15">
      <c r="A9" s="6">
        <f>IF(ISBLANK(data),"",1+IF(ISNUMBER(A8),A8,0))</f>
        <v>8</v>
      </c>
      <c r="B9" s="4">
        <v>40157</v>
      </c>
      <c r="C9" s="50">
        <f>IF(ISBLANK(data),"",VALUE(DAY(data)))</f>
        <v>10</v>
      </c>
      <c r="D9" s="50">
        <f>IF(ISBLANK(data),"",VALUE(MONTH(data)))</f>
        <v>12</v>
      </c>
      <c r="E9" s="50">
        <f>IF(ISBLANK(data),"",VALUE(YEAR(data)))</f>
        <v>2009</v>
      </c>
      <c r="F9" s="7">
        <v>2000</v>
      </c>
      <c r="G9" s="6" t="str">
        <f>IF(OR(ISBLANK(data),ISBLANK(categoria)),"",INDEX(nm_categoria,categoria))</f>
        <v>Outras</v>
      </c>
      <c r="H9" s="51">
        <v>4</v>
      </c>
      <c r="I9" s="6" t="str">
        <f>IF(OR(ISBLANK(data),ISBLANK(forma_pagamento)),"",INDEX(nm_forma_pagamento,forma_pagamento))</f>
        <v>Transferência</v>
      </c>
      <c r="J9" s="5">
        <v>4</v>
      </c>
      <c r="K9" s="6" t="str">
        <f>IF(OR(ISBLANK(data),ISBLANK(conta)),"",INDEX(nm_conta,conta))</f>
        <v>Banco do Brasil</v>
      </c>
      <c r="L9" s="5">
        <v>2</v>
      </c>
      <c r="M9" s="6" t="str">
        <f>IF(OR(ISBLANK(data),ISBLANK(id_cc)),"",INDEX(nm_cartao,id_cc))</f>
        <v/>
      </c>
      <c r="O9" s="5" t="s">
        <v>177</v>
      </c>
    </row>
    <row r="10" spans="1:15">
      <c r="A10" s="6">
        <f>IF(ISBLANK(data),"",1+IF(ISNUMBER(A9),A9,0))</f>
        <v>9</v>
      </c>
      <c r="B10" s="4">
        <v>40158</v>
      </c>
      <c r="C10" s="50">
        <f>IF(ISBLANK(data),"",VALUE(DAY(data)))</f>
        <v>11</v>
      </c>
      <c r="D10" s="50">
        <f>IF(ISBLANK(data),"",VALUE(MONTH(data)))</f>
        <v>12</v>
      </c>
      <c r="E10" s="50">
        <f>IF(ISBLANK(data),"",VALUE(YEAR(data)))</f>
        <v>2009</v>
      </c>
      <c r="F10" s="7">
        <v>300</v>
      </c>
      <c r="G10" s="6" t="str">
        <f>IF(OR(ISBLANK(data),ISBLANK(categoria)),"",INDEX(nm_categoria,categoria))</f>
        <v>Outras</v>
      </c>
      <c r="H10" s="51">
        <v>4</v>
      </c>
      <c r="I10" s="6" t="str">
        <f>IF(OR(ISBLANK(data),ISBLANK(forma_pagamento)),"",INDEX(nm_forma_pagamento,forma_pagamento))</f>
        <v>Transferência</v>
      </c>
      <c r="J10" s="5">
        <v>4</v>
      </c>
      <c r="K10" s="6" t="str">
        <f>IF(OR(ISBLANK(data),ISBLANK(conta)),"",INDEX(nm_conta,conta))</f>
        <v>Banco do Brasil</v>
      </c>
      <c r="L10" s="5">
        <v>2</v>
      </c>
      <c r="M10" s="6" t="str">
        <f>IF(OR(ISBLANK(data),ISBLANK(id_cc)),"",INDEX(nm_cartao,id_cc))</f>
        <v/>
      </c>
      <c r="O10" s="5" t="s">
        <v>178</v>
      </c>
    </row>
    <row r="11" spans="1:15">
      <c r="A11" s="6">
        <f>IF(ISBLANK(data),"",1+IF(ISNUMBER(A10),A10,0))</f>
        <v>10</v>
      </c>
      <c r="B11" s="4">
        <v>40158</v>
      </c>
      <c r="C11" s="50">
        <f>IF(ISBLANK(data),"",VALUE(DAY(data)))</f>
        <v>11</v>
      </c>
      <c r="D11" s="50">
        <f>IF(ISBLANK(data),"",VALUE(MONTH(data)))</f>
        <v>12</v>
      </c>
      <c r="E11" s="50">
        <f>IF(ISBLANK(data),"",VALUE(YEAR(data)))</f>
        <v>2009</v>
      </c>
      <c r="F11" s="7">
        <v>1000</v>
      </c>
      <c r="G11" s="6" t="str">
        <f>IF(OR(ISBLANK(data),ISBLANK(categoria)),"",INDEX(nm_categoria,categoria))</f>
        <v>Outras</v>
      </c>
      <c r="H11" s="51">
        <v>4</v>
      </c>
      <c r="I11" s="6" t="str">
        <f>IF(OR(ISBLANK(data),ISBLANK(forma_pagamento)),"",INDEX(nm_forma_pagamento,forma_pagamento))</f>
        <v>Transferência</v>
      </c>
      <c r="J11" s="5">
        <v>4</v>
      </c>
      <c r="K11" s="6" t="str">
        <f>IF(OR(ISBLANK(data),ISBLANK(conta)),"",INDEX(nm_conta,conta))</f>
        <v>Banco do Brasil</v>
      </c>
      <c r="L11" s="5">
        <v>2</v>
      </c>
      <c r="M11" s="6" t="str">
        <f>IF(OR(ISBLANK(data),ISBLANK(id_cc)),"",INDEX(nm_cartao,id_cc))</f>
        <v/>
      </c>
      <c r="O11" s="5" t="s">
        <v>177</v>
      </c>
    </row>
    <row r="12" spans="1:15">
      <c r="A12" s="6">
        <f>IF(ISBLANK(data),"",1+IF(ISNUMBER(A11),A11,0))</f>
        <v>11</v>
      </c>
      <c r="B12" s="4">
        <v>40165</v>
      </c>
      <c r="C12" s="50">
        <f>IF(ISBLANK(data),"",VALUE(DAY(data)))</f>
        <v>18</v>
      </c>
      <c r="D12" s="50">
        <f>IF(ISBLANK(data),"",VALUE(MONTH(data)))</f>
        <v>12</v>
      </c>
      <c r="E12" s="50">
        <f>IF(ISBLANK(data),"",VALUE(YEAR(data)))</f>
        <v>2009</v>
      </c>
      <c r="F12" s="7">
        <v>100</v>
      </c>
      <c r="G12" s="6" t="str">
        <f>IF(OR(ISBLANK(data),ISBLANK(categoria)),"",INDEX(nm_categoria,categoria))</f>
        <v>Outras</v>
      </c>
      <c r="H12" s="51">
        <v>4</v>
      </c>
      <c r="I12" s="6" t="str">
        <f>IF(OR(ISBLANK(data),ISBLANK(forma_pagamento)),"",INDEX(nm_forma_pagamento,forma_pagamento))</f>
        <v>Transferência</v>
      </c>
      <c r="J12" s="5">
        <v>4</v>
      </c>
      <c r="K12" s="6" t="str">
        <f>IF(OR(ISBLANK(data),ISBLANK(conta)),"",INDEX(nm_conta,conta))</f>
        <v>Banco do Brasil</v>
      </c>
      <c r="L12" s="5">
        <v>2</v>
      </c>
      <c r="M12" s="6" t="str">
        <f>IF(OR(ISBLANK(data),ISBLANK(id_cc)),"",INDEX(nm_cartao,id_cc))</f>
        <v/>
      </c>
      <c r="O12" s="5" t="s">
        <v>180</v>
      </c>
    </row>
    <row r="13" spans="1:15">
      <c r="A13" s="6">
        <f>IF(ISBLANK(data),"",1+IF(ISNUMBER(A12),A12,0))</f>
        <v>12</v>
      </c>
      <c r="B13" s="4">
        <v>40170</v>
      </c>
      <c r="C13" s="50">
        <f>IF(ISBLANK(data),"",VALUE(DAY(data)))</f>
        <v>23</v>
      </c>
      <c r="D13" s="50">
        <f>IF(ISBLANK(data),"",VALUE(MONTH(data)))</f>
        <v>12</v>
      </c>
      <c r="E13" s="50">
        <f>IF(ISBLANK(data),"",VALUE(YEAR(data)))</f>
        <v>2009</v>
      </c>
      <c r="F13" s="7">
        <v>50</v>
      </c>
      <c r="G13" s="6" t="str">
        <f>IF(OR(ISBLANK(data),ISBLANK(categoria)),"",INDEX(nm_categoria,categoria))</f>
        <v>Outras</v>
      </c>
      <c r="H13" s="51">
        <v>4</v>
      </c>
      <c r="I13" s="6" t="str">
        <f>IF(OR(ISBLANK(data),ISBLANK(forma_pagamento)),"",INDEX(nm_forma_pagamento,forma_pagamento))</f>
        <v>Transferência</v>
      </c>
      <c r="J13" s="5">
        <v>4</v>
      </c>
      <c r="K13" s="6" t="str">
        <f>IF(OR(ISBLANK(data),ISBLANK(conta)),"",INDEX(nm_conta,conta))</f>
        <v>Banco do Brasil</v>
      </c>
      <c r="L13" s="5">
        <v>2</v>
      </c>
      <c r="M13" s="6" t="str">
        <f>IF(OR(ISBLANK(data),ISBLANK(id_cc)),"",INDEX(nm_cartao,id_cc))</f>
        <v/>
      </c>
      <c r="O13" s="5" t="s">
        <v>178</v>
      </c>
    </row>
    <row r="14" spans="1:15">
      <c r="A14" s="6">
        <f>IF(ISBLANK(data),"",1+IF(ISNUMBER(A13),A13,0))</f>
        <v>13</v>
      </c>
      <c r="B14" s="4">
        <v>40170</v>
      </c>
      <c r="C14" s="50">
        <f>IF(ISBLANK(data),"",VALUE(DAY(data)))</f>
        <v>23</v>
      </c>
      <c r="D14" s="50">
        <f>IF(ISBLANK(data),"",VALUE(MONTH(data)))</f>
        <v>12</v>
      </c>
      <c r="E14" s="50">
        <f>IF(ISBLANK(data),"",VALUE(YEAR(data)))</f>
        <v>2009</v>
      </c>
      <c r="F14" s="7">
        <v>5.44</v>
      </c>
      <c r="G14" s="6" t="str">
        <f>IF(OR(ISBLANK(data),ISBLANK(categoria)),"",INDEX(nm_categoria,categoria))</f>
        <v>Café da manhã</v>
      </c>
      <c r="H14" s="51">
        <v>5</v>
      </c>
      <c r="I14" s="6" t="str">
        <f>IF(OR(ISBLANK(data),ISBLANK(forma_pagamento)),"",INDEX(nm_forma_pagamento,forma_pagamento))</f>
        <v>Cartão débito</v>
      </c>
      <c r="J14" s="5">
        <v>2</v>
      </c>
      <c r="K14" s="6" t="str">
        <f>IF(OR(ISBLANK(data),ISBLANK(conta)),"",INDEX(nm_conta,conta))</f>
        <v>Bradesco</v>
      </c>
      <c r="L14" s="5">
        <v>1</v>
      </c>
      <c r="M14" s="6" t="str">
        <f>IF(OR(ISBLANK(data),ISBLANK(id_cc)),"",INDEX(nm_cartao,id_cc))</f>
        <v/>
      </c>
      <c r="O14" s="5" t="s">
        <v>89</v>
      </c>
    </row>
    <row r="15" spans="1:15">
      <c r="A15" s="6">
        <f>IF(ISBLANK(data),"",1+IF(ISNUMBER(A14),A14,0))</f>
        <v>14</v>
      </c>
      <c r="B15" s="4">
        <v>40148</v>
      </c>
      <c r="C15" s="50">
        <f>IF(ISBLANK(data),"",VALUE(DAY(data)))</f>
        <v>1</v>
      </c>
      <c r="D15" s="50">
        <f>IF(ISBLANK(data),"",VALUE(MONTH(data)))</f>
        <v>12</v>
      </c>
      <c r="E15" s="50">
        <f>IF(ISBLANK(data),"",VALUE(YEAR(data)))</f>
        <v>2009</v>
      </c>
      <c r="F15" s="7">
        <v>10.25</v>
      </c>
      <c r="G15" s="6" t="str">
        <f>IF(OR(ISBLANK(data),ISBLANK(categoria)),"",INDEX(nm_categoria,categoria))</f>
        <v>Almoço</v>
      </c>
      <c r="H15" s="51">
        <v>6</v>
      </c>
      <c r="I15" s="6" t="str">
        <f>IF(OR(ISBLANK(data),ISBLANK(forma_pagamento)),"",INDEX(nm_forma_pagamento,forma_pagamento))</f>
        <v>Cartão débito</v>
      </c>
      <c r="J15" s="5">
        <v>2</v>
      </c>
      <c r="K15" s="6" t="str">
        <f>IF(OR(ISBLANK(data),ISBLANK(conta)),"",INDEX(nm_conta,conta))</f>
        <v>Bradesco</v>
      </c>
      <c r="L15" s="5">
        <v>1</v>
      </c>
      <c r="M15" s="6" t="str">
        <f>IF(OR(ISBLANK(data),ISBLANK(id_cc)),"",INDEX(nm_cartao,id_cc))</f>
        <v/>
      </c>
      <c r="O15" s="5" t="s">
        <v>201</v>
      </c>
    </row>
    <row r="16" spans="1:15">
      <c r="A16" s="6">
        <f>IF(ISBLANK(data),"",1+IF(ISNUMBER(A15),A15,0))</f>
        <v>15</v>
      </c>
      <c r="B16" s="4">
        <v>40150</v>
      </c>
      <c r="C16" s="50">
        <f>IF(ISBLANK(data),"",VALUE(DAY(data)))</f>
        <v>3</v>
      </c>
      <c r="D16" s="50">
        <f>IF(ISBLANK(data),"",VALUE(MONTH(data)))</f>
        <v>12</v>
      </c>
      <c r="E16" s="50">
        <f>IF(ISBLANK(data),"",VALUE(YEAR(data)))</f>
        <v>2009</v>
      </c>
      <c r="F16" s="7">
        <v>11.93</v>
      </c>
      <c r="G16" s="6" t="str">
        <f>IF(OR(ISBLANK(data),ISBLANK(categoria)),"",INDEX(nm_categoria,categoria))</f>
        <v>Almoço</v>
      </c>
      <c r="H16" s="51">
        <v>6</v>
      </c>
      <c r="I16" s="6" t="str">
        <f>IF(OR(ISBLANK(data),ISBLANK(forma_pagamento)),"",INDEX(nm_forma_pagamento,forma_pagamento))</f>
        <v>Cartão débito</v>
      </c>
      <c r="J16" s="5">
        <v>2</v>
      </c>
      <c r="K16" s="6" t="str">
        <f>IF(OR(ISBLANK(data),ISBLANK(conta)),"",INDEX(nm_conta,conta))</f>
        <v>Bradesco</v>
      </c>
      <c r="L16" s="5">
        <v>1</v>
      </c>
      <c r="M16" s="6" t="str">
        <f>IF(OR(ISBLANK(data),ISBLANK(id_cc)),"",INDEX(nm_cartao,id_cc))</f>
        <v/>
      </c>
      <c r="O16" s="5" t="s">
        <v>201</v>
      </c>
    </row>
    <row r="17" spans="1:15">
      <c r="A17" s="6">
        <f>IF(ISBLANK(data),"",1+IF(ISNUMBER(A16),A16,0))</f>
        <v>16</v>
      </c>
      <c r="B17" s="4">
        <v>40151</v>
      </c>
      <c r="C17" s="50">
        <f>IF(ISBLANK(data),"",VALUE(DAY(data)))</f>
        <v>4</v>
      </c>
      <c r="D17" s="50">
        <f>IF(ISBLANK(data),"",VALUE(MONTH(data)))</f>
        <v>12</v>
      </c>
      <c r="E17" s="50">
        <f>IF(ISBLANK(data),"",VALUE(YEAR(data)))</f>
        <v>2009</v>
      </c>
      <c r="F17" s="7">
        <v>9.5299999999999994</v>
      </c>
      <c r="G17" s="6" t="str">
        <f>IF(OR(ISBLANK(data),ISBLANK(categoria)),"",INDEX(nm_categoria,categoria))</f>
        <v>Almoço</v>
      </c>
      <c r="H17" s="51">
        <v>6</v>
      </c>
      <c r="I17" s="6" t="str">
        <f>IF(OR(ISBLANK(data),ISBLANK(forma_pagamento)),"",INDEX(nm_forma_pagamento,forma_pagamento))</f>
        <v>Cartão débito</v>
      </c>
      <c r="J17" s="5">
        <v>2</v>
      </c>
      <c r="K17" s="6" t="str">
        <f>IF(OR(ISBLANK(data),ISBLANK(conta)),"",INDEX(nm_conta,conta))</f>
        <v>Bradesco</v>
      </c>
      <c r="L17" s="5">
        <v>1</v>
      </c>
      <c r="M17" s="6" t="str">
        <f>IF(OR(ISBLANK(data),ISBLANK(id_cc)),"",INDEX(nm_cartao,id_cc))</f>
        <v/>
      </c>
      <c r="O17" s="5" t="s">
        <v>201</v>
      </c>
    </row>
    <row r="18" spans="1:15">
      <c r="A18" s="6">
        <f>IF(ISBLANK(data),"",1+IF(ISNUMBER(A17),A17,0))</f>
        <v>17</v>
      </c>
      <c r="B18" s="4">
        <v>40165</v>
      </c>
      <c r="C18" s="50">
        <f>IF(ISBLANK(data),"",VALUE(DAY(data)))</f>
        <v>18</v>
      </c>
      <c r="D18" s="50">
        <f>IF(ISBLANK(data),"",VALUE(MONTH(data)))</f>
        <v>12</v>
      </c>
      <c r="E18" s="50">
        <f>IF(ISBLANK(data),"",VALUE(YEAR(data)))</f>
        <v>2009</v>
      </c>
      <c r="F18" s="7">
        <v>12.55</v>
      </c>
      <c r="G18" s="6" t="str">
        <f>IF(OR(ISBLANK(data),ISBLANK(categoria)),"",INDEX(nm_categoria,categoria))</f>
        <v>Almoço</v>
      </c>
      <c r="H18" s="51">
        <v>6</v>
      </c>
      <c r="I18" s="6" t="str">
        <f>IF(OR(ISBLANK(data),ISBLANK(forma_pagamento)),"",INDEX(nm_forma_pagamento,forma_pagamento))</f>
        <v>Dinheiro</v>
      </c>
      <c r="J18" s="5">
        <v>1</v>
      </c>
      <c r="K18" s="6" t="str">
        <f>IF(OR(ISBLANK(data),ISBLANK(conta)),"",INDEX(nm_conta,conta))</f>
        <v>Bradesco</v>
      </c>
      <c r="L18" s="5">
        <v>1</v>
      </c>
      <c r="M18" s="6" t="str">
        <f>IF(OR(ISBLANK(data),ISBLANK(id_cc)),"",INDEX(nm_cartao,id_cc))</f>
        <v/>
      </c>
      <c r="O18" s="5" t="s">
        <v>224</v>
      </c>
    </row>
    <row r="19" spans="1:15">
      <c r="A19" s="6">
        <f>IF(ISBLANK(data),"",1+IF(ISNUMBER(A18),A18,0))</f>
        <v>18</v>
      </c>
      <c r="B19" s="4">
        <v>40168</v>
      </c>
      <c r="C19" s="50">
        <f>IF(ISBLANK(data),"",VALUE(DAY(data)))</f>
        <v>21</v>
      </c>
      <c r="D19" s="50">
        <f>IF(ISBLANK(data),"",VALUE(MONTH(data)))</f>
        <v>12</v>
      </c>
      <c r="E19" s="50">
        <f>IF(ISBLANK(data),"",VALUE(YEAR(data)))</f>
        <v>2009</v>
      </c>
      <c r="F19" s="7">
        <v>10.11</v>
      </c>
      <c r="G19" s="6" t="str">
        <f>IF(OR(ISBLANK(data),ISBLANK(categoria)),"",INDEX(nm_categoria,categoria))</f>
        <v>Almoço</v>
      </c>
      <c r="H19" s="51">
        <v>6</v>
      </c>
      <c r="I19" s="6" t="str">
        <f>IF(OR(ISBLANK(data),ISBLANK(forma_pagamento)),"",INDEX(nm_forma_pagamento,forma_pagamento))</f>
        <v>Cartão débito</v>
      </c>
      <c r="J19" s="5">
        <v>2</v>
      </c>
      <c r="K19" s="6" t="str">
        <f>IF(OR(ISBLANK(data),ISBLANK(conta)),"",INDEX(nm_conta,conta))</f>
        <v>Bradesco</v>
      </c>
      <c r="L19" s="5">
        <v>1</v>
      </c>
      <c r="M19" s="6" t="str">
        <f>IF(OR(ISBLANK(data),ISBLANK(id_cc)),"",INDEX(nm_cartao,id_cc))</f>
        <v/>
      </c>
      <c r="O19" s="5" t="s">
        <v>201</v>
      </c>
    </row>
    <row r="20" spans="1:15">
      <c r="A20" s="6">
        <f>IF(ISBLANK(data),"",1+IF(ISNUMBER(A19),A19,0))</f>
        <v>19</v>
      </c>
      <c r="B20" s="4">
        <v>40170</v>
      </c>
      <c r="C20" s="50">
        <f>IF(ISBLANK(data),"",VALUE(DAY(data)))</f>
        <v>23</v>
      </c>
      <c r="D20" s="50">
        <f>IF(ISBLANK(data),"",VALUE(MONTH(data)))</f>
        <v>12</v>
      </c>
      <c r="E20" s="50">
        <f>IF(ISBLANK(data),"",VALUE(YEAR(data)))</f>
        <v>2009</v>
      </c>
      <c r="F20" s="7">
        <v>13.04</v>
      </c>
      <c r="G20" s="6" t="str">
        <f>IF(OR(ISBLANK(data),ISBLANK(categoria)),"",INDEX(nm_categoria,categoria))</f>
        <v>Almoço</v>
      </c>
      <c r="H20" s="51">
        <v>6</v>
      </c>
      <c r="I20" s="6" t="str">
        <f>IF(OR(ISBLANK(data),ISBLANK(forma_pagamento)),"",INDEX(nm_forma_pagamento,forma_pagamento))</f>
        <v>Cartão débito</v>
      </c>
      <c r="J20" s="5">
        <v>2</v>
      </c>
      <c r="K20" s="6" t="str">
        <f>IF(OR(ISBLANK(data),ISBLANK(conta)),"",INDEX(nm_conta,conta))</f>
        <v>Bradesco</v>
      </c>
      <c r="L20" s="5">
        <v>1</v>
      </c>
      <c r="M20" s="6" t="str">
        <f>IF(OR(ISBLANK(data),ISBLANK(id_cc)),"",INDEX(nm_cartao,id_cc))</f>
        <v/>
      </c>
      <c r="O20" s="5" t="s">
        <v>208</v>
      </c>
    </row>
    <row r="21" spans="1:15">
      <c r="A21" s="6">
        <f>IF(ISBLANK(data),"",1+IF(ISNUMBER(A20),A20,0))</f>
        <v>20</v>
      </c>
      <c r="B21" s="4">
        <v>40173</v>
      </c>
      <c r="C21" s="50">
        <f>IF(ISBLANK(data),"",VALUE(DAY(data)))</f>
        <v>26</v>
      </c>
      <c r="D21" s="50">
        <f>IF(ISBLANK(data),"",VALUE(MONTH(data)))</f>
        <v>12</v>
      </c>
      <c r="E21" s="50">
        <f>IF(ISBLANK(data),"",VALUE(YEAR(data)))</f>
        <v>2009</v>
      </c>
      <c r="F21" s="7">
        <v>22.2</v>
      </c>
      <c r="G21" s="6" t="str">
        <f>IF(OR(ISBLANK(data),ISBLANK(categoria)),"",INDEX(nm_categoria,categoria))</f>
        <v>Janta</v>
      </c>
      <c r="H21" s="51">
        <v>7</v>
      </c>
      <c r="I21" s="6" t="str">
        <f>IF(OR(ISBLANK(data),ISBLANK(forma_pagamento)),"",INDEX(nm_forma_pagamento,forma_pagamento))</f>
        <v>Dinheiro</v>
      </c>
      <c r="J21" s="5">
        <v>1</v>
      </c>
      <c r="K21" s="6" t="str">
        <f>IF(OR(ISBLANK(data),ISBLANK(conta)),"",INDEX(nm_conta,conta))</f>
        <v>Bradesco</v>
      </c>
      <c r="L21" s="5">
        <v>1</v>
      </c>
      <c r="M21" s="6" t="str">
        <f>IF(OR(ISBLANK(data),ISBLANK(id_cc)),"",INDEX(nm_cartao,id_cc))</f>
        <v/>
      </c>
      <c r="O21" s="5" t="s">
        <v>96</v>
      </c>
    </row>
    <row r="22" spans="1:15">
      <c r="A22" s="6">
        <f>IF(ISBLANK(data),"",1+IF(ISNUMBER(A21),A21,0))</f>
        <v>21</v>
      </c>
      <c r="B22" s="4">
        <v>40170</v>
      </c>
      <c r="C22" s="50">
        <f>IF(ISBLANK(data),"",VALUE(DAY(data)))</f>
        <v>23</v>
      </c>
      <c r="D22" s="50">
        <f>IF(ISBLANK(data),"",VALUE(MONTH(data)))</f>
        <v>12</v>
      </c>
      <c r="E22" s="50">
        <f>IF(ISBLANK(data),"",VALUE(YEAR(data)))</f>
        <v>2009</v>
      </c>
      <c r="F22" s="7">
        <v>2.5</v>
      </c>
      <c r="G22" s="6" t="str">
        <f>IF(OR(ISBLANK(data),ISBLANK(categoria)),"",INDEX(nm_categoria,categoria))</f>
        <v>Lanche</v>
      </c>
      <c r="H22" s="51">
        <v>8</v>
      </c>
      <c r="I22" s="6" t="str">
        <f>IF(OR(ISBLANK(data),ISBLANK(forma_pagamento)),"",INDEX(nm_forma_pagamento,forma_pagamento))</f>
        <v>Dinheiro</v>
      </c>
      <c r="J22" s="5">
        <v>1</v>
      </c>
      <c r="K22" s="6" t="str">
        <f>IF(OR(ISBLANK(data),ISBLANK(conta)),"",INDEX(nm_conta,conta))</f>
        <v>Bradesco</v>
      </c>
      <c r="L22" s="5">
        <v>1</v>
      </c>
      <c r="M22" s="6" t="str">
        <f>IF(OR(ISBLANK(data),ISBLANK(id_cc)),"",INDEX(nm_cartao,id_cc))</f>
        <v/>
      </c>
      <c r="O22" s="5" t="s">
        <v>91</v>
      </c>
    </row>
    <row r="23" spans="1:15">
      <c r="A23" s="6">
        <f>IF(ISBLANK(data),"",1+IF(ISNUMBER(A22),A22,0))</f>
        <v>22</v>
      </c>
      <c r="B23" s="4">
        <v>40171</v>
      </c>
      <c r="C23" s="50">
        <f>IF(ISBLANK(data),"",VALUE(DAY(data)))</f>
        <v>24</v>
      </c>
      <c r="D23" s="50">
        <f>IF(ISBLANK(data),"",VALUE(MONTH(data)))</f>
        <v>12</v>
      </c>
      <c r="E23" s="50">
        <f>IF(ISBLANK(data),"",VALUE(YEAR(data)))</f>
        <v>2009</v>
      </c>
      <c r="F23" s="7">
        <v>11.5</v>
      </c>
      <c r="G23" s="6" t="str">
        <f>IF(OR(ISBLANK(data),ISBLANK(categoria)),"",INDEX(nm_categoria,categoria))</f>
        <v>Lanche</v>
      </c>
      <c r="H23" s="51">
        <v>8</v>
      </c>
      <c r="I23" s="6" t="str">
        <f>IF(OR(ISBLANK(data),ISBLANK(forma_pagamento)),"",INDEX(nm_forma_pagamento,forma_pagamento))</f>
        <v>Dinheiro</v>
      </c>
      <c r="J23" s="5">
        <v>1</v>
      </c>
      <c r="K23" s="6" t="str">
        <f>IF(OR(ISBLANK(data),ISBLANK(conta)),"",INDEX(nm_conta,conta))</f>
        <v>Bradesco</v>
      </c>
      <c r="L23" s="5">
        <v>1</v>
      </c>
      <c r="M23" s="6" t="str">
        <f>IF(OR(ISBLANK(data),ISBLANK(id_cc)),"",INDEX(nm_cartao,id_cc))</f>
        <v/>
      </c>
      <c r="O23" s="5" t="s">
        <v>92</v>
      </c>
    </row>
    <row r="24" spans="1:15">
      <c r="A24" s="6">
        <f>IF(ISBLANK(data),"",1+IF(ISNUMBER(A23),A23,0))</f>
        <v>23</v>
      </c>
      <c r="B24" s="4">
        <v>40168</v>
      </c>
      <c r="C24" s="50">
        <f>IF(ISBLANK(data),"",VALUE(DAY(data)))</f>
        <v>21</v>
      </c>
      <c r="D24" s="50">
        <f>IF(ISBLANK(data),"",VALUE(MONTH(data)))</f>
        <v>12</v>
      </c>
      <c r="E24" s="50">
        <f>IF(ISBLANK(data),"",VALUE(YEAR(data)))</f>
        <v>2009</v>
      </c>
      <c r="F24" s="7">
        <v>7.2</v>
      </c>
      <c r="G24" s="6" t="str">
        <f>IF(OR(ISBLANK(data),ISBLANK(categoria)),"",INDEX(nm_categoria,categoria))</f>
        <v>Ônibus coletivo</v>
      </c>
      <c r="H24" s="51">
        <v>11</v>
      </c>
      <c r="I24" s="6" t="str">
        <f>IF(OR(ISBLANK(data),ISBLANK(forma_pagamento)),"",INDEX(nm_forma_pagamento,forma_pagamento))</f>
        <v>Dinheiro</v>
      </c>
      <c r="J24" s="5">
        <v>1</v>
      </c>
      <c r="K24" s="6" t="str">
        <f>IF(OR(ISBLANK(data),ISBLANK(conta)),"",INDEX(nm_conta,conta))</f>
        <v>Bradesco</v>
      </c>
      <c r="L24" s="5">
        <v>1</v>
      </c>
      <c r="M24" s="6" t="str">
        <f>IF(OR(ISBLANK(data),ISBLANK(id_cc)),"",INDEX(nm_cartao,id_cc))</f>
        <v/>
      </c>
      <c r="O24" s="5" t="s">
        <v>88</v>
      </c>
    </row>
    <row r="25" spans="1:15">
      <c r="A25" s="6">
        <f>IF(ISBLANK(data),"",1+IF(ISNUMBER(A24),A24,0))</f>
        <v>24</v>
      </c>
      <c r="B25" s="4">
        <v>40168</v>
      </c>
      <c r="C25" s="50">
        <f>IF(ISBLANK(data),"",VALUE(DAY(data)))</f>
        <v>21</v>
      </c>
      <c r="D25" s="50">
        <f>IF(ISBLANK(data),"",VALUE(MONTH(data)))</f>
        <v>12</v>
      </c>
      <c r="E25" s="50">
        <f>IF(ISBLANK(data),"",VALUE(YEAR(data)))</f>
        <v>2009</v>
      </c>
      <c r="F25" s="7">
        <v>2</v>
      </c>
      <c r="G25" s="6" t="str">
        <f>IF(OR(ISBLANK(data),ISBLANK(categoria)),"",INDEX(nm_categoria,categoria))</f>
        <v>Ônibus coletivo</v>
      </c>
      <c r="H25" s="51">
        <v>11</v>
      </c>
      <c r="I25" s="6" t="str">
        <f>IF(OR(ISBLANK(data),ISBLANK(forma_pagamento)),"",INDEX(nm_forma_pagamento,forma_pagamento))</f>
        <v>Dinheiro</v>
      </c>
      <c r="J25" s="5">
        <v>1</v>
      </c>
      <c r="K25" s="6" t="str">
        <f>IF(OR(ISBLANK(data),ISBLANK(conta)),"",INDEX(nm_conta,conta))</f>
        <v>Bradesco</v>
      </c>
      <c r="L25" s="5">
        <v>1</v>
      </c>
      <c r="M25" s="6" t="str">
        <f>IF(OR(ISBLANK(data),ISBLANK(id_cc)),"",INDEX(nm_cartao,id_cc))</f>
        <v/>
      </c>
      <c r="O25" s="5" t="s">
        <v>88</v>
      </c>
    </row>
    <row r="26" spans="1:15">
      <c r="A26" s="6">
        <f>IF(ISBLANK(data),"",1+IF(ISNUMBER(A25),A25,0))</f>
        <v>25</v>
      </c>
      <c r="B26" s="4">
        <v>40170</v>
      </c>
      <c r="C26" s="50">
        <f>IF(ISBLANK(data),"",VALUE(DAY(data)))</f>
        <v>23</v>
      </c>
      <c r="D26" s="50">
        <f>IF(ISBLANK(data),"",VALUE(MONTH(data)))</f>
        <v>12</v>
      </c>
      <c r="E26" s="50">
        <f>IF(ISBLANK(data),"",VALUE(YEAR(data)))</f>
        <v>2009</v>
      </c>
      <c r="F26" s="7">
        <v>12</v>
      </c>
      <c r="G26" s="6" t="str">
        <f>IF(OR(ISBLANK(data),ISBLANK(categoria)),"",INDEX(nm_categoria,categoria))</f>
        <v>Ônibus coletivo</v>
      </c>
      <c r="H26" s="51">
        <v>11</v>
      </c>
      <c r="I26" s="6" t="str">
        <f>IF(OR(ISBLANK(data),ISBLANK(forma_pagamento)),"",INDEX(nm_forma_pagamento,forma_pagamento))</f>
        <v>Dinheiro</v>
      </c>
      <c r="J26" s="5">
        <v>1</v>
      </c>
      <c r="K26" s="6" t="str">
        <f>IF(OR(ISBLANK(data),ISBLANK(conta)),"",INDEX(nm_conta,conta))</f>
        <v>Bradesco</v>
      </c>
      <c r="L26" s="5">
        <v>1</v>
      </c>
      <c r="M26" s="6" t="str">
        <f>IF(OR(ISBLANK(data),ISBLANK(id_cc)),"",INDEX(nm_cartao,id_cc))</f>
        <v/>
      </c>
      <c r="O26" s="5" t="s">
        <v>88</v>
      </c>
    </row>
    <row r="27" spans="1:15">
      <c r="A27" s="6">
        <f>IF(ISBLANK(data),"",1+IF(ISNUMBER(A26),A26,0))</f>
        <v>26</v>
      </c>
      <c r="B27" s="4">
        <v>40170</v>
      </c>
      <c r="C27" s="50">
        <f>IF(ISBLANK(data),"",VALUE(DAY(data)))</f>
        <v>23</v>
      </c>
      <c r="D27" s="50">
        <f>IF(ISBLANK(data),"",VALUE(MONTH(data)))</f>
        <v>12</v>
      </c>
      <c r="E27" s="50">
        <f>IF(ISBLANK(data),"",VALUE(YEAR(data)))</f>
        <v>2009</v>
      </c>
      <c r="F27" s="7">
        <v>12</v>
      </c>
      <c r="G27" s="6" t="str">
        <f>IF(OR(ISBLANK(data),ISBLANK(categoria)),"",INDEX(nm_categoria,categoria))</f>
        <v>Ônibus coletivo</v>
      </c>
      <c r="H27" s="51">
        <v>11</v>
      </c>
      <c r="I27" s="6" t="str">
        <f>IF(OR(ISBLANK(data),ISBLANK(forma_pagamento)),"",INDEX(nm_forma_pagamento,forma_pagamento))</f>
        <v>Dinheiro</v>
      </c>
      <c r="J27" s="5">
        <v>1</v>
      </c>
      <c r="K27" s="6" t="str">
        <f>IF(OR(ISBLANK(data),ISBLANK(conta)),"",INDEX(nm_conta,conta))</f>
        <v>Bradesco</v>
      </c>
      <c r="L27" s="5">
        <v>1</v>
      </c>
      <c r="M27" s="6" t="str">
        <f>IF(OR(ISBLANK(data),ISBLANK(id_cc)),"",INDEX(nm_cartao,id_cc))</f>
        <v/>
      </c>
      <c r="O27" s="5" t="s">
        <v>90</v>
      </c>
    </row>
    <row r="28" spans="1:15">
      <c r="A28" s="6">
        <f>IF(ISBLANK(data),"",1+IF(ISNUMBER(A27),A27,0))</f>
        <v>27</v>
      </c>
      <c r="B28" s="4">
        <v>40167</v>
      </c>
      <c r="C28" s="50">
        <f>IF(ISBLANK(data),"",VALUE(DAY(data)))</f>
        <v>20</v>
      </c>
      <c r="D28" s="50">
        <f>IF(ISBLANK(data),"",VALUE(MONTH(data)))</f>
        <v>12</v>
      </c>
      <c r="E28" s="50">
        <f>IF(ISBLANK(data),"",VALUE(YEAR(data)))</f>
        <v>2009</v>
      </c>
      <c r="F28" s="7">
        <v>16.5</v>
      </c>
      <c r="G28" s="6" t="str">
        <f>IF(OR(ISBLANK(data),ISBLANK(categoria)),"",INDEX(nm_categoria,categoria))</f>
        <v>Ônibus interestadual</v>
      </c>
      <c r="H28" s="51">
        <v>12</v>
      </c>
      <c r="I28" s="6" t="str">
        <f>IF(OR(ISBLANK(data),ISBLANK(forma_pagamento)),"",INDEX(nm_forma_pagamento,forma_pagamento))</f>
        <v>Dinheiro</v>
      </c>
      <c r="J28" s="5">
        <v>1</v>
      </c>
      <c r="K28" s="6" t="str">
        <f>IF(OR(ISBLANK(data),ISBLANK(conta)),"",INDEX(nm_conta,conta))</f>
        <v>Bradesco</v>
      </c>
      <c r="L28" s="5">
        <v>1</v>
      </c>
      <c r="M28" s="6" t="str">
        <f>IF(OR(ISBLANK(data),ISBLANK(id_cc)),"",INDEX(nm_cartao,id_cc))</f>
        <v/>
      </c>
      <c r="O28" s="5" t="s">
        <v>86</v>
      </c>
    </row>
    <row r="29" spans="1:15">
      <c r="A29" s="6">
        <f>IF(ISBLANK(data),"",1+IF(ISNUMBER(A28),A28,0))</f>
        <v>28</v>
      </c>
      <c r="B29" s="4">
        <v>40172</v>
      </c>
      <c r="C29" s="50">
        <f>IF(ISBLANK(data),"",VALUE(DAY(data)))</f>
        <v>25</v>
      </c>
      <c r="D29" s="50">
        <f>IF(ISBLANK(data),"",VALUE(MONTH(data)))</f>
        <v>12</v>
      </c>
      <c r="E29" s="50">
        <f>IF(ISBLANK(data),"",VALUE(YEAR(data)))</f>
        <v>2009</v>
      </c>
      <c r="F29" s="7">
        <v>16.25</v>
      </c>
      <c r="G29" s="6" t="str">
        <f>IF(OR(ISBLANK(data),ISBLANK(categoria)),"",INDEX(nm_categoria,categoria))</f>
        <v>Ônibus interestadual</v>
      </c>
      <c r="H29" s="51">
        <v>12</v>
      </c>
      <c r="I29" s="6" t="str">
        <f>IF(OR(ISBLANK(data),ISBLANK(forma_pagamento)),"",INDEX(nm_forma_pagamento,forma_pagamento))</f>
        <v>Dinheiro</v>
      </c>
      <c r="J29" s="5">
        <v>1</v>
      </c>
      <c r="K29" s="6" t="str">
        <f>IF(OR(ISBLANK(data),ISBLANK(conta)),"",INDEX(nm_conta,conta))</f>
        <v>Bradesco</v>
      </c>
      <c r="L29" s="5">
        <v>1</v>
      </c>
      <c r="M29" s="6" t="str">
        <f>IF(OR(ISBLANK(data),ISBLANK(id_cc)),"",INDEX(nm_cartao,id_cc))</f>
        <v/>
      </c>
      <c r="O29" s="5" t="s">
        <v>94</v>
      </c>
    </row>
    <row r="30" spans="1:15">
      <c r="A30" s="6">
        <f>IF(ISBLANK(data),"",1+IF(ISNUMBER(A29),A29,0))</f>
        <v>29</v>
      </c>
      <c r="B30" s="4">
        <v>40167</v>
      </c>
      <c r="C30" s="50">
        <f>IF(ISBLANK(data),"",VALUE(DAY(data)))</f>
        <v>20</v>
      </c>
      <c r="D30" s="50">
        <f>IF(ISBLANK(data),"",VALUE(MONTH(data)))</f>
        <v>12</v>
      </c>
      <c r="E30" s="50">
        <f>IF(ISBLANK(data),"",VALUE(YEAR(data)))</f>
        <v>2009</v>
      </c>
      <c r="F30" s="7">
        <v>11</v>
      </c>
      <c r="G30" s="6" t="str">
        <f>IF(OR(ISBLANK(data),ISBLANK(categoria)),"",INDEX(nm_categoria,categoria))</f>
        <v>Táxi</v>
      </c>
      <c r="H30" s="51">
        <v>13</v>
      </c>
      <c r="I30" s="6" t="str">
        <f>IF(OR(ISBLANK(data),ISBLANK(forma_pagamento)),"",INDEX(nm_forma_pagamento,forma_pagamento))</f>
        <v>Dinheiro</v>
      </c>
      <c r="J30" s="5">
        <v>1</v>
      </c>
      <c r="K30" s="6" t="str">
        <f>IF(OR(ISBLANK(data),ISBLANK(conta)),"",INDEX(nm_conta,conta))</f>
        <v>Bradesco</v>
      </c>
      <c r="L30" s="5">
        <v>1</v>
      </c>
      <c r="M30" s="6" t="str">
        <f>IF(OR(ISBLANK(data),ISBLANK(id_cc)),"",INDEX(nm_cartao,id_cc))</f>
        <v/>
      </c>
      <c r="O30" s="5" t="s">
        <v>37</v>
      </c>
    </row>
    <row r="31" spans="1:15">
      <c r="A31" s="6">
        <f>IF(ISBLANK(data),"",1+IF(ISNUMBER(A30),A30,0))</f>
        <v>30</v>
      </c>
      <c r="B31" s="4">
        <v>40172</v>
      </c>
      <c r="C31" s="50">
        <f>IF(ISBLANK(data),"",VALUE(DAY(data)))</f>
        <v>25</v>
      </c>
      <c r="D31" s="50">
        <f>IF(ISBLANK(data),"",VALUE(MONTH(data)))</f>
        <v>12</v>
      </c>
      <c r="E31" s="50">
        <f>IF(ISBLANK(data),"",VALUE(YEAR(data)))</f>
        <v>2009</v>
      </c>
      <c r="F31" s="7">
        <v>19</v>
      </c>
      <c r="G31" s="6" t="str">
        <f>IF(OR(ISBLANK(data),ISBLANK(categoria)),"",INDEX(nm_categoria,categoria))</f>
        <v>Táxi</v>
      </c>
      <c r="H31" s="51">
        <v>13</v>
      </c>
      <c r="I31" s="6" t="str">
        <f>IF(OR(ISBLANK(data),ISBLANK(forma_pagamento)),"",INDEX(nm_forma_pagamento,forma_pagamento))</f>
        <v>Dinheiro</v>
      </c>
      <c r="J31" s="5">
        <v>1</v>
      </c>
      <c r="K31" s="6" t="str">
        <f>IF(OR(ISBLANK(data),ISBLANK(conta)),"",INDEX(nm_conta,conta))</f>
        <v>Bradesco</v>
      </c>
      <c r="L31" s="5">
        <v>1</v>
      </c>
      <c r="M31" s="6" t="str">
        <f>IF(OR(ISBLANK(data),ISBLANK(id_cc)),"",INDEX(nm_cartao,id_cc))</f>
        <v/>
      </c>
      <c r="O31" s="5" t="s">
        <v>93</v>
      </c>
    </row>
    <row r="32" spans="1:15">
      <c r="A32" s="6">
        <f>IF(ISBLANK(data),"",1+IF(ISNUMBER(A31),A31,0))</f>
        <v>31</v>
      </c>
      <c r="B32" s="4">
        <v>40167</v>
      </c>
      <c r="C32" s="50">
        <f>IF(ISBLANK(data),"",VALUE(DAY(data)))</f>
        <v>20</v>
      </c>
      <c r="D32" s="50">
        <f>IF(ISBLANK(data),"",VALUE(MONTH(data)))</f>
        <v>12</v>
      </c>
      <c r="E32" s="50">
        <f>IF(ISBLANK(data),"",VALUE(YEAR(data)))</f>
        <v>2009</v>
      </c>
      <c r="F32" s="7">
        <v>30</v>
      </c>
      <c r="G32" s="6" t="str">
        <f>IF(OR(ISBLANK(data),ISBLANK(categoria)),"",INDEX(nm_categoria,categoria))</f>
        <v>Outras transporte</v>
      </c>
      <c r="H32" s="51">
        <v>15</v>
      </c>
      <c r="I32" s="6" t="str">
        <f>IF(OR(ISBLANK(data),ISBLANK(forma_pagamento)),"",INDEX(nm_forma_pagamento,forma_pagamento))</f>
        <v>Dinheiro</v>
      </c>
      <c r="J32" s="5">
        <v>1</v>
      </c>
      <c r="K32" s="6" t="str">
        <f>IF(OR(ISBLANK(data),ISBLANK(conta)),"",INDEX(nm_conta,conta))</f>
        <v>Bradesco</v>
      </c>
      <c r="L32" s="5">
        <v>1</v>
      </c>
      <c r="M32" s="6" t="str">
        <f>IF(OR(ISBLANK(data),ISBLANK(id_cc)),"",INDEX(nm_cartao,id_cc))</f>
        <v/>
      </c>
      <c r="O32" s="5" t="s">
        <v>85</v>
      </c>
    </row>
    <row r="33" spans="1:15">
      <c r="A33" s="6">
        <f>IF(ISBLANK(data),"",1+IF(ISNUMBER(A32),A32,0))</f>
        <v>32</v>
      </c>
      <c r="B33" s="4">
        <v>40172</v>
      </c>
      <c r="C33" s="50">
        <f>IF(ISBLANK(data),"",VALUE(DAY(data)))</f>
        <v>25</v>
      </c>
      <c r="D33" s="50">
        <f>IF(ISBLANK(data),"",VALUE(MONTH(data)))</f>
        <v>12</v>
      </c>
      <c r="E33" s="50">
        <f>IF(ISBLANK(data),"",VALUE(YEAR(data)))</f>
        <v>2009</v>
      </c>
      <c r="F33" s="7">
        <v>10.9</v>
      </c>
      <c r="G33" s="6" t="str">
        <f>IF(OR(ISBLANK(data),ISBLANK(categoria)),"",INDEX(nm_categoria,categoria))</f>
        <v>Livraria</v>
      </c>
      <c r="H33" s="51">
        <v>20</v>
      </c>
      <c r="I33" s="6" t="str">
        <f>IF(OR(ISBLANK(data),ISBLANK(forma_pagamento)),"",INDEX(nm_forma_pagamento,forma_pagamento))</f>
        <v>Cartão débito</v>
      </c>
      <c r="J33" s="5">
        <v>2</v>
      </c>
      <c r="K33" s="6" t="str">
        <f>IF(OR(ISBLANK(data),ISBLANK(conta)),"",INDEX(nm_conta,conta))</f>
        <v>Bradesco</v>
      </c>
      <c r="L33" s="5">
        <v>1</v>
      </c>
      <c r="M33" s="6" t="str">
        <f>IF(OR(ISBLANK(data),ISBLANK(id_cc)),"",INDEX(nm_cartao,id_cc))</f>
        <v/>
      </c>
      <c r="O33" s="5" t="s">
        <v>95</v>
      </c>
    </row>
    <row r="34" spans="1:15">
      <c r="A34" s="6">
        <f>IF(ISBLANK(data),"",1+IF(ISNUMBER(A33),A33,0))</f>
        <v>33</v>
      </c>
      <c r="B34" s="4">
        <v>40158</v>
      </c>
      <c r="C34" s="50">
        <f>IF(ISBLANK(data),"",VALUE(DAY(data)))</f>
        <v>11</v>
      </c>
      <c r="D34" s="50">
        <f>IF(ISBLANK(data),"",VALUE(MONTH(data)))</f>
        <v>12</v>
      </c>
      <c r="E34" s="50">
        <f>IF(ISBLANK(data),"",VALUE(YEAR(data)))</f>
        <v>2009</v>
      </c>
      <c r="F34" s="7">
        <v>88</v>
      </c>
      <c r="G34" s="6" t="str">
        <f>IF(OR(ISBLANK(data),ISBLANK(categoria)),"",INDEX(nm_categoria,categoria))</f>
        <v>Hotel</v>
      </c>
      <c r="H34" s="51">
        <v>22</v>
      </c>
      <c r="I34" s="6" t="str">
        <f>IF(OR(ISBLANK(data),ISBLANK(forma_pagamento)),"",INDEX(nm_forma_pagamento,forma_pagamento))</f>
        <v>Cartão débito</v>
      </c>
      <c r="J34" s="5">
        <v>2</v>
      </c>
      <c r="K34" s="6" t="str">
        <f>IF(OR(ISBLANK(data),ISBLANK(conta)),"",INDEX(nm_conta,conta))</f>
        <v>Bradesco</v>
      </c>
      <c r="L34" s="5">
        <v>1</v>
      </c>
      <c r="M34" s="6" t="str">
        <f>IF(OR(ISBLANK(data),ISBLANK(id_cc)),"",INDEX(nm_cartao,id_cc))</f>
        <v/>
      </c>
      <c r="O34" s="5" t="s">
        <v>221</v>
      </c>
    </row>
    <row r="35" spans="1:15">
      <c r="A35" s="6">
        <f>IF(ISBLANK(data),"",1+IF(ISNUMBER(A34),A34,0))</f>
        <v>34</v>
      </c>
      <c r="B35" s="4">
        <v>40164</v>
      </c>
      <c r="C35" s="50">
        <f>IF(ISBLANK(data),"",VALUE(DAY(data)))</f>
        <v>17</v>
      </c>
      <c r="D35" s="50">
        <f>IF(ISBLANK(data),"",VALUE(MONTH(data)))</f>
        <v>12</v>
      </c>
      <c r="E35" s="50">
        <f>IF(ISBLANK(data),"",VALUE(YEAR(data)))</f>
        <v>2009</v>
      </c>
      <c r="F35" s="7">
        <v>410</v>
      </c>
      <c r="G35" s="6" t="str">
        <f>IF(OR(ISBLANK(data),ISBLANK(categoria)),"",INDEX(nm_categoria,categoria))</f>
        <v>Passeio</v>
      </c>
      <c r="H35" s="51">
        <v>23</v>
      </c>
      <c r="I35" s="6" t="str">
        <f>IF(OR(ISBLANK(data),ISBLANK(forma_pagamento)),"",INDEX(nm_forma_pagamento,forma_pagamento))</f>
        <v>Dinheiro</v>
      </c>
      <c r="J35" s="5">
        <v>1</v>
      </c>
      <c r="K35" s="6" t="str">
        <f>IF(OR(ISBLANK(data),ISBLANK(conta)),"",INDEX(nm_conta,conta))</f>
        <v>Bradesco</v>
      </c>
      <c r="L35" s="5">
        <v>1</v>
      </c>
      <c r="M35" s="6" t="str">
        <f>IF(OR(ISBLANK(data),ISBLANK(id_cc)),"",INDEX(nm_cartao,id_cc))</f>
        <v/>
      </c>
      <c r="O35" s="5" t="s">
        <v>83</v>
      </c>
    </row>
    <row r="36" spans="1:15">
      <c r="A36" s="6">
        <f>IF(ISBLANK(data),"",1+IF(ISNUMBER(A35),A35,0))</f>
        <v>35</v>
      </c>
      <c r="B36" s="4">
        <v>40168</v>
      </c>
      <c r="C36" s="50">
        <f>IF(ISBLANK(data),"",VALUE(DAY(data)))</f>
        <v>21</v>
      </c>
      <c r="D36" s="50">
        <f>IF(ISBLANK(data),"",VALUE(MONTH(data)))</f>
        <v>12</v>
      </c>
      <c r="E36" s="50">
        <f>IF(ISBLANK(data),"",VALUE(YEAR(data)))</f>
        <v>2009</v>
      </c>
      <c r="F36" s="7">
        <v>96.6</v>
      </c>
      <c r="G36" s="6" t="str">
        <f>IF(OR(ISBLANK(data),ISBLANK(categoria)),"",INDEX(nm_categoria,categoria))</f>
        <v>Outras lazer</v>
      </c>
      <c r="H36" s="51">
        <v>24</v>
      </c>
      <c r="I36" s="6" t="str">
        <f>IF(OR(ISBLANK(data),ISBLANK(forma_pagamento)),"",INDEX(nm_forma_pagamento,forma_pagamento))</f>
        <v>Cartão débito</v>
      </c>
      <c r="J36" s="5">
        <v>2</v>
      </c>
      <c r="K36" s="6" t="str">
        <f>IF(OR(ISBLANK(data),ISBLANK(conta)),"",INDEX(nm_conta,conta))</f>
        <v>Bradesco</v>
      </c>
      <c r="L36" s="5">
        <v>1</v>
      </c>
      <c r="M36" s="6" t="str">
        <f>IF(OR(ISBLANK(data),ISBLANK(id_cc)),"",INDEX(nm_cartao,id_cc))</f>
        <v/>
      </c>
      <c r="O36" s="5" t="s">
        <v>87</v>
      </c>
    </row>
    <row r="37" spans="1:15">
      <c r="A37" s="6">
        <f>IF(ISBLANK(data),"",1+IF(ISNUMBER(A36),A36,0))</f>
        <v>36</v>
      </c>
      <c r="B37" s="4">
        <v>40168</v>
      </c>
      <c r="C37" s="50">
        <f>IF(ISBLANK(data),"",VALUE(DAY(data)))</f>
        <v>21</v>
      </c>
      <c r="D37" s="50">
        <f>IF(ISBLANK(data),"",VALUE(MONTH(data)))</f>
        <v>12</v>
      </c>
      <c r="E37" s="50">
        <f>IF(ISBLANK(data),"",VALUE(YEAR(data)))</f>
        <v>2009</v>
      </c>
      <c r="F37" s="7">
        <v>20</v>
      </c>
      <c r="G37" s="6" t="str">
        <f>IF(OR(ISBLANK(data),ISBLANK(categoria)),"",INDEX(nm_categoria,categoria))</f>
        <v>Outras lazer</v>
      </c>
      <c r="H37" s="51">
        <v>24</v>
      </c>
      <c r="I37" s="6" t="str">
        <f>IF(OR(ISBLANK(data),ISBLANK(forma_pagamento)),"",INDEX(nm_forma_pagamento,forma_pagamento))</f>
        <v>Cartão débito</v>
      </c>
      <c r="J37" s="5">
        <v>2</v>
      </c>
      <c r="K37" s="6" t="str">
        <f>IF(OR(ISBLANK(data),ISBLANK(conta)),"",INDEX(nm_conta,conta))</f>
        <v>Banco do Brasil</v>
      </c>
      <c r="L37" s="5">
        <v>2</v>
      </c>
      <c r="M37" s="6" t="str">
        <f>IF(OR(ISBLANK(data),ISBLANK(id_cc)),"",INDEX(nm_cartao,id_cc))</f>
        <v/>
      </c>
      <c r="O37" s="5" t="s">
        <v>181</v>
      </c>
    </row>
    <row r="38" spans="1:15">
      <c r="A38" s="6">
        <f>IF(ISBLANK(data),"",1+IF(ISNUMBER(A37),A37,0))</f>
        <v>37</v>
      </c>
      <c r="B38" s="4">
        <v>40148</v>
      </c>
      <c r="C38" s="50">
        <f>IF(ISBLANK(data),"",VALUE(DAY(data)))</f>
        <v>1</v>
      </c>
      <c r="D38" s="50">
        <f>IF(ISBLANK(data),"",VALUE(MONTH(data)))</f>
        <v>12</v>
      </c>
      <c r="E38" s="50">
        <f>IF(ISBLANK(data),"",VALUE(YEAR(data)))</f>
        <v>2009</v>
      </c>
      <c r="F38" s="7">
        <v>1039.5</v>
      </c>
      <c r="G38" s="6" t="str">
        <f>IF(OR(ISBLANK(data),ISBLANK(categoria)),"",INDEX(nm_categoria,categoria))</f>
        <v>Vestuário</v>
      </c>
      <c r="H38" s="51">
        <v>29</v>
      </c>
      <c r="I38" s="6" t="str">
        <f>IF(OR(ISBLANK(data),ISBLANK(forma_pagamento)),"",INDEX(nm_forma_pagamento,forma_pagamento))</f>
        <v>Cartão débito</v>
      </c>
      <c r="J38" s="5">
        <v>2</v>
      </c>
      <c r="K38" s="6" t="str">
        <f>IF(OR(ISBLANK(data),ISBLANK(conta)),"",INDEX(nm_conta,conta))</f>
        <v>Bradesco</v>
      </c>
      <c r="L38" s="5">
        <v>1</v>
      </c>
      <c r="M38" s="6" t="str">
        <f>IF(OR(ISBLANK(data),ISBLANK(id_cc)),"",INDEX(nm_cartao,id_cc))</f>
        <v/>
      </c>
      <c r="O38" s="5" t="s">
        <v>214</v>
      </c>
    </row>
    <row r="39" spans="1:15">
      <c r="A39" s="6">
        <f>IF(ISBLANK(data),"",1+IF(ISNUMBER(A38),A38,0))</f>
        <v>38</v>
      </c>
      <c r="B39" s="4">
        <v>40156</v>
      </c>
      <c r="C39" s="50">
        <f>IF(ISBLANK(data),"",VALUE(DAY(data)))</f>
        <v>9</v>
      </c>
      <c r="D39" s="50">
        <f>IF(ISBLANK(data),"",VALUE(MONTH(data)))</f>
        <v>12</v>
      </c>
      <c r="E39" s="50">
        <f>IF(ISBLANK(data),"",VALUE(YEAR(data)))</f>
        <v>2009</v>
      </c>
      <c r="F39" s="7">
        <v>419</v>
      </c>
      <c r="G39" s="6" t="str">
        <f>IF(OR(ISBLANK(data),ISBLANK(categoria)),"",INDEX(nm_categoria,categoria))</f>
        <v>Vestuário</v>
      </c>
      <c r="H39" s="51">
        <v>29</v>
      </c>
      <c r="I39" s="6" t="str">
        <f>IF(OR(ISBLANK(data),ISBLANK(forma_pagamento)),"",INDEX(nm_forma_pagamento,forma_pagamento))</f>
        <v>Cartão débito</v>
      </c>
      <c r="J39" s="5">
        <v>2</v>
      </c>
      <c r="K39" s="6" t="str">
        <f>IF(OR(ISBLANK(data),ISBLANK(conta)),"",INDEX(nm_conta,conta))</f>
        <v>Bradesco</v>
      </c>
      <c r="L39" s="5">
        <v>1</v>
      </c>
      <c r="M39" s="6" t="str">
        <f>IF(OR(ISBLANK(data),ISBLANK(id_cc)),"",INDEX(nm_cartao,id_cc))</f>
        <v/>
      </c>
      <c r="O39" s="5" t="s">
        <v>80</v>
      </c>
    </row>
    <row r="40" spans="1:15">
      <c r="A40" s="6">
        <f>IF(ISBLANK(data),"",1+IF(ISNUMBER(A39),A39,0))</f>
        <v>39</v>
      </c>
      <c r="B40" s="4">
        <v>40148</v>
      </c>
      <c r="C40" s="50">
        <f>IF(ISBLANK(data),"",VALUE(DAY(data)))</f>
        <v>1</v>
      </c>
      <c r="D40" s="50">
        <f>IF(ISBLANK(data),"",VALUE(MONTH(data)))</f>
        <v>12</v>
      </c>
      <c r="E40" s="50">
        <f>IF(ISBLANK(data),"",VALUE(YEAR(data)))</f>
        <v>2009</v>
      </c>
      <c r="F40" s="7">
        <v>2.66</v>
      </c>
      <c r="G40" s="6" t="str">
        <f>IF(OR(ISBLANK(data),ISBLANK(categoria)),"",INDEX(nm_categoria,categoria))</f>
        <v>Encargos bancários</v>
      </c>
      <c r="H40" s="51">
        <v>30</v>
      </c>
      <c r="I40" s="6" t="str">
        <f>IF(OR(ISBLANK(data),ISBLANK(forma_pagamento)),"",INDEX(nm_forma_pagamento,forma_pagamento))</f>
        <v>Transferência</v>
      </c>
      <c r="J40" s="5">
        <v>4</v>
      </c>
      <c r="K40" s="6" t="str">
        <f>IF(OR(ISBLANK(data),ISBLANK(conta)),"",INDEX(nm_conta,conta))</f>
        <v>Banco do Brasil</v>
      </c>
      <c r="L40" s="5">
        <v>2</v>
      </c>
      <c r="M40" s="6" t="str">
        <f>IF(OR(ISBLANK(data),ISBLANK(id_cc)),"",INDEX(nm_cartao,id_cc))</f>
        <v/>
      </c>
      <c r="O40" s="5" t="s">
        <v>203</v>
      </c>
    </row>
    <row r="41" spans="1:15">
      <c r="A41" s="6">
        <f>IF(ISBLANK(data),"",1+IF(ISNUMBER(A40),A40,0))</f>
        <v>40</v>
      </c>
      <c r="B41" s="4">
        <v>40149</v>
      </c>
      <c r="C41" s="50">
        <f>IF(ISBLANK(data),"",VALUE(DAY(data)))</f>
        <v>2</v>
      </c>
      <c r="D41" s="50">
        <f>IF(ISBLANK(data),"",VALUE(MONTH(data)))</f>
        <v>12</v>
      </c>
      <c r="E41" s="50">
        <f>IF(ISBLANK(data),"",VALUE(YEAR(data)))</f>
        <v>2009</v>
      </c>
      <c r="F41" s="7">
        <v>4.2699999999999996</v>
      </c>
      <c r="G41" s="6" t="str">
        <f>IF(OR(ISBLANK(data),ISBLANK(categoria)),"",INDEX(nm_categoria,categoria))</f>
        <v>Encargos bancários</v>
      </c>
      <c r="H41" s="51">
        <v>30</v>
      </c>
      <c r="I41" s="6" t="str">
        <f>IF(OR(ISBLANK(data),ISBLANK(forma_pagamento)),"",INDEX(nm_forma_pagamento,forma_pagamento))</f>
        <v>Transferência</v>
      </c>
      <c r="J41" s="5">
        <v>4</v>
      </c>
      <c r="K41" s="6" t="str">
        <f>IF(OR(ISBLANK(data),ISBLANK(conta)),"",INDEX(nm_conta,conta))</f>
        <v>Bradesco</v>
      </c>
      <c r="L41" s="5">
        <v>1</v>
      </c>
      <c r="M41" s="6" t="str">
        <f>IF(OR(ISBLANK(data),ISBLANK(id_cc)),"",INDEX(nm_cartao,id_cc))</f>
        <v/>
      </c>
      <c r="O41" s="5" t="s">
        <v>74</v>
      </c>
    </row>
    <row r="42" spans="1:15">
      <c r="A42" s="6">
        <f>IF(ISBLANK(data),"",1+IF(ISNUMBER(A41),A41,0))</f>
        <v>41</v>
      </c>
      <c r="B42" s="4">
        <v>40154</v>
      </c>
      <c r="C42" s="50">
        <f>IF(ISBLANK(data),"",VALUE(DAY(data)))</f>
        <v>7</v>
      </c>
      <c r="D42" s="50">
        <f>IF(ISBLANK(data),"",VALUE(MONTH(data)))</f>
        <v>12</v>
      </c>
      <c r="E42" s="50">
        <f>IF(ISBLANK(data),"",VALUE(YEAR(data)))</f>
        <v>2009</v>
      </c>
      <c r="F42" s="7">
        <v>14.84</v>
      </c>
      <c r="G42" s="6" t="str">
        <f>IF(OR(ISBLANK(data),ISBLANK(categoria)),"",INDEX(nm_categoria,categoria))</f>
        <v>Encargos bancários</v>
      </c>
      <c r="H42" s="51">
        <v>30</v>
      </c>
      <c r="I42" s="6" t="str">
        <f>IF(OR(ISBLANK(data),ISBLANK(forma_pagamento)),"",INDEX(nm_forma_pagamento,forma_pagamento))</f>
        <v>Transferência</v>
      </c>
      <c r="J42" s="5">
        <v>4</v>
      </c>
      <c r="K42" s="6" t="str">
        <f>IF(OR(ISBLANK(data),ISBLANK(conta)),"",INDEX(nm_conta,conta))</f>
        <v>Bradesco</v>
      </c>
      <c r="L42" s="5">
        <v>1</v>
      </c>
      <c r="M42" s="6" t="str">
        <f>IF(OR(ISBLANK(data),ISBLANK(id_cc)),"",INDEX(nm_cartao,id_cc))</f>
        <v/>
      </c>
      <c r="O42" s="5" t="s">
        <v>216</v>
      </c>
    </row>
    <row r="43" spans="1:15">
      <c r="A43" s="6">
        <f>IF(ISBLANK(data),"",1+IF(ISNUMBER(A42),A42,0))</f>
        <v>42</v>
      </c>
      <c r="B43" s="4">
        <v>40154</v>
      </c>
      <c r="C43" s="50">
        <f>IF(ISBLANK(data),"",VALUE(DAY(data)))</f>
        <v>7</v>
      </c>
      <c r="D43" s="50">
        <f>IF(ISBLANK(data),"",VALUE(MONTH(data)))</f>
        <v>12</v>
      </c>
      <c r="E43" s="50">
        <f>IF(ISBLANK(data),"",VALUE(YEAR(data)))</f>
        <v>2009</v>
      </c>
      <c r="F43" s="7">
        <v>16</v>
      </c>
      <c r="G43" s="6" t="str">
        <f>IF(OR(ISBLANK(data),ISBLANK(categoria)),"",INDEX(nm_categoria,categoria))</f>
        <v>Encargos bancários</v>
      </c>
      <c r="H43" s="51">
        <v>30</v>
      </c>
      <c r="I43" s="6" t="str">
        <f>IF(OR(ISBLANK(data),ISBLANK(forma_pagamento)),"",INDEX(nm_forma_pagamento,forma_pagamento))</f>
        <v>Transferência</v>
      </c>
      <c r="J43" s="5">
        <v>4</v>
      </c>
      <c r="K43" s="6" t="str">
        <f>IF(OR(ISBLANK(data),ISBLANK(conta)),"",INDEX(nm_conta,conta))</f>
        <v>Banco do Brasil</v>
      </c>
      <c r="L43" s="5">
        <v>2</v>
      </c>
      <c r="M43" s="6" t="str">
        <f>IF(OR(ISBLANK(data),ISBLANK(id_cc)),"",INDEX(nm_cartao,id_cc))</f>
        <v/>
      </c>
      <c r="O43" s="5" t="s">
        <v>204</v>
      </c>
    </row>
    <row r="44" spans="1:15">
      <c r="A44" s="6">
        <f>IF(ISBLANK(data),"",1+IF(ISNUMBER(A43),A43,0))</f>
        <v>43</v>
      </c>
      <c r="B44" s="4">
        <v>40154</v>
      </c>
      <c r="C44" s="50">
        <f>IF(ISBLANK(data),"",VALUE(DAY(data)))</f>
        <v>7</v>
      </c>
      <c r="D44" s="50">
        <f>IF(ISBLANK(data),"",VALUE(MONTH(data)))</f>
        <v>12</v>
      </c>
      <c r="E44" s="50">
        <f>IF(ISBLANK(data),"",VALUE(YEAR(data)))</f>
        <v>2009</v>
      </c>
      <c r="F44" s="7">
        <v>22.49</v>
      </c>
      <c r="G44" s="6" t="str">
        <f>IF(OR(ISBLANK(data),ISBLANK(categoria)),"",INDEX(nm_categoria,categoria))</f>
        <v>Encargos bancários</v>
      </c>
      <c r="H44" s="51">
        <v>30</v>
      </c>
      <c r="I44" s="6" t="str">
        <f>IF(OR(ISBLANK(data),ISBLANK(forma_pagamento)),"",INDEX(nm_forma_pagamento,forma_pagamento))</f>
        <v>Transferência</v>
      </c>
      <c r="J44" s="5">
        <v>4</v>
      </c>
      <c r="K44" s="6" t="str">
        <f>IF(OR(ISBLANK(data),ISBLANK(conta)),"",INDEX(nm_conta,conta))</f>
        <v>Banco do Brasil</v>
      </c>
      <c r="L44" s="5">
        <v>2</v>
      </c>
      <c r="M44" s="6" t="str">
        <f>IF(OR(ISBLANK(data),ISBLANK(id_cc)),"",INDEX(nm_cartao,id_cc))</f>
        <v/>
      </c>
      <c r="O44" s="5" t="s">
        <v>202</v>
      </c>
    </row>
    <row r="45" spans="1:15">
      <c r="A45" s="6">
        <f>IF(ISBLANK(data),"",1+IF(ISNUMBER(A44),A44,0))</f>
        <v>44</v>
      </c>
      <c r="B45" s="4">
        <v>40155</v>
      </c>
      <c r="C45" s="50">
        <f>IF(ISBLANK(data),"",VALUE(DAY(data)))</f>
        <v>8</v>
      </c>
      <c r="D45" s="50">
        <f>IF(ISBLANK(data),"",VALUE(MONTH(data)))</f>
        <v>12</v>
      </c>
      <c r="E45" s="50">
        <f>IF(ISBLANK(data),"",VALUE(YEAR(data)))</f>
        <v>2009</v>
      </c>
      <c r="F45" s="7">
        <v>258.8</v>
      </c>
      <c r="G45" s="6" t="str">
        <f>IF(OR(ISBLANK(data),ISBLANK(categoria)),"",INDEX(nm_categoria,categoria))</f>
        <v>Encargos bancários</v>
      </c>
      <c r="H45" s="51">
        <v>30</v>
      </c>
      <c r="I45" s="6" t="str">
        <f>IF(OR(ISBLANK(data),ISBLANK(forma_pagamento)),"",INDEX(nm_forma_pagamento,forma_pagamento))</f>
        <v>Transferência</v>
      </c>
      <c r="J45" s="5">
        <v>4</v>
      </c>
      <c r="K45" s="6" t="str">
        <f>IF(OR(ISBLANK(data),ISBLANK(conta)),"",INDEX(nm_conta,conta))</f>
        <v>Bradesco</v>
      </c>
      <c r="L45" s="5">
        <v>1</v>
      </c>
      <c r="M45" s="6" t="str">
        <f>IF(OR(ISBLANK(data),ISBLANK(id_cc)),"",INDEX(nm_cartao,id_cc))</f>
        <v/>
      </c>
      <c r="O45" s="5" t="s">
        <v>77</v>
      </c>
    </row>
    <row r="46" spans="1:15">
      <c r="A46" s="6">
        <f>IF(ISBLANK(data),"",1+IF(ISNUMBER(A45),A45,0))</f>
        <v>45</v>
      </c>
      <c r="B46" s="4">
        <v>40155</v>
      </c>
      <c r="C46" s="50">
        <f>IF(ISBLANK(data),"",VALUE(DAY(data)))</f>
        <v>8</v>
      </c>
      <c r="D46" s="50">
        <f>IF(ISBLANK(data),"",VALUE(MONTH(data)))</f>
        <v>12</v>
      </c>
      <c r="E46" s="50">
        <f>IF(ISBLANK(data),"",VALUE(YEAR(data)))</f>
        <v>2009</v>
      </c>
      <c r="F46" s="7">
        <v>3</v>
      </c>
      <c r="G46" s="6" t="str">
        <f>IF(OR(ISBLANK(data),ISBLANK(categoria)),"",INDEX(nm_categoria,categoria))</f>
        <v>Encargos bancários</v>
      </c>
      <c r="H46" s="51">
        <v>30</v>
      </c>
      <c r="I46" s="6" t="str">
        <f>IF(OR(ISBLANK(data),ISBLANK(forma_pagamento)),"",INDEX(nm_forma_pagamento,forma_pagamento))</f>
        <v>Transferência</v>
      </c>
      <c r="J46" s="5">
        <v>4</v>
      </c>
      <c r="K46" s="6" t="str">
        <f>IF(OR(ISBLANK(data),ISBLANK(conta)),"",INDEX(nm_conta,conta))</f>
        <v>Bradesco</v>
      </c>
      <c r="L46" s="5">
        <v>1</v>
      </c>
      <c r="M46" s="6" t="str">
        <f>IF(OR(ISBLANK(data),ISBLANK(id_cc)),"",INDEX(nm_cartao,id_cc))</f>
        <v/>
      </c>
      <c r="O46" s="5" t="s">
        <v>78</v>
      </c>
    </row>
    <row r="47" spans="1:15">
      <c r="A47" s="6">
        <f>IF(ISBLANK(data),"",1+IF(ISNUMBER(A46),A46,0))</f>
        <v>46</v>
      </c>
      <c r="B47" s="4">
        <v>40158</v>
      </c>
      <c r="C47" s="50">
        <f>IF(ISBLANK(data),"",VALUE(DAY(data)))</f>
        <v>11</v>
      </c>
      <c r="D47" s="50">
        <f>IF(ISBLANK(data),"",VALUE(MONTH(data)))</f>
        <v>12</v>
      </c>
      <c r="E47" s="50">
        <f>IF(ISBLANK(data),"",VALUE(YEAR(data)))</f>
        <v>2009</v>
      </c>
      <c r="F47" s="7">
        <v>0.35</v>
      </c>
      <c r="G47" s="6" t="str">
        <f>IF(OR(ISBLANK(data),ISBLANK(categoria)),"",INDEX(nm_categoria,categoria))</f>
        <v>Encargos bancários</v>
      </c>
      <c r="H47" s="51">
        <v>30</v>
      </c>
      <c r="I47" s="6" t="str">
        <f>IF(OR(ISBLANK(data),ISBLANK(forma_pagamento)),"",INDEX(nm_forma_pagamento,forma_pagamento))</f>
        <v>Transferência</v>
      </c>
      <c r="J47" s="5">
        <v>4</v>
      </c>
      <c r="K47" s="6" t="str">
        <f>IF(OR(ISBLANK(data),ISBLANK(conta)),"",INDEX(nm_conta,conta))</f>
        <v>Banco do Brasil</v>
      </c>
      <c r="L47" s="5">
        <v>2</v>
      </c>
      <c r="M47" s="6" t="str">
        <f>IF(OR(ISBLANK(data),ISBLANK(id_cc)),"",INDEX(nm_cartao,id_cc))</f>
        <v/>
      </c>
      <c r="O47" s="5" t="s">
        <v>179</v>
      </c>
    </row>
    <row r="48" spans="1:15">
      <c r="A48" s="6">
        <f>IF(ISBLANK(data),"",1+IF(ISNUMBER(A47),A47,0))</f>
        <v>47</v>
      </c>
      <c r="B48" s="4">
        <v>40162</v>
      </c>
      <c r="C48" s="50">
        <f>IF(ISBLANK(data),"",VALUE(DAY(data)))</f>
        <v>15</v>
      </c>
      <c r="D48" s="50">
        <f>IF(ISBLANK(data),"",VALUE(MONTH(data)))</f>
        <v>12</v>
      </c>
      <c r="E48" s="50">
        <f>IF(ISBLANK(data),"",VALUE(YEAR(data)))</f>
        <v>2009</v>
      </c>
      <c r="F48" s="7">
        <v>8.5</v>
      </c>
      <c r="G48" s="6" t="str">
        <f>IF(OR(ISBLANK(data),ISBLANK(categoria)),"",INDEX(nm_categoria,categoria))</f>
        <v>Encargos bancários</v>
      </c>
      <c r="H48" s="51">
        <v>30</v>
      </c>
      <c r="I48" s="6" t="str">
        <f>IF(OR(ISBLANK(data),ISBLANK(forma_pagamento)),"",INDEX(nm_forma_pagamento,forma_pagamento))</f>
        <v>Transferência</v>
      </c>
      <c r="J48" s="5">
        <v>4</v>
      </c>
      <c r="K48" s="6" t="str">
        <f>IF(OR(ISBLANK(data),ISBLANK(conta)),"",INDEX(nm_conta,conta))</f>
        <v>Bradesco</v>
      </c>
      <c r="L48" s="5">
        <v>1</v>
      </c>
      <c r="M48" s="6" t="str">
        <f>IF(OR(ISBLANK(data),ISBLANK(id_cc)),"",INDEX(nm_cartao,id_cc))</f>
        <v/>
      </c>
      <c r="O48" s="5" t="s">
        <v>222</v>
      </c>
    </row>
    <row r="49" spans="1:15">
      <c r="A49" s="6">
        <f>IF(ISBLANK(data),"",1+IF(ISNUMBER(A48),A48,0))</f>
        <v>48</v>
      </c>
      <c r="B49" s="4">
        <v>40162</v>
      </c>
      <c r="C49" s="50">
        <f>IF(ISBLANK(data),"",VALUE(DAY(data)))</f>
        <v>15</v>
      </c>
      <c r="D49" s="50">
        <f>IF(ISBLANK(data),"",VALUE(MONTH(data)))</f>
        <v>12</v>
      </c>
      <c r="E49" s="50">
        <f>IF(ISBLANK(data),"",VALUE(YEAR(data)))</f>
        <v>2009</v>
      </c>
      <c r="F49" s="7">
        <v>8</v>
      </c>
      <c r="G49" s="6" t="str">
        <f>IF(OR(ISBLANK(data),ISBLANK(categoria)),"",INDEX(nm_categoria,categoria))</f>
        <v>Encargos bancários</v>
      </c>
      <c r="H49" s="51">
        <v>30</v>
      </c>
      <c r="I49" s="6" t="str">
        <f>IF(OR(ISBLANK(data),ISBLANK(forma_pagamento)),"",INDEX(nm_forma_pagamento,forma_pagamento))</f>
        <v>Transferência</v>
      </c>
      <c r="J49" s="5">
        <v>4</v>
      </c>
      <c r="K49" s="6" t="str">
        <f>IF(OR(ISBLANK(data),ISBLANK(conta)),"",INDEX(nm_conta,conta))</f>
        <v>Bradesco</v>
      </c>
      <c r="L49" s="5">
        <v>1</v>
      </c>
      <c r="M49" s="6" t="str">
        <f>IF(OR(ISBLANK(data),ISBLANK(id_cc)),"",INDEX(nm_cartao,id_cc))</f>
        <v/>
      </c>
      <c r="O49" s="5" t="s">
        <v>223</v>
      </c>
    </row>
    <row r="50" spans="1:15">
      <c r="A50" s="6">
        <f>IF(ISBLANK(data),"",1+IF(ISNUMBER(A49),A49,0))</f>
        <v>49</v>
      </c>
      <c r="B50" s="4">
        <v>40170</v>
      </c>
      <c r="C50" s="50">
        <f>IF(ISBLANK(data),"",VALUE(DAY(data)))</f>
        <v>23</v>
      </c>
      <c r="D50" s="50">
        <f>IF(ISBLANK(data),"",VALUE(MONTH(data)))</f>
        <v>12</v>
      </c>
      <c r="E50" s="50">
        <f>IF(ISBLANK(data),"",VALUE(YEAR(data)))</f>
        <v>2009</v>
      </c>
      <c r="F50" s="7">
        <v>0.35</v>
      </c>
      <c r="G50" s="6" t="str">
        <f>IF(OR(ISBLANK(data),ISBLANK(categoria)),"",INDEX(nm_categoria,categoria))</f>
        <v>Encargos bancários</v>
      </c>
      <c r="H50" s="51">
        <v>30</v>
      </c>
      <c r="I50" s="6" t="str">
        <f>IF(OR(ISBLANK(data),ISBLANK(forma_pagamento)),"",INDEX(nm_forma_pagamento,forma_pagamento))</f>
        <v>Transferência</v>
      </c>
      <c r="J50" s="5">
        <v>4</v>
      </c>
      <c r="K50" s="6" t="str">
        <f>IF(OR(ISBLANK(data),ISBLANK(conta)),"",INDEX(nm_conta,conta))</f>
        <v>Banco do Brasil</v>
      </c>
      <c r="L50" s="5">
        <v>2</v>
      </c>
      <c r="M50" s="6" t="str">
        <f>IF(OR(ISBLANK(data),ISBLANK(id_cc)),"",INDEX(nm_cartao,id_cc))</f>
        <v/>
      </c>
      <c r="O50" s="5" t="s">
        <v>179</v>
      </c>
    </row>
    <row r="51" spans="1:15">
      <c r="A51" s="6">
        <f>IF(ISBLANK(data),"",1+IF(ISNUMBER(A50),A50,0))</f>
        <v>50</v>
      </c>
      <c r="B51" s="4">
        <v>40166</v>
      </c>
      <c r="C51" s="50">
        <f>IF(ISBLANK(data),"",VALUE(DAY(data)))</f>
        <v>19</v>
      </c>
      <c r="D51" s="50">
        <f>IF(ISBLANK(data),"",VALUE(MONTH(data)))</f>
        <v>12</v>
      </c>
      <c r="E51" s="50">
        <f>IF(ISBLANK(data),"",VALUE(YEAR(data)))</f>
        <v>2009</v>
      </c>
      <c r="F51" s="7">
        <v>199.9</v>
      </c>
      <c r="G51" s="6" t="str">
        <f>IF(OR(ISBLANK(data),ISBLANK(categoria)),"",INDEX(nm_categoria,categoria))</f>
        <v>Computador</v>
      </c>
      <c r="H51" s="51">
        <v>31</v>
      </c>
      <c r="I51" s="6" t="str">
        <f>IF(OR(ISBLANK(data),ISBLANK(forma_pagamento)),"",INDEX(nm_forma_pagamento,forma_pagamento))</f>
        <v>Transferência</v>
      </c>
      <c r="J51" s="5">
        <v>4</v>
      </c>
      <c r="K51" s="6" t="str">
        <f>IF(OR(ISBLANK(data),ISBLANK(conta)),"",INDEX(nm_conta,conta))</f>
        <v>Bradesco</v>
      </c>
      <c r="L51" s="5">
        <v>1</v>
      </c>
      <c r="M51" s="6" t="str">
        <f>IF(OR(ISBLANK(data),ISBLANK(id_cc)),"",INDEX(nm_cartao,id_cc))</f>
        <v/>
      </c>
      <c r="O51" s="5" t="s">
        <v>225</v>
      </c>
    </row>
    <row r="52" spans="1:15">
      <c r="A52" s="6">
        <f>IF(ISBLANK(data),"",1+IF(ISNUMBER(A51),A51,0))</f>
        <v>51</v>
      </c>
      <c r="B52" s="4">
        <v>40156</v>
      </c>
      <c r="C52" s="50">
        <f>IF(ISBLANK(data),"",VALUE(DAY(data)))</f>
        <v>9</v>
      </c>
      <c r="D52" s="50">
        <f>IF(ISBLANK(data),"",VALUE(MONTH(data)))</f>
        <v>12</v>
      </c>
      <c r="E52" s="50">
        <f>IF(ISBLANK(data),"",VALUE(YEAR(data)))</f>
        <v>2009</v>
      </c>
      <c r="F52" s="7">
        <v>800</v>
      </c>
      <c r="G52" s="6" t="str">
        <f>IF(OR(ISBLANK(data),ISBLANK(categoria)),"",INDEX(nm_categoria,categoria))</f>
        <v>Outras pessoal</v>
      </c>
      <c r="H52" s="51">
        <v>33</v>
      </c>
      <c r="I52" s="6" t="str">
        <f>IF(OR(ISBLANK(data),ISBLANK(forma_pagamento)),"",INDEX(nm_forma_pagamento,forma_pagamento))</f>
        <v>Transferência</v>
      </c>
      <c r="J52" s="5">
        <v>4</v>
      </c>
      <c r="K52" s="6" t="str">
        <f>IF(OR(ISBLANK(data),ISBLANK(conta)),"",INDEX(nm_conta,conta))</f>
        <v>Bradesco</v>
      </c>
      <c r="L52" s="5">
        <v>1</v>
      </c>
      <c r="M52" s="6" t="str">
        <f>IF(OR(ISBLANK(data),ISBLANK(id_cc)),"",INDEX(nm_cartao,id_cc))</f>
        <v/>
      </c>
      <c r="O52" s="5" t="s">
        <v>217</v>
      </c>
    </row>
    <row r="53" spans="1:15">
      <c r="A53" s="6">
        <f>IF(ISBLANK(data),"",1+IF(ISNUMBER(A52),A52,0))</f>
        <v>52</v>
      </c>
      <c r="B53" s="4">
        <v>40157</v>
      </c>
      <c r="C53" s="50">
        <f>IF(ISBLANK(data),"",VALUE(DAY(data)))</f>
        <v>10</v>
      </c>
      <c r="D53" s="50">
        <f>IF(ISBLANK(data),"",VALUE(MONTH(data)))</f>
        <v>12</v>
      </c>
      <c r="E53" s="50">
        <f>IF(ISBLANK(data),"",VALUE(YEAR(data)))</f>
        <v>2009</v>
      </c>
      <c r="F53" s="7">
        <v>8.44</v>
      </c>
      <c r="G53" s="6" t="str">
        <f>IF(OR(ISBLANK(data),ISBLANK(categoria)),"",INDEX(nm_categoria,categoria))</f>
        <v>Outras pessoal</v>
      </c>
      <c r="H53" s="51">
        <v>33</v>
      </c>
      <c r="I53" s="6" t="str">
        <f>IF(OR(ISBLANK(data),ISBLANK(forma_pagamento)),"",INDEX(nm_forma_pagamento,forma_pagamento))</f>
        <v>Transferência</v>
      </c>
      <c r="J53" s="5">
        <v>4</v>
      </c>
      <c r="K53" s="6" t="str">
        <f>IF(OR(ISBLANK(data),ISBLANK(conta)),"",INDEX(nm_conta,conta))</f>
        <v>Bradesco</v>
      </c>
      <c r="L53" s="5">
        <v>1</v>
      </c>
      <c r="M53" s="6" t="str">
        <f>IF(OR(ISBLANK(data),ISBLANK(id_cc)),"",INDEX(nm_cartao,id_cc))</f>
        <v/>
      </c>
      <c r="O53" s="5" t="s">
        <v>218</v>
      </c>
    </row>
    <row r="54" spans="1:15">
      <c r="A54" s="6">
        <f>IF(ISBLANK(data),"",1+IF(ISNUMBER(A53),A53,0))</f>
        <v>53</v>
      </c>
      <c r="B54" s="4">
        <v>40157</v>
      </c>
      <c r="C54" s="50">
        <f>IF(ISBLANK(data),"",VALUE(DAY(data)))</f>
        <v>10</v>
      </c>
      <c r="D54" s="50">
        <f>IF(ISBLANK(data),"",VALUE(MONTH(data)))</f>
        <v>12</v>
      </c>
      <c r="E54" s="50">
        <f>IF(ISBLANK(data),"",VALUE(YEAR(data)))</f>
        <v>2009</v>
      </c>
      <c r="F54" s="7">
        <v>393.41</v>
      </c>
      <c r="G54" s="6" t="str">
        <f>IF(OR(ISBLANK(data),ISBLANK(categoria)),"",INDEX(nm_categoria,categoria))</f>
        <v>Outras pessoal</v>
      </c>
      <c r="H54" s="51">
        <v>33</v>
      </c>
      <c r="I54" s="6" t="str">
        <f>IF(OR(ISBLANK(data),ISBLANK(forma_pagamento)),"",INDEX(nm_forma_pagamento,forma_pagamento))</f>
        <v>Transferência</v>
      </c>
      <c r="J54" s="5">
        <v>4</v>
      </c>
      <c r="K54" s="6" t="str">
        <f>IF(OR(ISBLANK(data),ISBLANK(conta)),"",INDEX(nm_conta,conta))</f>
        <v>Bradesco</v>
      </c>
      <c r="L54" s="5">
        <v>1</v>
      </c>
      <c r="M54" s="6" t="str">
        <f>IF(OR(ISBLANK(data),ISBLANK(id_cc)),"",INDEX(nm_cartao,id_cc))</f>
        <v/>
      </c>
      <c r="O54" s="5" t="s">
        <v>81</v>
      </c>
    </row>
    <row r="55" spans="1:15">
      <c r="A55" s="6">
        <f>IF(ISBLANK(data),"",1+IF(ISNUMBER(A54),A54,0))</f>
        <v>54</v>
      </c>
      <c r="B55" s="4">
        <v>40157</v>
      </c>
      <c r="C55" s="50">
        <f>IF(ISBLANK(data),"",VALUE(DAY(data)))</f>
        <v>10</v>
      </c>
      <c r="D55" s="50">
        <f>IF(ISBLANK(data),"",VALUE(MONTH(data)))</f>
        <v>12</v>
      </c>
      <c r="E55" s="50">
        <f>IF(ISBLANK(data),"",VALUE(YEAR(data)))</f>
        <v>2009</v>
      </c>
      <c r="F55" s="7">
        <v>2510.96</v>
      </c>
      <c r="G55" s="6" t="str">
        <f>IF(OR(ISBLANK(data),ISBLANK(categoria)),"",INDEX(nm_categoria,categoria))</f>
        <v>Outras pessoal</v>
      </c>
      <c r="H55" s="51">
        <v>33</v>
      </c>
      <c r="I55" s="6" t="str">
        <f>IF(OR(ISBLANK(data),ISBLANK(forma_pagamento)),"",INDEX(nm_forma_pagamento,forma_pagamento))</f>
        <v>Transferência</v>
      </c>
      <c r="J55" s="5">
        <v>4</v>
      </c>
      <c r="K55" s="6" t="str">
        <f>IF(OR(ISBLANK(data),ISBLANK(conta)),"",INDEX(nm_conta,conta))</f>
        <v>Banco do Brasil</v>
      </c>
      <c r="L55" s="5">
        <v>2</v>
      </c>
      <c r="M55" s="6" t="str">
        <f>IF(OR(ISBLANK(data),ISBLANK(id_cc)),"",INDEX(nm_cartao,id_cc))</f>
        <v/>
      </c>
      <c r="O55" s="5" t="s">
        <v>177</v>
      </c>
    </row>
    <row r="56" spans="1:15">
      <c r="A56" s="6">
        <f>IF(ISBLANK(data),"",1+IF(ISNUMBER(A55),A55,0))</f>
        <v>55</v>
      </c>
      <c r="B56" s="4">
        <v>40158</v>
      </c>
      <c r="C56" s="50">
        <f>IF(ISBLANK(data),"",VALUE(DAY(data)))</f>
        <v>11</v>
      </c>
      <c r="D56" s="50">
        <f>IF(ISBLANK(data),"",VALUE(MONTH(data)))</f>
        <v>12</v>
      </c>
      <c r="E56" s="50">
        <f>IF(ISBLANK(data),"",VALUE(YEAR(data)))</f>
        <v>2009</v>
      </c>
      <c r="F56" s="7">
        <v>140</v>
      </c>
      <c r="G56" s="6" t="str">
        <f>IF(OR(ISBLANK(data),ISBLANK(categoria)),"",INDEX(nm_categoria,categoria))</f>
        <v>Outras pessoal</v>
      </c>
      <c r="H56" s="51">
        <v>33</v>
      </c>
      <c r="I56" s="6" t="str">
        <f>IF(OR(ISBLANK(data),ISBLANK(forma_pagamento)),"",INDEX(nm_forma_pagamento,forma_pagamento))</f>
        <v>Transferência</v>
      </c>
      <c r="J56" s="5">
        <v>4</v>
      </c>
      <c r="K56" s="6" t="str">
        <f>IF(OR(ISBLANK(data),ISBLANK(conta)),"",INDEX(nm_conta,conta))</f>
        <v>Bradesco</v>
      </c>
      <c r="L56" s="5">
        <v>1</v>
      </c>
      <c r="M56" s="6" t="str">
        <f>IF(OR(ISBLANK(data),ISBLANK(id_cc)),"",INDEX(nm_cartao,id_cc))</f>
        <v/>
      </c>
      <c r="O56" s="5" t="s">
        <v>82</v>
      </c>
    </row>
    <row r="57" spans="1:15">
      <c r="A57" s="6">
        <f>IF(ISBLANK(data),"",1+IF(ISNUMBER(A56),A56,0))</f>
        <v>56</v>
      </c>
      <c r="B57" s="4">
        <v>40161</v>
      </c>
      <c r="C57" s="50">
        <f>IF(ISBLANK(data),"",VALUE(DAY(data)))</f>
        <v>14</v>
      </c>
      <c r="D57" s="50">
        <f>IF(ISBLANK(data),"",VALUE(MONTH(data)))</f>
        <v>12</v>
      </c>
      <c r="E57" s="50">
        <f>IF(ISBLANK(data),"",VALUE(YEAR(data)))</f>
        <v>2009</v>
      </c>
      <c r="F57" s="7">
        <v>642.28</v>
      </c>
      <c r="G57" s="6" t="str">
        <f>IF(OR(ISBLANK(data),ISBLANK(categoria)),"",INDEX(nm_categoria,categoria))</f>
        <v>Outras pessoal</v>
      </c>
      <c r="H57" s="51">
        <v>33</v>
      </c>
      <c r="I57" s="6" t="str">
        <f>IF(OR(ISBLANK(data),ISBLANK(forma_pagamento)),"",INDEX(nm_forma_pagamento,forma_pagamento))</f>
        <v>Transferência</v>
      </c>
      <c r="J57" s="5">
        <v>4</v>
      </c>
      <c r="K57" s="6" t="str">
        <f>IF(OR(ISBLANK(data),ISBLANK(conta)),"",INDEX(nm_conta,conta))</f>
        <v>Banco do Brasil</v>
      </c>
      <c r="L57" s="5">
        <v>2</v>
      </c>
      <c r="M57" s="6" t="str">
        <f>IF(OR(ISBLANK(data),ISBLANK(id_cc)),"",INDEX(nm_cartao,id_cc))</f>
        <v/>
      </c>
      <c r="O57" s="5" t="s">
        <v>177</v>
      </c>
    </row>
    <row r="58" spans="1:15">
      <c r="A58" s="6">
        <f>IF(ISBLANK(data),"",1+IF(ISNUMBER(A57),A57,0))</f>
        <v>57</v>
      </c>
      <c r="B58" s="4">
        <v>40162</v>
      </c>
      <c r="C58" s="50">
        <f>IF(ISBLANK(data),"",VALUE(DAY(data)))</f>
        <v>15</v>
      </c>
      <c r="D58" s="50">
        <f>IF(ISBLANK(data),"",VALUE(MONTH(data)))</f>
        <v>12</v>
      </c>
      <c r="E58" s="50">
        <f>IF(ISBLANK(data),"",VALUE(YEAR(data)))</f>
        <v>2009</v>
      </c>
      <c r="F58" s="7">
        <v>150</v>
      </c>
      <c r="G58" s="6" t="str">
        <f>IF(OR(ISBLANK(data),ISBLANK(categoria)),"",INDEX(nm_categoria,categoria))</f>
        <v>Outras pessoal</v>
      </c>
      <c r="H58" s="51">
        <v>33</v>
      </c>
      <c r="I58" s="6" t="str">
        <f>IF(OR(ISBLANK(data),ISBLANK(forma_pagamento)),"",INDEX(nm_forma_pagamento,forma_pagamento))</f>
        <v>Transferência</v>
      </c>
      <c r="J58" s="5">
        <v>4</v>
      </c>
      <c r="K58" s="6" t="str">
        <f>IF(OR(ISBLANK(data),ISBLANK(conta)),"",INDEX(nm_conta,conta))</f>
        <v>Banco do Brasil</v>
      </c>
      <c r="L58" s="5">
        <v>2</v>
      </c>
      <c r="M58" s="6" t="str">
        <f>IF(OR(ISBLANK(data),ISBLANK(id_cc)),"",INDEX(nm_cartao,id_cc))</f>
        <v/>
      </c>
      <c r="O58" s="5" t="s">
        <v>177</v>
      </c>
    </row>
    <row r="59" spans="1:15">
      <c r="A59" s="6">
        <f>IF(ISBLANK(data),"",1+IF(ISNUMBER(A58),A58,0))</f>
        <v>58</v>
      </c>
      <c r="B59" s="4">
        <v>40165</v>
      </c>
      <c r="C59" s="50">
        <f>IF(ISBLANK(data),"",VALUE(DAY(data)))</f>
        <v>18</v>
      </c>
      <c r="D59" s="50">
        <f>IF(ISBLANK(data),"",VALUE(MONTH(data)))</f>
        <v>12</v>
      </c>
      <c r="E59" s="50">
        <f>IF(ISBLANK(data),"",VALUE(YEAR(data)))</f>
        <v>2009</v>
      </c>
      <c r="F59" s="7">
        <v>150</v>
      </c>
      <c r="G59" s="6" t="str">
        <f>IF(OR(ISBLANK(data),ISBLANK(categoria)),"",INDEX(nm_categoria,categoria))</f>
        <v>Outras pessoal</v>
      </c>
      <c r="H59" s="51">
        <v>33</v>
      </c>
      <c r="I59" s="6" t="str">
        <f>IF(OR(ISBLANK(data),ISBLANK(forma_pagamento)),"",INDEX(nm_forma_pagamento,forma_pagamento))</f>
        <v>Transferência</v>
      </c>
      <c r="J59" s="5">
        <v>4</v>
      </c>
      <c r="K59" s="6" t="str">
        <f>IF(OR(ISBLANK(data),ISBLANK(conta)),"",INDEX(nm_conta,conta))</f>
        <v>Banco do Brasil</v>
      </c>
      <c r="L59" s="5">
        <v>2</v>
      </c>
      <c r="M59" s="6" t="str">
        <f>IF(OR(ISBLANK(data),ISBLANK(id_cc)),"",INDEX(nm_cartao,id_cc))</f>
        <v/>
      </c>
      <c r="O59" s="5" t="s">
        <v>177</v>
      </c>
    </row>
    <row r="60" spans="1:15">
      <c r="A60" s="6">
        <f>IF(ISBLANK(data),"",1+IF(ISNUMBER(A59),A59,0))</f>
        <v>59</v>
      </c>
      <c r="B60" s="4">
        <v>40168</v>
      </c>
      <c r="C60" s="50">
        <f>IF(ISBLANK(data),"",VALUE(DAY(data)))</f>
        <v>21</v>
      </c>
      <c r="D60" s="50">
        <f>IF(ISBLANK(data),"",VALUE(MONTH(data)))</f>
        <v>12</v>
      </c>
      <c r="E60" s="50">
        <f>IF(ISBLANK(data),"",VALUE(YEAR(data)))</f>
        <v>2009</v>
      </c>
      <c r="F60" s="7">
        <v>150</v>
      </c>
      <c r="G60" s="6" t="str">
        <f>IF(OR(ISBLANK(data),ISBLANK(categoria)),"",INDEX(nm_categoria,categoria))</f>
        <v>Outras pessoal</v>
      </c>
      <c r="H60" s="51">
        <v>33</v>
      </c>
      <c r="I60" s="6" t="str">
        <f>IF(OR(ISBLANK(data),ISBLANK(forma_pagamento)),"",INDEX(nm_forma_pagamento,forma_pagamento))</f>
        <v>Transferência</v>
      </c>
      <c r="J60" s="5">
        <v>4</v>
      </c>
      <c r="K60" s="6" t="str">
        <f>IF(OR(ISBLANK(data),ISBLANK(conta)),"",INDEX(nm_conta,conta))</f>
        <v>Banco do Brasil</v>
      </c>
      <c r="L60" s="5">
        <v>2</v>
      </c>
      <c r="M60" s="6" t="str">
        <f>IF(OR(ISBLANK(data),ISBLANK(id_cc)),"",INDEX(nm_cartao,id_cc))</f>
        <v/>
      </c>
      <c r="O60" s="5" t="s">
        <v>177</v>
      </c>
    </row>
    <row r="61" spans="1:15">
      <c r="A61" s="6">
        <f>IF(ISBLANK(data),"",1+IF(ISNUMBER(A60),A60,0))</f>
        <v>60</v>
      </c>
      <c r="B61" s="4">
        <v>40171</v>
      </c>
      <c r="C61" s="50">
        <f>IF(ISBLANK(data),"",VALUE(DAY(data)))</f>
        <v>24</v>
      </c>
      <c r="D61" s="50">
        <f>IF(ISBLANK(data),"",VALUE(MONTH(data)))</f>
        <v>12</v>
      </c>
      <c r="E61" s="50">
        <f>IF(ISBLANK(data),"",VALUE(YEAR(data)))</f>
        <v>2009</v>
      </c>
      <c r="F61" s="7">
        <v>139.1</v>
      </c>
      <c r="G61" s="6" t="str">
        <f>IF(OR(ISBLANK(data),ISBLANK(categoria)),"",INDEX(nm_categoria,categoria))</f>
        <v>Outras pessoal</v>
      </c>
      <c r="H61" s="51">
        <v>33</v>
      </c>
      <c r="I61" s="6" t="str">
        <f>IF(OR(ISBLANK(data),ISBLANK(forma_pagamento)),"",INDEX(nm_forma_pagamento,forma_pagamento))</f>
        <v>Transferência</v>
      </c>
      <c r="J61" s="5">
        <v>4</v>
      </c>
      <c r="K61" s="6" t="str">
        <f>IF(OR(ISBLANK(data),ISBLANK(conta)),"",INDEX(nm_conta,conta))</f>
        <v>Banco do Brasil</v>
      </c>
      <c r="L61" s="5">
        <v>2</v>
      </c>
      <c r="M61" s="6" t="str">
        <f>IF(OR(ISBLANK(data),ISBLANK(id_cc)),"",INDEX(nm_cartao,id_cc))</f>
        <v/>
      </c>
      <c r="O61" s="5" t="s">
        <v>177</v>
      </c>
    </row>
    <row r="62" spans="1:15">
      <c r="A62" s="6">
        <f>IF(ISBLANK(data),"",1+IF(ISNUMBER(A61),A61,0))</f>
        <v>61</v>
      </c>
      <c r="B62" s="4">
        <v>40177</v>
      </c>
      <c r="C62" s="50">
        <f>IF(ISBLANK(data),"",VALUE(DAY(data)))</f>
        <v>30</v>
      </c>
      <c r="D62" s="50">
        <f>IF(ISBLANK(data),"",VALUE(MONTH(data)))</f>
        <v>12</v>
      </c>
      <c r="E62" s="50">
        <f>IF(ISBLANK(data),"",VALUE(YEAR(data)))</f>
        <v>2009</v>
      </c>
      <c r="F62" s="7">
        <v>8.9</v>
      </c>
      <c r="G62" s="6" t="str">
        <f>IF(OR(ISBLANK(data),ISBLANK(categoria)),"",INDEX(nm_categoria,categoria))</f>
        <v>Outras pessoal</v>
      </c>
      <c r="H62" s="51">
        <v>33</v>
      </c>
      <c r="I62" s="6" t="str">
        <f>IF(OR(ISBLANK(data),ISBLANK(forma_pagamento)),"",INDEX(nm_forma_pagamento,forma_pagamento))</f>
        <v>Dinheiro</v>
      </c>
      <c r="J62" s="5">
        <v>1</v>
      </c>
      <c r="K62" s="6" t="str">
        <f>IF(OR(ISBLANK(data),ISBLANK(conta)),"",INDEX(nm_conta,conta))</f>
        <v>Bradesco</v>
      </c>
      <c r="L62" s="5">
        <v>1</v>
      </c>
      <c r="M62" s="6" t="str">
        <f>IF(OR(ISBLANK(data),ISBLANK(id_cc)),"",INDEX(nm_cartao,id_cc))</f>
        <v/>
      </c>
      <c r="O62" s="5" t="s">
        <v>97</v>
      </c>
    </row>
    <row r="63" spans="1:15">
      <c r="A63" s="6">
        <f>IF(ISBLANK(data),"",1+IF(ISNUMBER(A62),A62,0))</f>
        <v>62</v>
      </c>
      <c r="B63" s="4">
        <v>40177</v>
      </c>
      <c r="C63" s="50">
        <f>IF(ISBLANK(data),"",VALUE(DAY(data)))</f>
        <v>30</v>
      </c>
      <c r="D63" s="50">
        <f>IF(ISBLANK(data),"",VALUE(MONTH(data)))</f>
        <v>12</v>
      </c>
      <c r="E63" s="50">
        <f>IF(ISBLANK(data),"",VALUE(YEAR(data)))</f>
        <v>2009</v>
      </c>
      <c r="F63" s="7">
        <v>13.73</v>
      </c>
      <c r="G63" s="6" t="str">
        <f>IF(OR(ISBLANK(data),ISBLANK(categoria)),"",INDEX(nm_categoria,categoria))</f>
        <v>Outras pessoal</v>
      </c>
      <c r="H63" s="51">
        <v>33</v>
      </c>
      <c r="I63" s="6" t="str">
        <f>IF(OR(ISBLANK(data),ISBLANK(forma_pagamento)),"",INDEX(nm_forma_pagamento,forma_pagamento))</f>
        <v>Cartão débito</v>
      </c>
      <c r="J63" s="5">
        <v>2</v>
      </c>
      <c r="K63" s="6" t="str">
        <f>IF(OR(ISBLANK(data),ISBLANK(conta)),"",INDEX(nm_conta,conta))</f>
        <v>Bradesco</v>
      </c>
      <c r="L63" s="5">
        <v>1</v>
      </c>
      <c r="M63" s="6" t="str">
        <f>IF(OR(ISBLANK(data),ISBLANK(id_cc)),"",INDEX(nm_cartao,id_cc))</f>
        <v/>
      </c>
      <c r="O63" s="5" t="s">
        <v>98</v>
      </c>
    </row>
    <row r="64" spans="1:15">
      <c r="A64" s="6">
        <f>IF(ISBLANK(data),"",1+IF(ISNUMBER(A63),A63,0))</f>
        <v>63</v>
      </c>
      <c r="B64" s="4">
        <v>40178</v>
      </c>
      <c r="C64" s="50">
        <f>IF(ISBLANK(data),"",VALUE(DAY(data)))</f>
        <v>31</v>
      </c>
      <c r="D64" s="50">
        <f>IF(ISBLANK(data),"",VALUE(MONTH(data)))</f>
        <v>12</v>
      </c>
      <c r="E64" s="50">
        <f>IF(ISBLANK(data),"",VALUE(YEAR(data)))</f>
        <v>2009</v>
      </c>
      <c r="F64" s="7">
        <v>52</v>
      </c>
      <c r="G64" s="6" t="str">
        <f>IF(OR(ISBLANK(data),ISBLANK(categoria)),"",INDEX(nm_categoria,categoria))</f>
        <v>Outras pessoal</v>
      </c>
      <c r="H64" s="51">
        <v>33</v>
      </c>
      <c r="I64" s="6" t="str">
        <f>IF(OR(ISBLANK(data),ISBLANK(forma_pagamento)),"",INDEX(nm_forma_pagamento,forma_pagamento))</f>
        <v>Cartão débito</v>
      </c>
      <c r="J64" s="5">
        <v>2</v>
      </c>
      <c r="K64" s="6" t="str">
        <f>IF(OR(ISBLANK(data),ISBLANK(conta)),"",INDEX(nm_conta,conta))</f>
        <v>Bradesco</v>
      </c>
      <c r="L64" s="5">
        <v>1</v>
      </c>
      <c r="M64" s="6" t="str">
        <f>IF(OR(ISBLANK(data),ISBLANK(id_cc)),"",INDEX(nm_cartao,id_cc))</f>
        <v/>
      </c>
      <c r="O64" s="5" t="s">
        <v>99</v>
      </c>
    </row>
    <row r="65" spans="1:15">
      <c r="A65" s="6">
        <f>IF(ISBLANK(data),"",1+IF(ISNUMBER(A64),A64,0))</f>
        <v>64</v>
      </c>
      <c r="B65" s="4">
        <v>40183</v>
      </c>
      <c r="C65" s="50">
        <f>IF(ISBLANK(data),"",VALUE(DAY(data)))</f>
        <v>5</v>
      </c>
      <c r="D65" s="50">
        <f>IF(ISBLANK(data),"",VALUE(MONTH(data)))</f>
        <v>1</v>
      </c>
      <c r="E65" s="50">
        <f>IF(ISBLANK(data),"",VALUE(YEAR(data)))</f>
        <v>2010</v>
      </c>
      <c r="F65" s="7">
        <v>1430.7</v>
      </c>
      <c r="G65" s="6" t="str">
        <f>IF(OR(ISBLANK(data),ISBLANK(categoria)),"",INDEX(nm_categoria,categoria))</f>
        <v>Salário</v>
      </c>
      <c r="H65" s="51">
        <v>1</v>
      </c>
      <c r="I65" s="6" t="str">
        <f>IF(OR(ISBLANK(data),ISBLANK(forma_pagamento)),"",INDEX(nm_forma_pagamento,forma_pagamento))</f>
        <v>Transferência</v>
      </c>
      <c r="J65" s="5">
        <v>4</v>
      </c>
      <c r="K65" s="6" t="str">
        <f>IF(OR(ISBLANK(data),ISBLANK(conta)),"",INDEX(nm_conta,conta))</f>
        <v>Bradesco</v>
      </c>
      <c r="L65" s="5">
        <v>1</v>
      </c>
      <c r="M65" s="6" t="str">
        <f>IF(OR(ISBLANK(data),ISBLANK(id_cc)),"",INDEX(nm_cartao,id_cc))</f>
        <v/>
      </c>
      <c r="O65" s="5" t="s">
        <v>75</v>
      </c>
    </row>
    <row r="66" spans="1:15">
      <c r="A66" s="6">
        <f>IF(ISBLANK(data),"",1+IF(ISNUMBER(A65),A65,0))</f>
        <v>65</v>
      </c>
      <c r="B66" s="4">
        <v>40183</v>
      </c>
      <c r="C66" s="50">
        <f>IF(ISBLANK(data),"",VALUE(DAY(data)))</f>
        <v>5</v>
      </c>
      <c r="D66" s="50">
        <f>IF(ISBLANK(data),"",VALUE(MONTH(data)))</f>
        <v>1</v>
      </c>
      <c r="E66" s="50">
        <f>IF(ISBLANK(data),"",VALUE(YEAR(data)))</f>
        <v>2010</v>
      </c>
      <c r="F66" s="7">
        <v>500</v>
      </c>
      <c r="G66" s="6" t="str">
        <f>IF(OR(ISBLANK(data),ISBLANK(categoria)),"",INDEX(nm_categoria,categoria))</f>
        <v>Depósito</v>
      </c>
      <c r="H66" s="51">
        <v>3</v>
      </c>
      <c r="I66" s="6" t="str">
        <f>IF(OR(ISBLANK(data),ISBLANK(forma_pagamento)),"",INDEX(nm_forma_pagamento,forma_pagamento))</f>
        <v>Transferência</v>
      </c>
      <c r="J66" s="5">
        <v>4</v>
      </c>
      <c r="K66" s="6" t="str">
        <f>IF(OR(ISBLANK(data),ISBLANK(conta)),"",INDEX(nm_conta,conta))</f>
        <v>Bradesco</v>
      </c>
      <c r="L66" s="5">
        <v>1</v>
      </c>
      <c r="M66" s="6" t="str">
        <f>IF(OR(ISBLANK(data),ISBLANK(id_cc)),"",INDEX(nm_cartao,id_cc))</f>
        <v/>
      </c>
      <c r="O66" s="5" t="s">
        <v>79</v>
      </c>
    </row>
    <row r="67" spans="1:15">
      <c r="A67" s="6">
        <f>IF(ISBLANK(data),"",1+IF(ISNUMBER(A66),A66,0))</f>
        <v>66</v>
      </c>
      <c r="B67" s="4">
        <v>40181</v>
      </c>
      <c r="C67" s="50">
        <f>IF(ISBLANK(data),"",VALUE(DAY(data)))</f>
        <v>3</v>
      </c>
      <c r="D67" s="50">
        <f>IF(ISBLANK(data),"",VALUE(MONTH(data)))</f>
        <v>1</v>
      </c>
      <c r="E67" s="50">
        <f>IF(ISBLANK(data),"",VALUE(YEAR(data)))</f>
        <v>2010</v>
      </c>
      <c r="F67" s="7">
        <v>400</v>
      </c>
      <c r="G67" s="6" t="str">
        <f>IF(OR(ISBLANK(data),ISBLANK(categoria)),"",INDEX(nm_categoria,categoria))</f>
        <v>Outras</v>
      </c>
      <c r="H67" s="51">
        <v>4</v>
      </c>
      <c r="I67" s="6" t="str">
        <f>IF(OR(ISBLANK(data),ISBLANK(forma_pagamento)),"",INDEX(nm_forma_pagamento,forma_pagamento))</f>
        <v>Vale alimentação</v>
      </c>
      <c r="J67" s="5">
        <v>5</v>
      </c>
      <c r="K67" s="6" t="str">
        <f>IF(OR(ISBLANK(data),ISBLANK(conta)),"",INDEX(nm_conta,conta))</f>
        <v>VR</v>
      </c>
      <c r="L67" s="5">
        <v>3</v>
      </c>
      <c r="M67" s="6" t="str">
        <f>IF(OR(ISBLANK(data),ISBLANK(id_cc)),"",INDEX(nm_cartao,id_cc))</f>
        <v/>
      </c>
      <c r="O67" s="5" t="s">
        <v>211</v>
      </c>
    </row>
    <row r="68" spans="1:15">
      <c r="A68" s="6">
        <f>IF(ISBLANK(data),"",1+IF(ISNUMBER(A67),A67,0))</f>
        <v>67</v>
      </c>
      <c r="B68" s="4">
        <v>40182</v>
      </c>
      <c r="C68" s="50">
        <f>IF(ISBLANK(data),"",VALUE(DAY(data)))</f>
        <v>4</v>
      </c>
      <c r="D68" s="50">
        <f>IF(ISBLANK(data),"",VALUE(MONTH(data)))</f>
        <v>1</v>
      </c>
      <c r="E68" s="50">
        <f>IF(ISBLANK(data),"",VALUE(YEAR(data)))</f>
        <v>2010</v>
      </c>
      <c r="F68" s="7">
        <v>200</v>
      </c>
      <c r="G68" s="6" t="str">
        <f>IF(OR(ISBLANK(data),ISBLANK(categoria)),"",INDEX(nm_categoria,categoria))</f>
        <v>Outras</v>
      </c>
      <c r="H68" s="51">
        <v>4</v>
      </c>
      <c r="I68" s="6" t="str">
        <f>IF(OR(ISBLANK(data),ISBLANK(forma_pagamento)),"",INDEX(nm_forma_pagamento,forma_pagamento))</f>
        <v>Transferência</v>
      </c>
      <c r="J68" s="5">
        <v>4</v>
      </c>
      <c r="K68" s="6" t="str">
        <f>IF(OR(ISBLANK(data),ISBLANK(conta)),"",INDEX(nm_conta,conta))</f>
        <v>Banco do Brasil</v>
      </c>
      <c r="L68" s="5">
        <v>2</v>
      </c>
      <c r="M68" s="6" t="str">
        <f>IF(OR(ISBLANK(data),ISBLANK(id_cc)),"",INDEX(nm_cartao,id_cc))</f>
        <v/>
      </c>
      <c r="O68" s="5" t="s">
        <v>104</v>
      </c>
    </row>
    <row r="69" spans="1:15">
      <c r="A69" s="6">
        <f>IF(ISBLANK(data),"",1+IF(ISNUMBER(A68),A68,0))</f>
        <v>68</v>
      </c>
      <c r="B69" s="4">
        <v>40183</v>
      </c>
      <c r="C69" s="50">
        <f>IF(ISBLANK(data),"",VALUE(DAY(data)))</f>
        <v>5</v>
      </c>
      <c r="D69" s="50">
        <f>IF(ISBLANK(data),"",VALUE(MONTH(data)))</f>
        <v>1</v>
      </c>
      <c r="E69" s="50">
        <f>IF(ISBLANK(data),"",VALUE(YEAR(data)))</f>
        <v>2010</v>
      </c>
      <c r="F69" s="7">
        <v>200</v>
      </c>
      <c r="G69" s="6" t="str">
        <f>IF(OR(ISBLANK(data),ISBLANK(categoria)),"",INDEX(nm_categoria,categoria))</f>
        <v>Outras</v>
      </c>
      <c r="H69" s="51">
        <v>4</v>
      </c>
      <c r="I69" s="6" t="str">
        <f>IF(OR(ISBLANK(data),ISBLANK(forma_pagamento)),"",INDEX(nm_forma_pagamento,forma_pagamento))</f>
        <v>Transferência</v>
      </c>
      <c r="J69" s="5">
        <v>4</v>
      </c>
      <c r="K69" s="6" t="str">
        <f>IF(OR(ISBLANK(data),ISBLANK(conta)),"",INDEX(nm_conta,conta))</f>
        <v>Banco do Brasil</v>
      </c>
      <c r="L69" s="5">
        <v>2</v>
      </c>
      <c r="M69" s="6" t="str">
        <f>IF(OR(ISBLANK(data),ISBLANK(id_cc)),"",INDEX(nm_cartao,id_cc))</f>
        <v/>
      </c>
      <c r="O69" s="5" t="s">
        <v>185</v>
      </c>
    </row>
    <row r="70" spans="1:15">
      <c r="A70" s="6">
        <f>IF(ISBLANK(data),"",1+IF(ISNUMBER(A69),A69,0))</f>
        <v>69</v>
      </c>
      <c r="B70" s="4">
        <v>40185</v>
      </c>
      <c r="C70" s="50">
        <f>IF(ISBLANK(data),"",VALUE(DAY(data)))</f>
        <v>7</v>
      </c>
      <c r="D70" s="50">
        <f>IF(ISBLANK(data),"",VALUE(MONTH(data)))</f>
        <v>1</v>
      </c>
      <c r="E70" s="50">
        <f>IF(ISBLANK(data),"",VALUE(YEAR(data)))</f>
        <v>2010</v>
      </c>
      <c r="F70" s="7">
        <v>266</v>
      </c>
      <c r="G70" s="6" t="str">
        <f>IF(OR(ISBLANK(data),ISBLANK(categoria)),"",INDEX(nm_categoria,categoria))</f>
        <v>Outras</v>
      </c>
      <c r="H70" s="51">
        <v>4</v>
      </c>
      <c r="I70" s="6" t="str">
        <f>IF(OR(ISBLANK(data),ISBLANK(forma_pagamento)),"",INDEX(nm_forma_pagamento,forma_pagamento))</f>
        <v>Transferência</v>
      </c>
      <c r="J70" s="5">
        <v>4</v>
      </c>
      <c r="K70" s="6" t="str">
        <f>IF(OR(ISBLANK(data),ISBLANK(conta)),"",INDEX(nm_conta,conta))</f>
        <v>Bradesco</v>
      </c>
      <c r="L70" s="5">
        <v>1</v>
      </c>
      <c r="M70" s="6" t="str">
        <f>IF(OR(ISBLANK(data),ISBLANK(id_cc)),"",INDEX(nm_cartao,id_cc))</f>
        <v/>
      </c>
      <c r="O70" s="5" t="s">
        <v>79</v>
      </c>
    </row>
    <row r="71" spans="1:15">
      <c r="A71" s="6">
        <f>IF(ISBLANK(data),"",1+IF(ISNUMBER(A70),A70,0))</f>
        <v>70</v>
      </c>
      <c r="B71" s="4">
        <v>40191</v>
      </c>
      <c r="C71" s="50">
        <f>IF(ISBLANK(data),"",VALUE(DAY(data)))</f>
        <v>13</v>
      </c>
      <c r="D71" s="50">
        <f>IF(ISBLANK(data),"",VALUE(MONTH(data)))</f>
        <v>1</v>
      </c>
      <c r="E71" s="50">
        <f>IF(ISBLANK(data),"",VALUE(YEAR(data)))</f>
        <v>2010</v>
      </c>
      <c r="F71" s="7">
        <v>112</v>
      </c>
      <c r="G71" s="6" t="str">
        <f>IF(OR(ISBLANK(data),ISBLANK(categoria)),"",INDEX(nm_categoria,categoria))</f>
        <v>Outras</v>
      </c>
      <c r="H71" s="51">
        <v>4</v>
      </c>
      <c r="I71" s="6" t="str">
        <f>IF(OR(ISBLANK(data),ISBLANK(forma_pagamento)),"",INDEX(nm_forma_pagamento,forma_pagamento))</f>
        <v>Transferência</v>
      </c>
      <c r="J71" s="5">
        <v>4</v>
      </c>
      <c r="K71" s="6" t="str">
        <f>IF(OR(ISBLANK(data),ISBLANK(conta)),"",INDEX(nm_conta,conta))</f>
        <v>Bradesco</v>
      </c>
      <c r="L71" s="5">
        <v>1</v>
      </c>
      <c r="M71" s="6" t="str">
        <f>IF(OR(ISBLANK(data),ISBLANK(id_cc)),"",INDEX(nm_cartao,id_cc))</f>
        <v/>
      </c>
      <c r="O71" s="5" t="s">
        <v>109</v>
      </c>
    </row>
    <row r="72" spans="1:15">
      <c r="A72" s="6">
        <f>IF(ISBLANK(data),"",1+IF(ISNUMBER(A71),A71,0))</f>
        <v>71</v>
      </c>
      <c r="B72" s="4">
        <v>40196</v>
      </c>
      <c r="C72" s="50">
        <f>IF(ISBLANK(data),"",VALUE(DAY(data)))</f>
        <v>18</v>
      </c>
      <c r="D72" s="50">
        <f>IF(ISBLANK(data),"",VALUE(MONTH(data)))</f>
        <v>1</v>
      </c>
      <c r="E72" s="50">
        <f>IF(ISBLANK(data),"",VALUE(YEAR(data)))</f>
        <v>2010</v>
      </c>
      <c r="F72" s="7">
        <v>200</v>
      </c>
      <c r="G72" s="6" t="str">
        <f>IF(OR(ISBLANK(data),ISBLANK(categoria)),"",INDEX(nm_categoria,categoria))</f>
        <v>Outras</v>
      </c>
      <c r="H72" s="51">
        <v>4</v>
      </c>
      <c r="I72" s="6" t="str">
        <f>IF(OR(ISBLANK(data),ISBLANK(forma_pagamento)),"",INDEX(nm_forma_pagamento,forma_pagamento))</f>
        <v>Transferência</v>
      </c>
      <c r="J72" s="5">
        <v>4</v>
      </c>
      <c r="K72" s="6" t="str">
        <f>IF(OR(ISBLANK(data),ISBLANK(conta)),"",INDEX(nm_conta,conta))</f>
        <v>Banco do Brasil</v>
      </c>
      <c r="L72" s="5">
        <v>2</v>
      </c>
      <c r="M72" s="6" t="str">
        <f>IF(OR(ISBLANK(data),ISBLANK(id_cc)),"",INDEX(nm_cartao,id_cc))</f>
        <v/>
      </c>
      <c r="O72" s="5" t="s">
        <v>187</v>
      </c>
    </row>
    <row r="73" spans="1:15">
      <c r="A73" s="6">
        <f>IF(ISBLANK(data),"",1+IF(ISNUMBER(A72),A72,0))</f>
        <v>72</v>
      </c>
      <c r="B73" s="4">
        <v>40204</v>
      </c>
      <c r="C73" s="50">
        <f>IF(ISBLANK(data),"",VALUE(DAY(data)))</f>
        <v>26</v>
      </c>
      <c r="D73" s="50">
        <f>IF(ISBLANK(data),"",VALUE(MONTH(data)))</f>
        <v>1</v>
      </c>
      <c r="E73" s="50">
        <f>IF(ISBLANK(data),"",VALUE(YEAR(data)))</f>
        <v>2010</v>
      </c>
      <c r="F73" s="7">
        <v>800</v>
      </c>
      <c r="G73" s="6" t="str">
        <f>IF(OR(ISBLANK(data),ISBLANK(categoria)),"",INDEX(nm_categoria,categoria))</f>
        <v>Outras</v>
      </c>
      <c r="H73" s="51">
        <v>4</v>
      </c>
      <c r="I73" s="6" t="str">
        <f>IF(OR(ISBLANK(data),ISBLANK(forma_pagamento)),"",INDEX(nm_forma_pagamento,forma_pagamento))</f>
        <v>Transferência</v>
      </c>
      <c r="J73" s="5">
        <v>4</v>
      </c>
      <c r="K73" s="6" t="str">
        <f>IF(OR(ISBLANK(data),ISBLANK(conta)),"",INDEX(nm_conta,conta))</f>
        <v>Bradesco</v>
      </c>
      <c r="L73" s="5">
        <v>1</v>
      </c>
      <c r="M73" s="6" t="str">
        <f>IF(OR(ISBLANK(data),ISBLANK(id_cc)),"",INDEX(nm_cartao,id_cc))</f>
        <v/>
      </c>
      <c r="O73" s="5" t="s">
        <v>240</v>
      </c>
    </row>
    <row r="74" spans="1:15">
      <c r="A74" s="6">
        <f>IF(ISBLANK(data),"",1+IF(ISNUMBER(A73),A73,0))</f>
        <v>73</v>
      </c>
      <c r="B74" s="4">
        <v>40185</v>
      </c>
      <c r="C74" s="50">
        <f>IF(ISBLANK(data),"",VALUE(DAY(data)))</f>
        <v>7</v>
      </c>
      <c r="D74" s="50">
        <f>IF(ISBLANK(data),"",VALUE(MONTH(data)))</f>
        <v>1</v>
      </c>
      <c r="E74" s="50">
        <f>IF(ISBLANK(data),"",VALUE(YEAR(data)))</f>
        <v>2010</v>
      </c>
      <c r="F74" s="7">
        <v>2</v>
      </c>
      <c r="G74" s="6" t="str">
        <f>IF(OR(ISBLANK(data),ISBLANK(categoria)),"",INDEX(nm_categoria,categoria))</f>
        <v>Café da manhã</v>
      </c>
      <c r="H74" s="51">
        <v>5</v>
      </c>
      <c r="I74" s="6" t="str">
        <f>IF(OR(ISBLANK(data),ISBLANK(forma_pagamento)),"",INDEX(nm_forma_pagamento,forma_pagamento))</f>
        <v>Vale alimentação</v>
      </c>
      <c r="J74" s="5">
        <v>5</v>
      </c>
      <c r="K74" s="6" t="str">
        <f>IF(OR(ISBLANK(data),ISBLANK(conta)),"",INDEX(nm_conta,conta))</f>
        <v>VR</v>
      </c>
      <c r="L74" s="5">
        <v>3</v>
      </c>
      <c r="M74" s="6" t="str">
        <f>IF(OR(ISBLANK(data),ISBLANK(id_cc)),"",INDEX(nm_cartao,id_cc))</f>
        <v/>
      </c>
      <c r="O74" s="5" t="s">
        <v>201</v>
      </c>
    </row>
    <row r="75" spans="1:15">
      <c r="A75" s="6">
        <f>IF(ISBLANK(data),"",1+IF(ISNUMBER(A74),A74,0))</f>
        <v>74</v>
      </c>
      <c r="B75" s="4">
        <v>40189</v>
      </c>
      <c r="C75" s="50">
        <f>IF(ISBLANK(data),"",VALUE(DAY(data)))</f>
        <v>11</v>
      </c>
      <c r="D75" s="50">
        <f>IF(ISBLANK(data),"",VALUE(MONTH(data)))</f>
        <v>1</v>
      </c>
      <c r="E75" s="50">
        <f>IF(ISBLANK(data),"",VALUE(YEAR(data)))</f>
        <v>2010</v>
      </c>
      <c r="F75" s="7">
        <v>2</v>
      </c>
      <c r="G75" s="6" t="str">
        <f>IF(OR(ISBLANK(data),ISBLANK(categoria)),"",INDEX(nm_categoria,categoria))</f>
        <v>Café da manhã</v>
      </c>
      <c r="H75" s="51">
        <v>5</v>
      </c>
      <c r="I75" s="6" t="str">
        <f>IF(OR(ISBLANK(data),ISBLANK(forma_pagamento)),"",INDEX(nm_forma_pagamento,forma_pagamento))</f>
        <v>Vale alimentação</v>
      </c>
      <c r="J75" s="5">
        <v>5</v>
      </c>
      <c r="K75" s="6" t="str">
        <f>IF(OR(ISBLANK(data),ISBLANK(conta)),"",INDEX(nm_conta,conta))</f>
        <v>VR</v>
      </c>
      <c r="L75" s="5">
        <v>3</v>
      </c>
      <c r="M75" s="6" t="str">
        <f>IF(OR(ISBLANK(data),ISBLANK(id_cc)),"",INDEX(nm_cartao,id_cc))</f>
        <v/>
      </c>
      <c r="O75" s="5" t="s">
        <v>201</v>
      </c>
    </row>
    <row r="76" spans="1:15">
      <c r="A76" s="6">
        <f>IF(ISBLANK(data),"",1+IF(ISNUMBER(A75),A75,0))</f>
        <v>75</v>
      </c>
      <c r="B76" s="4">
        <v>40190</v>
      </c>
      <c r="C76" s="50">
        <f>IF(ISBLANK(data),"",VALUE(DAY(data)))</f>
        <v>12</v>
      </c>
      <c r="D76" s="50">
        <f>IF(ISBLANK(data),"",VALUE(MONTH(data)))</f>
        <v>1</v>
      </c>
      <c r="E76" s="50">
        <f>IF(ISBLANK(data),"",VALUE(YEAR(data)))</f>
        <v>2010</v>
      </c>
      <c r="F76" s="7">
        <v>2</v>
      </c>
      <c r="G76" s="6" t="str">
        <f>IF(OR(ISBLANK(data),ISBLANK(categoria)),"",INDEX(nm_categoria,categoria))</f>
        <v>Café da manhã</v>
      </c>
      <c r="H76" s="51">
        <v>5</v>
      </c>
      <c r="I76" s="6" t="str">
        <f>IF(OR(ISBLANK(data),ISBLANK(forma_pagamento)),"",INDEX(nm_forma_pagamento,forma_pagamento))</f>
        <v>Vale alimentação</v>
      </c>
      <c r="J76" s="5">
        <v>5</v>
      </c>
      <c r="K76" s="6" t="str">
        <f>IF(OR(ISBLANK(data),ISBLANK(conta)),"",INDEX(nm_conta,conta))</f>
        <v>VR</v>
      </c>
      <c r="L76" s="5">
        <v>3</v>
      </c>
      <c r="M76" s="6" t="str">
        <f>IF(OR(ISBLANK(data),ISBLANK(id_cc)),"",INDEX(nm_cartao,id_cc))</f>
        <v/>
      </c>
      <c r="O76" s="5" t="s">
        <v>201</v>
      </c>
    </row>
    <row r="77" spans="1:15">
      <c r="A77" s="6">
        <f>IF(ISBLANK(data),"",1+IF(ISNUMBER(A76),A76,0))</f>
        <v>76</v>
      </c>
      <c r="B77" s="4">
        <v>40191</v>
      </c>
      <c r="C77" s="50">
        <f>IF(ISBLANK(data),"",VALUE(DAY(data)))</f>
        <v>13</v>
      </c>
      <c r="D77" s="50">
        <f>IF(ISBLANK(data),"",VALUE(MONTH(data)))</f>
        <v>1</v>
      </c>
      <c r="E77" s="50">
        <f>IF(ISBLANK(data),"",VALUE(YEAR(data)))</f>
        <v>2010</v>
      </c>
      <c r="F77" s="7">
        <v>2</v>
      </c>
      <c r="G77" s="6" t="str">
        <f>IF(OR(ISBLANK(data),ISBLANK(categoria)),"",INDEX(nm_categoria,categoria))</f>
        <v>Café da manhã</v>
      </c>
      <c r="H77" s="51">
        <v>5</v>
      </c>
      <c r="I77" s="6" t="str">
        <f>IF(OR(ISBLANK(data),ISBLANK(forma_pagamento)),"",INDEX(nm_forma_pagamento,forma_pagamento))</f>
        <v>Vale alimentação</v>
      </c>
      <c r="J77" s="5">
        <v>5</v>
      </c>
      <c r="K77" s="6" t="str">
        <f>IF(OR(ISBLANK(data),ISBLANK(conta)),"",INDEX(nm_conta,conta))</f>
        <v>VR</v>
      </c>
      <c r="L77" s="5">
        <v>3</v>
      </c>
      <c r="M77" s="6" t="str">
        <f>IF(OR(ISBLANK(data),ISBLANK(id_cc)),"",INDEX(nm_cartao,id_cc))</f>
        <v/>
      </c>
      <c r="O77" s="5" t="s">
        <v>201</v>
      </c>
    </row>
    <row r="78" spans="1:15">
      <c r="A78" s="6">
        <f>IF(ISBLANK(data),"",1+IF(ISNUMBER(A77),A77,0))</f>
        <v>77</v>
      </c>
      <c r="B78" s="4">
        <v>40192</v>
      </c>
      <c r="C78" s="50">
        <f>IF(ISBLANK(data),"",VALUE(DAY(data)))</f>
        <v>14</v>
      </c>
      <c r="D78" s="50">
        <f>IF(ISBLANK(data),"",VALUE(MONTH(data)))</f>
        <v>1</v>
      </c>
      <c r="E78" s="50">
        <f>IF(ISBLANK(data),"",VALUE(YEAR(data)))</f>
        <v>2010</v>
      </c>
      <c r="F78" s="7">
        <v>3.4</v>
      </c>
      <c r="G78" s="6" t="str">
        <f>IF(OR(ISBLANK(data),ISBLANK(categoria)),"",INDEX(nm_categoria,categoria))</f>
        <v>Café da manhã</v>
      </c>
      <c r="H78" s="51">
        <v>5</v>
      </c>
      <c r="I78" s="6" t="str">
        <f>IF(OR(ISBLANK(data),ISBLANK(forma_pagamento)),"",INDEX(nm_forma_pagamento,forma_pagamento))</f>
        <v>Vale alimentação</v>
      </c>
      <c r="J78" s="5">
        <v>5</v>
      </c>
      <c r="K78" s="6" t="str">
        <f>IF(OR(ISBLANK(data),ISBLANK(conta)),"",INDEX(nm_conta,conta))</f>
        <v>VR</v>
      </c>
      <c r="L78" s="5">
        <v>3</v>
      </c>
      <c r="M78" s="6" t="str">
        <f>IF(OR(ISBLANK(data),ISBLANK(id_cc)),"",INDEX(nm_cartao,id_cc))</f>
        <v/>
      </c>
      <c r="O78" s="5" t="s">
        <v>201</v>
      </c>
    </row>
    <row r="79" spans="1:15">
      <c r="A79" s="6">
        <f>IF(ISBLANK(data),"",1+IF(ISNUMBER(A78),A78,0))</f>
        <v>78</v>
      </c>
      <c r="B79" s="4">
        <v>40193</v>
      </c>
      <c r="C79" s="50">
        <f>IF(ISBLANK(data),"",VALUE(DAY(data)))</f>
        <v>15</v>
      </c>
      <c r="D79" s="50">
        <f>IF(ISBLANK(data),"",VALUE(MONTH(data)))</f>
        <v>1</v>
      </c>
      <c r="E79" s="50">
        <f>IF(ISBLANK(data),"",VALUE(YEAR(data)))</f>
        <v>2010</v>
      </c>
      <c r="F79" s="7">
        <v>3</v>
      </c>
      <c r="G79" s="6" t="str">
        <f>IF(OR(ISBLANK(data),ISBLANK(categoria)),"",INDEX(nm_categoria,categoria))</f>
        <v>Café da manhã</v>
      </c>
      <c r="H79" s="51">
        <v>5</v>
      </c>
      <c r="I79" s="6" t="str">
        <f>IF(OR(ISBLANK(data),ISBLANK(forma_pagamento)),"",INDEX(nm_forma_pagamento,forma_pagamento))</f>
        <v>Vale alimentação</v>
      </c>
      <c r="J79" s="5">
        <v>5</v>
      </c>
      <c r="K79" s="6" t="str">
        <f>IF(OR(ISBLANK(data),ISBLANK(conta)),"",INDEX(nm_conta,conta))</f>
        <v>VR</v>
      </c>
      <c r="L79" s="5">
        <v>3</v>
      </c>
      <c r="M79" s="6" t="str">
        <f>IF(OR(ISBLANK(data),ISBLANK(id_cc)),"",INDEX(nm_cartao,id_cc))</f>
        <v/>
      </c>
      <c r="O79" s="5" t="s">
        <v>201</v>
      </c>
    </row>
    <row r="80" spans="1:15">
      <c r="A80" s="6">
        <f>IF(ISBLANK(data),"",1+IF(ISNUMBER(A79),A79,0))</f>
        <v>79</v>
      </c>
      <c r="B80" s="4">
        <v>40196</v>
      </c>
      <c r="C80" s="50">
        <f>IF(ISBLANK(data),"",VALUE(DAY(data)))</f>
        <v>18</v>
      </c>
      <c r="D80" s="50">
        <f>IF(ISBLANK(data),"",VALUE(MONTH(data)))</f>
        <v>1</v>
      </c>
      <c r="E80" s="50">
        <f>IF(ISBLANK(data),"",VALUE(YEAR(data)))</f>
        <v>2010</v>
      </c>
      <c r="F80" s="7">
        <v>1.88</v>
      </c>
      <c r="G80" s="6" t="str">
        <f>IF(OR(ISBLANK(data),ISBLANK(categoria)),"",INDEX(nm_categoria,categoria))</f>
        <v>Café da manhã</v>
      </c>
      <c r="H80" s="51">
        <v>5</v>
      </c>
      <c r="I80" s="6" t="str">
        <f>IF(OR(ISBLANK(data),ISBLANK(forma_pagamento)),"",INDEX(nm_forma_pagamento,forma_pagamento))</f>
        <v>Vale alimentação</v>
      </c>
      <c r="J80" s="5">
        <v>5</v>
      </c>
      <c r="K80" s="6" t="str">
        <f>IF(OR(ISBLANK(data),ISBLANK(conta)),"",INDEX(nm_conta,conta))</f>
        <v>VR</v>
      </c>
      <c r="L80" s="5">
        <v>3</v>
      </c>
      <c r="M80" s="6" t="str">
        <f>IF(OR(ISBLANK(data),ISBLANK(id_cc)),"",INDEX(nm_cartao,id_cc))</f>
        <v/>
      </c>
      <c r="O80" s="5" t="s">
        <v>201</v>
      </c>
    </row>
    <row r="81" spans="1:15">
      <c r="A81" s="6">
        <f>IF(ISBLANK(data),"",1+IF(ISNUMBER(A80),A80,0))</f>
        <v>80</v>
      </c>
      <c r="B81" s="4">
        <v>40197</v>
      </c>
      <c r="C81" s="50">
        <f>IF(ISBLANK(data),"",VALUE(DAY(data)))</f>
        <v>19</v>
      </c>
      <c r="D81" s="50">
        <f>IF(ISBLANK(data),"",VALUE(MONTH(data)))</f>
        <v>1</v>
      </c>
      <c r="E81" s="50">
        <f>IF(ISBLANK(data),"",VALUE(YEAR(data)))</f>
        <v>2010</v>
      </c>
      <c r="F81" s="7">
        <v>2</v>
      </c>
      <c r="G81" s="6" t="str">
        <f>IF(OR(ISBLANK(data),ISBLANK(categoria)),"",INDEX(nm_categoria,categoria))</f>
        <v>Café da manhã</v>
      </c>
      <c r="H81" s="51">
        <v>5</v>
      </c>
      <c r="I81" s="6" t="str">
        <f>IF(OR(ISBLANK(data),ISBLANK(forma_pagamento)),"",INDEX(nm_forma_pagamento,forma_pagamento))</f>
        <v>Vale alimentação</v>
      </c>
      <c r="J81" s="5">
        <v>5</v>
      </c>
      <c r="K81" s="6" t="str">
        <f>IF(OR(ISBLANK(data),ISBLANK(conta)),"",INDEX(nm_conta,conta))</f>
        <v>VR</v>
      </c>
      <c r="L81" s="5">
        <v>3</v>
      </c>
      <c r="M81" s="6" t="str">
        <f>IF(OR(ISBLANK(data),ISBLANK(id_cc)),"",INDEX(nm_cartao,id_cc))</f>
        <v/>
      </c>
      <c r="O81" s="5" t="s">
        <v>201</v>
      </c>
    </row>
    <row r="82" spans="1:15">
      <c r="A82" s="6">
        <f>IF(ISBLANK(data),"",1+IF(ISNUMBER(A81),A81,0))</f>
        <v>81</v>
      </c>
      <c r="B82" s="4">
        <v>40198</v>
      </c>
      <c r="C82" s="50">
        <f>IF(ISBLANK(data),"",VALUE(DAY(data)))</f>
        <v>20</v>
      </c>
      <c r="D82" s="50">
        <f>IF(ISBLANK(data),"",VALUE(MONTH(data)))</f>
        <v>1</v>
      </c>
      <c r="E82" s="50">
        <f>IF(ISBLANK(data),"",VALUE(YEAR(data)))</f>
        <v>2010</v>
      </c>
      <c r="F82" s="7">
        <v>4.2</v>
      </c>
      <c r="G82" s="6" t="str">
        <f>IF(OR(ISBLANK(data),ISBLANK(categoria)),"",INDEX(nm_categoria,categoria))</f>
        <v>Café da manhã</v>
      </c>
      <c r="H82" s="51">
        <v>5</v>
      </c>
      <c r="I82" s="6" t="str">
        <f>IF(OR(ISBLANK(data),ISBLANK(forma_pagamento)),"",INDEX(nm_forma_pagamento,forma_pagamento))</f>
        <v>Vale alimentação</v>
      </c>
      <c r="J82" s="5">
        <v>5</v>
      </c>
      <c r="K82" s="6" t="str">
        <f>IF(OR(ISBLANK(data),ISBLANK(conta)),"",INDEX(nm_conta,conta))</f>
        <v>VR</v>
      </c>
      <c r="L82" s="5">
        <v>3</v>
      </c>
      <c r="M82" s="6" t="str">
        <f>IF(OR(ISBLANK(data),ISBLANK(id_cc)),"",INDEX(nm_cartao,id_cc))</f>
        <v/>
      </c>
      <c r="O82" s="5" t="s">
        <v>201</v>
      </c>
    </row>
    <row r="83" spans="1:15">
      <c r="A83" s="6">
        <f>IF(ISBLANK(data),"",1+IF(ISNUMBER(A82),A82,0))</f>
        <v>82</v>
      </c>
      <c r="B83" s="4">
        <v>40199</v>
      </c>
      <c r="C83" s="50">
        <f>IF(ISBLANK(data),"",VALUE(DAY(data)))</f>
        <v>21</v>
      </c>
      <c r="D83" s="50">
        <f>IF(ISBLANK(data),"",VALUE(MONTH(data)))</f>
        <v>1</v>
      </c>
      <c r="E83" s="50">
        <f>IF(ISBLANK(data),"",VALUE(YEAR(data)))</f>
        <v>2010</v>
      </c>
      <c r="F83" s="7">
        <v>2</v>
      </c>
      <c r="G83" s="6" t="str">
        <f>IF(OR(ISBLANK(data),ISBLANK(categoria)),"",INDEX(nm_categoria,categoria))</f>
        <v>Café da manhã</v>
      </c>
      <c r="H83" s="51">
        <v>5</v>
      </c>
      <c r="I83" s="6" t="str">
        <f>IF(OR(ISBLANK(data),ISBLANK(forma_pagamento)),"",INDEX(nm_forma_pagamento,forma_pagamento))</f>
        <v>Vale alimentação</v>
      </c>
      <c r="J83" s="5">
        <v>5</v>
      </c>
      <c r="K83" s="6" t="str">
        <f>IF(OR(ISBLANK(data),ISBLANK(conta)),"",INDEX(nm_conta,conta))</f>
        <v>VR</v>
      </c>
      <c r="L83" s="5">
        <v>3</v>
      </c>
      <c r="M83" s="6" t="str">
        <f>IF(OR(ISBLANK(data),ISBLANK(id_cc)),"",INDEX(nm_cartao,id_cc))</f>
        <v/>
      </c>
      <c r="O83" s="5" t="s">
        <v>201</v>
      </c>
    </row>
    <row r="84" spans="1:15">
      <c r="A84" s="6">
        <f>IF(ISBLANK(data),"",1+IF(ISNUMBER(A83),A83,0))</f>
        <v>83</v>
      </c>
      <c r="B84" s="4">
        <v>40200</v>
      </c>
      <c r="C84" s="50">
        <f>IF(ISBLANK(data),"",VALUE(DAY(data)))</f>
        <v>22</v>
      </c>
      <c r="D84" s="50">
        <f>IF(ISBLANK(data),"",VALUE(MONTH(data)))</f>
        <v>1</v>
      </c>
      <c r="E84" s="50">
        <f>IF(ISBLANK(data),"",VALUE(YEAR(data)))</f>
        <v>2010</v>
      </c>
      <c r="F84" s="7">
        <v>2</v>
      </c>
      <c r="G84" s="6" t="str">
        <f>IF(OR(ISBLANK(data),ISBLANK(categoria)),"",INDEX(nm_categoria,categoria))</f>
        <v>Café da manhã</v>
      </c>
      <c r="H84" s="51">
        <v>5</v>
      </c>
      <c r="I84" s="6" t="str">
        <f>IF(OR(ISBLANK(data),ISBLANK(forma_pagamento)),"",INDEX(nm_forma_pagamento,forma_pagamento))</f>
        <v>Vale alimentação</v>
      </c>
      <c r="J84" s="5">
        <v>5</v>
      </c>
      <c r="K84" s="6" t="str">
        <f>IF(OR(ISBLANK(data),ISBLANK(conta)),"",INDEX(nm_conta,conta))</f>
        <v>VR</v>
      </c>
      <c r="L84" s="5">
        <v>3</v>
      </c>
      <c r="M84" s="6" t="str">
        <f>IF(OR(ISBLANK(data),ISBLANK(id_cc)),"",INDEX(nm_cartao,id_cc))</f>
        <v/>
      </c>
      <c r="O84" s="5" t="s">
        <v>201</v>
      </c>
    </row>
    <row r="85" spans="1:15">
      <c r="A85" s="6">
        <f>IF(ISBLANK(data),"",1+IF(ISNUMBER(A84),A84,0))</f>
        <v>84</v>
      </c>
      <c r="B85" s="4">
        <v>40203</v>
      </c>
      <c r="C85" s="50">
        <f>IF(ISBLANK(data),"",VALUE(DAY(data)))</f>
        <v>25</v>
      </c>
      <c r="D85" s="50">
        <f>IF(ISBLANK(data),"",VALUE(MONTH(data)))</f>
        <v>1</v>
      </c>
      <c r="E85" s="50">
        <f>IF(ISBLANK(data),"",VALUE(YEAR(data)))</f>
        <v>2010</v>
      </c>
      <c r="F85" s="7">
        <v>3.4</v>
      </c>
      <c r="G85" s="6" t="str">
        <f>IF(OR(ISBLANK(data),ISBLANK(categoria)),"",INDEX(nm_categoria,categoria))</f>
        <v>Café da manhã</v>
      </c>
      <c r="H85" s="51">
        <v>5</v>
      </c>
      <c r="I85" s="6" t="str">
        <f>IF(OR(ISBLANK(data),ISBLANK(forma_pagamento)),"",INDEX(nm_forma_pagamento,forma_pagamento))</f>
        <v>Vale alimentação</v>
      </c>
      <c r="J85" s="5">
        <v>5</v>
      </c>
      <c r="K85" s="6" t="str">
        <f>IF(OR(ISBLANK(data),ISBLANK(conta)),"",INDEX(nm_conta,conta))</f>
        <v>VR</v>
      </c>
      <c r="L85" s="5">
        <v>3</v>
      </c>
      <c r="M85" s="6" t="str">
        <f>IF(OR(ISBLANK(data),ISBLANK(id_cc)),"",INDEX(nm_cartao,id_cc))</f>
        <v/>
      </c>
      <c r="O85" s="5" t="s">
        <v>201</v>
      </c>
    </row>
    <row r="86" spans="1:15">
      <c r="A86" s="6">
        <f>IF(ISBLANK(data),"",1+IF(ISNUMBER(A85),A85,0))</f>
        <v>85</v>
      </c>
      <c r="B86" s="4">
        <v>40205</v>
      </c>
      <c r="C86" s="50">
        <f>IF(ISBLANK(data),"",VALUE(DAY(data)))</f>
        <v>27</v>
      </c>
      <c r="D86" s="50">
        <f>IF(ISBLANK(data),"",VALUE(MONTH(data)))</f>
        <v>1</v>
      </c>
      <c r="E86" s="50">
        <f>IF(ISBLANK(data),"",VALUE(YEAR(data)))</f>
        <v>2010</v>
      </c>
      <c r="F86" s="7">
        <v>3.4</v>
      </c>
      <c r="G86" s="6" t="str">
        <f>IF(OR(ISBLANK(data),ISBLANK(categoria)),"",INDEX(nm_categoria,categoria))</f>
        <v>Café da manhã</v>
      </c>
      <c r="H86" s="51">
        <v>5</v>
      </c>
      <c r="I86" s="6" t="str">
        <f>IF(OR(ISBLANK(data),ISBLANK(forma_pagamento)),"",INDEX(nm_forma_pagamento,forma_pagamento))</f>
        <v>Vale alimentação</v>
      </c>
      <c r="J86" s="5">
        <v>5</v>
      </c>
      <c r="K86" s="6" t="str">
        <f>IF(OR(ISBLANK(data),ISBLANK(conta)),"",INDEX(nm_conta,conta))</f>
        <v>VR</v>
      </c>
      <c r="L86" s="5">
        <v>3</v>
      </c>
      <c r="M86" s="6" t="str">
        <f>IF(OR(ISBLANK(data),ISBLANK(id_cc)),"",INDEX(nm_cartao,id_cc))</f>
        <v/>
      </c>
      <c r="O86" s="5" t="s">
        <v>201</v>
      </c>
    </row>
    <row r="87" spans="1:15">
      <c r="A87" s="6">
        <f>IF(ISBLANK(data),"",1+IF(ISNUMBER(A86),A86,0))</f>
        <v>86</v>
      </c>
      <c r="B87" s="4">
        <v>40207</v>
      </c>
      <c r="C87" s="50">
        <f>IF(ISBLANK(data),"",VALUE(DAY(data)))</f>
        <v>29</v>
      </c>
      <c r="D87" s="50">
        <f>IF(ISBLANK(data),"",VALUE(MONTH(data)))</f>
        <v>1</v>
      </c>
      <c r="E87" s="50">
        <f>IF(ISBLANK(data),"",VALUE(YEAR(data)))</f>
        <v>2010</v>
      </c>
      <c r="F87" s="7">
        <v>2</v>
      </c>
      <c r="G87" s="6" t="str">
        <f>IF(OR(ISBLANK(data),ISBLANK(categoria)),"",INDEX(nm_categoria,categoria))</f>
        <v>Café da manhã</v>
      </c>
      <c r="H87" s="51">
        <v>5</v>
      </c>
      <c r="I87" s="6" t="str">
        <f>IF(OR(ISBLANK(data),ISBLANK(forma_pagamento)),"",INDEX(nm_forma_pagamento,forma_pagamento))</f>
        <v>Vale alimentação</v>
      </c>
      <c r="J87" s="5">
        <v>5</v>
      </c>
      <c r="K87" s="6" t="str">
        <f>IF(OR(ISBLANK(data),ISBLANK(conta)),"",INDEX(nm_conta,conta))</f>
        <v>VR</v>
      </c>
      <c r="L87" s="5">
        <v>3</v>
      </c>
      <c r="M87" s="6" t="str">
        <f>IF(OR(ISBLANK(data),ISBLANK(id_cc)),"",INDEX(nm_cartao,id_cc))</f>
        <v/>
      </c>
      <c r="O87" s="5" t="s">
        <v>201</v>
      </c>
    </row>
    <row r="88" spans="1:15">
      <c r="A88" s="6">
        <f>IF(ISBLANK(data),"",1+IF(ISNUMBER(A87),A87,0))</f>
        <v>87</v>
      </c>
      <c r="B88" s="4">
        <v>40208</v>
      </c>
      <c r="C88" s="50">
        <f>IF(ISBLANK(data),"",VALUE(DAY(data)))</f>
        <v>30</v>
      </c>
      <c r="D88" s="50">
        <f>IF(ISBLANK(data),"",VALUE(MONTH(data)))</f>
        <v>1</v>
      </c>
      <c r="E88" s="50">
        <f>IF(ISBLANK(data),"",VALUE(YEAR(data)))</f>
        <v>2010</v>
      </c>
      <c r="F88" s="7">
        <v>5</v>
      </c>
      <c r="G88" s="6" t="str">
        <f>IF(OR(ISBLANK(data),ISBLANK(categoria)),"",INDEX(nm_categoria,categoria))</f>
        <v>Café da manhã</v>
      </c>
      <c r="H88" s="51">
        <v>5</v>
      </c>
      <c r="I88" s="6" t="str">
        <f>IF(OR(ISBLANK(data),ISBLANK(forma_pagamento)),"",INDEX(nm_forma_pagamento,forma_pagamento))</f>
        <v>Vale alimentação</v>
      </c>
      <c r="J88" s="5">
        <v>5</v>
      </c>
      <c r="K88" s="6" t="str">
        <f>IF(OR(ISBLANK(data),ISBLANK(conta)),"",INDEX(nm_conta,conta))</f>
        <v>VR</v>
      </c>
      <c r="L88" s="5">
        <v>3</v>
      </c>
      <c r="M88" s="6" t="str">
        <f>IF(OR(ISBLANK(data),ISBLANK(id_cc)),"",INDEX(nm_cartao,id_cc))</f>
        <v/>
      </c>
      <c r="O88" s="5" t="s">
        <v>263</v>
      </c>
    </row>
    <row r="89" spans="1:15">
      <c r="A89" s="6">
        <f>IF(ISBLANK(data),"",1+IF(ISNUMBER(A88),A88,0))</f>
        <v>88</v>
      </c>
      <c r="B89" s="4">
        <v>40180</v>
      </c>
      <c r="C89" s="50">
        <f>IF(ISBLANK(data),"",VALUE(DAY(data)))</f>
        <v>2</v>
      </c>
      <c r="D89" s="50">
        <f>IF(ISBLANK(data),"",VALUE(MONTH(data)))</f>
        <v>1</v>
      </c>
      <c r="E89" s="50">
        <f>IF(ISBLANK(data),"",VALUE(YEAR(data)))</f>
        <v>2010</v>
      </c>
      <c r="F89" s="7">
        <v>27.5</v>
      </c>
      <c r="G89" s="6" t="str">
        <f>IF(OR(ISBLANK(data),ISBLANK(categoria)),"",INDEX(nm_categoria,categoria))</f>
        <v>Almoço</v>
      </c>
      <c r="H89" s="51">
        <v>6</v>
      </c>
      <c r="I89" s="6" t="str">
        <f>IF(OR(ISBLANK(data),ISBLANK(forma_pagamento)),"",INDEX(nm_forma_pagamento,forma_pagamento))</f>
        <v>Cartão débito</v>
      </c>
      <c r="J89" s="5">
        <v>2</v>
      </c>
      <c r="K89" s="6" t="str">
        <f>IF(OR(ISBLANK(data),ISBLANK(conta)),"",INDEX(nm_conta,conta))</f>
        <v>Banco do Brasil</v>
      </c>
      <c r="L89" s="5">
        <v>2</v>
      </c>
      <c r="M89" s="6" t="str">
        <f>IF(OR(ISBLANK(data),ISBLANK(id_cc)),"",INDEX(nm_cartao,id_cc))</f>
        <v/>
      </c>
      <c r="O89" s="5" t="s">
        <v>182</v>
      </c>
    </row>
    <row r="90" spans="1:15">
      <c r="A90" s="6">
        <f>IF(ISBLANK(data),"",1+IF(ISNUMBER(A89),A89,0))</f>
        <v>89</v>
      </c>
      <c r="B90" s="4">
        <v>40182</v>
      </c>
      <c r="C90" s="50">
        <f>IF(ISBLANK(data),"",VALUE(DAY(data)))</f>
        <v>4</v>
      </c>
      <c r="D90" s="50">
        <f>IF(ISBLANK(data),"",VALUE(MONTH(data)))</f>
        <v>1</v>
      </c>
      <c r="E90" s="50">
        <f>IF(ISBLANK(data),"",VALUE(YEAR(data)))</f>
        <v>2010</v>
      </c>
      <c r="F90" s="7">
        <v>8.98</v>
      </c>
      <c r="G90" s="6" t="str">
        <f>IF(OR(ISBLANK(data),ISBLANK(categoria)),"",INDEX(nm_categoria,categoria))</f>
        <v>Almoço</v>
      </c>
      <c r="H90" s="51">
        <v>6</v>
      </c>
      <c r="I90" s="6" t="str">
        <f>IF(OR(ISBLANK(data),ISBLANK(forma_pagamento)),"",INDEX(nm_forma_pagamento,forma_pagamento))</f>
        <v>Vale alimentação</v>
      </c>
      <c r="J90" s="5">
        <v>5</v>
      </c>
      <c r="K90" s="6" t="str">
        <f>IF(OR(ISBLANK(data),ISBLANK(conta)),"",INDEX(nm_conta,conta))</f>
        <v>VR</v>
      </c>
      <c r="L90" s="5">
        <v>3</v>
      </c>
      <c r="M90" s="6" t="str">
        <f>IF(OR(ISBLANK(data),ISBLANK(id_cc)),"",INDEX(nm_cartao,id_cc))</f>
        <v/>
      </c>
      <c r="O90" s="5" t="s">
        <v>212</v>
      </c>
    </row>
    <row r="91" spans="1:15">
      <c r="A91" s="6">
        <f>IF(ISBLANK(data),"",1+IF(ISNUMBER(A90),A90,0))</f>
        <v>90</v>
      </c>
      <c r="B91" s="4">
        <v>40183</v>
      </c>
      <c r="C91" s="50">
        <f>IF(ISBLANK(data),"",VALUE(DAY(data)))</f>
        <v>5</v>
      </c>
      <c r="D91" s="50">
        <f>IF(ISBLANK(data),"",VALUE(MONTH(data)))</f>
        <v>1</v>
      </c>
      <c r="E91" s="50">
        <f>IF(ISBLANK(data),"",VALUE(YEAR(data)))</f>
        <v>2010</v>
      </c>
      <c r="F91" s="7">
        <v>5.8</v>
      </c>
      <c r="G91" s="6" t="str">
        <f>IF(OR(ISBLANK(data),ISBLANK(categoria)),"",INDEX(nm_categoria,categoria))</f>
        <v>Almoço</v>
      </c>
      <c r="H91" s="51">
        <v>6</v>
      </c>
      <c r="I91" s="6" t="str">
        <f>IF(OR(ISBLANK(data),ISBLANK(forma_pagamento)),"",INDEX(nm_forma_pagamento,forma_pagamento))</f>
        <v>Vale alimentação</v>
      </c>
      <c r="J91" s="5">
        <v>5</v>
      </c>
      <c r="K91" s="6" t="str">
        <f>IF(OR(ISBLANK(data),ISBLANK(conta)),"",INDEX(nm_conta,conta))</f>
        <v>VR</v>
      </c>
      <c r="L91" s="5">
        <v>3</v>
      </c>
      <c r="M91" s="6" t="str">
        <f>IF(OR(ISBLANK(data),ISBLANK(id_cc)),"",INDEX(nm_cartao,id_cc))</f>
        <v/>
      </c>
      <c r="O91" s="5" t="s">
        <v>213</v>
      </c>
    </row>
    <row r="92" spans="1:15">
      <c r="A92" s="6">
        <f>IF(ISBLANK(data),"",1+IF(ISNUMBER(A91),A91,0))</f>
        <v>91</v>
      </c>
      <c r="B92" s="4">
        <v>40184</v>
      </c>
      <c r="C92" s="50">
        <f>IF(ISBLANK(data),"",VALUE(DAY(data)))</f>
        <v>6</v>
      </c>
      <c r="D92" s="50">
        <f>IF(ISBLANK(data),"",VALUE(MONTH(data)))</f>
        <v>1</v>
      </c>
      <c r="E92" s="50">
        <f>IF(ISBLANK(data),"",VALUE(YEAR(data)))</f>
        <v>2010</v>
      </c>
      <c r="F92" s="7">
        <v>7.97</v>
      </c>
      <c r="G92" s="6" t="str">
        <f>IF(OR(ISBLANK(data),ISBLANK(categoria)),"",INDEX(nm_categoria,categoria))</f>
        <v>Almoço</v>
      </c>
      <c r="H92" s="51">
        <v>6</v>
      </c>
      <c r="I92" s="6" t="str">
        <f>IF(OR(ISBLANK(data),ISBLANK(forma_pagamento)),"",INDEX(nm_forma_pagamento,forma_pagamento))</f>
        <v>Vale alimentação</v>
      </c>
      <c r="J92" s="5">
        <v>5</v>
      </c>
      <c r="K92" s="6" t="str">
        <f>IF(OR(ISBLANK(data),ISBLANK(conta)),"",INDEX(nm_conta,conta))</f>
        <v>VR</v>
      </c>
      <c r="L92" s="5">
        <v>3</v>
      </c>
      <c r="M92" s="6" t="str">
        <f>IF(OR(ISBLANK(data),ISBLANK(id_cc)),"",INDEX(nm_cartao,id_cc))</f>
        <v/>
      </c>
      <c r="O92" s="5" t="s">
        <v>201</v>
      </c>
    </row>
    <row r="93" spans="1:15">
      <c r="A93" s="6">
        <f>IF(ISBLANK(data),"",1+IF(ISNUMBER(A92),A92,0))</f>
        <v>92</v>
      </c>
      <c r="B93" s="4">
        <v>40185</v>
      </c>
      <c r="C93" s="50">
        <f>IF(ISBLANK(data),"",VALUE(DAY(data)))</f>
        <v>7</v>
      </c>
      <c r="D93" s="50">
        <f>IF(ISBLANK(data),"",VALUE(MONTH(data)))</f>
        <v>1</v>
      </c>
      <c r="E93" s="50">
        <f>IF(ISBLANK(data),"",VALUE(YEAR(data)))</f>
        <v>2010</v>
      </c>
      <c r="F93" s="7">
        <v>9.26</v>
      </c>
      <c r="G93" s="6" t="str">
        <f>IF(OR(ISBLANK(data),ISBLANK(categoria)),"",INDEX(nm_categoria,categoria))</f>
        <v>Almoço</v>
      </c>
      <c r="H93" s="51">
        <v>6</v>
      </c>
      <c r="I93" s="6" t="str">
        <f>IF(OR(ISBLANK(data),ISBLANK(forma_pagamento)),"",INDEX(nm_forma_pagamento,forma_pagamento))</f>
        <v>Vale alimentação</v>
      </c>
      <c r="J93" s="5">
        <v>5</v>
      </c>
      <c r="K93" s="6" t="str">
        <f>IF(OR(ISBLANK(data),ISBLANK(conta)),"",INDEX(nm_conta,conta))</f>
        <v>VR</v>
      </c>
      <c r="L93" s="5">
        <v>3</v>
      </c>
      <c r="M93" s="6" t="str">
        <f>IF(OR(ISBLANK(data),ISBLANK(id_cc)),"",INDEX(nm_cartao,id_cc))</f>
        <v/>
      </c>
      <c r="O93" s="5" t="s">
        <v>201</v>
      </c>
    </row>
    <row r="94" spans="1:15">
      <c r="A94" s="6">
        <f>IF(ISBLANK(data),"",1+IF(ISNUMBER(A93),A93,0))</f>
        <v>93</v>
      </c>
      <c r="B94" s="4">
        <v>40186</v>
      </c>
      <c r="C94" s="50">
        <f>IF(ISBLANK(data),"",VALUE(DAY(data)))</f>
        <v>8</v>
      </c>
      <c r="D94" s="50">
        <f>IF(ISBLANK(data),"",VALUE(MONTH(data)))</f>
        <v>1</v>
      </c>
      <c r="E94" s="50">
        <f>IF(ISBLANK(data),"",VALUE(YEAR(data)))</f>
        <v>2010</v>
      </c>
      <c r="F94" s="7">
        <v>6.5</v>
      </c>
      <c r="G94" s="6" t="str">
        <f>IF(OR(ISBLANK(data),ISBLANK(categoria)),"",INDEX(nm_categoria,categoria))</f>
        <v>Almoço</v>
      </c>
      <c r="H94" s="51">
        <v>6</v>
      </c>
      <c r="I94" s="6" t="str">
        <f>IF(OR(ISBLANK(data),ISBLANK(forma_pagamento)),"",INDEX(nm_forma_pagamento,forma_pagamento))</f>
        <v>Vale alimentação</v>
      </c>
      <c r="J94" s="5">
        <v>5</v>
      </c>
      <c r="K94" s="6" t="str">
        <f>IF(OR(ISBLANK(data),ISBLANK(conta)),"",INDEX(nm_conta,conta))</f>
        <v>VR</v>
      </c>
      <c r="L94" s="5">
        <v>3</v>
      </c>
      <c r="M94" s="6" t="str">
        <f>IF(OR(ISBLANK(data),ISBLANK(id_cc)),"",INDEX(nm_cartao,id_cc))</f>
        <v/>
      </c>
      <c r="O94" s="5" t="s">
        <v>212</v>
      </c>
    </row>
    <row r="95" spans="1:15">
      <c r="A95" s="6">
        <f>IF(ISBLANK(data),"",1+IF(ISNUMBER(A94),A94,0))</f>
        <v>94</v>
      </c>
      <c r="B95" s="4">
        <v>40189</v>
      </c>
      <c r="C95" s="50">
        <f>IF(ISBLANK(data),"",VALUE(DAY(data)))</f>
        <v>11</v>
      </c>
      <c r="D95" s="50">
        <f>IF(ISBLANK(data),"",VALUE(MONTH(data)))</f>
        <v>1</v>
      </c>
      <c r="E95" s="50">
        <f>IF(ISBLANK(data),"",VALUE(YEAR(data)))</f>
        <v>2010</v>
      </c>
      <c r="F95" s="7">
        <v>5.32</v>
      </c>
      <c r="G95" s="6" t="str">
        <f>IF(OR(ISBLANK(data),ISBLANK(categoria)),"",INDEX(nm_categoria,categoria))</f>
        <v>Almoço</v>
      </c>
      <c r="H95" s="51">
        <v>6</v>
      </c>
      <c r="I95" s="6" t="str">
        <f>IF(OR(ISBLANK(data),ISBLANK(forma_pagamento)),"",INDEX(nm_forma_pagamento,forma_pagamento))</f>
        <v>Vale alimentação</v>
      </c>
      <c r="J95" s="5">
        <v>5</v>
      </c>
      <c r="K95" s="6" t="str">
        <f>IF(OR(ISBLANK(data),ISBLANK(conta)),"",INDEX(nm_conta,conta))</f>
        <v>VR</v>
      </c>
      <c r="L95" s="5">
        <v>3</v>
      </c>
      <c r="M95" s="6" t="str">
        <f>IF(OR(ISBLANK(data),ISBLANK(id_cc)),"",INDEX(nm_cartao,id_cc))</f>
        <v/>
      </c>
      <c r="O95" s="5" t="s">
        <v>201</v>
      </c>
    </row>
    <row r="96" spans="1:15">
      <c r="A96" s="6">
        <f>IF(ISBLANK(data),"",1+IF(ISNUMBER(A95),A95,0))</f>
        <v>95</v>
      </c>
      <c r="B96" s="4">
        <v>40190</v>
      </c>
      <c r="C96" s="50">
        <f>IF(ISBLANK(data),"",VALUE(DAY(data)))</f>
        <v>12</v>
      </c>
      <c r="D96" s="50">
        <f>IF(ISBLANK(data),"",VALUE(MONTH(data)))</f>
        <v>1</v>
      </c>
      <c r="E96" s="50">
        <f>IF(ISBLANK(data),"",VALUE(YEAR(data)))</f>
        <v>2010</v>
      </c>
      <c r="F96" s="7">
        <v>9.42</v>
      </c>
      <c r="G96" s="6" t="str">
        <f>IF(OR(ISBLANK(data),ISBLANK(categoria)),"",INDEX(nm_categoria,categoria))</f>
        <v>Almoço</v>
      </c>
      <c r="H96" s="51">
        <v>6</v>
      </c>
      <c r="I96" s="6" t="str">
        <f>IF(OR(ISBLANK(data),ISBLANK(forma_pagamento)),"",INDEX(nm_forma_pagamento,forma_pagamento))</f>
        <v>Vale alimentação</v>
      </c>
      <c r="J96" s="5">
        <v>5</v>
      </c>
      <c r="K96" s="6" t="str">
        <f>IF(OR(ISBLANK(data),ISBLANK(conta)),"",INDEX(nm_conta,conta))</f>
        <v>VR</v>
      </c>
      <c r="L96" s="5">
        <v>3</v>
      </c>
      <c r="M96" s="6" t="str">
        <f>IF(OR(ISBLANK(data),ISBLANK(id_cc)),"",INDEX(nm_cartao,id_cc))</f>
        <v/>
      </c>
      <c r="O96" s="5" t="s">
        <v>201</v>
      </c>
    </row>
    <row r="97" spans="1:15">
      <c r="A97" s="6">
        <f>IF(ISBLANK(data),"",1+IF(ISNUMBER(A96),A96,0))</f>
        <v>96</v>
      </c>
      <c r="B97" s="4">
        <v>40191</v>
      </c>
      <c r="C97" s="50">
        <f>IF(ISBLANK(data),"",VALUE(DAY(data)))</f>
        <v>13</v>
      </c>
      <c r="D97" s="50">
        <f>IF(ISBLANK(data),"",VALUE(MONTH(data)))</f>
        <v>1</v>
      </c>
      <c r="E97" s="50">
        <f>IF(ISBLANK(data),"",VALUE(YEAR(data)))</f>
        <v>2010</v>
      </c>
      <c r="F97" s="7">
        <v>7.74</v>
      </c>
      <c r="G97" s="6" t="str">
        <f>IF(OR(ISBLANK(data),ISBLANK(categoria)),"",INDEX(nm_categoria,categoria))</f>
        <v>Almoço</v>
      </c>
      <c r="H97" s="51">
        <v>6</v>
      </c>
      <c r="I97" s="6" t="str">
        <f>IF(OR(ISBLANK(data),ISBLANK(forma_pagamento)),"",INDEX(nm_forma_pagamento,forma_pagamento))</f>
        <v>Vale alimentação</v>
      </c>
      <c r="J97" s="5">
        <v>5</v>
      </c>
      <c r="K97" s="6" t="str">
        <f>IF(OR(ISBLANK(data),ISBLANK(conta)),"",INDEX(nm_conta,conta))</f>
        <v>VR</v>
      </c>
      <c r="L97" s="5">
        <v>3</v>
      </c>
      <c r="M97" s="6" t="str">
        <f>IF(OR(ISBLANK(data),ISBLANK(id_cc)),"",INDEX(nm_cartao,id_cc))</f>
        <v/>
      </c>
      <c r="O97" s="5" t="s">
        <v>201</v>
      </c>
    </row>
    <row r="98" spans="1:15">
      <c r="A98" s="6">
        <f>IF(ISBLANK(data),"",1+IF(ISNUMBER(A97),A97,0))</f>
        <v>97</v>
      </c>
      <c r="B98" s="4">
        <v>40192</v>
      </c>
      <c r="C98" s="50">
        <f>IF(ISBLANK(data),"",VALUE(DAY(data)))</f>
        <v>14</v>
      </c>
      <c r="D98" s="50">
        <f>IF(ISBLANK(data),"",VALUE(MONTH(data)))</f>
        <v>1</v>
      </c>
      <c r="E98" s="50">
        <f>IF(ISBLANK(data),"",VALUE(YEAR(data)))</f>
        <v>2010</v>
      </c>
      <c r="F98" s="7">
        <v>9.6999999999999993</v>
      </c>
      <c r="G98" s="6" t="str">
        <f>IF(OR(ISBLANK(data),ISBLANK(categoria)),"",INDEX(nm_categoria,categoria))</f>
        <v>Almoço</v>
      </c>
      <c r="H98" s="51">
        <v>6</v>
      </c>
      <c r="I98" s="6" t="str">
        <f>IF(OR(ISBLANK(data),ISBLANK(forma_pagamento)),"",INDEX(nm_forma_pagamento,forma_pagamento))</f>
        <v>Vale alimentação</v>
      </c>
      <c r="J98" s="5">
        <v>5</v>
      </c>
      <c r="K98" s="6" t="str">
        <f>IF(OR(ISBLANK(data),ISBLANK(conta)),"",INDEX(nm_conta,conta))</f>
        <v>VR</v>
      </c>
      <c r="L98" s="5">
        <v>3</v>
      </c>
      <c r="M98" s="6" t="str">
        <f>IF(OR(ISBLANK(data),ISBLANK(id_cc)),"",INDEX(nm_cartao,id_cc))</f>
        <v/>
      </c>
      <c r="O98" s="5" t="s">
        <v>201</v>
      </c>
    </row>
    <row r="99" spans="1:15">
      <c r="A99" s="6">
        <f>IF(ISBLANK(data),"",1+IF(ISNUMBER(A98),A98,0))</f>
        <v>98</v>
      </c>
      <c r="B99" s="4">
        <v>40193</v>
      </c>
      <c r="C99" s="50">
        <f>IF(ISBLANK(data),"",VALUE(DAY(data)))</f>
        <v>15</v>
      </c>
      <c r="D99" s="50">
        <f>IF(ISBLANK(data),"",VALUE(MONTH(data)))</f>
        <v>1</v>
      </c>
      <c r="E99" s="50">
        <f>IF(ISBLANK(data),"",VALUE(YEAR(data)))</f>
        <v>2010</v>
      </c>
      <c r="F99" s="7">
        <v>9.6999999999999993</v>
      </c>
      <c r="G99" s="6" t="str">
        <f>IF(OR(ISBLANK(data),ISBLANK(categoria)),"",INDEX(nm_categoria,categoria))</f>
        <v>Almoço</v>
      </c>
      <c r="H99" s="51">
        <v>6</v>
      </c>
      <c r="I99" s="6" t="str">
        <f>IF(OR(ISBLANK(data),ISBLANK(forma_pagamento)),"",INDEX(nm_forma_pagamento,forma_pagamento))</f>
        <v>Vale alimentação</v>
      </c>
      <c r="J99" s="5">
        <v>5</v>
      </c>
      <c r="K99" s="6" t="str">
        <f>IF(OR(ISBLANK(data),ISBLANK(conta)),"",INDEX(nm_conta,conta))</f>
        <v>VR</v>
      </c>
      <c r="L99" s="5">
        <v>3</v>
      </c>
      <c r="M99" s="6" t="str">
        <f>IF(OR(ISBLANK(data),ISBLANK(id_cc)),"",INDEX(nm_cartao,id_cc))</f>
        <v/>
      </c>
      <c r="O99" s="5" t="s">
        <v>201</v>
      </c>
    </row>
    <row r="100" spans="1:15">
      <c r="A100" s="6">
        <f>IF(ISBLANK(data),"",1+IF(ISNUMBER(A99),A99,0))</f>
        <v>99</v>
      </c>
      <c r="B100" s="4">
        <v>40196</v>
      </c>
      <c r="C100" s="50">
        <f>IF(ISBLANK(data),"",VALUE(DAY(data)))</f>
        <v>18</v>
      </c>
      <c r="D100" s="50">
        <f>IF(ISBLANK(data),"",VALUE(MONTH(data)))</f>
        <v>1</v>
      </c>
      <c r="E100" s="50">
        <f>IF(ISBLANK(data),"",VALUE(YEAR(data)))</f>
        <v>2010</v>
      </c>
      <c r="F100" s="7">
        <v>7.13</v>
      </c>
      <c r="G100" s="6" t="str">
        <f>IF(OR(ISBLANK(data),ISBLANK(categoria)),"",INDEX(nm_categoria,categoria))</f>
        <v>Almoço</v>
      </c>
      <c r="H100" s="51">
        <v>6</v>
      </c>
      <c r="I100" s="6" t="str">
        <f>IF(OR(ISBLANK(data),ISBLANK(forma_pagamento)),"",INDEX(nm_forma_pagamento,forma_pagamento))</f>
        <v>Vale alimentação</v>
      </c>
      <c r="J100" s="5">
        <v>5</v>
      </c>
      <c r="K100" s="6" t="str">
        <f>IF(OR(ISBLANK(data),ISBLANK(conta)),"",INDEX(nm_conta,conta))</f>
        <v>VR</v>
      </c>
      <c r="L100" s="5">
        <v>3</v>
      </c>
      <c r="M100" s="6" t="str">
        <f>IF(OR(ISBLANK(data),ISBLANK(id_cc)),"",INDEX(nm_cartao,id_cc))</f>
        <v/>
      </c>
      <c r="O100" s="5" t="s">
        <v>201</v>
      </c>
    </row>
    <row r="101" spans="1:15">
      <c r="A101" s="6">
        <f>IF(ISBLANK(data),"",1+IF(ISNUMBER(A100),A100,0))</f>
        <v>100</v>
      </c>
      <c r="B101" s="4">
        <v>40197</v>
      </c>
      <c r="C101" s="50">
        <f>IF(ISBLANK(data),"",VALUE(DAY(data)))</f>
        <v>19</v>
      </c>
      <c r="D101" s="50">
        <f>IF(ISBLANK(data),"",VALUE(MONTH(data)))</f>
        <v>1</v>
      </c>
      <c r="E101" s="50">
        <f>IF(ISBLANK(data),"",VALUE(YEAR(data)))</f>
        <v>2010</v>
      </c>
      <c r="F101" s="7">
        <v>6.46</v>
      </c>
      <c r="G101" s="6" t="str">
        <f>IF(OR(ISBLANK(data),ISBLANK(categoria)),"",INDEX(nm_categoria,categoria))</f>
        <v>Almoço</v>
      </c>
      <c r="H101" s="51">
        <v>6</v>
      </c>
      <c r="I101" s="6" t="str">
        <f>IF(OR(ISBLANK(data),ISBLANK(forma_pagamento)),"",INDEX(nm_forma_pagamento,forma_pagamento))</f>
        <v>Vale alimentação</v>
      </c>
      <c r="J101" s="5">
        <v>5</v>
      </c>
      <c r="K101" s="6" t="str">
        <f>IF(OR(ISBLANK(data),ISBLANK(conta)),"",INDEX(nm_conta,conta))</f>
        <v>VR</v>
      </c>
      <c r="L101" s="5">
        <v>3</v>
      </c>
      <c r="M101" s="6" t="str">
        <f>IF(OR(ISBLANK(data),ISBLANK(id_cc)),"",INDEX(nm_cartao,id_cc))</f>
        <v/>
      </c>
      <c r="O101" s="5" t="s">
        <v>201</v>
      </c>
    </row>
    <row r="102" spans="1:15">
      <c r="A102" s="6">
        <f>IF(ISBLANK(data),"",1+IF(ISNUMBER(A101),A101,0))</f>
        <v>101</v>
      </c>
      <c r="B102" s="4">
        <v>40198</v>
      </c>
      <c r="C102" s="50">
        <f>IF(ISBLANK(data),"",VALUE(DAY(data)))</f>
        <v>20</v>
      </c>
      <c r="D102" s="50">
        <f>IF(ISBLANK(data),"",VALUE(MONTH(data)))</f>
        <v>1</v>
      </c>
      <c r="E102" s="50">
        <f>IF(ISBLANK(data),"",VALUE(YEAR(data)))</f>
        <v>2010</v>
      </c>
      <c r="F102" s="7">
        <v>9.4</v>
      </c>
      <c r="G102" s="6" t="str">
        <f>IF(OR(ISBLANK(data),ISBLANK(categoria)),"",INDEX(nm_categoria,categoria))</f>
        <v>Almoço</v>
      </c>
      <c r="H102" s="51">
        <v>6</v>
      </c>
      <c r="I102" s="6" t="str">
        <f>IF(OR(ISBLANK(data),ISBLANK(forma_pagamento)),"",INDEX(nm_forma_pagamento,forma_pagamento))</f>
        <v>Vale alimentação</v>
      </c>
      <c r="J102" s="5">
        <v>5</v>
      </c>
      <c r="K102" s="6" t="str">
        <f>IF(OR(ISBLANK(data),ISBLANK(conta)),"",INDEX(nm_conta,conta))</f>
        <v>VR</v>
      </c>
      <c r="L102" s="5">
        <v>3</v>
      </c>
      <c r="M102" s="6" t="str">
        <f>IF(OR(ISBLANK(data),ISBLANK(id_cc)),"",INDEX(nm_cartao,id_cc))</f>
        <v/>
      </c>
      <c r="O102" s="5" t="s">
        <v>201</v>
      </c>
    </row>
    <row r="103" spans="1:15">
      <c r="A103" s="6">
        <f>IF(ISBLANK(data),"",1+IF(ISNUMBER(A102),A102,0))</f>
        <v>102</v>
      </c>
      <c r="B103" s="4">
        <v>40199</v>
      </c>
      <c r="C103" s="50">
        <f>IF(ISBLANK(data),"",VALUE(DAY(data)))</f>
        <v>21</v>
      </c>
      <c r="D103" s="50">
        <f>IF(ISBLANK(data),"",VALUE(MONTH(data)))</f>
        <v>1</v>
      </c>
      <c r="E103" s="50">
        <f>IF(ISBLANK(data),"",VALUE(YEAR(data)))</f>
        <v>2010</v>
      </c>
      <c r="F103" s="7">
        <v>6.69</v>
      </c>
      <c r="G103" s="6" t="str">
        <f>IF(OR(ISBLANK(data),ISBLANK(categoria)),"",INDEX(nm_categoria,categoria))</f>
        <v>Almoço</v>
      </c>
      <c r="H103" s="51">
        <v>6</v>
      </c>
      <c r="I103" s="6" t="str">
        <f>IF(OR(ISBLANK(data),ISBLANK(forma_pagamento)),"",INDEX(nm_forma_pagamento,forma_pagamento))</f>
        <v>Vale alimentação</v>
      </c>
      <c r="J103" s="5">
        <v>5</v>
      </c>
      <c r="K103" s="6" t="str">
        <f>IF(OR(ISBLANK(data),ISBLANK(conta)),"",INDEX(nm_conta,conta))</f>
        <v>VR</v>
      </c>
      <c r="L103" s="5">
        <v>3</v>
      </c>
      <c r="M103" s="6" t="str">
        <f>IF(OR(ISBLANK(data),ISBLANK(id_cc)),"",INDEX(nm_cartao,id_cc))</f>
        <v/>
      </c>
      <c r="O103" s="5" t="s">
        <v>201</v>
      </c>
    </row>
    <row r="104" spans="1:15">
      <c r="A104" s="6">
        <f>IF(ISBLANK(data),"",1+IF(ISNUMBER(A103),A103,0))</f>
        <v>103</v>
      </c>
      <c r="B104" s="4">
        <v>40200</v>
      </c>
      <c r="C104" s="50">
        <f>IF(ISBLANK(data),"",VALUE(DAY(data)))</f>
        <v>22</v>
      </c>
      <c r="D104" s="50">
        <f>IF(ISBLANK(data),"",VALUE(MONTH(data)))</f>
        <v>1</v>
      </c>
      <c r="E104" s="50">
        <f>IF(ISBLANK(data),"",VALUE(YEAR(data)))</f>
        <v>2010</v>
      </c>
      <c r="F104" s="7">
        <v>9.5</v>
      </c>
      <c r="G104" s="6" t="str">
        <f>IF(OR(ISBLANK(data),ISBLANK(categoria)),"",INDEX(nm_categoria,categoria))</f>
        <v>Almoço</v>
      </c>
      <c r="H104" s="51">
        <v>6</v>
      </c>
      <c r="I104" s="6" t="str">
        <f>IF(OR(ISBLANK(data),ISBLANK(forma_pagamento)),"",INDEX(nm_forma_pagamento,forma_pagamento))</f>
        <v>Vale alimentação</v>
      </c>
      <c r="J104" s="5">
        <v>5</v>
      </c>
      <c r="K104" s="6" t="str">
        <f>IF(OR(ISBLANK(data),ISBLANK(conta)),"",INDEX(nm_conta,conta))</f>
        <v>VR</v>
      </c>
      <c r="L104" s="5">
        <v>3</v>
      </c>
      <c r="M104" s="6" t="str">
        <f>IF(OR(ISBLANK(data),ISBLANK(id_cc)),"",INDEX(nm_cartao,id_cc))</f>
        <v/>
      </c>
      <c r="O104" s="5" t="s">
        <v>230</v>
      </c>
    </row>
    <row r="105" spans="1:15">
      <c r="A105" s="6">
        <f>IF(ISBLANK(data),"",1+IF(ISNUMBER(A104),A104,0))</f>
        <v>104</v>
      </c>
      <c r="B105" s="4">
        <v>40203</v>
      </c>
      <c r="C105" s="50">
        <f>IF(ISBLANK(data),"",VALUE(DAY(data)))</f>
        <v>25</v>
      </c>
      <c r="D105" s="50">
        <f>IF(ISBLANK(data),"",VALUE(MONTH(data)))</f>
        <v>1</v>
      </c>
      <c r="E105" s="50">
        <f>IF(ISBLANK(data),"",VALUE(YEAR(data)))</f>
        <v>2010</v>
      </c>
      <c r="F105" s="7">
        <v>8.9499999999999993</v>
      </c>
      <c r="G105" s="6" t="str">
        <f>IF(OR(ISBLANK(data),ISBLANK(categoria)),"",INDEX(nm_categoria,categoria))</f>
        <v>Almoço</v>
      </c>
      <c r="H105" s="51">
        <v>6</v>
      </c>
      <c r="I105" s="6" t="str">
        <f>IF(OR(ISBLANK(data),ISBLANK(forma_pagamento)),"",INDEX(nm_forma_pagamento,forma_pagamento))</f>
        <v>Vale alimentação</v>
      </c>
      <c r="J105" s="5">
        <v>5</v>
      </c>
      <c r="K105" s="6" t="str">
        <f>IF(OR(ISBLANK(data),ISBLANK(conta)),"",INDEX(nm_conta,conta))</f>
        <v>VR</v>
      </c>
      <c r="L105" s="5">
        <v>3</v>
      </c>
      <c r="M105" s="6" t="str">
        <f>IF(OR(ISBLANK(data),ISBLANK(id_cc)),"",INDEX(nm_cartao,id_cc))</f>
        <v/>
      </c>
      <c r="O105" s="5" t="s">
        <v>201</v>
      </c>
    </row>
    <row r="106" spans="1:15">
      <c r="A106" s="6">
        <f>IF(ISBLANK(data),"",1+IF(ISNUMBER(A105),A105,0))</f>
        <v>105</v>
      </c>
      <c r="B106" s="4">
        <v>40205</v>
      </c>
      <c r="C106" s="50">
        <f>IF(ISBLANK(data),"",VALUE(DAY(data)))</f>
        <v>27</v>
      </c>
      <c r="D106" s="50">
        <f>IF(ISBLANK(data),"",VALUE(MONTH(data)))</f>
        <v>1</v>
      </c>
      <c r="E106" s="50">
        <f>IF(ISBLANK(data),"",VALUE(YEAR(data)))</f>
        <v>2010</v>
      </c>
      <c r="F106" s="7">
        <v>7.36</v>
      </c>
      <c r="G106" s="6" t="str">
        <f>IF(OR(ISBLANK(data),ISBLANK(categoria)),"",INDEX(nm_categoria,categoria))</f>
        <v>Almoço</v>
      </c>
      <c r="H106" s="51">
        <v>6</v>
      </c>
      <c r="I106" s="6" t="str">
        <f>IF(OR(ISBLANK(data),ISBLANK(forma_pagamento)),"",INDEX(nm_forma_pagamento,forma_pagamento))</f>
        <v>Vale alimentação</v>
      </c>
      <c r="J106" s="5">
        <v>5</v>
      </c>
      <c r="K106" s="6" t="str">
        <f>IF(OR(ISBLANK(data),ISBLANK(conta)),"",INDEX(nm_conta,conta))</f>
        <v>VR</v>
      </c>
      <c r="L106" s="5">
        <v>3</v>
      </c>
      <c r="M106" s="6" t="str">
        <f>IF(OR(ISBLANK(data),ISBLANK(id_cc)),"",INDEX(nm_cartao,id_cc))</f>
        <v/>
      </c>
      <c r="O106" s="5" t="s">
        <v>201</v>
      </c>
    </row>
    <row r="107" spans="1:15">
      <c r="A107" s="6">
        <f>IF(ISBLANK(data),"",1+IF(ISNUMBER(A106),A106,0))</f>
        <v>106</v>
      </c>
      <c r="B107" s="4">
        <v>40206</v>
      </c>
      <c r="C107" s="50">
        <f>IF(ISBLANK(data),"",VALUE(DAY(data)))</f>
        <v>28</v>
      </c>
      <c r="D107" s="50">
        <f>IF(ISBLANK(data),"",VALUE(MONTH(data)))</f>
        <v>1</v>
      </c>
      <c r="E107" s="50">
        <f>IF(ISBLANK(data),"",VALUE(YEAR(data)))</f>
        <v>2010</v>
      </c>
      <c r="F107" s="7">
        <v>7.18</v>
      </c>
      <c r="G107" s="6" t="str">
        <f>IF(OR(ISBLANK(data),ISBLANK(categoria)),"",INDEX(nm_categoria,categoria))</f>
        <v>Almoço</v>
      </c>
      <c r="H107" s="51">
        <v>6</v>
      </c>
      <c r="I107" s="6" t="str">
        <f>IF(OR(ISBLANK(data),ISBLANK(forma_pagamento)),"",INDEX(nm_forma_pagamento,forma_pagamento))</f>
        <v>Vale alimentação</v>
      </c>
      <c r="J107" s="5">
        <v>5</v>
      </c>
      <c r="K107" s="6" t="str">
        <f>IF(OR(ISBLANK(data),ISBLANK(conta)),"",INDEX(nm_conta,conta))</f>
        <v>VR</v>
      </c>
      <c r="L107" s="5">
        <v>3</v>
      </c>
      <c r="M107" s="6" t="str">
        <f>IF(OR(ISBLANK(data),ISBLANK(id_cc)),"",INDEX(nm_cartao,id_cc))</f>
        <v/>
      </c>
      <c r="O107" s="5" t="s">
        <v>201</v>
      </c>
    </row>
    <row r="108" spans="1:15">
      <c r="A108" s="6">
        <f>IF(ISBLANK(data),"",1+IF(ISNUMBER(A107),A107,0))</f>
        <v>107</v>
      </c>
      <c r="B108" s="4">
        <v>40207</v>
      </c>
      <c r="C108" s="50">
        <f>IF(ISBLANK(data),"",VALUE(DAY(data)))</f>
        <v>29</v>
      </c>
      <c r="D108" s="50">
        <f>IF(ISBLANK(data),"",VALUE(MONTH(data)))</f>
        <v>1</v>
      </c>
      <c r="E108" s="50">
        <f>IF(ISBLANK(data),"",VALUE(YEAR(data)))</f>
        <v>2010</v>
      </c>
      <c r="F108" s="7">
        <v>11.2</v>
      </c>
      <c r="G108" s="6" t="str">
        <f>IF(OR(ISBLANK(data),ISBLANK(categoria)),"",INDEX(nm_categoria,categoria))</f>
        <v>Almoço</v>
      </c>
      <c r="H108" s="51">
        <v>6</v>
      </c>
      <c r="I108" s="6" t="str">
        <f>IF(OR(ISBLANK(data),ISBLANK(forma_pagamento)),"",INDEX(nm_forma_pagamento,forma_pagamento))</f>
        <v>Vale alimentação</v>
      </c>
      <c r="J108" s="5">
        <v>5</v>
      </c>
      <c r="K108" s="6" t="str">
        <f>IF(OR(ISBLANK(data),ISBLANK(conta)),"",INDEX(nm_conta,conta))</f>
        <v>VR</v>
      </c>
      <c r="L108" s="5">
        <v>3</v>
      </c>
      <c r="M108" s="6" t="str">
        <f>IF(OR(ISBLANK(data),ISBLANK(id_cc)),"",INDEX(nm_cartao,id_cc))</f>
        <v/>
      </c>
      <c r="O108" s="5" t="s">
        <v>201</v>
      </c>
    </row>
    <row r="109" spans="1:15">
      <c r="A109" s="6">
        <f>IF(ISBLANK(data),"",1+IF(ISNUMBER(A108),A108,0))</f>
        <v>108</v>
      </c>
      <c r="B109" s="4">
        <v>40187</v>
      </c>
      <c r="C109" s="50">
        <f>IF(ISBLANK(data),"",VALUE(DAY(data)))</f>
        <v>9</v>
      </c>
      <c r="D109" s="50">
        <f>IF(ISBLANK(data),"",VALUE(MONTH(data)))</f>
        <v>1</v>
      </c>
      <c r="E109" s="50">
        <f>IF(ISBLANK(data),"",VALUE(YEAR(data)))</f>
        <v>2010</v>
      </c>
      <c r="F109" s="7">
        <v>24.4</v>
      </c>
      <c r="G109" s="6" t="str">
        <f>IF(OR(ISBLANK(data),ISBLANK(categoria)),"",INDEX(nm_categoria,categoria))</f>
        <v>Janta</v>
      </c>
      <c r="H109" s="51">
        <v>7</v>
      </c>
      <c r="I109" s="6" t="str">
        <f>IF(OR(ISBLANK(data),ISBLANK(forma_pagamento)),"",INDEX(nm_forma_pagamento,forma_pagamento))</f>
        <v>Vale alimentação</v>
      </c>
      <c r="J109" s="5">
        <v>5</v>
      </c>
      <c r="K109" s="6" t="str">
        <f>IF(OR(ISBLANK(data),ISBLANK(conta)),"",INDEX(nm_conta,conta))</f>
        <v>VR</v>
      </c>
      <c r="L109" s="5">
        <v>3</v>
      </c>
      <c r="M109" s="6" t="str">
        <f>IF(OR(ISBLANK(data),ISBLANK(id_cc)),"",INDEX(nm_cartao,id_cc))</f>
        <v/>
      </c>
      <c r="O109" s="5" t="s">
        <v>64</v>
      </c>
    </row>
    <row r="110" spans="1:15">
      <c r="A110" s="6">
        <f>IF(ISBLANK(data),"",1+IF(ISNUMBER(A109),A109,0))</f>
        <v>109</v>
      </c>
      <c r="B110" s="4">
        <v>40186</v>
      </c>
      <c r="C110" s="50">
        <f>IF(ISBLANK(data),"",VALUE(DAY(data)))</f>
        <v>8</v>
      </c>
      <c r="D110" s="50">
        <f>IF(ISBLANK(data),"",VALUE(MONTH(data)))</f>
        <v>1</v>
      </c>
      <c r="E110" s="50">
        <f>IF(ISBLANK(data),"",VALUE(YEAR(data)))</f>
        <v>2010</v>
      </c>
      <c r="F110" s="7">
        <v>2.8</v>
      </c>
      <c r="G110" s="6" t="str">
        <f>IF(OR(ISBLANK(data),ISBLANK(categoria)),"",INDEX(nm_categoria,categoria))</f>
        <v>Lanche</v>
      </c>
      <c r="H110" s="51">
        <v>8</v>
      </c>
      <c r="I110" s="6" t="str">
        <f>IF(OR(ISBLANK(data),ISBLANK(forma_pagamento)),"",INDEX(nm_forma_pagamento,forma_pagamento))</f>
        <v>Vale alimentação</v>
      </c>
      <c r="J110" s="5">
        <v>5</v>
      </c>
      <c r="K110" s="6" t="str">
        <f>IF(OR(ISBLANK(data),ISBLANK(conta)),"",INDEX(nm_conta,conta))</f>
        <v>VR</v>
      </c>
      <c r="L110" s="5">
        <v>3</v>
      </c>
      <c r="M110" s="6" t="str">
        <f>IF(OR(ISBLANK(data),ISBLANK(id_cc)),"",INDEX(nm_cartao,id_cc))</f>
        <v/>
      </c>
      <c r="O110" s="5" t="s">
        <v>62</v>
      </c>
    </row>
    <row r="111" spans="1:15">
      <c r="A111" s="6">
        <f>IF(ISBLANK(data),"",1+IF(ISNUMBER(A110),A110,0))</f>
        <v>110</v>
      </c>
      <c r="B111" s="4">
        <v>40199</v>
      </c>
      <c r="C111" s="50">
        <f>IF(ISBLANK(data),"",VALUE(DAY(data)))</f>
        <v>21</v>
      </c>
      <c r="D111" s="50">
        <f>IF(ISBLANK(data),"",VALUE(MONTH(data)))</f>
        <v>1</v>
      </c>
      <c r="E111" s="50">
        <f>IF(ISBLANK(data),"",VALUE(YEAR(data)))</f>
        <v>2010</v>
      </c>
      <c r="F111" s="7">
        <v>4.13</v>
      </c>
      <c r="G111" s="6" t="str">
        <f>IF(OR(ISBLANK(data),ISBLANK(categoria)),"",INDEX(nm_categoria,categoria))</f>
        <v>Lanche</v>
      </c>
      <c r="H111" s="51">
        <v>8</v>
      </c>
      <c r="I111" s="6" t="str">
        <f>IF(OR(ISBLANK(data),ISBLANK(forma_pagamento)),"",INDEX(nm_forma_pagamento,forma_pagamento))</f>
        <v>Vale alimentação</v>
      </c>
      <c r="J111" s="5">
        <v>5</v>
      </c>
      <c r="K111" s="6" t="str">
        <f>IF(OR(ISBLANK(data),ISBLANK(conta)),"",INDEX(nm_conta,conta))</f>
        <v>VR</v>
      </c>
      <c r="L111" s="5">
        <v>3</v>
      </c>
      <c r="M111" s="6" t="str">
        <f>IF(OR(ISBLANK(data),ISBLANK(id_cc)),"",INDEX(nm_cartao,id_cc))</f>
        <v/>
      </c>
      <c r="O111" s="5" t="s">
        <v>201</v>
      </c>
    </row>
    <row r="112" spans="1:15">
      <c r="A112" s="6">
        <f>IF(ISBLANK(data),"",1+IF(ISNUMBER(A111),A111,0))</f>
        <v>111</v>
      </c>
      <c r="B112" s="4">
        <v>40200</v>
      </c>
      <c r="C112" s="50">
        <f>IF(ISBLANK(data),"",VALUE(DAY(data)))</f>
        <v>22</v>
      </c>
      <c r="D112" s="50">
        <f>IF(ISBLANK(data),"",VALUE(MONTH(data)))</f>
        <v>1</v>
      </c>
      <c r="E112" s="50">
        <f>IF(ISBLANK(data),"",VALUE(YEAR(data)))</f>
        <v>2010</v>
      </c>
      <c r="F112" s="7">
        <v>4.4000000000000004</v>
      </c>
      <c r="G112" s="6" t="str">
        <f>IF(OR(ISBLANK(data),ISBLANK(categoria)),"",INDEX(nm_categoria,categoria))</f>
        <v>Lanche</v>
      </c>
      <c r="H112" s="51">
        <v>8</v>
      </c>
      <c r="I112" s="6" t="str">
        <f>IF(OR(ISBLANK(data),ISBLANK(forma_pagamento)),"",INDEX(nm_forma_pagamento,forma_pagamento))</f>
        <v>Cartão débito</v>
      </c>
      <c r="J112" s="5">
        <v>2</v>
      </c>
      <c r="K112" s="6" t="str">
        <f>IF(OR(ISBLANK(data),ISBLANK(conta)),"",INDEX(nm_conta,conta))</f>
        <v>Bradesco</v>
      </c>
      <c r="L112" s="5">
        <v>1</v>
      </c>
      <c r="M112" s="6" t="str">
        <f>IF(OR(ISBLANK(data),ISBLANK(id_cc)),"",INDEX(nm_cartao,id_cc))</f>
        <v/>
      </c>
      <c r="O112" s="5" t="s">
        <v>236</v>
      </c>
    </row>
    <row r="113" spans="1:15">
      <c r="A113" s="6">
        <f>IF(ISBLANK(data),"",1+IF(ISNUMBER(A112),A112,0))</f>
        <v>112</v>
      </c>
      <c r="B113" s="4">
        <v>40200</v>
      </c>
      <c r="C113" s="50">
        <f>IF(ISBLANK(data),"",VALUE(DAY(data)))</f>
        <v>22</v>
      </c>
      <c r="D113" s="50">
        <f>IF(ISBLANK(data),"",VALUE(MONTH(data)))</f>
        <v>1</v>
      </c>
      <c r="E113" s="50">
        <f>IF(ISBLANK(data),"",VALUE(YEAR(data)))</f>
        <v>2010</v>
      </c>
      <c r="F113" s="7">
        <v>5.2</v>
      </c>
      <c r="G113" s="6" t="str">
        <f>IF(OR(ISBLANK(data),ISBLANK(categoria)),"",INDEX(nm_categoria,categoria))</f>
        <v>Lanche</v>
      </c>
      <c r="H113" s="51">
        <v>8</v>
      </c>
      <c r="I113" s="6" t="str">
        <f>IF(OR(ISBLANK(data),ISBLANK(forma_pagamento)),"",INDEX(nm_forma_pagamento,forma_pagamento))</f>
        <v>Dinheiro</v>
      </c>
      <c r="J113" s="5">
        <v>1</v>
      </c>
      <c r="K113" s="6" t="str">
        <f>IF(OR(ISBLANK(data),ISBLANK(conta)),"",INDEX(nm_conta,conta))</f>
        <v>Bradesco</v>
      </c>
      <c r="L113" s="5">
        <v>1</v>
      </c>
      <c r="M113" s="6" t="str">
        <f>IF(OR(ISBLANK(data),ISBLANK(id_cc)),"",INDEX(nm_cartao,id_cc))</f>
        <v/>
      </c>
      <c r="O113" s="5" t="s">
        <v>237</v>
      </c>
    </row>
    <row r="114" spans="1:15">
      <c r="A114" s="6">
        <f>IF(ISBLANK(data),"",1+IF(ISNUMBER(A113),A113,0))</f>
        <v>113</v>
      </c>
      <c r="B114" s="4">
        <v>40203</v>
      </c>
      <c r="C114" s="50">
        <f>IF(ISBLANK(data),"",VALUE(DAY(data)))</f>
        <v>25</v>
      </c>
      <c r="D114" s="50">
        <f>IF(ISBLANK(data),"",VALUE(MONTH(data)))</f>
        <v>1</v>
      </c>
      <c r="E114" s="50">
        <f>IF(ISBLANK(data),"",VALUE(YEAR(data)))</f>
        <v>2010</v>
      </c>
      <c r="F114" s="7">
        <v>21.4</v>
      </c>
      <c r="G114" s="6" t="str">
        <f>IF(OR(ISBLANK(data),ISBLANK(categoria)),"",INDEX(nm_categoria,categoria))</f>
        <v>Lanche</v>
      </c>
      <c r="H114" s="51">
        <v>8</v>
      </c>
      <c r="I114" s="6" t="str">
        <f>IF(OR(ISBLANK(data),ISBLANK(forma_pagamento)),"",INDEX(nm_forma_pagamento,forma_pagamento))</f>
        <v>Vale alimentação</v>
      </c>
      <c r="J114" s="5">
        <v>5</v>
      </c>
      <c r="K114" s="6" t="str">
        <f>IF(OR(ISBLANK(data),ISBLANK(conta)),"",INDEX(nm_conta,conta))</f>
        <v>VR</v>
      </c>
      <c r="L114" s="5">
        <v>3</v>
      </c>
      <c r="M114" s="6" t="str">
        <f>IF(OR(ISBLANK(data),ISBLANK(id_cc)),"",INDEX(nm_cartao,id_cc))</f>
        <v/>
      </c>
      <c r="O114" s="5" t="s">
        <v>213</v>
      </c>
    </row>
    <row r="115" spans="1:15">
      <c r="A115" s="6">
        <f>IF(ISBLANK(data),"",1+IF(ISNUMBER(A114),A114,0))</f>
        <v>114</v>
      </c>
      <c r="B115" s="4">
        <v>40204</v>
      </c>
      <c r="C115" s="50">
        <f>IF(ISBLANK(data),"",VALUE(DAY(data)))</f>
        <v>26</v>
      </c>
      <c r="D115" s="50">
        <f>IF(ISBLANK(data),"",VALUE(MONTH(data)))</f>
        <v>1</v>
      </c>
      <c r="E115" s="50">
        <f>IF(ISBLANK(data),"",VALUE(YEAR(data)))</f>
        <v>2010</v>
      </c>
      <c r="F115" s="7">
        <v>21.4</v>
      </c>
      <c r="G115" s="6" t="str">
        <f>IF(OR(ISBLANK(data),ISBLANK(categoria)),"",INDEX(nm_categoria,categoria))</f>
        <v>Lanche</v>
      </c>
      <c r="H115" s="51">
        <v>8</v>
      </c>
      <c r="I115" s="6" t="str">
        <f>IF(OR(ISBLANK(data),ISBLANK(forma_pagamento)),"",INDEX(nm_forma_pagamento,forma_pagamento))</f>
        <v>Vale alimentação</v>
      </c>
      <c r="J115" s="5">
        <v>5</v>
      </c>
      <c r="K115" s="6" t="str">
        <f>IF(OR(ISBLANK(data),ISBLANK(conta)),"",INDEX(nm_conta,conta))</f>
        <v>VR</v>
      </c>
      <c r="L115" s="5">
        <v>3</v>
      </c>
      <c r="M115" s="6" t="str">
        <f>IF(OR(ISBLANK(data),ISBLANK(id_cc)),"",INDEX(nm_cartao,id_cc))</f>
        <v/>
      </c>
      <c r="O115" s="5" t="s">
        <v>255</v>
      </c>
    </row>
    <row r="116" spans="1:15">
      <c r="A116" s="6">
        <f>IF(ISBLANK(data),"",1+IF(ISNUMBER(A115),A115,0))</f>
        <v>115</v>
      </c>
      <c r="B116" s="4">
        <v>40208</v>
      </c>
      <c r="C116" s="50">
        <f>IF(ISBLANK(data),"",VALUE(DAY(data)))</f>
        <v>30</v>
      </c>
      <c r="D116" s="50">
        <f>IF(ISBLANK(data),"",VALUE(MONTH(data)))</f>
        <v>1</v>
      </c>
      <c r="E116" s="50">
        <f>IF(ISBLANK(data),"",VALUE(YEAR(data)))</f>
        <v>2010</v>
      </c>
      <c r="F116" s="7">
        <v>24.4</v>
      </c>
      <c r="G116" s="6" t="str">
        <f>IF(OR(ISBLANK(data),ISBLANK(categoria)),"",INDEX(nm_categoria,categoria))</f>
        <v>Lanche</v>
      </c>
      <c r="H116" s="51">
        <v>8</v>
      </c>
      <c r="I116" s="6" t="str">
        <f>IF(OR(ISBLANK(data),ISBLANK(forma_pagamento)),"",INDEX(nm_forma_pagamento,forma_pagamento))</f>
        <v>Cheque</v>
      </c>
      <c r="J116" s="5">
        <v>6</v>
      </c>
      <c r="K116" s="6" t="str">
        <f>IF(OR(ISBLANK(data),ISBLANK(conta)),"",INDEX(nm_conta,conta))</f>
        <v>Banco do Brasil</v>
      </c>
      <c r="L116" s="5">
        <v>2</v>
      </c>
      <c r="M116" s="6" t="str">
        <f>IF(OR(ISBLANK(data),ISBLANK(id_cc)),"",INDEX(nm_cartao,id_cc))</f>
        <v/>
      </c>
      <c r="O116" s="5" t="s">
        <v>96</v>
      </c>
    </row>
    <row r="117" spans="1:15">
      <c r="A117" s="6">
        <f>IF(ISBLANK(data),"",1+IF(ISNUMBER(A116),A116,0))</f>
        <v>116</v>
      </c>
      <c r="B117" s="4">
        <v>40180</v>
      </c>
      <c r="C117" s="50">
        <f>IF(ISBLANK(data),"",VALUE(DAY(data)))</f>
        <v>2</v>
      </c>
      <c r="D117" s="50">
        <f>IF(ISBLANK(data),"",VALUE(MONTH(data)))</f>
        <v>1</v>
      </c>
      <c r="E117" s="50">
        <f>IF(ISBLANK(data),"",VALUE(YEAR(data)))</f>
        <v>2010</v>
      </c>
      <c r="F117" s="7">
        <v>1.5</v>
      </c>
      <c r="G117" s="6" t="str">
        <f>IF(OR(ISBLANK(data),ISBLANK(categoria)),"",INDEX(nm_categoria,categoria))</f>
        <v>Outras alimentação</v>
      </c>
      <c r="H117" s="51">
        <v>9</v>
      </c>
      <c r="I117" s="6" t="str">
        <f>IF(OR(ISBLANK(data),ISBLANK(forma_pagamento)),"",INDEX(nm_forma_pagamento,forma_pagamento))</f>
        <v>Cartão débito</v>
      </c>
      <c r="J117" s="5">
        <v>2</v>
      </c>
      <c r="K117" s="6" t="str">
        <f>IF(OR(ISBLANK(data),ISBLANK(conta)),"",INDEX(nm_conta,conta))</f>
        <v>Bradesco</v>
      </c>
      <c r="L117" s="5">
        <v>1</v>
      </c>
      <c r="M117" s="6" t="str">
        <f>IF(OR(ISBLANK(data),ISBLANK(id_cc)),"",INDEX(nm_cartao,id_cc))</f>
        <v/>
      </c>
      <c r="O117" s="5" t="s">
        <v>101</v>
      </c>
    </row>
    <row r="118" spans="1:15">
      <c r="A118" s="6">
        <f>IF(ISBLANK(data),"",1+IF(ISNUMBER(A117),A117,0))</f>
        <v>117</v>
      </c>
      <c r="B118" s="4">
        <v>40181</v>
      </c>
      <c r="C118" s="50">
        <f>IF(ISBLANK(data),"",VALUE(DAY(data)))</f>
        <v>3</v>
      </c>
      <c r="D118" s="50">
        <f>IF(ISBLANK(data),"",VALUE(MONTH(data)))</f>
        <v>1</v>
      </c>
      <c r="E118" s="50">
        <f>IF(ISBLANK(data),"",VALUE(YEAR(data)))</f>
        <v>2010</v>
      </c>
      <c r="F118" s="7">
        <v>15.4</v>
      </c>
      <c r="G118" s="6" t="str">
        <f>IF(OR(ISBLANK(data),ISBLANK(categoria)),"",INDEX(nm_categoria,categoria))</f>
        <v>Outras alimentação</v>
      </c>
      <c r="H118" s="51">
        <v>9</v>
      </c>
      <c r="I118" s="6" t="str">
        <f>IF(OR(ISBLANK(data),ISBLANK(forma_pagamento)),"",INDEX(nm_forma_pagamento,forma_pagamento))</f>
        <v>Cartão débito</v>
      </c>
      <c r="J118" s="5">
        <v>2</v>
      </c>
      <c r="K118" s="6" t="str">
        <f>IF(OR(ISBLANK(data),ISBLANK(conta)),"",INDEX(nm_conta,conta))</f>
        <v>Banco do Brasil</v>
      </c>
      <c r="L118" s="5">
        <v>2</v>
      </c>
      <c r="M118" s="6" t="str">
        <f>IF(OR(ISBLANK(data),ISBLANK(id_cc)),"",INDEX(nm_cartao,id_cc))</f>
        <v/>
      </c>
      <c r="O118" s="5" t="s">
        <v>184</v>
      </c>
    </row>
    <row r="119" spans="1:15">
      <c r="A119" s="6">
        <f>IF(ISBLANK(data),"",1+IF(ISNUMBER(A118),A118,0))</f>
        <v>118</v>
      </c>
      <c r="B119" s="4">
        <v>40187</v>
      </c>
      <c r="C119" s="50">
        <f>IF(ISBLANK(data),"",VALUE(DAY(data)))</f>
        <v>9</v>
      </c>
      <c r="D119" s="50">
        <f>IF(ISBLANK(data),"",VALUE(MONTH(data)))</f>
        <v>1</v>
      </c>
      <c r="E119" s="50">
        <f>IF(ISBLANK(data),"",VALUE(YEAR(data)))</f>
        <v>2010</v>
      </c>
      <c r="F119" s="7">
        <v>25.1</v>
      </c>
      <c r="G119" s="6" t="str">
        <f>IF(OR(ISBLANK(data),ISBLANK(categoria)),"",INDEX(nm_categoria,categoria))</f>
        <v>Outras alimentação</v>
      </c>
      <c r="H119" s="51">
        <v>9</v>
      </c>
      <c r="I119" s="6" t="str">
        <f>IF(OR(ISBLANK(data),ISBLANK(forma_pagamento)),"",INDEX(nm_forma_pagamento,forma_pagamento))</f>
        <v>Vale alimentação</v>
      </c>
      <c r="J119" s="5">
        <v>5</v>
      </c>
      <c r="K119" s="6" t="str">
        <f>IF(OR(ISBLANK(data),ISBLANK(conta)),"",INDEX(nm_conta,conta))</f>
        <v>VR</v>
      </c>
      <c r="L119" s="5">
        <v>3</v>
      </c>
      <c r="M119" s="6" t="str">
        <f>IF(OR(ISBLANK(data),ISBLANK(id_cc)),"",INDEX(nm_cartao,id_cc))</f>
        <v/>
      </c>
      <c r="O119" s="5" t="s">
        <v>63</v>
      </c>
    </row>
    <row r="120" spans="1:15">
      <c r="A120" s="6">
        <f>IF(ISBLANK(data),"",1+IF(ISNUMBER(A119),A119,0))</f>
        <v>119</v>
      </c>
      <c r="B120" s="4">
        <v>40188</v>
      </c>
      <c r="C120" s="50">
        <f>IF(ISBLANK(data),"",VALUE(DAY(data)))</f>
        <v>10</v>
      </c>
      <c r="D120" s="50">
        <f>IF(ISBLANK(data),"",VALUE(MONTH(data)))</f>
        <v>1</v>
      </c>
      <c r="E120" s="50">
        <f>IF(ISBLANK(data),"",VALUE(YEAR(data)))</f>
        <v>2010</v>
      </c>
      <c r="F120" s="7">
        <v>2.5</v>
      </c>
      <c r="G120" s="6" t="str">
        <f>IF(OR(ISBLANK(data),ISBLANK(categoria)),"",INDEX(nm_categoria,categoria))</f>
        <v>Outras alimentação</v>
      </c>
      <c r="H120" s="51">
        <v>9</v>
      </c>
      <c r="I120" s="6" t="str">
        <f>IF(OR(ISBLANK(data),ISBLANK(forma_pagamento)),"",INDEX(nm_forma_pagamento,forma_pagamento))</f>
        <v>Dinheiro</v>
      </c>
      <c r="J120" s="5">
        <v>1</v>
      </c>
      <c r="K120" s="6" t="str">
        <f>IF(OR(ISBLANK(data),ISBLANK(conta)),"",INDEX(nm_conta,conta))</f>
        <v>Bradesco</v>
      </c>
      <c r="L120" s="5">
        <v>1</v>
      </c>
      <c r="M120" s="6" t="str">
        <f>IF(OR(ISBLANK(data),ISBLANK(id_cc)),"",INDEX(nm_cartao,id_cc))</f>
        <v/>
      </c>
      <c r="O120" s="5" t="s">
        <v>107</v>
      </c>
    </row>
    <row r="121" spans="1:15">
      <c r="A121" s="6">
        <f>IF(ISBLANK(data),"",1+IF(ISNUMBER(A120),A120,0))</f>
        <v>120</v>
      </c>
      <c r="B121" s="4">
        <v>40193</v>
      </c>
      <c r="C121" s="50">
        <f>IF(ISBLANK(data),"",VALUE(DAY(data)))</f>
        <v>15</v>
      </c>
      <c r="D121" s="50">
        <f>IF(ISBLANK(data),"",VALUE(MONTH(data)))</f>
        <v>1</v>
      </c>
      <c r="E121" s="50">
        <f>IF(ISBLANK(data),"",VALUE(YEAR(data)))</f>
        <v>2010</v>
      </c>
      <c r="F121" s="7">
        <v>43.5</v>
      </c>
      <c r="G121" s="6" t="str">
        <f>IF(OR(ISBLANK(data),ISBLANK(categoria)),"",INDEX(nm_categoria,categoria))</f>
        <v>Outras alimentação</v>
      </c>
      <c r="H121" s="51">
        <v>9</v>
      </c>
      <c r="I121" s="6" t="str">
        <f>IF(OR(ISBLANK(data),ISBLANK(forma_pagamento)),"",INDEX(nm_forma_pagamento,forma_pagamento))</f>
        <v>Vale alimentação</v>
      </c>
      <c r="J121" s="5">
        <v>5</v>
      </c>
      <c r="K121" s="6" t="str">
        <f>IF(OR(ISBLANK(data),ISBLANK(conta)),"",INDEX(nm_conta,conta))</f>
        <v>VR</v>
      </c>
      <c r="L121" s="5">
        <v>3</v>
      </c>
      <c r="M121" s="6" t="str">
        <f>IF(OR(ISBLANK(data),ISBLANK(id_cc)),"",INDEX(nm_cartao,id_cc))</f>
        <v/>
      </c>
      <c r="O121" s="5" t="s">
        <v>65</v>
      </c>
    </row>
    <row r="122" spans="1:15">
      <c r="A122" s="6">
        <f>IF(ISBLANK(data),"",1+IF(ISNUMBER(A121),A121,0))</f>
        <v>121</v>
      </c>
      <c r="B122" s="4">
        <v>40194</v>
      </c>
      <c r="C122" s="50">
        <f>IF(ISBLANK(data),"",VALUE(DAY(data)))</f>
        <v>16</v>
      </c>
      <c r="D122" s="50">
        <f>IF(ISBLANK(data),"",VALUE(MONTH(data)))</f>
        <v>1</v>
      </c>
      <c r="E122" s="50">
        <f>IF(ISBLANK(data),"",VALUE(YEAR(data)))</f>
        <v>2010</v>
      </c>
      <c r="F122" s="7">
        <v>31.5</v>
      </c>
      <c r="G122" s="6" t="str">
        <f>IF(OR(ISBLANK(data),ISBLANK(categoria)),"",INDEX(nm_categoria,categoria))</f>
        <v>Outras alimentação</v>
      </c>
      <c r="H122" s="51">
        <v>9</v>
      </c>
      <c r="I122" s="6" t="str">
        <f>IF(OR(ISBLANK(data),ISBLANK(forma_pagamento)),"",INDEX(nm_forma_pagamento,forma_pagamento))</f>
        <v>Vale alimentação</v>
      </c>
      <c r="J122" s="5">
        <v>5</v>
      </c>
      <c r="K122" s="6" t="str">
        <f>IF(OR(ISBLANK(data),ISBLANK(conta)),"",INDEX(nm_conta,conta))</f>
        <v>VR</v>
      </c>
      <c r="L122" s="5">
        <v>3</v>
      </c>
      <c r="M122" s="6" t="str">
        <f>IF(OR(ISBLANK(data),ISBLANK(id_cc)),"",INDEX(nm_cartao,id_cc))</f>
        <v/>
      </c>
      <c r="O122" s="5" t="s">
        <v>66</v>
      </c>
    </row>
    <row r="123" spans="1:15">
      <c r="A123" s="6">
        <f>IF(ISBLANK(data),"",1+IF(ISNUMBER(A122),A122,0))</f>
        <v>122</v>
      </c>
      <c r="B123" s="4">
        <v>40195</v>
      </c>
      <c r="C123" s="50">
        <f>IF(ISBLANK(data),"",VALUE(DAY(data)))</f>
        <v>17</v>
      </c>
      <c r="D123" s="50">
        <f>IF(ISBLANK(data),"",VALUE(MONTH(data)))</f>
        <v>1</v>
      </c>
      <c r="E123" s="50">
        <f>IF(ISBLANK(data),"",VALUE(YEAR(data)))</f>
        <v>2010</v>
      </c>
      <c r="F123" s="7">
        <v>19.5</v>
      </c>
      <c r="G123" s="6" t="str">
        <f>IF(OR(ISBLANK(data),ISBLANK(categoria)),"",INDEX(nm_categoria,categoria))</f>
        <v>Outras alimentação</v>
      </c>
      <c r="H123" s="51">
        <v>9</v>
      </c>
      <c r="I123" s="6" t="str">
        <f>IF(OR(ISBLANK(data),ISBLANK(forma_pagamento)),"",INDEX(nm_forma_pagamento,forma_pagamento))</f>
        <v>Vale alimentação</v>
      </c>
      <c r="J123" s="5">
        <v>5</v>
      </c>
      <c r="K123" s="6" t="str">
        <f>IF(OR(ISBLANK(data),ISBLANK(conta)),"",INDEX(nm_conta,conta))</f>
        <v>VR</v>
      </c>
      <c r="L123" s="5">
        <v>3</v>
      </c>
      <c r="M123" s="6" t="str">
        <f>IF(OR(ISBLANK(data),ISBLANK(id_cc)),"",INDEX(nm_cartao,id_cc))</f>
        <v/>
      </c>
      <c r="O123" s="5" t="s">
        <v>67</v>
      </c>
    </row>
    <row r="124" spans="1:15">
      <c r="A124" s="6">
        <f>IF(ISBLANK(data),"",1+IF(ISNUMBER(A123),A123,0))</f>
        <v>123</v>
      </c>
      <c r="B124" s="4">
        <v>40208</v>
      </c>
      <c r="C124" s="50">
        <f>IF(ISBLANK(data),"",VALUE(DAY(data)))</f>
        <v>30</v>
      </c>
      <c r="D124" s="50">
        <f>IF(ISBLANK(data),"",VALUE(MONTH(data)))</f>
        <v>1</v>
      </c>
      <c r="E124" s="50">
        <f>IF(ISBLANK(data),"",VALUE(YEAR(data)))</f>
        <v>2010</v>
      </c>
      <c r="F124" s="7">
        <v>2</v>
      </c>
      <c r="G124" s="6" t="str">
        <f>IF(OR(ISBLANK(data),ISBLANK(categoria)),"",INDEX(nm_categoria,categoria))</f>
        <v>Outras alimentação</v>
      </c>
      <c r="H124" s="51">
        <v>9</v>
      </c>
      <c r="I124" s="6" t="str">
        <f>IF(OR(ISBLANK(data),ISBLANK(forma_pagamento)),"",INDEX(nm_forma_pagamento,forma_pagamento))</f>
        <v>Dinheiro</v>
      </c>
      <c r="J124" s="5">
        <v>1</v>
      </c>
      <c r="K124" s="6" t="str">
        <f>IF(OR(ISBLANK(data),ISBLANK(conta)),"",INDEX(nm_conta,conta))</f>
        <v>Bradesco</v>
      </c>
      <c r="L124" s="5">
        <v>1</v>
      </c>
      <c r="M124" s="6" t="str">
        <f>IF(OR(ISBLANK(data),ISBLANK(id_cc)),"",INDEX(nm_cartao,id_cc))</f>
        <v/>
      </c>
      <c r="O124" s="5" t="s">
        <v>265</v>
      </c>
    </row>
    <row r="125" spans="1:15">
      <c r="A125" s="6">
        <f>IF(ISBLANK(data),"",1+IF(ISNUMBER(A124),A124,0))</f>
        <v>124</v>
      </c>
      <c r="B125" s="4">
        <v>40182</v>
      </c>
      <c r="C125" s="50">
        <f>IF(ISBLANK(data),"",VALUE(DAY(data)))</f>
        <v>4</v>
      </c>
      <c r="D125" s="50">
        <f>IF(ISBLANK(data),"",VALUE(MONTH(data)))</f>
        <v>1</v>
      </c>
      <c r="E125" s="50">
        <f>IF(ISBLANK(data),"",VALUE(YEAR(data)))</f>
        <v>2010</v>
      </c>
      <c r="F125" s="7">
        <v>4.8</v>
      </c>
      <c r="G125" s="6" t="str">
        <f>IF(OR(ISBLANK(data),ISBLANK(categoria)),"",INDEX(nm_categoria,categoria))</f>
        <v>Ônibus coletivo</v>
      </c>
      <c r="H125" s="51">
        <v>11</v>
      </c>
      <c r="I125" s="6" t="str">
        <f>IF(OR(ISBLANK(data),ISBLANK(forma_pagamento)),"",INDEX(nm_forma_pagamento,forma_pagamento))</f>
        <v>Dinheiro</v>
      </c>
      <c r="J125" s="5">
        <v>1</v>
      </c>
      <c r="K125" s="6" t="str">
        <f>IF(OR(ISBLANK(data),ISBLANK(conta)),"",INDEX(nm_conta,conta))</f>
        <v>Bradesco</v>
      </c>
      <c r="L125" s="5">
        <v>1</v>
      </c>
      <c r="M125" s="6" t="str">
        <f>IF(OR(ISBLANK(data),ISBLANK(id_cc)),"",INDEX(nm_cartao,id_cc))</f>
        <v/>
      </c>
      <c r="O125" s="5" t="s">
        <v>88</v>
      </c>
    </row>
    <row r="126" spans="1:15">
      <c r="A126" s="6">
        <f>IF(ISBLANK(data),"",1+IF(ISNUMBER(A125),A125,0))</f>
        <v>125</v>
      </c>
      <c r="B126" s="4">
        <v>40183</v>
      </c>
      <c r="C126" s="50">
        <f>IF(ISBLANK(data),"",VALUE(DAY(data)))</f>
        <v>5</v>
      </c>
      <c r="D126" s="50">
        <f>IF(ISBLANK(data),"",VALUE(MONTH(data)))</f>
        <v>1</v>
      </c>
      <c r="E126" s="50">
        <f>IF(ISBLANK(data),"",VALUE(YEAR(data)))</f>
        <v>2010</v>
      </c>
      <c r="F126" s="7">
        <v>4.8</v>
      </c>
      <c r="G126" s="6" t="str">
        <f>IF(OR(ISBLANK(data),ISBLANK(categoria)),"",INDEX(nm_categoria,categoria))</f>
        <v>Ônibus coletivo</v>
      </c>
      <c r="H126" s="51">
        <v>11</v>
      </c>
      <c r="I126" s="6" t="str">
        <f>IF(OR(ISBLANK(data),ISBLANK(forma_pagamento)),"",INDEX(nm_forma_pagamento,forma_pagamento))</f>
        <v>Dinheiro</v>
      </c>
      <c r="J126" s="5">
        <v>1</v>
      </c>
      <c r="K126" s="6" t="str">
        <f>IF(OR(ISBLANK(data),ISBLANK(conta)),"",INDEX(nm_conta,conta))</f>
        <v>Bradesco</v>
      </c>
      <c r="L126" s="5">
        <v>1</v>
      </c>
      <c r="M126" s="6" t="str">
        <f>IF(OR(ISBLANK(data),ISBLANK(id_cc)),"",INDEX(nm_cartao,id_cc))</f>
        <v/>
      </c>
      <c r="O126" s="5" t="s">
        <v>88</v>
      </c>
    </row>
    <row r="127" spans="1:15">
      <c r="A127" s="6">
        <f>IF(ISBLANK(data),"",1+IF(ISNUMBER(A126),A126,0))</f>
        <v>126</v>
      </c>
      <c r="B127" s="4">
        <v>40184</v>
      </c>
      <c r="C127" s="50">
        <f>IF(ISBLANK(data),"",VALUE(DAY(data)))</f>
        <v>6</v>
      </c>
      <c r="D127" s="50">
        <f>IF(ISBLANK(data),"",VALUE(MONTH(data)))</f>
        <v>1</v>
      </c>
      <c r="E127" s="50">
        <f>IF(ISBLANK(data),"",VALUE(YEAR(data)))</f>
        <v>2010</v>
      </c>
      <c r="F127" s="7">
        <v>4.8</v>
      </c>
      <c r="G127" s="6" t="str">
        <f>IF(OR(ISBLANK(data),ISBLANK(categoria)),"",INDEX(nm_categoria,categoria))</f>
        <v>Ônibus coletivo</v>
      </c>
      <c r="H127" s="51">
        <v>11</v>
      </c>
      <c r="I127" s="6" t="str">
        <f>IF(OR(ISBLANK(data),ISBLANK(forma_pagamento)),"",INDEX(nm_forma_pagamento,forma_pagamento))</f>
        <v>Dinheiro</v>
      </c>
      <c r="J127" s="5">
        <v>1</v>
      </c>
      <c r="K127" s="6" t="str">
        <f>IF(OR(ISBLANK(data),ISBLANK(conta)),"",INDEX(nm_conta,conta))</f>
        <v>Bradesco</v>
      </c>
      <c r="L127" s="5">
        <v>1</v>
      </c>
      <c r="M127" s="6" t="str">
        <f>IF(OR(ISBLANK(data),ISBLANK(id_cc)),"",INDEX(nm_cartao,id_cc))</f>
        <v/>
      </c>
      <c r="O127" s="5" t="s">
        <v>88</v>
      </c>
    </row>
    <row r="128" spans="1:15">
      <c r="A128" s="6">
        <f>IF(ISBLANK(data),"",1+IF(ISNUMBER(A127),A127,0))</f>
        <v>127</v>
      </c>
      <c r="B128" s="4">
        <v>40185</v>
      </c>
      <c r="C128" s="50">
        <f>IF(ISBLANK(data),"",VALUE(DAY(data)))</f>
        <v>7</v>
      </c>
      <c r="D128" s="50">
        <f>IF(ISBLANK(data),"",VALUE(MONTH(data)))</f>
        <v>1</v>
      </c>
      <c r="E128" s="50">
        <f>IF(ISBLANK(data),"",VALUE(YEAR(data)))</f>
        <v>2010</v>
      </c>
      <c r="F128" s="7">
        <v>7.2</v>
      </c>
      <c r="G128" s="6" t="str">
        <f>IF(OR(ISBLANK(data),ISBLANK(categoria)),"",INDEX(nm_categoria,categoria))</f>
        <v>Ônibus coletivo</v>
      </c>
      <c r="H128" s="51">
        <v>11</v>
      </c>
      <c r="I128" s="6" t="str">
        <f>IF(OR(ISBLANK(data),ISBLANK(forma_pagamento)),"",INDEX(nm_forma_pagamento,forma_pagamento))</f>
        <v>Dinheiro</v>
      </c>
      <c r="J128" s="5">
        <v>1</v>
      </c>
      <c r="K128" s="6" t="str">
        <f>IF(OR(ISBLANK(data),ISBLANK(conta)),"",INDEX(nm_conta,conta))</f>
        <v>Bradesco</v>
      </c>
      <c r="L128" s="5">
        <v>1</v>
      </c>
      <c r="M128" s="6" t="str">
        <f>IF(OR(ISBLANK(data),ISBLANK(id_cc)),"",INDEX(nm_cartao,id_cc))</f>
        <v/>
      </c>
      <c r="O128" s="5" t="s">
        <v>88</v>
      </c>
    </row>
    <row r="129" spans="1:15">
      <c r="A129" s="6">
        <f>IF(ISBLANK(data),"",1+IF(ISNUMBER(A128),A128,0))</f>
        <v>128</v>
      </c>
      <c r="B129" s="4">
        <v>40192</v>
      </c>
      <c r="C129" s="50">
        <f>IF(ISBLANK(data),"",VALUE(DAY(data)))</f>
        <v>14</v>
      </c>
      <c r="D129" s="50">
        <f>IF(ISBLANK(data),"",VALUE(MONTH(data)))</f>
        <v>1</v>
      </c>
      <c r="E129" s="50">
        <f>IF(ISBLANK(data),"",VALUE(YEAR(data)))</f>
        <v>2010</v>
      </c>
      <c r="F129" s="7">
        <v>7.2</v>
      </c>
      <c r="G129" s="6" t="str">
        <f>IF(OR(ISBLANK(data),ISBLANK(categoria)),"",INDEX(nm_categoria,categoria))</f>
        <v>Ônibus coletivo</v>
      </c>
      <c r="H129" s="51">
        <v>11</v>
      </c>
      <c r="I129" s="6" t="str">
        <f>IF(OR(ISBLANK(data),ISBLANK(forma_pagamento)),"",INDEX(nm_forma_pagamento,forma_pagamento))</f>
        <v>Dinheiro</v>
      </c>
      <c r="J129" s="5">
        <v>1</v>
      </c>
      <c r="K129" s="6" t="str">
        <f>IF(OR(ISBLANK(data),ISBLANK(conta)),"",INDEX(nm_conta,conta))</f>
        <v>Bradesco</v>
      </c>
      <c r="L129" s="5">
        <v>1</v>
      </c>
      <c r="M129" s="6" t="str">
        <f>IF(OR(ISBLANK(data),ISBLANK(id_cc)),"",INDEX(nm_cartao,id_cc))</f>
        <v/>
      </c>
      <c r="O129" s="5" t="s">
        <v>110</v>
      </c>
    </row>
    <row r="130" spans="1:15">
      <c r="A130" s="6">
        <f>IF(ISBLANK(data),"",1+IF(ISNUMBER(A129),A129,0))</f>
        <v>129</v>
      </c>
      <c r="B130" s="4">
        <v>40194</v>
      </c>
      <c r="C130" s="50">
        <f>IF(ISBLANK(data),"",VALUE(DAY(data)))</f>
        <v>16</v>
      </c>
      <c r="D130" s="50">
        <f>IF(ISBLANK(data),"",VALUE(MONTH(data)))</f>
        <v>1</v>
      </c>
      <c r="E130" s="50">
        <f>IF(ISBLANK(data),"",VALUE(YEAR(data)))</f>
        <v>2010</v>
      </c>
      <c r="F130" s="7">
        <v>2.4</v>
      </c>
      <c r="G130" s="6" t="str">
        <f>IF(OR(ISBLANK(data),ISBLANK(categoria)),"",INDEX(nm_categoria,categoria))</f>
        <v>Ônibus coletivo</v>
      </c>
      <c r="H130" s="51">
        <v>11</v>
      </c>
      <c r="I130" s="6" t="str">
        <f>IF(OR(ISBLANK(data),ISBLANK(forma_pagamento)),"",INDEX(nm_forma_pagamento,forma_pagamento))</f>
        <v>Dinheiro</v>
      </c>
      <c r="J130" s="5">
        <v>1</v>
      </c>
      <c r="K130" s="6" t="str">
        <f>IF(OR(ISBLANK(data),ISBLANK(conta)),"",INDEX(nm_conta,conta))</f>
        <v>Bradesco</v>
      </c>
      <c r="L130" s="5">
        <v>1</v>
      </c>
      <c r="M130" s="6" t="str">
        <f>IF(OR(ISBLANK(data),ISBLANK(id_cc)),"",INDEX(nm_cartao,id_cc))</f>
        <v/>
      </c>
      <c r="O130" s="5" t="s">
        <v>112</v>
      </c>
    </row>
    <row r="131" spans="1:15">
      <c r="A131" s="6">
        <f>IF(ISBLANK(data),"",1+IF(ISNUMBER(A130),A130,0))</f>
        <v>130</v>
      </c>
      <c r="B131" s="4">
        <v>40194</v>
      </c>
      <c r="C131" s="50">
        <f>IF(ISBLANK(data),"",VALUE(DAY(data)))</f>
        <v>16</v>
      </c>
      <c r="D131" s="50">
        <f>IF(ISBLANK(data),"",VALUE(MONTH(data)))</f>
        <v>1</v>
      </c>
      <c r="E131" s="50">
        <f>IF(ISBLANK(data),"",VALUE(YEAR(data)))</f>
        <v>2010</v>
      </c>
      <c r="F131" s="7">
        <v>5.6</v>
      </c>
      <c r="G131" s="6" t="str">
        <f>IF(OR(ISBLANK(data),ISBLANK(categoria)),"",INDEX(nm_categoria,categoria))</f>
        <v>Ônibus coletivo</v>
      </c>
      <c r="H131" s="51">
        <v>11</v>
      </c>
      <c r="I131" s="6" t="str">
        <f>IF(OR(ISBLANK(data),ISBLANK(forma_pagamento)),"",INDEX(nm_forma_pagamento,forma_pagamento))</f>
        <v>Dinheiro</v>
      </c>
      <c r="J131" s="5">
        <v>1</v>
      </c>
      <c r="K131" s="6" t="str">
        <f>IF(OR(ISBLANK(data),ISBLANK(conta)),"",INDEX(nm_conta,conta))</f>
        <v>Bradesco</v>
      </c>
      <c r="L131" s="5">
        <v>1</v>
      </c>
      <c r="M131" s="6" t="str">
        <f>IF(OR(ISBLANK(data),ISBLANK(id_cc)),"",INDEX(nm_cartao,id_cc))</f>
        <v/>
      </c>
      <c r="O131" s="5" t="s">
        <v>113</v>
      </c>
    </row>
    <row r="132" spans="1:15">
      <c r="A132" s="6">
        <f>IF(ISBLANK(data),"",1+IF(ISNUMBER(A131),A131,0))</f>
        <v>131</v>
      </c>
      <c r="B132" s="4">
        <v>40196</v>
      </c>
      <c r="C132" s="50">
        <f>IF(ISBLANK(data),"",VALUE(DAY(data)))</f>
        <v>18</v>
      </c>
      <c r="D132" s="50">
        <f>IF(ISBLANK(data),"",VALUE(MONTH(data)))</f>
        <v>1</v>
      </c>
      <c r="E132" s="50">
        <f>IF(ISBLANK(data),"",VALUE(YEAR(data)))</f>
        <v>2010</v>
      </c>
      <c r="F132" s="7">
        <v>5</v>
      </c>
      <c r="G132" s="6" t="str">
        <f>IF(OR(ISBLANK(data),ISBLANK(categoria)),"",INDEX(nm_categoria,categoria))</f>
        <v>Ônibus coletivo</v>
      </c>
      <c r="H132" s="51">
        <v>11</v>
      </c>
      <c r="I132" s="6" t="str">
        <f>IF(OR(ISBLANK(data),ISBLANK(forma_pagamento)),"",INDEX(nm_forma_pagamento,forma_pagamento))</f>
        <v>Dinheiro</v>
      </c>
      <c r="J132" s="5">
        <v>1</v>
      </c>
      <c r="K132" s="6" t="str">
        <f>IF(OR(ISBLANK(data),ISBLANK(conta)),"",INDEX(nm_conta,conta))</f>
        <v>Bradesco</v>
      </c>
      <c r="L132" s="5">
        <v>1</v>
      </c>
      <c r="M132" s="6" t="str">
        <f>IF(OR(ISBLANK(data),ISBLANK(id_cc)),"",INDEX(nm_cartao,id_cc))</f>
        <v/>
      </c>
      <c r="O132" s="5" t="s">
        <v>115</v>
      </c>
    </row>
    <row r="133" spans="1:15">
      <c r="A133" s="6">
        <f>IF(ISBLANK(data),"",1+IF(ISNUMBER(A132),A132,0))</f>
        <v>132</v>
      </c>
      <c r="B133" s="4">
        <v>40198</v>
      </c>
      <c r="C133" s="50">
        <f>IF(ISBLANK(data),"",VALUE(DAY(data)))</f>
        <v>20</v>
      </c>
      <c r="D133" s="50">
        <f>IF(ISBLANK(data),"",VALUE(MONTH(data)))</f>
        <v>1</v>
      </c>
      <c r="E133" s="50">
        <f>IF(ISBLANK(data),"",VALUE(YEAR(data)))</f>
        <v>2010</v>
      </c>
      <c r="F133" s="7">
        <v>7</v>
      </c>
      <c r="G133" s="6" t="str">
        <f>IF(OR(ISBLANK(data),ISBLANK(categoria)),"",INDEX(nm_categoria,categoria))</f>
        <v>Ônibus coletivo</v>
      </c>
      <c r="H133" s="51">
        <v>11</v>
      </c>
      <c r="I133" s="6" t="str">
        <f>IF(OR(ISBLANK(data),ISBLANK(forma_pagamento)),"",INDEX(nm_forma_pagamento,forma_pagamento))</f>
        <v>Dinheiro</v>
      </c>
      <c r="J133" s="5">
        <v>1</v>
      </c>
      <c r="K133" s="6" t="str">
        <f>IF(OR(ISBLANK(data),ISBLANK(conta)),"",INDEX(nm_conta,conta))</f>
        <v>Bradesco</v>
      </c>
      <c r="L133" s="5">
        <v>1</v>
      </c>
      <c r="M133" s="6" t="str">
        <f>IF(OR(ISBLANK(data),ISBLANK(id_cc)),"",INDEX(nm_cartao,id_cc))</f>
        <v/>
      </c>
      <c r="O133" s="5" t="s">
        <v>200</v>
      </c>
    </row>
    <row r="134" spans="1:15">
      <c r="A134" s="6">
        <f>IF(ISBLANK(data),"",1+IF(ISNUMBER(A133),A133,0))</f>
        <v>133</v>
      </c>
      <c r="B134" s="4">
        <v>40200</v>
      </c>
      <c r="C134" s="50">
        <f>IF(ISBLANK(data),"",VALUE(DAY(data)))</f>
        <v>22</v>
      </c>
      <c r="D134" s="50">
        <f>IF(ISBLANK(data),"",VALUE(MONTH(data)))</f>
        <v>1</v>
      </c>
      <c r="E134" s="50">
        <f>IF(ISBLANK(data),"",VALUE(YEAR(data)))</f>
        <v>2010</v>
      </c>
      <c r="F134" s="7">
        <v>3</v>
      </c>
      <c r="G134" s="6" t="str">
        <f>IF(OR(ISBLANK(data),ISBLANK(categoria)),"",INDEX(nm_categoria,categoria))</f>
        <v>Ônibus coletivo</v>
      </c>
      <c r="H134" s="51">
        <v>11</v>
      </c>
      <c r="I134" s="6" t="str">
        <f>IF(OR(ISBLANK(data),ISBLANK(forma_pagamento)),"",INDEX(nm_forma_pagamento,forma_pagamento))</f>
        <v>Dinheiro</v>
      </c>
      <c r="J134" s="5">
        <v>1</v>
      </c>
      <c r="K134" s="6" t="str">
        <f>IF(OR(ISBLANK(data),ISBLANK(conta)),"",INDEX(nm_conta,conta))</f>
        <v>Bradesco</v>
      </c>
      <c r="L134" s="5">
        <v>1</v>
      </c>
      <c r="M134" s="6" t="str">
        <f>IF(OR(ISBLANK(data),ISBLANK(id_cc)),"",INDEX(nm_cartao,id_cc))</f>
        <v/>
      </c>
      <c r="O134" s="5" t="s">
        <v>200</v>
      </c>
    </row>
    <row r="135" spans="1:15">
      <c r="A135" s="6">
        <f>IF(ISBLANK(data),"",1+IF(ISNUMBER(A134),A134,0))</f>
        <v>134</v>
      </c>
      <c r="B135" s="4">
        <v>40205</v>
      </c>
      <c r="C135" s="50">
        <f>IF(ISBLANK(data),"",VALUE(DAY(data)))</f>
        <v>27</v>
      </c>
      <c r="D135" s="50">
        <f>IF(ISBLANK(data),"",VALUE(MONTH(data)))</f>
        <v>1</v>
      </c>
      <c r="E135" s="50">
        <f>IF(ISBLANK(data),"",VALUE(YEAR(data)))</f>
        <v>2010</v>
      </c>
      <c r="F135" s="7">
        <v>7</v>
      </c>
      <c r="G135" s="6" t="str">
        <f>IF(OR(ISBLANK(data),ISBLANK(categoria)),"",INDEX(nm_categoria,categoria))</f>
        <v>Ônibus coletivo</v>
      </c>
      <c r="H135" s="51">
        <v>11</v>
      </c>
      <c r="I135" s="6" t="str">
        <f>IF(OR(ISBLANK(data),ISBLANK(forma_pagamento)),"",INDEX(nm_forma_pagamento,forma_pagamento))</f>
        <v>Dinheiro</v>
      </c>
      <c r="J135" s="5">
        <v>1</v>
      </c>
      <c r="K135" s="6" t="str">
        <f>IF(OR(ISBLANK(data),ISBLANK(conta)),"",INDEX(nm_conta,conta))</f>
        <v>Bradesco</v>
      </c>
      <c r="L135" s="5">
        <v>1</v>
      </c>
      <c r="M135" s="6" t="str">
        <f>IF(OR(ISBLANK(data),ISBLANK(id_cc)),"",INDEX(nm_cartao,id_cc))</f>
        <v/>
      </c>
      <c r="O135" s="5" t="s">
        <v>200</v>
      </c>
    </row>
    <row r="136" spans="1:15">
      <c r="A136" s="6">
        <f>IF(ISBLANK(data),"",1+IF(ISNUMBER(A135),A135,0))</f>
        <v>135</v>
      </c>
      <c r="B136" s="4">
        <v>40206</v>
      </c>
      <c r="C136" s="50">
        <f>IF(ISBLANK(data),"",VALUE(DAY(data)))</f>
        <v>28</v>
      </c>
      <c r="D136" s="50">
        <f>IF(ISBLANK(data),"",VALUE(MONTH(data)))</f>
        <v>1</v>
      </c>
      <c r="E136" s="50">
        <f>IF(ISBLANK(data),"",VALUE(YEAR(data)))</f>
        <v>2010</v>
      </c>
      <c r="F136" s="7">
        <v>4.8</v>
      </c>
      <c r="G136" s="6" t="str">
        <f>IF(OR(ISBLANK(data),ISBLANK(categoria)),"",INDEX(nm_categoria,categoria))</f>
        <v>Ônibus coletivo</v>
      </c>
      <c r="H136" s="51">
        <v>11</v>
      </c>
      <c r="I136" s="6" t="str">
        <f>IF(OR(ISBLANK(data),ISBLANK(forma_pagamento)),"",INDEX(nm_forma_pagamento,forma_pagamento))</f>
        <v>Dinheiro</v>
      </c>
      <c r="J136" s="5">
        <v>1</v>
      </c>
      <c r="K136" s="6" t="str">
        <f>IF(OR(ISBLANK(data),ISBLANK(conta)),"",INDEX(nm_conta,conta))</f>
        <v>Bradesco</v>
      </c>
      <c r="L136" s="5">
        <v>1</v>
      </c>
      <c r="M136" s="6" t="str">
        <f>IF(OR(ISBLANK(data),ISBLANK(id_cc)),"",INDEX(nm_cartao,id_cc))</f>
        <v/>
      </c>
      <c r="O136" s="5" t="s">
        <v>200</v>
      </c>
    </row>
    <row r="137" spans="1:15">
      <c r="A137" s="6">
        <f>IF(ISBLANK(data),"",1+IF(ISNUMBER(A136),A136,0))</f>
        <v>136</v>
      </c>
      <c r="B137" s="4">
        <v>40207</v>
      </c>
      <c r="C137" s="50">
        <f>IF(ISBLANK(data),"",VALUE(DAY(data)))</f>
        <v>29</v>
      </c>
      <c r="D137" s="50">
        <f>IF(ISBLANK(data),"",VALUE(MONTH(data)))</f>
        <v>1</v>
      </c>
      <c r="E137" s="50">
        <f>IF(ISBLANK(data),"",VALUE(YEAR(data)))</f>
        <v>2010</v>
      </c>
      <c r="F137" s="7">
        <v>7</v>
      </c>
      <c r="G137" s="6" t="str">
        <f>IF(OR(ISBLANK(data),ISBLANK(categoria)),"",INDEX(nm_categoria,categoria))</f>
        <v>Ônibus coletivo</v>
      </c>
      <c r="H137" s="51">
        <v>11</v>
      </c>
      <c r="I137" s="6" t="str">
        <f>IF(OR(ISBLANK(data),ISBLANK(forma_pagamento)),"",INDEX(nm_forma_pagamento,forma_pagamento))</f>
        <v>Dinheiro</v>
      </c>
      <c r="J137" s="5">
        <v>1</v>
      </c>
      <c r="K137" s="6" t="str">
        <f>IF(OR(ISBLANK(data),ISBLANK(conta)),"",INDEX(nm_conta,conta))</f>
        <v>Bradesco</v>
      </c>
      <c r="L137" s="5">
        <v>1</v>
      </c>
      <c r="M137" s="6" t="str">
        <f>IF(OR(ISBLANK(data),ISBLANK(id_cc)),"",INDEX(nm_cartao,id_cc))</f>
        <v/>
      </c>
      <c r="O137" s="5" t="s">
        <v>200</v>
      </c>
    </row>
    <row r="138" spans="1:15">
      <c r="A138" s="6">
        <f>IF(ISBLANK(data),"",1+IF(ISNUMBER(A137),A137,0))</f>
        <v>137</v>
      </c>
      <c r="B138" s="4">
        <v>40207</v>
      </c>
      <c r="C138" s="50">
        <f>IF(ISBLANK(data),"",VALUE(DAY(data)))</f>
        <v>29</v>
      </c>
      <c r="D138" s="50">
        <f>IF(ISBLANK(data),"",VALUE(MONTH(data)))</f>
        <v>1</v>
      </c>
      <c r="E138" s="50">
        <f>IF(ISBLANK(data),"",VALUE(YEAR(data)))</f>
        <v>2010</v>
      </c>
      <c r="F138" s="7">
        <v>2.4</v>
      </c>
      <c r="G138" s="6" t="str">
        <f>IF(OR(ISBLANK(data),ISBLANK(categoria)),"",INDEX(nm_categoria,categoria))</f>
        <v>Ônibus coletivo</v>
      </c>
      <c r="H138" s="51">
        <v>11</v>
      </c>
      <c r="I138" s="6" t="str">
        <f>IF(OR(ISBLANK(data),ISBLANK(forma_pagamento)),"",INDEX(nm_forma_pagamento,forma_pagamento))</f>
        <v>Dinheiro</v>
      </c>
      <c r="J138" s="5">
        <v>1</v>
      </c>
      <c r="K138" s="6" t="str">
        <f>IF(OR(ISBLANK(data),ISBLANK(conta)),"",INDEX(nm_conta,conta))</f>
        <v>Bradesco</v>
      </c>
      <c r="L138" s="5">
        <v>1</v>
      </c>
      <c r="M138" s="6" t="str">
        <f>IF(OR(ISBLANK(data),ISBLANK(id_cc)),"",INDEX(nm_cartao,id_cc))</f>
        <v/>
      </c>
      <c r="O138" s="5" t="s">
        <v>260</v>
      </c>
    </row>
    <row r="139" spans="1:15">
      <c r="A139" s="6">
        <f>IF(ISBLANK(data),"",1+IF(ISNUMBER(A138),A138,0))</f>
        <v>138</v>
      </c>
      <c r="B139" s="4">
        <v>40189</v>
      </c>
      <c r="C139" s="50">
        <f>IF(ISBLANK(data),"",VALUE(DAY(data)))</f>
        <v>11</v>
      </c>
      <c r="D139" s="50">
        <f>IF(ISBLANK(data),"",VALUE(MONTH(data)))</f>
        <v>1</v>
      </c>
      <c r="E139" s="50">
        <f>IF(ISBLANK(data),"",VALUE(YEAR(data)))</f>
        <v>2010</v>
      </c>
      <c r="F139" s="7">
        <v>140</v>
      </c>
      <c r="G139" s="6" t="str">
        <f>IF(OR(ISBLANK(data),ISBLANK(categoria)),"",INDEX(nm_categoria,categoria))</f>
        <v>Ônibus interestadual</v>
      </c>
      <c r="H139" s="51">
        <v>12</v>
      </c>
      <c r="I139" s="6" t="str">
        <f>IF(OR(ISBLANK(data),ISBLANK(forma_pagamento)),"",INDEX(nm_forma_pagamento,forma_pagamento))</f>
        <v>Dinheiro</v>
      </c>
      <c r="J139" s="5">
        <v>1</v>
      </c>
      <c r="K139" s="6" t="str">
        <f>IF(OR(ISBLANK(data),ISBLANK(conta)),"",INDEX(nm_conta,conta))</f>
        <v>Bradesco</v>
      </c>
      <c r="L139" s="5">
        <v>1</v>
      </c>
      <c r="M139" s="6" t="str">
        <f>IF(OR(ISBLANK(data),ISBLANK(id_cc)),"",INDEX(nm_cartao,id_cc))</f>
        <v/>
      </c>
      <c r="O139" s="5" t="s">
        <v>108</v>
      </c>
    </row>
    <row r="140" spans="1:15">
      <c r="A140" s="6">
        <f>IF(ISBLANK(data),"",1+IF(ISNUMBER(A139),A139,0))</f>
        <v>139</v>
      </c>
      <c r="B140" s="4">
        <v>40209</v>
      </c>
      <c r="C140" s="50">
        <f>IF(ISBLANK(data),"",VALUE(DAY(data)))</f>
        <v>31</v>
      </c>
      <c r="D140" s="50">
        <f>IF(ISBLANK(data),"",VALUE(MONTH(data)))</f>
        <v>1</v>
      </c>
      <c r="E140" s="50">
        <f>IF(ISBLANK(data),"",VALUE(YEAR(data)))</f>
        <v>2010</v>
      </c>
      <c r="F140" s="7">
        <v>16.5</v>
      </c>
      <c r="G140" s="6" t="str">
        <f>IF(OR(ISBLANK(data),ISBLANK(categoria)),"",INDEX(nm_categoria,categoria))</f>
        <v>Ônibus interestadual</v>
      </c>
      <c r="H140" s="51">
        <v>12</v>
      </c>
      <c r="I140" s="6" t="str">
        <f>IF(OR(ISBLANK(data),ISBLANK(forma_pagamento)),"",INDEX(nm_forma_pagamento,forma_pagamento))</f>
        <v>Dinheiro</v>
      </c>
      <c r="J140" s="5">
        <v>1</v>
      </c>
      <c r="K140" s="6" t="str">
        <f>IF(OR(ISBLANK(data),ISBLANK(conta)),"",INDEX(nm_conta,conta))</f>
        <v>Bradesco</v>
      </c>
      <c r="L140" s="5">
        <v>1</v>
      </c>
      <c r="M140" s="6" t="str">
        <f>IF(OR(ISBLANK(data),ISBLANK(id_cc)),"",INDEX(nm_cartao,id_cc))</f>
        <v/>
      </c>
      <c r="O140" s="5" t="s">
        <v>267</v>
      </c>
    </row>
    <row r="141" spans="1:15">
      <c r="A141" s="6">
        <f>IF(ISBLANK(data),"",1+IF(ISNUMBER(A140),A140,0))</f>
        <v>140</v>
      </c>
      <c r="B141" s="4">
        <v>40186</v>
      </c>
      <c r="C141" s="50">
        <f>IF(ISBLANK(data),"",VALUE(DAY(data)))</f>
        <v>8</v>
      </c>
      <c r="D141" s="50">
        <f>IF(ISBLANK(data),"",VALUE(MONTH(data)))</f>
        <v>1</v>
      </c>
      <c r="E141" s="50">
        <f>IF(ISBLANK(data),"",VALUE(YEAR(data)))</f>
        <v>2010</v>
      </c>
      <c r="F141" s="7">
        <v>12.8</v>
      </c>
      <c r="G141" s="6" t="str">
        <f>IF(OR(ISBLANK(data),ISBLANK(categoria)),"",INDEX(nm_categoria,categoria))</f>
        <v>Táxi</v>
      </c>
      <c r="H141" s="51">
        <v>13</v>
      </c>
      <c r="I141" s="6" t="str">
        <f>IF(OR(ISBLANK(data),ISBLANK(forma_pagamento)),"",INDEX(nm_forma_pagamento,forma_pagamento))</f>
        <v>Dinheiro</v>
      </c>
      <c r="J141" s="5">
        <v>1</v>
      </c>
      <c r="K141" s="6" t="str">
        <f>IF(OR(ISBLANK(data),ISBLANK(conta)),"",INDEX(nm_conta,conta))</f>
        <v>Bradesco</v>
      </c>
      <c r="L141" s="5">
        <v>1</v>
      </c>
      <c r="M141" s="6" t="str">
        <f>IF(OR(ISBLANK(data),ISBLANK(id_cc)),"",INDEX(nm_cartao,id_cc))</f>
        <v/>
      </c>
      <c r="O141" s="5" t="s">
        <v>106</v>
      </c>
    </row>
    <row r="142" spans="1:15">
      <c r="A142" s="6">
        <f>IF(ISBLANK(data),"",1+IF(ISNUMBER(A141),A141,0))</f>
        <v>141</v>
      </c>
      <c r="B142" s="4">
        <v>40194</v>
      </c>
      <c r="C142" s="50">
        <f>IF(ISBLANK(data),"",VALUE(DAY(data)))</f>
        <v>16</v>
      </c>
      <c r="D142" s="50">
        <f>IF(ISBLANK(data),"",VALUE(MONTH(data)))</f>
        <v>1</v>
      </c>
      <c r="E142" s="50">
        <f>IF(ISBLANK(data),"",VALUE(YEAR(data)))</f>
        <v>2010</v>
      </c>
      <c r="F142" s="7">
        <v>12.5</v>
      </c>
      <c r="G142" s="6" t="str">
        <f>IF(OR(ISBLANK(data),ISBLANK(categoria)),"",INDEX(nm_categoria,categoria))</f>
        <v>Táxi</v>
      </c>
      <c r="H142" s="51">
        <v>13</v>
      </c>
      <c r="I142" s="6" t="str">
        <f>IF(OR(ISBLANK(data),ISBLANK(forma_pagamento)),"",INDEX(nm_forma_pagamento,forma_pagamento))</f>
        <v>Dinheiro</v>
      </c>
      <c r="J142" s="5">
        <v>1</v>
      </c>
      <c r="K142" s="6" t="str">
        <f>IF(OR(ISBLANK(data),ISBLANK(conta)),"",INDEX(nm_conta,conta))</f>
        <v>Bradesco</v>
      </c>
      <c r="L142" s="5">
        <v>1</v>
      </c>
      <c r="M142" s="6" t="str">
        <f>IF(OR(ISBLANK(data),ISBLANK(id_cc)),"",INDEX(nm_cartao,id_cc))</f>
        <v/>
      </c>
      <c r="O142" s="5" t="s">
        <v>111</v>
      </c>
    </row>
    <row r="143" spans="1:15">
      <c r="A143" s="6">
        <f>IF(ISBLANK(data),"",1+IF(ISNUMBER(A142),A142,0))</f>
        <v>142</v>
      </c>
      <c r="B143" s="4">
        <v>40197</v>
      </c>
      <c r="C143" s="50">
        <f>IF(ISBLANK(data),"",VALUE(DAY(data)))</f>
        <v>19</v>
      </c>
      <c r="D143" s="50">
        <f>IF(ISBLANK(data),"",VALUE(MONTH(data)))</f>
        <v>1</v>
      </c>
      <c r="E143" s="50">
        <f>IF(ISBLANK(data),"",VALUE(YEAR(data)))</f>
        <v>2010</v>
      </c>
      <c r="F143" s="7">
        <v>9</v>
      </c>
      <c r="G143" s="6" t="str">
        <f>IF(OR(ISBLANK(data),ISBLANK(categoria)),"",INDEX(nm_categoria,categoria))</f>
        <v>Táxi</v>
      </c>
      <c r="H143" s="51">
        <v>13</v>
      </c>
      <c r="I143" s="6" t="str">
        <f>IF(OR(ISBLANK(data),ISBLANK(forma_pagamento)),"",INDEX(nm_forma_pagamento,forma_pagamento))</f>
        <v>Dinheiro</v>
      </c>
      <c r="J143" s="5">
        <v>1</v>
      </c>
      <c r="K143" s="6" t="str">
        <f>IF(OR(ISBLANK(data),ISBLANK(conta)),"",INDEX(nm_conta,conta))</f>
        <v>Bradesco</v>
      </c>
      <c r="L143" s="5">
        <v>1</v>
      </c>
      <c r="M143" s="6" t="str">
        <f>IF(OR(ISBLANK(data),ISBLANK(id_cc)),"",INDEX(nm_cartao,id_cc))</f>
        <v/>
      </c>
      <c r="O143" s="5" t="s">
        <v>117</v>
      </c>
    </row>
    <row r="144" spans="1:15">
      <c r="A144" s="6">
        <f>IF(ISBLANK(data),"",1+IF(ISNUMBER(A143),A143,0))</f>
        <v>143</v>
      </c>
      <c r="B144" s="4">
        <v>40200</v>
      </c>
      <c r="C144" s="50">
        <f>IF(ISBLANK(data),"",VALUE(DAY(data)))</f>
        <v>22</v>
      </c>
      <c r="D144" s="50">
        <f>IF(ISBLANK(data),"",VALUE(MONTH(data)))</f>
        <v>1</v>
      </c>
      <c r="E144" s="50">
        <f>IF(ISBLANK(data),"",VALUE(YEAR(data)))</f>
        <v>2010</v>
      </c>
      <c r="F144" s="7">
        <v>13</v>
      </c>
      <c r="G144" s="6" t="str">
        <f>IF(OR(ISBLANK(data),ISBLANK(categoria)),"",INDEX(nm_categoria,categoria))</f>
        <v>Táxi</v>
      </c>
      <c r="H144" s="51">
        <v>13</v>
      </c>
      <c r="I144" s="6" t="str">
        <f>IF(OR(ISBLANK(data),ISBLANK(forma_pagamento)),"",INDEX(nm_forma_pagamento,forma_pagamento))</f>
        <v>Dinheiro</v>
      </c>
      <c r="J144" s="5">
        <v>1</v>
      </c>
      <c r="K144" s="6" t="str">
        <f>IF(OR(ISBLANK(data),ISBLANK(conta)),"",INDEX(nm_conta,conta))</f>
        <v>Bradesco</v>
      </c>
      <c r="L144" s="5">
        <v>1</v>
      </c>
      <c r="M144" s="6" t="str">
        <f>IF(OR(ISBLANK(data),ISBLANK(id_cc)),"",INDEX(nm_cartao,id_cc))</f>
        <v/>
      </c>
      <c r="O144" s="5" t="s">
        <v>231</v>
      </c>
    </row>
    <row r="145" spans="1:15">
      <c r="A145" s="6">
        <f>IF(ISBLANK(data),"",1+IF(ISNUMBER(A144),A144,0))</f>
        <v>144</v>
      </c>
      <c r="B145" s="4">
        <v>40181</v>
      </c>
      <c r="C145" s="50">
        <f>IF(ISBLANK(data),"",VALUE(DAY(data)))</f>
        <v>3</v>
      </c>
      <c r="D145" s="50">
        <f>IF(ISBLANK(data),"",VALUE(MONTH(data)))</f>
        <v>1</v>
      </c>
      <c r="E145" s="50">
        <f>IF(ISBLANK(data),"",VALUE(YEAR(data)))</f>
        <v>2010</v>
      </c>
      <c r="F145" s="7">
        <v>30</v>
      </c>
      <c r="G145" s="6" t="str">
        <f>IF(OR(ISBLANK(data),ISBLANK(categoria)),"",INDEX(nm_categoria,categoria))</f>
        <v>Outras transporte</v>
      </c>
      <c r="H145" s="51">
        <v>15</v>
      </c>
      <c r="I145" s="6" t="str">
        <f>IF(OR(ISBLANK(data),ISBLANK(forma_pagamento)),"",INDEX(nm_forma_pagamento,forma_pagamento))</f>
        <v>Dinheiro</v>
      </c>
      <c r="J145" s="5">
        <v>1</v>
      </c>
      <c r="K145" s="6" t="str">
        <f>IF(OR(ISBLANK(data),ISBLANK(conta)),"",INDEX(nm_conta,conta))</f>
        <v>Bradesco</v>
      </c>
      <c r="L145" s="5">
        <v>1</v>
      </c>
      <c r="M145" s="6" t="str">
        <f>IF(OR(ISBLANK(data),ISBLANK(id_cc)),"",INDEX(nm_cartao,id_cc))</f>
        <v/>
      </c>
      <c r="O145" s="5" t="s">
        <v>102</v>
      </c>
    </row>
    <row r="146" spans="1:15">
      <c r="A146" s="6">
        <f>IF(ISBLANK(data),"",1+IF(ISNUMBER(A145),A145,0))</f>
        <v>145</v>
      </c>
      <c r="B146" s="4">
        <v>40195</v>
      </c>
      <c r="C146" s="50">
        <f>IF(ISBLANK(data),"",VALUE(DAY(data)))</f>
        <v>17</v>
      </c>
      <c r="D146" s="50">
        <f>IF(ISBLANK(data),"",VALUE(MONTH(data)))</f>
        <v>1</v>
      </c>
      <c r="E146" s="50">
        <f>IF(ISBLANK(data),"",VALUE(YEAR(data)))</f>
        <v>2010</v>
      </c>
      <c r="F146" s="7">
        <v>2.8</v>
      </c>
      <c r="G146" s="6" t="str">
        <f>IF(OR(ISBLANK(data),ISBLANK(categoria)),"",INDEX(nm_categoria,categoria))</f>
        <v>Farmácia</v>
      </c>
      <c r="H146" s="51">
        <v>16</v>
      </c>
      <c r="I146" s="6" t="str">
        <f>IF(OR(ISBLANK(data),ISBLANK(forma_pagamento)),"",INDEX(nm_forma_pagamento,forma_pagamento))</f>
        <v>Cartão débito</v>
      </c>
      <c r="J146" s="5">
        <v>2</v>
      </c>
      <c r="K146" s="6" t="str">
        <f>IF(OR(ISBLANK(data),ISBLANK(conta)),"",INDEX(nm_conta,conta))</f>
        <v>Bradesco</v>
      </c>
      <c r="L146" s="5">
        <v>1</v>
      </c>
      <c r="M146" s="6" t="str">
        <f>IF(OR(ISBLANK(data),ISBLANK(id_cc)),"",INDEX(nm_cartao,id_cc))</f>
        <v/>
      </c>
      <c r="O146" s="5" t="s">
        <v>114</v>
      </c>
    </row>
    <row r="147" spans="1:15">
      <c r="A147" s="6">
        <f>IF(ISBLANK(data),"",1+IF(ISNUMBER(A146),A146,0))</f>
        <v>146</v>
      </c>
      <c r="B147" s="4">
        <v>40201</v>
      </c>
      <c r="C147" s="50">
        <f>IF(ISBLANK(data),"",VALUE(DAY(data)))</f>
        <v>23</v>
      </c>
      <c r="D147" s="50">
        <f>IF(ISBLANK(data),"",VALUE(MONTH(data)))</f>
        <v>1</v>
      </c>
      <c r="E147" s="50">
        <f>IF(ISBLANK(data),"",VALUE(YEAR(data)))</f>
        <v>2010</v>
      </c>
      <c r="F147" s="7">
        <v>18.649999999999999</v>
      </c>
      <c r="G147" s="6" t="str">
        <f>IF(OR(ISBLANK(data),ISBLANK(categoria)),"",INDEX(nm_categoria,categoria))</f>
        <v>Farmácia</v>
      </c>
      <c r="H147" s="51">
        <v>16</v>
      </c>
      <c r="I147" s="6" t="str">
        <f>IF(OR(ISBLANK(data),ISBLANK(forma_pagamento)),"",INDEX(nm_forma_pagamento,forma_pagamento))</f>
        <v>Cartão débito</v>
      </c>
      <c r="J147" s="5">
        <v>2</v>
      </c>
      <c r="K147" s="6" t="str">
        <f>IF(OR(ISBLANK(data),ISBLANK(conta)),"",INDEX(nm_conta,conta))</f>
        <v>Bradesco</v>
      </c>
      <c r="L147" s="5">
        <v>1</v>
      </c>
      <c r="M147" s="6" t="str">
        <f>IF(OR(ISBLANK(data),ISBLANK(id_cc)),"",INDEX(nm_cartao,id_cc))</f>
        <v/>
      </c>
      <c r="O147" s="5" t="s">
        <v>238</v>
      </c>
    </row>
    <row r="148" spans="1:15">
      <c r="A148" s="6">
        <f>IF(ISBLANK(data),"",1+IF(ISNUMBER(A147),A147,0))</f>
        <v>147</v>
      </c>
      <c r="B148" s="4">
        <v>40184</v>
      </c>
      <c r="C148" s="50">
        <f>IF(ISBLANK(data),"",VALUE(DAY(data)))</f>
        <v>6</v>
      </c>
      <c r="D148" s="50">
        <f>IF(ISBLANK(data),"",VALUE(MONTH(data)))</f>
        <v>1</v>
      </c>
      <c r="E148" s="50">
        <f>IF(ISBLANK(data),"",VALUE(YEAR(data)))</f>
        <v>2010</v>
      </c>
      <c r="F148" s="7">
        <v>10</v>
      </c>
      <c r="G148" s="6" t="str">
        <f>IF(OR(ISBLANK(data),ISBLANK(categoria)),"",INDEX(nm_categoria,categoria))</f>
        <v>Outras lazer</v>
      </c>
      <c r="H148" s="51">
        <v>24</v>
      </c>
      <c r="I148" s="6" t="str">
        <f>IF(OR(ISBLANK(data),ISBLANK(forma_pagamento)),"",INDEX(nm_forma_pagamento,forma_pagamento))</f>
        <v>Dinheiro</v>
      </c>
      <c r="J148" s="5">
        <v>1</v>
      </c>
      <c r="K148" s="6" t="str">
        <f>IF(OR(ISBLANK(data),ISBLANK(conta)),"",INDEX(nm_conta,conta))</f>
        <v>Bradesco</v>
      </c>
      <c r="L148" s="5">
        <v>1</v>
      </c>
      <c r="M148" s="6" t="str">
        <f>IF(OR(ISBLANK(data),ISBLANK(id_cc)),"",INDEX(nm_cartao,id_cc))</f>
        <v/>
      </c>
      <c r="O148" s="5" t="s">
        <v>105</v>
      </c>
    </row>
    <row r="149" spans="1:15">
      <c r="A149" s="6">
        <f>IF(ISBLANK(data),"",1+IF(ISNUMBER(A148),A148,0))</f>
        <v>148</v>
      </c>
      <c r="B149" s="4">
        <v>40186</v>
      </c>
      <c r="C149" s="50">
        <f>IF(ISBLANK(data),"",VALUE(DAY(data)))</f>
        <v>8</v>
      </c>
      <c r="D149" s="50">
        <f>IF(ISBLANK(data),"",VALUE(MONTH(data)))</f>
        <v>1</v>
      </c>
      <c r="E149" s="50">
        <f>IF(ISBLANK(data),"",VALUE(YEAR(data)))</f>
        <v>2010</v>
      </c>
      <c r="F149" s="7">
        <v>20</v>
      </c>
      <c r="G149" s="6" t="str">
        <f>IF(OR(ISBLANK(data),ISBLANK(categoria)),"",INDEX(nm_categoria,categoria))</f>
        <v>Outras lazer</v>
      </c>
      <c r="H149" s="51">
        <v>24</v>
      </c>
      <c r="I149" s="6" t="str">
        <f>IF(OR(ISBLANK(data),ISBLANK(forma_pagamento)),"",INDEX(nm_forma_pagamento,forma_pagamento))</f>
        <v>Dinheiro</v>
      </c>
      <c r="J149" s="5">
        <v>1</v>
      </c>
      <c r="K149" s="6" t="str">
        <f>IF(OR(ISBLANK(data),ISBLANK(conta)),"",INDEX(nm_conta,conta))</f>
        <v>Bradesco</v>
      </c>
      <c r="L149" s="5">
        <v>1</v>
      </c>
      <c r="M149" s="6" t="str">
        <f>IF(OR(ISBLANK(data),ISBLANK(id_cc)),"",INDEX(nm_cartao,id_cc))</f>
        <v/>
      </c>
      <c r="O149" s="5" t="s">
        <v>105</v>
      </c>
    </row>
    <row r="150" spans="1:15">
      <c r="A150" s="6">
        <f>IF(ISBLANK(data),"",1+IF(ISNUMBER(A149),A149,0))</f>
        <v>149</v>
      </c>
      <c r="B150" s="4">
        <v>40207</v>
      </c>
      <c r="C150" s="50">
        <f>IF(ISBLANK(data),"",VALUE(DAY(data)))</f>
        <v>29</v>
      </c>
      <c r="D150" s="50">
        <f>IF(ISBLANK(data),"",VALUE(MONTH(data)))</f>
        <v>1</v>
      </c>
      <c r="E150" s="50">
        <f>IF(ISBLANK(data),"",VALUE(YEAR(data)))</f>
        <v>2010</v>
      </c>
      <c r="F150" s="7">
        <v>20</v>
      </c>
      <c r="G150" s="6" t="str">
        <f>IF(OR(ISBLANK(data),ISBLANK(categoria)),"",INDEX(nm_categoria,categoria))</f>
        <v>Outras lazer</v>
      </c>
      <c r="H150" s="51">
        <v>24</v>
      </c>
      <c r="I150" s="6" t="str">
        <f>IF(OR(ISBLANK(data),ISBLANK(forma_pagamento)),"",INDEX(nm_forma_pagamento,forma_pagamento))</f>
        <v>Dinheiro</v>
      </c>
      <c r="J150" s="5">
        <v>1</v>
      </c>
      <c r="K150" s="6" t="str">
        <f>IF(OR(ISBLANK(data),ISBLANK(conta)),"",INDEX(nm_conta,conta))</f>
        <v>Bradesco</v>
      </c>
      <c r="L150" s="5">
        <v>1</v>
      </c>
      <c r="M150" s="6" t="str">
        <f>IF(OR(ISBLANK(data),ISBLANK(id_cc)),"",INDEX(nm_cartao,id_cc))</f>
        <v/>
      </c>
      <c r="O150" s="5" t="s">
        <v>262</v>
      </c>
    </row>
    <row r="151" spans="1:15">
      <c r="A151" s="6">
        <f>IF(ISBLANK(data),"",1+IF(ISNUMBER(A150),A150,0))</f>
        <v>150</v>
      </c>
      <c r="B151" s="4">
        <v>40200</v>
      </c>
      <c r="C151" s="50">
        <v>26</v>
      </c>
      <c r="D151" s="50">
        <f>IF(ISBLANK(data),"",VALUE(MONTH(data)))</f>
        <v>1</v>
      </c>
      <c r="E151" s="50">
        <f>IF(ISBLANK(data),"",VALUE(YEAR(data)))</f>
        <v>2010</v>
      </c>
      <c r="F151" s="7">
        <v>335.6</v>
      </c>
      <c r="G151" s="6" t="str">
        <f>IF(OR(ISBLANK(data),ISBLANK(categoria)),"",INDEX(nm_categoria,categoria))</f>
        <v>Faculdade</v>
      </c>
      <c r="H151" s="51">
        <v>26</v>
      </c>
      <c r="I151" s="6" t="str">
        <f>IF(OR(ISBLANK(data),ISBLANK(forma_pagamento)),"",INDEX(nm_forma_pagamento,forma_pagamento))</f>
        <v>Transferência</v>
      </c>
      <c r="J151" s="5">
        <v>4</v>
      </c>
      <c r="K151" s="6" t="str">
        <f>IF(OR(ISBLANK(data),ISBLANK(conta)),"",INDEX(nm_conta,conta))</f>
        <v>Bradesco</v>
      </c>
      <c r="L151" s="5">
        <v>1</v>
      </c>
      <c r="M151" s="6" t="str">
        <f>IF(OR(ISBLANK(data),ISBLANK(id_cc)),"",INDEX(nm_cartao,id_cc))</f>
        <v/>
      </c>
      <c r="O151" s="5" t="s">
        <v>118</v>
      </c>
    </row>
    <row r="152" spans="1:15">
      <c r="A152" s="6">
        <f>IF(ISBLANK(data),"",1+IF(ISNUMBER(A151),A151,0))</f>
        <v>151</v>
      </c>
      <c r="B152" s="4">
        <v>40182</v>
      </c>
      <c r="C152" s="50">
        <f>IF(ISBLANK(data),"",VALUE(DAY(data)))</f>
        <v>4</v>
      </c>
      <c r="D152" s="50">
        <f>IF(ISBLANK(data),"",VALUE(MONTH(data)))</f>
        <v>1</v>
      </c>
      <c r="E152" s="50">
        <f>IF(ISBLANK(data),"",VALUE(YEAR(data)))</f>
        <v>2010</v>
      </c>
      <c r="F152" s="7">
        <v>339.62</v>
      </c>
      <c r="G152" s="6" t="str">
        <f>IF(OR(ISBLANK(data),ISBLANK(categoria)),"",INDEX(nm_categoria,categoria))</f>
        <v>Celular</v>
      </c>
      <c r="H152" s="51">
        <v>28</v>
      </c>
      <c r="I152" s="6" t="str">
        <f>IF(OR(ISBLANK(data),ISBLANK(forma_pagamento)),"",INDEX(nm_forma_pagamento,forma_pagamento))</f>
        <v>Transferência</v>
      </c>
      <c r="J152" s="5">
        <v>4</v>
      </c>
      <c r="K152" s="6" t="str">
        <f>IF(OR(ISBLANK(data),ISBLANK(conta)),"",INDEX(nm_conta,conta))</f>
        <v>Bradesco</v>
      </c>
      <c r="L152" s="5">
        <v>1</v>
      </c>
      <c r="M152" s="6" t="str">
        <f>IF(OR(ISBLANK(data),ISBLANK(id_cc)),"",INDEX(nm_cartao,id_cc))</f>
        <v/>
      </c>
      <c r="O152" s="5" t="s">
        <v>103</v>
      </c>
    </row>
    <row r="153" spans="1:15">
      <c r="A153" s="6">
        <f>IF(ISBLANK(data),"",1+IF(ISNUMBER(A152),A152,0))</f>
        <v>152</v>
      </c>
      <c r="B153" s="4">
        <v>40204</v>
      </c>
      <c r="C153" s="50">
        <f>IF(ISBLANK(data),"",VALUE(DAY(data)))</f>
        <v>26</v>
      </c>
      <c r="D153" s="50">
        <f>IF(ISBLANK(data),"",VALUE(MONTH(data)))</f>
        <v>1</v>
      </c>
      <c r="E153" s="50">
        <f>IF(ISBLANK(data),"",VALUE(YEAR(data)))</f>
        <v>2010</v>
      </c>
      <c r="F153" s="7">
        <v>327.48</v>
      </c>
      <c r="G153" s="6" t="str">
        <f>IF(OR(ISBLANK(data),ISBLANK(categoria)),"",INDEX(nm_categoria,categoria))</f>
        <v>Celular</v>
      </c>
      <c r="H153" s="51">
        <v>28</v>
      </c>
      <c r="I153" s="6" t="str">
        <f>IF(OR(ISBLANK(data),ISBLANK(forma_pagamento)),"",INDEX(nm_forma_pagamento,forma_pagamento))</f>
        <v>Transferência</v>
      </c>
      <c r="J153" s="5">
        <v>4</v>
      </c>
      <c r="K153" s="6" t="str">
        <f>IF(OR(ISBLANK(data),ISBLANK(conta)),"",INDEX(nm_conta,conta))</f>
        <v>Bradesco</v>
      </c>
      <c r="L153" s="5">
        <v>1</v>
      </c>
      <c r="M153" s="6" t="str">
        <f>IF(OR(ISBLANK(data),ISBLANK(id_cc)),"",INDEX(nm_cartao,id_cc))</f>
        <v/>
      </c>
      <c r="O153" s="5" t="s">
        <v>103</v>
      </c>
    </row>
    <row r="154" spans="1:15">
      <c r="A154" s="6">
        <f>IF(ISBLANK(data),"",1+IF(ISNUMBER(A153),A153,0))</f>
        <v>153</v>
      </c>
      <c r="B154" s="4">
        <v>40183</v>
      </c>
      <c r="C154" s="50">
        <f>IF(ISBLANK(data),"",VALUE(DAY(data)))</f>
        <v>5</v>
      </c>
      <c r="D154" s="50">
        <f>IF(ISBLANK(data),"",VALUE(MONTH(data)))</f>
        <v>1</v>
      </c>
      <c r="E154" s="50">
        <f>IF(ISBLANK(data),"",VALUE(YEAR(data)))</f>
        <v>2010</v>
      </c>
      <c r="F154" s="7">
        <v>10.38</v>
      </c>
      <c r="G154" s="6" t="str">
        <f>IF(OR(ISBLANK(data),ISBLANK(categoria)),"",INDEX(nm_categoria,categoria))</f>
        <v>Encargos bancários</v>
      </c>
      <c r="H154" s="51">
        <v>30</v>
      </c>
      <c r="I154" s="6" t="str">
        <f>IF(OR(ISBLANK(data),ISBLANK(forma_pagamento)),"",INDEX(nm_forma_pagamento,forma_pagamento))</f>
        <v>Transferência</v>
      </c>
      <c r="J154" s="5">
        <v>4</v>
      </c>
      <c r="K154" s="6" t="str">
        <f>IF(OR(ISBLANK(data),ISBLANK(conta)),"",INDEX(nm_conta,conta))</f>
        <v>Bradesco</v>
      </c>
      <c r="L154" s="5">
        <v>1</v>
      </c>
      <c r="M154" s="6" t="str">
        <f>IF(OR(ISBLANK(data),ISBLANK(id_cc)),"",INDEX(nm_cartao,id_cc))</f>
        <v/>
      </c>
      <c r="O154" s="5" t="s">
        <v>74</v>
      </c>
    </row>
    <row r="155" spans="1:15">
      <c r="A155" s="6">
        <f>IF(ISBLANK(data),"",1+IF(ISNUMBER(A154),A154,0))</f>
        <v>154</v>
      </c>
      <c r="B155" s="4">
        <v>40184</v>
      </c>
      <c r="C155" s="50">
        <f>IF(ISBLANK(data),"",VALUE(DAY(data)))</f>
        <v>6</v>
      </c>
      <c r="D155" s="50">
        <f>IF(ISBLANK(data),"",VALUE(MONTH(data)))</f>
        <v>1</v>
      </c>
      <c r="E155" s="50">
        <f>IF(ISBLANK(data),"",VALUE(YEAR(data)))</f>
        <v>2010</v>
      </c>
      <c r="F155" s="7">
        <v>16</v>
      </c>
      <c r="G155" s="6" t="str">
        <f>IF(OR(ISBLANK(data),ISBLANK(categoria)),"",INDEX(nm_categoria,categoria))</f>
        <v>Encargos bancários</v>
      </c>
      <c r="H155" s="51">
        <v>30</v>
      </c>
      <c r="I155" s="6" t="str">
        <f>IF(OR(ISBLANK(data),ISBLANK(forma_pagamento)),"",INDEX(nm_forma_pagamento,forma_pagamento))</f>
        <v>Transferência</v>
      </c>
      <c r="J155" s="5">
        <v>4</v>
      </c>
      <c r="K155" s="6" t="str">
        <f>IF(OR(ISBLANK(data),ISBLANK(conta)),"",INDEX(nm_conta,conta))</f>
        <v>Banco do Brasil</v>
      </c>
      <c r="L155" s="5">
        <v>2</v>
      </c>
      <c r="M155" s="6" t="str">
        <f>IF(OR(ISBLANK(data),ISBLANK(id_cc)),"",INDEX(nm_cartao,id_cc))</f>
        <v/>
      </c>
      <c r="O155" s="5" t="s">
        <v>205</v>
      </c>
    </row>
    <row r="156" spans="1:15">
      <c r="A156" s="6">
        <f>IF(ISBLANK(data),"",1+IF(ISNUMBER(A155),A155,0))</f>
        <v>155</v>
      </c>
      <c r="B156" s="4">
        <v>40184</v>
      </c>
      <c r="C156" s="50">
        <f>IF(ISBLANK(data),"",VALUE(DAY(data)))</f>
        <v>6</v>
      </c>
      <c r="D156" s="50">
        <f>IF(ISBLANK(data),"",VALUE(MONTH(data)))</f>
        <v>1</v>
      </c>
      <c r="E156" s="50">
        <f>IF(ISBLANK(data),"",VALUE(YEAR(data)))</f>
        <v>2010</v>
      </c>
      <c r="F156" s="7">
        <v>0.46</v>
      </c>
      <c r="G156" s="6" t="str">
        <f>IF(OR(ISBLANK(data),ISBLANK(categoria)),"",INDEX(nm_categoria,categoria))</f>
        <v>Encargos bancários</v>
      </c>
      <c r="H156" s="51">
        <v>30</v>
      </c>
      <c r="I156" s="6" t="str">
        <f>IF(OR(ISBLANK(data),ISBLANK(forma_pagamento)),"",INDEX(nm_forma_pagamento,forma_pagamento))</f>
        <v>Transferência</v>
      </c>
      <c r="J156" s="5">
        <v>4</v>
      </c>
      <c r="K156" s="6" t="str">
        <f>IF(OR(ISBLANK(data),ISBLANK(conta)),"",INDEX(nm_conta,conta))</f>
        <v>Banco do Brasil</v>
      </c>
      <c r="L156" s="5">
        <v>2</v>
      </c>
      <c r="M156" s="6" t="str">
        <f>IF(OR(ISBLANK(data),ISBLANK(id_cc)),"",INDEX(nm_cartao,id_cc))</f>
        <v/>
      </c>
      <c r="O156" s="5" t="s">
        <v>202</v>
      </c>
    </row>
    <row r="157" spans="1:15">
      <c r="A157" s="6">
        <f>IF(ISBLANK(data),"",1+IF(ISNUMBER(A156),A156,0))</f>
        <v>156</v>
      </c>
      <c r="B157" s="4">
        <v>40197</v>
      </c>
      <c r="C157" s="50">
        <f>IF(ISBLANK(data),"",VALUE(DAY(data)))</f>
        <v>19</v>
      </c>
      <c r="D157" s="50">
        <f>IF(ISBLANK(data),"",VALUE(MONTH(data)))</f>
        <v>1</v>
      </c>
      <c r="E157" s="50">
        <f>IF(ISBLANK(data),"",VALUE(YEAR(data)))</f>
        <v>2010</v>
      </c>
      <c r="F157" s="7">
        <v>199</v>
      </c>
      <c r="G157" s="6" t="str">
        <f>IF(OR(ISBLANK(data),ISBLANK(categoria)),"",INDEX(nm_categoria,categoria))</f>
        <v>Computador</v>
      </c>
      <c r="H157" s="51">
        <v>31</v>
      </c>
      <c r="I157" s="6" t="str">
        <f>IF(OR(ISBLANK(data),ISBLANK(forma_pagamento)),"",INDEX(nm_forma_pagamento,forma_pagamento))</f>
        <v/>
      </c>
      <c r="K157" s="6" t="str">
        <f>IF(OR(ISBLANK(data),ISBLANK(conta)),"",INDEX(nm_conta,conta))</f>
        <v>Bradesco</v>
      </c>
      <c r="L157" s="5">
        <v>1</v>
      </c>
      <c r="M157" s="6" t="str">
        <f>IF(OR(ISBLANK(data),ISBLANK(id_cc)),"",INDEX(nm_cartao,id_cc))</f>
        <v/>
      </c>
      <c r="O157" s="5" t="s">
        <v>116</v>
      </c>
    </row>
    <row r="158" spans="1:15">
      <c r="A158" s="6">
        <f>IF(ISBLANK(data),"",1+IF(ISNUMBER(A157),A157,0))</f>
        <v>157</v>
      </c>
      <c r="B158" s="4">
        <v>40184</v>
      </c>
      <c r="C158" s="50">
        <f>IF(ISBLANK(data),"",VALUE(DAY(data)))</f>
        <v>6</v>
      </c>
      <c r="D158" s="50">
        <f>IF(ISBLANK(data),"",VALUE(MONTH(data)))</f>
        <v>1</v>
      </c>
      <c r="E158" s="50">
        <f>IF(ISBLANK(data),"",VALUE(YEAR(data)))</f>
        <v>2010</v>
      </c>
      <c r="F158" s="7">
        <v>3</v>
      </c>
      <c r="G158" s="6" t="str">
        <f>IF(OR(ISBLANK(data),ISBLANK(categoria)),"",INDEX(nm_categoria,categoria))</f>
        <v>Cartão de crédito</v>
      </c>
      <c r="H158" s="51">
        <v>32</v>
      </c>
      <c r="I158" s="6" t="str">
        <f>IF(OR(ISBLANK(data),ISBLANK(forma_pagamento)),"",INDEX(nm_forma_pagamento,forma_pagamento))</f>
        <v>Transferência</v>
      </c>
      <c r="J158" s="5">
        <v>4</v>
      </c>
      <c r="K158" s="6" t="str">
        <f>IF(OR(ISBLANK(data),ISBLANK(conta)),"",INDEX(nm_conta,conta))</f>
        <v>Bradesco</v>
      </c>
      <c r="L158" s="5">
        <v>1</v>
      </c>
      <c r="M158" s="6" t="str">
        <f>IF(OR(ISBLANK(data),ISBLANK(id_cc)),"",INDEX(nm_cartao,id_cc))</f>
        <v>Visa intl</v>
      </c>
      <c r="N158" s="5">
        <v>3</v>
      </c>
      <c r="O158" s="5" t="s">
        <v>239</v>
      </c>
    </row>
    <row r="159" spans="1:15">
      <c r="A159" s="6">
        <f>IF(ISBLANK(data),"",1+IF(ISNUMBER(A158),A158,0))</f>
        <v>158</v>
      </c>
      <c r="B159" s="4">
        <v>40184</v>
      </c>
      <c r="C159" s="50">
        <f>IF(ISBLANK(data),"",VALUE(DAY(data)))</f>
        <v>6</v>
      </c>
      <c r="D159" s="50">
        <f>IF(ISBLANK(data),"",VALUE(MONTH(data)))</f>
        <v>1</v>
      </c>
      <c r="E159" s="50">
        <f>IF(ISBLANK(data),"",VALUE(YEAR(data)))</f>
        <v>2010</v>
      </c>
      <c r="F159" s="7">
        <v>756.87</v>
      </c>
      <c r="G159" s="6" t="str">
        <f>IF(OR(ISBLANK(data),ISBLANK(categoria)),"",INDEX(nm_categoria,categoria))</f>
        <v>Cartão de crédito</v>
      </c>
      <c r="H159" s="51">
        <v>32</v>
      </c>
      <c r="I159" s="6" t="str">
        <f>IF(OR(ISBLANK(data),ISBLANK(forma_pagamento)),"",INDEX(nm_forma_pagamento,forma_pagamento))</f>
        <v>Transferência</v>
      </c>
      <c r="J159" s="5">
        <v>4</v>
      </c>
      <c r="K159" s="6" t="str">
        <f>IF(OR(ISBLANK(data),ISBLANK(conta)),"",INDEX(nm_conta,conta))</f>
        <v>Bradesco</v>
      </c>
      <c r="L159" s="5">
        <v>1</v>
      </c>
      <c r="M159" s="6" t="str">
        <f>IF(OR(ISBLANK(data),ISBLANK(id_cc)),"",INDEX(nm_cartao,id_cc))</f>
        <v>Mastercard intl</v>
      </c>
      <c r="N159" s="5">
        <v>2</v>
      </c>
      <c r="O159" s="5" t="s">
        <v>209</v>
      </c>
    </row>
    <row r="160" spans="1:15">
      <c r="A160" s="6">
        <f>IF(ISBLANK(data),"",1+IF(ISNUMBER(A159),A159,0))</f>
        <v>159</v>
      </c>
      <c r="B160" s="4">
        <v>40185</v>
      </c>
      <c r="C160" s="50">
        <f>IF(ISBLANK(data),"",VALUE(DAY(data)))</f>
        <v>7</v>
      </c>
      <c r="D160" s="50">
        <f>IF(ISBLANK(data),"",VALUE(MONTH(data)))</f>
        <v>1</v>
      </c>
      <c r="E160" s="50">
        <f>IF(ISBLANK(data),"",VALUE(YEAR(data)))</f>
        <v>2010</v>
      </c>
      <c r="F160" s="7">
        <v>437.84</v>
      </c>
      <c r="G160" s="6" t="str">
        <f>IF(OR(ISBLANK(data),ISBLANK(categoria)),"",INDEX(nm_categoria,categoria))</f>
        <v>Cartão de crédito</v>
      </c>
      <c r="H160" s="51">
        <v>32</v>
      </c>
      <c r="I160" s="6" t="str">
        <f>IF(OR(ISBLANK(data),ISBLANK(forma_pagamento)),"",INDEX(nm_forma_pagamento,forma_pagamento))</f>
        <v>Transferência</v>
      </c>
      <c r="J160" s="5">
        <v>4</v>
      </c>
      <c r="K160" s="6" t="str">
        <f>IF(OR(ISBLANK(data),ISBLANK(conta)),"",INDEX(nm_conta,conta))</f>
        <v>Bradesco</v>
      </c>
      <c r="L160" s="5">
        <v>1</v>
      </c>
      <c r="M160" s="6" t="str">
        <f>IF(OR(ISBLANK(data),ISBLANK(id_cc)),"",INDEX(nm_cartao,id_cc))</f>
        <v>Cetelem</v>
      </c>
      <c r="N160" s="5">
        <v>1</v>
      </c>
      <c r="O160" s="5" t="s">
        <v>81</v>
      </c>
    </row>
    <row r="161" spans="1:15">
      <c r="A161" s="6">
        <f>IF(ISBLANK(data),"",1+IF(ISNUMBER(A160),A160,0))</f>
        <v>160</v>
      </c>
      <c r="B161" s="4">
        <v>40180</v>
      </c>
      <c r="C161" s="50">
        <f>IF(ISBLANK(data),"",VALUE(DAY(data)))</f>
        <v>2</v>
      </c>
      <c r="D161" s="50">
        <f>IF(ISBLANK(data),"",VALUE(MONTH(data)))</f>
        <v>1</v>
      </c>
      <c r="E161" s="50">
        <f>IF(ISBLANK(data),"",VALUE(YEAR(data)))</f>
        <v>2010</v>
      </c>
      <c r="F161" s="7">
        <v>8.9</v>
      </c>
      <c r="G161" s="6" t="str">
        <f>IF(OR(ISBLANK(data),ISBLANK(categoria)),"",INDEX(nm_categoria,categoria))</f>
        <v>Outras pessoal</v>
      </c>
      <c r="H161" s="51">
        <v>33</v>
      </c>
      <c r="I161" s="6" t="str">
        <f>IF(OR(ISBLANK(data),ISBLANK(forma_pagamento)),"",INDEX(nm_forma_pagamento,forma_pagamento))</f>
        <v>Dinheiro</v>
      </c>
      <c r="J161" s="5">
        <v>1</v>
      </c>
      <c r="K161" s="6" t="str">
        <f>IF(OR(ISBLANK(data),ISBLANK(conta)),"",INDEX(nm_conta,conta))</f>
        <v>Bradesco</v>
      </c>
      <c r="L161" s="5">
        <v>1</v>
      </c>
      <c r="M161" s="6" t="str">
        <f>IF(OR(ISBLANK(data),ISBLANK(id_cc)),"",INDEX(nm_cartao,id_cc))</f>
        <v/>
      </c>
      <c r="O161" s="5" t="s">
        <v>100</v>
      </c>
    </row>
    <row r="162" spans="1:15">
      <c r="A162" s="6">
        <f>IF(ISBLANK(data),"",1+IF(ISNUMBER(A161),A161,0))</f>
        <v>161</v>
      </c>
      <c r="B162" s="4">
        <v>40180</v>
      </c>
      <c r="C162" s="50">
        <f>IF(ISBLANK(data),"",VALUE(DAY(data)))</f>
        <v>2</v>
      </c>
      <c r="D162" s="50">
        <f>IF(ISBLANK(data),"",VALUE(MONTH(data)))</f>
        <v>1</v>
      </c>
      <c r="E162" s="50">
        <f>IF(ISBLANK(data),"",VALUE(YEAR(data)))</f>
        <v>2010</v>
      </c>
      <c r="F162" s="7">
        <v>36.909999999999997</v>
      </c>
      <c r="G162" s="6" t="str">
        <f>IF(OR(ISBLANK(data),ISBLANK(categoria)),"",INDEX(nm_categoria,categoria))</f>
        <v>Outras pessoal</v>
      </c>
      <c r="H162" s="51">
        <v>33</v>
      </c>
      <c r="I162" s="6" t="str">
        <f>IF(OR(ISBLANK(data),ISBLANK(forma_pagamento)),"",INDEX(nm_forma_pagamento,forma_pagamento))</f>
        <v>Cartão débito</v>
      </c>
      <c r="J162" s="5">
        <v>2</v>
      </c>
      <c r="K162" s="6" t="str">
        <f>IF(OR(ISBLANK(data),ISBLANK(conta)),"",INDEX(nm_conta,conta))</f>
        <v>Banco do Brasil</v>
      </c>
      <c r="L162" s="5">
        <v>2</v>
      </c>
      <c r="M162" s="6" t="str">
        <f>IF(OR(ISBLANK(data),ISBLANK(id_cc)),"",INDEX(nm_cartao,id_cc))</f>
        <v/>
      </c>
      <c r="O162" s="5" t="s">
        <v>183</v>
      </c>
    </row>
    <row r="163" spans="1:15">
      <c r="A163" s="6">
        <f>IF(ISBLANK(data),"",1+IF(ISNUMBER(A162),A162,0))</f>
        <v>162</v>
      </c>
      <c r="B163" s="4">
        <v>40182</v>
      </c>
      <c r="C163" s="50">
        <f>IF(ISBLANK(data),"",VALUE(DAY(data)))</f>
        <v>4</v>
      </c>
      <c r="D163" s="50">
        <f>IF(ISBLANK(data),"",VALUE(MONTH(data)))</f>
        <v>1</v>
      </c>
      <c r="E163" s="50">
        <f>IF(ISBLANK(data),"",VALUE(YEAR(data)))</f>
        <v>2010</v>
      </c>
      <c r="F163" s="7">
        <v>200</v>
      </c>
      <c r="G163" s="6" t="str">
        <f>IF(OR(ISBLANK(data),ISBLANK(categoria)),"",INDEX(nm_categoria,categoria))</f>
        <v>Outras pessoal</v>
      </c>
      <c r="H163" s="51">
        <v>33</v>
      </c>
      <c r="I163" s="6" t="str">
        <f>IF(OR(ISBLANK(data),ISBLANK(forma_pagamento)),"",INDEX(nm_forma_pagamento,forma_pagamento))</f>
        <v>Transferência</v>
      </c>
      <c r="J163" s="5">
        <v>4</v>
      </c>
      <c r="K163" s="6" t="str">
        <f>IF(OR(ISBLANK(data),ISBLANK(conta)),"",INDEX(nm_conta,conta))</f>
        <v>Bradesco</v>
      </c>
      <c r="L163" s="5">
        <v>1</v>
      </c>
      <c r="M163" s="6" t="str">
        <f>IF(OR(ISBLANK(data),ISBLANK(id_cc)),"",INDEX(nm_cartao,id_cc))</f>
        <v/>
      </c>
      <c r="O163" s="5" t="s">
        <v>104</v>
      </c>
    </row>
    <row r="164" spans="1:15">
      <c r="A164" s="6">
        <f>IF(ISBLANK(data),"",1+IF(ISNUMBER(A163),A163,0))</f>
        <v>163</v>
      </c>
      <c r="B164" s="4">
        <v>40183</v>
      </c>
      <c r="C164" s="50">
        <f>IF(ISBLANK(data),"",VALUE(DAY(data)))</f>
        <v>5</v>
      </c>
      <c r="D164" s="50">
        <f>IF(ISBLANK(data),"",VALUE(MONTH(data)))</f>
        <v>1</v>
      </c>
      <c r="E164" s="50">
        <f>IF(ISBLANK(data),"",VALUE(YEAR(data)))</f>
        <v>2010</v>
      </c>
      <c r="F164" s="7">
        <v>1373.33</v>
      </c>
      <c r="G164" s="6" t="str">
        <f>IF(OR(ISBLANK(data),ISBLANK(categoria)),"",INDEX(nm_categoria,categoria))</f>
        <v>Outras pessoal</v>
      </c>
      <c r="H164" s="51">
        <v>33</v>
      </c>
      <c r="I164" s="6" t="str">
        <f>IF(OR(ISBLANK(data),ISBLANK(forma_pagamento)),"",INDEX(nm_forma_pagamento,forma_pagamento))</f>
        <v>Transferência</v>
      </c>
      <c r="J164" s="5">
        <v>4</v>
      </c>
      <c r="K164" s="6" t="str">
        <f>IF(OR(ISBLANK(data),ISBLANK(conta)),"",INDEX(nm_conta,conta))</f>
        <v>Banco do Brasil</v>
      </c>
      <c r="L164" s="5">
        <v>2</v>
      </c>
      <c r="M164" s="6" t="str">
        <f>IF(OR(ISBLANK(data),ISBLANK(id_cc)),"",INDEX(nm_cartao,id_cc))</f>
        <v/>
      </c>
      <c r="O164" s="5" t="s">
        <v>177</v>
      </c>
    </row>
    <row r="165" spans="1:15">
      <c r="A165" s="6">
        <f>IF(ISBLANK(data),"",1+IF(ISNUMBER(A164),A164,0))</f>
        <v>164</v>
      </c>
      <c r="B165" s="4">
        <v>40183</v>
      </c>
      <c r="C165" s="50">
        <f>IF(ISBLANK(data),"",VALUE(DAY(data)))</f>
        <v>5</v>
      </c>
      <c r="D165" s="50">
        <f>IF(ISBLANK(data),"",VALUE(MONTH(data)))</f>
        <v>1</v>
      </c>
      <c r="E165" s="50">
        <f>IF(ISBLANK(data),"",VALUE(YEAR(data)))</f>
        <v>2010</v>
      </c>
      <c r="F165" s="7">
        <v>120</v>
      </c>
      <c r="G165" s="6" t="str">
        <f>IF(OR(ISBLANK(data),ISBLANK(categoria)),"",INDEX(nm_categoria,categoria))</f>
        <v>Outras pessoal</v>
      </c>
      <c r="H165" s="51">
        <v>33</v>
      </c>
      <c r="I165" s="6" t="str">
        <f>IF(OR(ISBLANK(data),ISBLANK(forma_pagamento)),"",INDEX(nm_forma_pagamento,forma_pagamento))</f>
        <v>Transferência</v>
      </c>
      <c r="J165" s="5">
        <v>4</v>
      </c>
      <c r="K165" s="6" t="str">
        <f>IF(OR(ISBLANK(data),ISBLANK(conta)),"",INDEX(nm_conta,conta))</f>
        <v>Banco do Brasil</v>
      </c>
      <c r="L165" s="5">
        <v>2</v>
      </c>
      <c r="M165" s="6" t="str">
        <f>IF(OR(ISBLANK(data),ISBLANK(id_cc)),"",INDEX(nm_cartao,id_cc))</f>
        <v/>
      </c>
      <c r="O165" s="5" t="s">
        <v>186</v>
      </c>
    </row>
    <row r="166" spans="1:15">
      <c r="A166" s="6">
        <f>IF(ISBLANK(data),"",1+IF(ISNUMBER(A165),A165,0))</f>
        <v>165</v>
      </c>
      <c r="B166" s="4">
        <v>40189</v>
      </c>
      <c r="C166" s="50">
        <f>IF(ISBLANK(data),"",VALUE(DAY(data)))</f>
        <v>11</v>
      </c>
      <c r="D166" s="50">
        <f>IF(ISBLANK(data),"",VALUE(MONTH(data)))</f>
        <v>1</v>
      </c>
      <c r="E166" s="50">
        <f>IF(ISBLANK(data),"",VALUE(YEAR(data)))</f>
        <v>2010</v>
      </c>
      <c r="F166" s="7">
        <v>600</v>
      </c>
      <c r="G166" s="6" t="str">
        <f>IF(OR(ISBLANK(data),ISBLANK(categoria)),"",INDEX(nm_categoria,categoria))</f>
        <v>Outras pessoal</v>
      </c>
      <c r="H166" s="51">
        <v>33</v>
      </c>
      <c r="I166" s="6" t="str">
        <f>IF(OR(ISBLANK(data),ISBLANK(forma_pagamento)),"",INDEX(nm_forma_pagamento,forma_pagamento))</f>
        <v>Transferência</v>
      </c>
      <c r="J166" s="5">
        <v>4</v>
      </c>
      <c r="K166" s="6" t="str">
        <f>IF(OR(ISBLANK(data),ISBLANK(conta)),"",INDEX(nm_conta,conta))</f>
        <v>Bradesco</v>
      </c>
      <c r="L166" s="5">
        <v>1</v>
      </c>
      <c r="M166" s="6" t="str">
        <f>IF(OR(ISBLANK(data),ISBLANK(id_cc)),"",INDEX(nm_cartao,id_cc))</f>
        <v/>
      </c>
      <c r="O166" s="5" t="s">
        <v>217</v>
      </c>
    </row>
    <row r="167" spans="1:15">
      <c r="A167" s="6">
        <f>IF(ISBLANK(data),"",1+IF(ISNUMBER(A166),A166,0))</f>
        <v>166</v>
      </c>
      <c r="B167" s="4">
        <v>40191</v>
      </c>
      <c r="C167" s="50">
        <f>IF(ISBLANK(data),"",VALUE(DAY(data)))</f>
        <v>13</v>
      </c>
      <c r="D167" s="50">
        <f>IF(ISBLANK(data),"",VALUE(MONTH(data)))</f>
        <v>1</v>
      </c>
      <c r="E167" s="50">
        <f>IF(ISBLANK(data),"",VALUE(YEAR(data)))</f>
        <v>2010</v>
      </c>
      <c r="F167" s="7">
        <v>170</v>
      </c>
      <c r="G167" s="6" t="str">
        <f>IF(OR(ISBLANK(data),ISBLANK(categoria)),"",INDEX(nm_categoria,categoria))</f>
        <v>Outras pessoal</v>
      </c>
      <c r="H167" s="51">
        <v>33</v>
      </c>
      <c r="I167" s="6" t="str">
        <f>IF(OR(ISBLANK(data),ISBLANK(forma_pagamento)),"",INDEX(nm_forma_pagamento,forma_pagamento))</f>
        <v>Transferência</v>
      </c>
      <c r="J167" s="5">
        <v>4</v>
      </c>
      <c r="K167" s="6" t="str">
        <f>IF(OR(ISBLANK(data),ISBLANK(conta)),"",INDEX(nm_conta,conta))</f>
        <v>Bradesco</v>
      </c>
      <c r="L167" s="5">
        <v>1</v>
      </c>
      <c r="M167" s="6" t="str">
        <f>IF(OR(ISBLANK(data),ISBLANK(id_cc)),"",INDEX(nm_cartao,id_cc))</f>
        <v/>
      </c>
      <c r="O167" s="5" t="s">
        <v>217</v>
      </c>
    </row>
    <row r="168" spans="1:15">
      <c r="A168" s="6">
        <f>IF(ISBLANK(data),"",1+IF(ISNUMBER(A167),A167,0))</f>
        <v>167</v>
      </c>
      <c r="B168" s="4">
        <v>40214</v>
      </c>
      <c r="C168" s="50">
        <f>IF(ISBLANK(data),"",VALUE(DAY(data)))</f>
        <v>5</v>
      </c>
      <c r="D168" s="50">
        <f>IF(ISBLANK(data),"",VALUE(MONTH(data)))</f>
        <v>2</v>
      </c>
      <c r="E168" s="50">
        <f>IF(ISBLANK(data),"",VALUE(YEAR(data)))</f>
        <v>2010</v>
      </c>
      <c r="F168" s="7">
        <v>2539.65</v>
      </c>
      <c r="G168" s="6" t="str">
        <f>IF(OR(ISBLANK(data),ISBLANK(categoria)),"",INDEX(nm_categoria,categoria))</f>
        <v>Salário</v>
      </c>
      <c r="H168" s="51">
        <v>1</v>
      </c>
      <c r="I168" s="6" t="str">
        <f>IF(OR(ISBLANK(data),ISBLANK(forma_pagamento)),"",INDEX(nm_forma_pagamento,forma_pagamento))</f>
        <v>Transferência</v>
      </c>
      <c r="J168" s="5">
        <v>4</v>
      </c>
      <c r="K168" s="6" t="str">
        <f>IF(OR(ISBLANK(data),ISBLANK(conta)),"",INDEX(nm_conta,conta))</f>
        <v>Bradesco</v>
      </c>
      <c r="L168" s="5">
        <v>1</v>
      </c>
      <c r="M168" s="6" t="str">
        <f>IF(OR(ISBLANK(data),ISBLANK(id_cc)),"",INDEX(nm_cartao,id_cc))</f>
        <v/>
      </c>
      <c r="O168" s="5" t="s">
        <v>276</v>
      </c>
    </row>
    <row r="169" spans="1:15">
      <c r="A169" s="6">
        <f>IF(ISBLANK(data),"",1+IF(ISNUMBER(A168),A168,0))</f>
        <v>168</v>
      </c>
      <c r="B169" s="4">
        <v>40210</v>
      </c>
      <c r="C169" s="50">
        <f>IF(ISBLANK(data),"",VALUE(DAY(data)))</f>
        <v>1</v>
      </c>
      <c r="D169" s="50">
        <f>IF(ISBLANK(data),"",VALUE(MONTH(data)))</f>
        <v>2</v>
      </c>
      <c r="E169" s="50">
        <f>IF(ISBLANK(data),"",VALUE(YEAR(data)))</f>
        <v>2010</v>
      </c>
      <c r="F169" s="7">
        <v>400</v>
      </c>
      <c r="G169" s="6" t="str">
        <f>IF(OR(ISBLANK(data),ISBLANK(categoria)),"",INDEX(nm_categoria,categoria))</f>
        <v>Outras</v>
      </c>
      <c r="H169" s="51">
        <v>4</v>
      </c>
      <c r="I169" s="6" t="str">
        <f>IF(OR(ISBLANK(data),ISBLANK(forma_pagamento)),"",INDEX(nm_forma_pagamento,forma_pagamento))</f>
        <v>Vale alimentação</v>
      </c>
      <c r="J169" s="5">
        <v>5</v>
      </c>
      <c r="K169" s="6" t="str">
        <f>IF(OR(ISBLANK(data),ISBLANK(conta)),"",INDEX(nm_conta,conta))</f>
        <v>VR</v>
      </c>
      <c r="L169" s="5">
        <v>3</v>
      </c>
      <c r="M169" s="6" t="str">
        <f>IF(OR(ISBLANK(data),ISBLANK(id_cc)),"",INDEX(nm_cartao,id_cc))</f>
        <v/>
      </c>
      <c r="O169" s="5" t="s">
        <v>268</v>
      </c>
    </row>
    <row r="170" spans="1:15">
      <c r="A170" s="6">
        <f>IF(ISBLANK(data),"",1+IF(ISNUMBER(A169),A169,0))</f>
        <v>169</v>
      </c>
      <c r="B170" s="4">
        <v>40210</v>
      </c>
      <c r="C170" s="50">
        <f>IF(ISBLANK(data),"",VALUE(DAY(data)))</f>
        <v>1</v>
      </c>
      <c r="D170" s="50">
        <f>IF(ISBLANK(data),"",VALUE(MONTH(data)))</f>
        <v>2</v>
      </c>
      <c r="E170" s="50">
        <f>IF(ISBLANK(data),"",VALUE(YEAR(data)))</f>
        <v>2010</v>
      </c>
      <c r="F170" s="7">
        <v>2</v>
      </c>
      <c r="G170" s="6" t="str">
        <f>IF(OR(ISBLANK(data),ISBLANK(categoria)),"",INDEX(nm_categoria,categoria))</f>
        <v>Café da manhã</v>
      </c>
      <c r="H170" s="51">
        <v>5</v>
      </c>
      <c r="I170" s="6" t="str">
        <f>IF(OR(ISBLANK(data),ISBLANK(forma_pagamento)),"",INDEX(nm_forma_pagamento,forma_pagamento))</f>
        <v>Dinheiro</v>
      </c>
      <c r="J170" s="5">
        <v>1</v>
      </c>
      <c r="K170" s="6" t="str">
        <f>IF(OR(ISBLANK(data),ISBLANK(conta)),"",INDEX(nm_conta,conta))</f>
        <v>Bradesco</v>
      </c>
      <c r="L170" s="5">
        <v>1</v>
      </c>
      <c r="M170" s="6" t="str">
        <f>IF(OR(ISBLANK(data),ISBLANK(id_cc)),"",INDEX(nm_cartao,id_cc))</f>
        <v/>
      </c>
      <c r="O170" s="5" t="s">
        <v>201</v>
      </c>
    </row>
    <row r="171" spans="1:15">
      <c r="A171" s="6">
        <f>IF(ISBLANK(data),"",1+IF(ISNUMBER(A170),A170,0))</f>
        <v>170</v>
      </c>
      <c r="B171" s="4">
        <v>40211</v>
      </c>
      <c r="C171" s="50">
        <f>IF(ISBLANK(data),"",VALUE(DAY(data)))</f>
        <v>2</v>
      </c>
      <c r="D171" s="50">
        <f>IF(ISBLANK(data),"",VALUE(MONTH(data)))</f>
        <v>2</v>
      </c>
      <c r="E171" s="50">
        <f>IF(ISBLANK(data),"",VALUE(YEAR(data)))</f>
        <v>2010</v>
      </c>
      <c r="F171" s="7">
        <v>3.65</v>
      </c>
      <c r="G171" s="6" t="str">
        <f>IF(OR(ISBLANK(data),ISBLANK(categoria)),"",INDEX(nm_categoria,categoria))</f>
        <v>Café da manhã</v>
      </c>
      <c r="H171" s="51">
        <v>5</v>
      </c>
      <c r="I171" s="6" t="str">
        <f>IF(OR(ISBLANK(data),ISBLANK(forma_pagamento)),"",INDEX(nm_forma_pagamento,forma_pagamento))</f>
        <v>Vale alimentação</v>
      </c>
      <c r="J171" s="5">
        <v>5</v>
      </c>
      <c r="K171" s="6" t="str">
        <f>IF(OR(ISBLANK(data),ISBLANK(conta)),"",INDEX(nm_conta,conta))</f>
        <v>VR</v>
      </c>
      <c r="L171" s="5">
        <v>3</v>
      </c>
      <c r="M171" s="6" t="str">
        <f>IF(OR(ISBLANK(data),ISBLANK(id_cc)),"",INDEX(nm_cartao,id_cc))</f>
        <v/>
      </c>
      <c r="O171" s="5" t="s">
        <v>201</v>
      </c>
    </row>
    <row r="172" spans="1:15">
      <c r="A172" s="6">
        <f>IF(ISBLANK(data),"",1+IF(ISNUMBER(A171),A171,0))</f>
        <v>171</v>
      </c>
      <c r="B172" s="4">
        <v>40212</v>
      </c>
      <c r="C172" s="50">
        <f>IF(ISBLANK(data),"",VALUE(DAY(data)))</f>
        <v>3</v>
      </c>
      <c r="D172" s="50">
        <f>IF(ISBLANK(data),"",VALUE(MONTH(data)))</f>
        <v>2</v>
      </c>
      <c r="E172" s="50">
        <f>IF(ISBLANK(data),"",VALUE(YEAR(data)))</f>
        <v>2010</v>
      </c>
      <c r="F172" s="7">
        <v>2</v>
      </c>
      <c r="G172" s="6" t="str">
        <f>IF(OR(ISBLANK(data),ISBLANK(categoria)),"",INDEX(nm_categoria,categoria))</f>
        <v>Café da manhã</v>
      </c>
      <c r="H172" s="51">
        <v>5</v>
      </c>
      <c r="I172" s="6" t="str">
        <f>IF(OR(ISBLANK(data),ISBLANK(forma_pagamento)),"",INDEX(nm_forma_pagamento,forma_pagamento))</f>
        <v>Vale alimentação</v>
      </c>
      <c r="J172" s="5">
        <v>5</v>
      </c>
      <c r="K172" s="6" t="str">
        <f>IF(OR(ISBLANK(data),ISBLANK(conta)),"",INDEX(nm_conta,conta))</f>
        <v>VR</v>
      </c>
      <c r="L172" s="5">
        <v>3</v>
      </c>
      <c r="M172" s="6" t="str">
        <f>IF(OR(ISBLANK(data),ISBLANK(id_cc)),"",INDEX(nm_cartao,id_cc))</f>
        <v/>
      </c>
      <c r="O172" s="5" t="s">
        <v>201</v>
      </c>
    </row>
    <row r="173" spans="1:15">
      <c r="A173" s="6">
        <f>IF(ISBLANK(data),"",1+IF(ISNUMBER(A172),A172,0))</f>
        <v>172</v>
      </c>
      <c r="B173" s="4">
        <v>40213</v>
      </c>
      <c r="C173" s="50">
        <f>IF(ISBLANK(data),"",VALUE(DAY(data)))</f>
        <v>4</v>
      </c>
      <c r="D173" s="50">
        <f>IF(ISBLANK(data),"",VALUE(MONTH(data)))</f>
        <v>2</v>
      </c>
      <c r="E173" s="50">
        <f>IF(ISBLANK(data),"",VALUE(YEAR(data)))</f>
        <v>2010</v>
      </c>
      <c r="F173" s="7">
        <v>5.5</v>
      </c>
      <c r="G173" s="6" t="str">
        <f>IF(OR(ISBLANK(data),ISBLANK(categoria)),"",INDEX(nm_categoria,categoria))</f>
        <v>Café da manhã</v>
      </c>
      <c r="H173" s="51">
        <v>5</v>
      </c>
      <c r="I173" s="6" t="str">
        <f>IF(OR(ISBLANK(data),ISBLANK(forma_pagamento)),"",INDEX(nm_forma_pagamento,forma_pagamento))</f>
        <v>Vale alimentação</v>
      </c>
      <c r="J173" s="5">
        <v>5</v>
      </c>
      <c r="K173" s="6" t="str">
        <f>IF(OR(ISBLANK(data),ISBLANK(conta)),"",INDEX(nm_conta,conta))</f>
        <v>VR</v>
      </c>
      <c r="L173" s="5">
        <v>3</v>
      </c>
      <c r="M173" s="6" t="str">
        <f>IF(OR(ISBLANK(data),ISBLANK(id_cc)),"",INDEX(nm_cartao,id_cc))</f>
        <v/>
      </c>
      <c r="O173" s="5" t="s">
        <v>201</v>
      </c>
    </row>
    <row r="174" spans="1:15">
      <c r="A174" s="6">
        <f>IF(ISBLANK(data),"",1+IF(ISNUMBER(A173),A173,0))</f>
        <v>173</v>
      </c>
      <c r="B174" s="4">
        <v>40214</v>
      </c>
      <c r="C174" s="50">
        <f>IF(ISBLANK(data),"",VALUE(DAY(data)))</f>
        <v>5</v>
      </c>
      <c r="D174" s="50">
        <f>IF(ISBLANK(data),"",VALUE(MONTH(data)))</f>
        <v>2</v>
      </c>
      <c r="E174" s="50">
        <f>IF(ISBLANK(data),"",VALUE(YEAR(data)))</f>
        <v>2010</v>
      </c>
      <c r="F174" s="7">
        <v>2</v>
      </c>
      <c r="G174" s="6" t="str">
        <f>IF(OR(ISBLANK(data),ISBLANK(categoria)),"",INDEX(nm_categoria,categoria))</f>
        <v>Café da manhã</v>
      </c>
      <c r="H174" s="51">
        <v>5</v>
      </c>
      <c r="I174" s="6" t="str">
        <f>IF(OR(ISBLANK(data),ISBLANK(forma_pagamento)),"",INDEX(nm_forma_pagamento,forma_pagamento))</f>
        <v>Vale alimentação</v>
      </c>
      <c r="J174" s="5">
        <v>5</v>
      </c>
      <c r="K174" s="6" t="str">
        <f>IF(OR(ISBLANK(data),ISBLANK(conta)),"",INDEX(nm_conta,conta))</f>
        <v>VR</v>
      </c>
      <c r="L174" s="5">
        <v>3</v>
      </c>
      <c r="M174" s="6" t="str">
        <f>IF(OR(ISBLANK(data),ISBLANK(id_cc)),"",INDEX(nm_cartao,id_cc))</f>
        <v/>
      </c>
      <c r="O174" s="5" t="s">
        <v>201</v>
      </c>
    </row>
    <row r="175" spans="1:15">
      <c r="A175" s="6">
        <f>IF(ISBLANK(data),"",1+IF(ISNUMBER(A174),A174,0))</f>
        <v>174</v>
      </c>
      <c r="B175" s="4">
        <v>40217</v>
      </c>
      <c r="C175" s="50">
        <f>IF(ISBLANK(data),"",VALUE(DAY(data)))</f>
        <v>8</v>
      </c>
      <c r="D175" s="50">
        <f>IF(ISBLANK(data),"",VALUE(MONTH(data)))</f>
        <v>2</v>
      </c>
      <c r="E175" s="50">
        <f>IF(ISBLANK(data),"",VALUE(YEAR(data)))</f>
        <v>2010</v>
      </c>
      <c r="F175" s="7">
        <v>2</v>
      </c>
      <c r="G175" s="6" t="str">
        <f>IF(OR(ISBLANK(data),ISBLANK(categoria)),"",INDEX(nm_categoria,categoria))</f>
        <v>Café da manhã</v>
      </c>
      <c r="H175" s="51">
        <v>5</v>
      </c>
      <c r="I175" s="6" t="str">
        <f>IF(OR(ISBLANK(data),ISBLANK(forma_pagamento)),"",INDEX(nm_forma_pagamento,forma_pagamento))</f>
        <v>Vale alimentação</v>
      </c>
      <c r="J175" s="5">
        <v>5</v>
      </c>
      <c r="K175" s="6" t="str">
        <f>IF(OR(ISBLANK(data),ISBLANK(conta)),"",INDEX(nm_conta,conta))</f>
        <v>VR</v>
      </c>
      <c r="L175" s="5">
        <v>3</v>
      </c>
      <c r="M175" s="6" t="str">
        <f>IF(OR(ISBLANK(data),ISBLANK(id_cc)),"",INDEX(nm_cartao,id_cc))</f>
        <v/>
      </c>
      <c r="O175" s="5" t="s">
        <v>201</v>
      </c>
    </row>
    <row r="176" spans="1:15">
      <c r="A176" s="6">
        <f>IF(ISBLANK(data),"",1+IF(ISNUMBER(A175),A175,0))</f>
        <v>175</v>
      </c>
      <c r="B176" s="4">
        <v>40218</v>
      </c>
      <c r="C176" s="50">
        <f>IF(ISBLANK(data),"",VALUE(DAY(data)))</f>
        <v>9</v>
      </c>
      <c r="D176" s="50">
        <f>IF(ISBLANK(data),"",VALUE(MONTH(data)))</f>
        <v>2</v>
      </c>
      <c r="E176" s="50">
        <f>IF(ISBLANK(data),"",VALUE(YEAR(data)))</f>
        <v>2010</v>
      </c>
      <c r="F176" s="7">
        <v>2</v>
      </c>
      <c r="G176" s="6" t="str">
        <f>IF(OR(ISBLANK(data),ISBLANK(categoria)),"",INDEX(nm_categoria,categoria))</f>
        <v>Café da manhã</v>
      </c>
      <c r="H176" s="51">
        <v>5</v>
      </c>
      <c r="I176" s="6" t="str">
        <f>IF(OR(ISBLANK(data),ISBLANK(forma_pagamento)),"",INDEX(nm_forma_pagamento,forma_pagamento))</f>
        <v>Vale alimentação</v>
      </c>
      <c r="J176" s="5">
        <v>5</v>
      </c>
      <c r="K176" s="6" t="str">
        <f>IF(OR(ISBLANK(data),ISBLANK(conta)),"",INDEX(nm_conta,conta))</f>
        <v>VR</v>
      </c>
      <c r="L176" s="5">
        <v>3</v>
      </c>
      <c r="M176" s="6" t="str">
        <f>IF(OR(ISBLANK(data),ISBLANK(id_cc)),"",INDEX(nm_cartao,id_cc))</f>
        <v/>
      </c>
      <c r="O176" s="5" t="s">
        <v>201</v>
      </c>
    </row>
    <row r="177" spans="1:15">
      <c r="A177" s="6">
        <f>IF(ISBLANK(data),"",1+IF(ISNUMBER(A176),A176,0))</f>
        <v>176</v>
      </c>
      <c r="B177" s="4">
        <v>40219</v>
      </c>
      <c r="C177" s="50">
        <f>IF(ISBLANK(data),"",VALUE(DAY(data)))</f>
        <v>10</v>
      </c>
      <c r="D177" s="50">
        <f>IF(ISBLANK(data),"",VALUE(MONTH(data)))</f>
        <v>2</v>
      </c>
      <c r="E177" s="50">
        <f>IF(ISBLANK(data),"",VALUE(YEAR(data)))</f>
        <v>2010</v>
      </c>
      <c r="F177" s="7">
        <v>2</v>
      </c>
      <c r="G177" s="6" t="str">
        <f>IF(OR(ISBLANK(data),ISBLANK(categoria)),"",INDEX(nm_categoria,categoria))</f>
        <v>Café da manhã</v>
      </c>
      <c r="H177" s="51">
        <v>5</v>
      </c>
      <c r="I177" s="6" t="str">
        <f>IF(OR(ISBLANK(data),ISBLANK(forma_pagamento)),"",INDEX(nm_forma_pagamento,forma_pagamento))</f>
        <v>Vale alimentação</v>
      </c>
      <c r="J177" s="5">
        <v>5</v>
      </c>
      <c r="K177" s="6" t="str">
        <f>IF(OR(ISBLANK(data),ISBLANK(conta)),"",INDEX(nm_conta,conta))</f>
        <v>VR</v>
      </c>
      <c r="L177" s="5">
        <v>3</v>
      </c>
      <c r="M177" s="6" t="str">
        <f>IF(OR(ISBLANK(data),ISBLANK(id_cc)),"",INDEX(nm_cartao,id_cc))</f>
        <v/>
      </c>
      <c r="O177" s="5" t="s">
        <v>201</v>
      </c>
    </row>
    <row r="178" spans="1:15">
      <c r="A178" s="6">
        <f>IF(ISBLANK(data),"",1+IF(ISNUMBER(A177),A177,0))</f>
        <v>177</v>
      </c>
      <c r="B178" s="4">
        <v>40220</v>
      </c>
      <c r="C178" s="50">
        <f>IF(ISBLANK(data),"",VALUE(DAY(data)))</f>
        <v>11</v>
      </c>
      <c r="D178" s="50">
        <f>IF(ISBLANK(data),"",VALUE(MONTH(data)))</f>
        <v>2</v>
      </c>
      <c r="E178" s="50">
        <f>IF(ISBLANK(data),"",VALUE(YEAR(data)))</f>
        <v>2010</v>
      </c>
      <c r="F178" s="7">
        <v>1.88</v>
      </c>
      <c r="G178" s="6" t="str">
        <f>IF(OR(ISBLANK(data),ISBLANK(categoria)),"",INDEX(nm_categoria,categoria))</f>
        <v>Café da manhã</v>
      </c>
      <c r="H178" s="51">
        <v>5</v>
      </c>
      <c r="I178" s="6" t="str">
        <f>IF(OR(ISBLANK(data),ISBLANK(forma_pagamento)),"",INDEX(nm_forma_pagamento,forma_pagamento))</f>
        <v>Vale alimentação</v>
      </c>
      <c r="J178" s="5">
        <v>5</v>
      </c>
      <c r="K178" s="6" t="str">
        <f>IF(OR(ISBLANK(data),ISBLANK(conta)),"",INDEX(nm_conta,conta))</f>
        <v>VR</v>
      </c>
      <c r="L178" s="5">
        <v>3</v>
      </c>
      <c r="M178" s="6" t="str">
        <f>IF(OR(ISBLANK(data),ISBLANK(id_cc)),"",INDEX(nm_cartao,id_cc))</f>
        <v/>
      </c>
      <c r="O178" s="5" t="s">
        <v>201</v>
      </c>
    </row>
    <row r="179" spans="1:15">
      <c r="A179" s="6">
        <f>IF(ISBLANK(data),"",1+IF(ISNUMBER(A178),A178,0))</f>
        <v>178</v>
      </c>
      <c r="B179" s="4">
        <v>40221</v>
      </c>
      <c r="C179" s="50">
        <f>IF(ISBLANK(data),"",VALUE(DAY(data)))</f>
        <v>12</v>
      </c>
      <c r="D179" s="50">
        <f>IF(ISBLANK(data),"",VALUE(MONTH(data)))</f>
        <v>2</v>
      </c>
      <c r="E179" s="50">
        <f>IF(ISBLANK(data),"",VALUE(YEAR(data)))</f>
        <v>2010</v>
      </c>
      <c r="F179" s="7">
        <v>2</v>
      </c>
      <c r="G179" s="6" t="str">
        <f>IF(OR(ISBLANK(data),ISBLANK(categoria)),"",INDEX(nm_categoria,categoria))</f>
        <v>Café da manhã</v>
      </c>
      <c r="H179" s="51">
        <v>5</v>
      </c>
      <c r="I179" s="6" t="str">
        <f>IF(OR(ISBLANK(data),ISBLANK(forma_pagamento)),"",INDEX(nm_forma_pagamento,forma_pagamento))</f>
        <v>Vale alimentação</v>
      </c>
      <c r="J179" s="5">
        <v>5</v>
      </c>
      <c r="K179" s="6" t="str">
        <f>IF(OR(ISBLANK(data),ISBLANK(conta)),"",INDEX(nm_conta,conta))</f>
        <v>VR</v>
      </c>
      <c r="L179" s="5">
        <v>3</v>
      </c>
      <c r="M179" s="6" t="str">
        <f>IF(OR(ISBLANK(data),ISBLANK(id_cc)),"",INDEX(nm_cartao,id_cc))</f>
        <v/>
      </c>
      <c r="O179" s="5" t="s">
        <v>201</v>
      </c>
    </row>
    <row r="180" spans="1:15">
      <c r="A180" s="6">
        <f>IF(ISBLANK(data),"",1+IF(ISNUMBER(A179),A179,0))</f>
        <v>179</v>
      </c>
      <c r="B180" s="4">
        <v>40227</v>
      </c>
      <c r="C180" s="50">
        <f>IF(ISBLANK(data),"",VALUE(DAY(data)))</f>
        <v>18</v>
      </c>
      <c r="D180" s="50">
        <f>IF(ISBLANK(data),"",VALUE(MONTH(data)))</f>
        <v>2</v>
      </c>
      <c r="E180" s="50">
        <f>IF(ISBLANK(data),"",VALUE(YEAR(data)))</f>
        <v>2010</v>
      </c>
      <c r="F180" s="7">
        <v>2</v>
      </c>
      <c r="G180" s="6" t="str">
        <f>IF(OR(ISBLANK(data),ISBLANK(categoria)),"",INDEX(nm_categoria,categoria))</f>
        <v>Café da manhã</v>
      </c>
      <c r="H180" s="51">
        <v>5</v>
      </c>
      <c r="I180" s="6" t="str">
        <f>IF(OR(ISBLANK(data),ISBLANK(forma_pagamento)),"",INDEX(nm_forma_pagamento,forma_pagamento))</f>
        <v>Vale alimentação</v>
      </c>
      <c r="J180" s="5">
        <v>5</v>
      </c>
      <c r="K180" s="6" t="str">
        <f>IF(OR(ISBLANK(data),ISBLANK(conta)),"",INDEX(nm_conta,conta))</f>
        <v>VR</v>
      </c>
      <c r="L180" s="5">
        <v>3</v>
      </c>
      <c r="M180" s="6" t="str">
        <f>IF(OR(ISBLANK(data),ISBLANK(id_cc)),"",INDEX(nm_cartao,id_cc))</f>
        <v/>
      </c>
      <c r="O180" s="5" t="s">
        <v>201</v>
      </c>
    </row>
    <row r="181" spans="1:15">
      <c r="A181" s="6">
        <f>IF(ISBLANK(data),"",1+IF(ISNUMBER(A180),A180,0))</f>
        <v>180</v>
      </c>
      <c r="B181" s="4">
        <v>40228</v>
      </c>
      <c r="C181" s="50">
        <f>IF(ISBLANK(data),"",VALUE(DAY(data)))</f>
        <v>19</v>
      </c>
      <c r="D181" s="50">
        <f>IF(ISBLANK(data),"",VALUE(MONTH(data)))</f>
        <v>2</v>
      </c>
      <c r="E181" s="50">
        <f>IF(ISBLANK(data),"",VALUE(YEAR(data)))</f>
        <v>2010</v>
      </c>
      <c r="F181" s="7">
        <v>2</v>
      </c>
      <c r="G181" s="6" t="str">
        <f>IF(OR(ISBLANK(data),ISBLANK(categoria)),"",INDEX(nm_categoria,categoria))</f>
        <v>Café da manhã</v>
      </c>
      <c r="H181" s="51">
        <v>5</v>
      </c>
      <c r="I181" s="6" t="str">
        <f>IF(OR(ISBLANK(data),ISBLANK(forma_pagamento)),"",INDEX(nm_forma_pagamento,forma_pagamento))</f>
        <v>Vale alimentação</v>
      </c>
      <c r="J181" s="5">
        <v>5</v>
      </c>
      <c r="K181" s="6" t="str">
        <f>IF(OR(ISBLANK(data),ISBLANK(conta)),"",INDEX(nm_conta,conta))</f>
        <v>VR</v>
      </c>
      <c r="L181" s="5">
        <v>3</v>
      </c>
      <c r="M181" s="6" t="str">
        <f>IF(OR(ISBLANK(data),ISBLANK(id_cc)),"",INDEX(nm_cartao,id_cc))</f>
        <v/>
      </c>
      <c r="O181" s="5" t="s">
        <v>201</v>
      </c>
    </row>
    <row r="182" spans="1:15">
      <c r="A182" s="6">
        <f>IF(ISBLANK(data),"",1+IF(ISNUMBER(A181),A181,0))</f>
        <v>181</v>
      </c>
      <c r="B182" s="4">
        <v>40229</v>
      </c>
      <c r="C182" s="50">
        <f>IF(ISBLANK(data),"",VALUE(DAY(data)))</f>
        <v>20</v>
      </c>
      <c r="D182" s="50">
        <f>IF(ISBLANK(data),"",VALUE(MONTH(data)))</f>
        <v>2</v>
      </c>
      <c r="E182" s="50">
        <f>IF(ISBLANK(data),"",VALUE(YEAR(data)))</f>
        <v>2010</v>
      </c>
      <c r="F182" s="7">
        <v>4</v>
      </c>
      <c r="G182" s="6" t="str">
        <f>IF(OR(ISBLANK(data),ISBLANK(categoria)),"",INDEX(nm_categoria,categoria))</f>
        <v>Café da manhã</v>
      </c>
      <c r="H182" s="51">
        <v>5</v>
      </c>
      <c r="I182" s="6" t="str">
        <f>IF(OR(ISBLANK(data),ISBLANK(forma_pagamento)),"",INDEX(nm_forma_pagamento,forma_pagamento))</f>
        <v>Vale alimentação</v>
      </c>
      <c r="J182" s="5">
        <v>5</v>
      </c>
      <c r="K182" s="6" t="str">
        <f>IF(OR(ISBLANK(data),ISBLANK(conta)),"",INDEX(nm_conta,conta))</f>
        <v>VR</v>
      </c>
      <c r="L182" s="5">
        <v>3</v>
      </c>
      <c r="M182" s="6" t="str">
        <f>IF(OR(ISBLANK(data),ISBLANK(id_cc)),"",INDEX(nm_cartao,id_cc))</f>
        <v/>
      </c>
      <c r="O182" s="5" t="s">
        <v>311</v>
      </c>
    </row>
    <row r="183" spans="1:15">
      <c r="A183" s="6">
        <f>IF(ISBLANK(data),"",1+IF(ISNUMBER(A182),A182,0))</f>
        <v>182</v>
      </c>
      <c r="B183" s="4">
        <v>40229</v>
      </c>
      <c r="C183" s="50">
        <f>IF(ISBLANK(data),"",VALUE(DAY(data)))</f>
        <v>20</v>
      </c>
      <c r="D183" s="50">
        <f>IF(ISBLANK(data),"",VALUE(MONTH(data)))</f>
        <v>2</v>
      </c>
      <c r="E183" s="50">
        <f>IF(ISBLANK(data),"",VALUE(YEAR(data)))</f>
        <v>2010</v>
      </c>
      <c r="F183" s="7">
        <v>10.4</v>
      </c>
      <c r="G183" s="6" t="str">
        <f>IF(OR(ISBLANK(data),ISBLANK(categoria)),"",INDEX(nm_categoria,categoria))</f>
        <v>Café da manhã</v>
      </c>
      <c r="H183" s="51">
        <v>5</v>
      </c>
      <c r="I183" s="6" t="str">
        <f>IF(OR(ISBLANK(data),ISBLANK(forma_pagamento)),"",INDEX(nm_forma_pagamento,forma_pagamento))</f>
        <v>Vale alimentação</v>
      </c>
      <c r="J183" s="5">
        <v>5</v>
      </c>
      <c r="K183" s="6" t="str">
        <f>IF(OR(ISBLANK(data),ISBLANK(conta)),"",INDEX(nm_conta,conta))</f>
        <v>VR</v>
      </c>
      <c r="L183" s="5">
        <v>3</v>
      </c>
      <c r="M183" s="6" t="str">
        <f>IF(OR(ISBLANK(data),ISBLANK(id_cc)),"",INDEX(nm_cartao,id_cc))</f>
        <v/>
      </c>
      <c r="O183" s="5" t="s">
        <v>312</v>
      </c>
    </row>
    <row r="184" spans="1:15">
      <c r="A184" s="6">
        <f>IF(ISBLANK(data),"",1+IF(ISNUMBER(A183),A183,0))</f>
        <v>183</v>
      </c>
      <c r="B184" s="4">
        <v>40231</v>
      </c>
      <c r="C184" s="50">
        <f>IF(ISBLANK(data),"",VALUE(DAY(data)))</f>
        <v>22</v>
      </c>
      <c r="D184" s="50">
        <f>IF(ISBLANK(data),"",VALUE(MONTH(data)))</f>
        <v>2</v>
      </c>
      <c r="E184" s="50">
        <f>IF(ISBLANK(data),"",VALUE(YEAR(data)))</f>
        <v>2010</v>
      </c>
      <c r="F184" s="7">
        <v>3.1</v>
      </c>
      <c r="G184" s="6" t="str">
        <f>IF(OR(ISBLANK(data),ISBLANK(categoria)),"",INDEX(nm_categoria,categoria))</f>
        <v>Café da manhã</v>
      </c>
      <c r="H184" s="51">
        <v>5</v>
      </c>
      <c r="I184" s="6" t="str">
        <f>IF(OR(ISBLANK(data),ISBLANK(forma_pagamento)),"",INDEX(nm_forma_pagamento,forma_pagamento))</f>
        <v>Vale alimentação</v>
      </c>
      <c r="J184" s="5">
        <v>5</v>
      </c>
      <c r="K184" s="6" t="str">
        <f>IF(OR(ISBLANK(data),ISBLANK(conta)),"",INDEX(nm_conta,conta))</f>
        <v>VR</v>
      </c>
      <c r="L184" s="5">
        <v>3</v>
      </c>
      <c r="M184" s="6" t="str">
        <f>IF(OR(ISBLANK(data),ISBLANK(id_cc)),"",INDEX(nm_cartao,id_cc))</f>
        <v/>
      </c>
      <c r="O184" s="5" t="s">
        <v>201</v>
      </c>
    </row>
    <row r="185" spans="1:15">
      <c r="A185" s="6">
        <f>IF(ISBLANK(data),"",1+IF(ISNUMBER(A184),A184,0))</f>
        <v>184</v>
      </c>
      <c r="B185" s="4">
        <v>40232</v>
      </c>
      <c r="C185" s="50">
        <f>IF(ISBLANK(data),"",VALUE(DAY(data)))</f>
        <v>23</v>
      </c>
      <c r="D185" s="50">
        <f>IF(ISBLANK(data),"",VALUE(MONTH(data)))</f>
        <v>2</v>
      </c>
      <c r="E185" s="50">
        <f>IF(ISBLANK(data),"",VALUE(YEAR(data)))</f>
        <v>2010</v>
      </c>
      <c r="F185" s="7">
        <v>7.7</v>
      </c>
      <c r="G185" s="6" t="str">
        <f>IF(OR(ISBLANK(data),ISBLANK(categoria)),"",INDEX(nm_categoria,categoria))</f>
        <v>Café da manhã</v>
      </c>
      <c r="H185" s="51">
        <v>5</v>
      </c>
      <c r="I185" s="6" t="str">
        <f>IF(OR(ISBLANK(data),ISBLANK(forma_pagamento)),"",INDEX(nm_forma_pagamento,forma_pagamento))</f>
        <v>Vale alimentação</v>
      </c>
      <c r="J185" s="5">
        <v>5</v>
      </c>
      <c r="K185" s="6" t="str">
        <f>IF(OR(ISBLANK(data),ISBLANK(conta)),"",INDEX(nm_conta,conta))</f>
        <v>VR</v>
      </c>
      <c r="L185" s="5">
        <v>3</v>
      </c>
      <c r="M185" s="6" t="str">
        <f>IF(OR(ISBLANK(data),ISBLANK(id_cc)),"",INDEX(nm_cartao,id_cc))</f>
        <v/>
      </c>
      <c r="O185" s="5" t="s">
        <v>201</v>
      </c>
    </row>
    <row r="186" spans="1:15">
      <c r="A186" s="6">
        <f>IF(ISBLANK(data),"",1+IF(ISNUMBER(A185),A185,0))</f>
        <v>185</v>
      </c>
      <c r="B186" s="4">
        <v>40233</v>
      </c>
      <c r="C186" s="50">
        <f>IF(ISBLANK(data),"",VALUE(DAY(data)))</f>
        <v>24</v>
      </c>
      <c r="D186" s="50">
        <f>IF(ISBLANK(data),"",VALUE(MONTH(data)))</f>
        <v>2</v>
      </c>
      <c r="E186" s="50">
        <f>IF(ISBLANK(data),"",VALUE(YEAR(data)))</f>
        <v>2010</v>
      </c>
      <c r="F186" s="7">
        <v>5.3</v>
      </c>
      <c r="G186" s="6" t="str">
        <f>IF(OR(ISBLANK(data),ISBLANK(categoria)),"",INDEX(nm_categoria,categoria))</f>
        <v>Café da manhã</v>
      </c>
      <c r="H186" s="51">
        <v>5</v>
      </c>
      <c r="I186" s="6" t="str">
        <f>IF(OR(ISBLANK(data),ISBLANK(forma_pagamento)),"",INDEX(nm_forma_pagamento,forma_pagamento))</f>
        <v>Vale alimentação</v>
      </c>
      <c r="J186" s="5">
        <v>5</v>
      </c>
      <c r="K186" s="6" t="str">
        <f>IF(OR(ISBLANK(data),ISBLANK(conta)),"",INDEX(nm_conta,conta))</f>
        <v>VR</v>
      </c>
      <c r="L186" s="5">
        <v>3</v>
      </c>
      <c r="M186" s="6" t="str">
        <f>IF(OR(ISBLANK(data),ISBLANK(id_cc)),"",INDEX(nm_cartao,id_cc))</f>
        <v/>
      </c>
      <c r="O186" s="5" t="s">
        <v>201</v>
      </c>
    </row>
    <row r="187" spans="1:15">
      <c r="A187" s="6">
        <f>IF(ISBLANK(data),"",1+IF(ISNUMBER(A186),A186,0))</f>
        <v>186</v>
      </c>
      <c r="B187" s="4">
        <v>40234</v>
      </c>
      <c r="C187" s="50">
        <f>IF(ISBLANK(data),"",VALUE(DAY(data)))</f>
        <v>25</v>
      </c>
      <c r="D187" s="50">
        <f>IF(ISBLANK(data),"",VALUE(MONTH(data)))</f>
        <v>2</v>
      </c>
      <c r="E187" s="50">
        <f>IF(ISBLANK(data),"",VALUE(YEAR(data)))</f>
        <v>2010</v>
      </c>
      <c r="F187" s="7">
        <v>4</v>
      </c>
      <c r="G187" s="6" t="str">
        <f>IF(OR(ISBLANK(data),ISBLANK(categoria)),"",INDEX(nm_categoria,categoria))</f>
        <v>Café da manhã</v>
      </c>
      <c r="H187" s="51">
        <v>5</v>
      </c>
      <c r="I187" s="6" t="str">
        <f>IF(OR(ISBLANK(data),ISBLANK(forma_pagamento)),"",INDEX(nm_forma_pagamento,forma_pagamento))</f>
        <v>Vale alimentação</v>
      </c>
      <c r="J187" s="5">
        <v>5</v>
      </c>
      <c r="K187" s="6" t="str">
        <f>IF(OR(ISBLANK(data),ISBLANK(conta)),"",INDEX(nm_conta,conta))</f>
        <v>VR</v>
      </c>
      <c r="L187" s="5">
        <v>3</v>
      </c>
      <c r="M187" s="6" t="str">
        <f>IF(OR(ISBLANK(data),ISBLANK(id_cc)),"",INDEX(nm_cartao,id_cc))</f>
        <v/>
      </c>
      <c r="O187" s="5" t="s">
        <v>201</v>
      </c>
    </row>
    <row r="188" spans="1:15">
      <c r="A188" s="6">
        <f>IF(ISBLANK(data),"",1+IF(ISNUMBER(A187),A187,0))</f>
        <v>187</v>
      </c>
      <c r="B188" s="4">
        <v>40235</v>
      </c>
      <c r="C188" s="50">
        <f>IF(ISBLANK(data),"",VALUE(DAY(data)))</f>
        <v>26</v>
      </c>
      <c r="D188" s="50">
        <f>IF(ISBLANK(data),"",VALUE(MONTH(data)))</f>
        <v>2</v>
      </c>
      <c r="E188" s="50">
        <f>IF(ISBLANK(data),"",VALUE(YEAR(data)))</f>
        <v>2010</v>
      </c>
      <c r="F188" s="7">
        <v>7.1</v>
      </c>
      <c r="G188" s="6" t="str">
        <f>IF(OR(ISBLANK(data),ISBLANK(categoria)),"",INDEX(nm_categoria,categoria))</f>
        <v>Café da manhã</v>
      </c>
      <c r="H188" s="51">
        <v>5</v>
      </c>
      <c r="I188" s="6" t="str">
        <f>IF(OR(ISBLANK(data),ISBLANK(forma_pagamento)),"",INDEX(nm_forma_pagamento,forma_pagamento))</f>
        <v>Vale alimentação</v>
      </c>
      <c r="J188" s="5">
        <v>5</v>
      </c>
      <c r="K188" s="6" t="str">
        <f>IF(OR(ISBLANK(data),ISBLANK(conta)),"",INDEX(nm_conta,conta))</f>
        <v>VR</v>
      </c>
      <c r="L188" s="5">
        <v>3</v>
      </c>
      <c r="M188" s="6" t="str">
        <f>IF(OR(ISBLANK(data),ISBLANK(id_cc)),"",INDEX(nm_cartao,id_cc))</f>
        <v/>
      </c>
      <c r="O188" s="5" t="s">
        <v>201</v>
      </c>
    </row>
    <row r="189" spans="1:15">
      <c r="A189" s="6">
        <f>IF(ISBLANK(data),"",1+IF(ISNUMBER(A188),A188,0))</f>
        <v>188</v>
      </c>
      <c r="B189" s="4">
        <v>40236</v>
      </c>
      <c r="C189" s="50">
        <f>IF(ISBLANK(data),"",VALUE(DAY(data)))</f>
        <v>27</v>
      </c>
      <c r="D189" s="50">
        <f>IF(ISBLANK(data),"",VALUE(MONTH(data)))</f>
        <v>2</v>
      </c>
      <c r="E189" s="50">
        <f>IF(ISBLANK(data),"",VALUE(YEAR(data)))</f>
        <v>2010</v>
      </c>
      <c r="F189" s="7">
        <v>2.5</v>
      </c>
      <c r="G189" s="6" t="str">
        <f>IF(OR(ISBLANK(data),ISBLANK(categoria)),"",INDEX(nm_categoria,categoria))</f>
        <v>Café da manhã</v>
      </c>
      <c r="H189" s="51">
        <v>5</v>
      </c>
      <c r="I189" s="6" t="str">
        <f>IF(OR(ISBLANK(data),ISBLANK(forma_pagamento)),"",INDEX(nm_forma_pagamento,forma_pagamento))</f>
        <v>Vale alimentação</v>
      </c>
      <c r="J189" s="5">
        <v>5</v>
      </c>
      <c r="K189" s="6" t="str">
        <f>IF(OR(ISBLANK(data),ISBLANK(conta)),"",INDEX(nm_conta,conta))</f>
        <v>VR</v>
      </c>
      <c r="L189" s="5">
        <v>3</v>
      </c>
      <c r="M189" s="6" t="str">
        <f>IF(OR(ISBLANK(data),ISBLANK(id_cc)),"",INDEX(nm_cartao,id_cc))</f>
        <v/>
      </c>
      <c r="O189" s="5" t="s">
        <v>315</v>
      </c>
    </row>
    <row r="190" spans="1:15">
      <c r="A190" s="6">
        <f>IF(ISBLANK(data),"",1+IF(ISNUMBER(A189),A189,0))</f>
        <v>189</v>
      </c>
      <c r="B190" s="4">
        <v>40210</v>
      </c>
      <c r="C190" s="50">
        <f>IF(ISBLANK(data),"",VALUE(DAY(data)))</f>
        <v>1</v>
      </c>
      <c r="D190" s="50">
        <f>IF(ISBLANK(data),"",VALUE(MONTH(data)))</f>
        <v>2</v>
      </c>
      <c r="E190" s="50">
        <f>IF(ISBLANK(data),"",VALUE(YEAR(data)))</f>
        <v>2010</v>
      </c>
      <c r="F190" s="7">
        <v>6.82</v>
      </c>
      <c r="G190" s="6" t="str">
        <f>IF(OR(ISBLANK(data),ISBLANK(categoria)),"",INDEX(nm_categoria,categoria))</f>
        <v>Almoço</v>
      </c>
      <c r="H190" s="51">
        <v>6</v>
      </c>
      <c r="I190" s="6" t="str">
        <f>IF(OR(ISBLANK(data),ISBLANK(forma_pagamento)),"",INDEX(nm_forma_pagamento,forma_pagamento))</f>
        <v>Vale alimentação</v>
      </c>
      <c r="J190" s="5">
        <v>5</v>
      </c>
      <c r="K190" s="6" t="str">
        <f>IF(OR(ISBLANK(data),ISBLANK(conta)),"",INDEX(nm_conta,conta))</f>
        <v>VR</v>
      </c>
      <c r="L190" s="5">
        <v>3</v>
      </c>
      <c r="M190" s="6" t="str">
        <f>IF(OR(ISBLANK(data),ISBLANK(id_cc)),"",INDEX(nm_cartao,id_cc))</f>
        <v/>
      </c>
      <c r="O190" s="5" t="s">
        <v>212</v>
      </c>
    </row>
    <row r="191" spans="1:15">
      <c r="A191" s="6">
        <f>IF(ISBLANK(data),"",1+IF(ISNUMBER(A190),A190,0))</f>
        <v>190</v>
      </c>
      <c r="B191" s="4">
        <v>40211</v>
      </c>
      <c r="C191" s="50">
        <f>IF(ISBLANK(data),"",VALUE(DAY(data)))</f>
        <v>2</v>
      </c>
      <c r="D191" s="50">
        <f>IF(ISBLANK(data),"",VALUE(MONTH(data)))</f>
        <v>2</v>
      </c>
      <c r="E191" s="50">
        <f>IF(ISBLANK(data),"",VALUE(YEAR(data)))</f>
        <v>2010</v>
      </c>
      <c r="F191" s="7">
        <v>6.5</v>
      </c>
      <c r="G191" s="6" t="str">
        <f>IF(OR(ISBLANK(data),ISBLANK(categoria)),"",INDEX(nm_categoria,categoria))</f>
        <v>Almoço</v>
      </c>
      <c r="H191" s="51">
        <v>6</v>
      </c>
      <c r="I191" s="6" t="str">
        <f>IF(OR(ISBLANK(data),ISBLANK(forma_pagamento)),"",INDEX(nm_forma_pagamento,forma_pagamento))</f>
        <v>Vale alimentação</v>
      </c>
      <c r="J191" s="5">
        <v>5</v>
      </c>
      <c r="K191" s="6" t="str">
        <f>IF(OR(ISBLANK(data),ISBLANK(conta)),"",INDEX(nm_conta,conta))</f>
        <v>VR</v>
      </c>
      <c r="L191" s="5">
        <v>3</v>
      </c>
      <c r="M191" s="6" t="str">
        <f>IF(OR(ISBLANK(data),ISBLANK(id_cc)),"",INDEX(nm_cartao,id_cc))</f>
        <v/>
      </c>
      <c r="O191" s="5" t="s">
        <v>201</v>
      </c>
    </row>
    <row r="192" spans="1:15">
      <c r="A192" s="6">
        <f>IF(ISBLANK(data),"",1+IF(ISNUMBER(A191),A191,0))</f>
        <v>191</v>
      </c>
      <c r="B192" s="4">
        <v>40212</v>
      </c>
      <c r="C192" s="50">
        <f>IF(ISBLANK(data),"",VALUE(DAY(data)))</f>
        <v>3</v>
      </c>
      <c r="D192" s="50">
        <f>IF(ISBLANK(data),"",VALUE(MONTH(data)))</f>
        <v>2</v>
      </c>
      <c r="E192" s="50">
        <f>IF(ISBLANK(data),"",VALUE(YEAR(data)))</f>
        <v>2010</v>
      </c>
      <c r="F192" s="7">
        <v>7.7</v>
      </c>
      <c r="G192" s="6" t="str">
        <f>IF(OR(ISBLANK(data),ISBLANK(categoria)),"",INDEX(nm_categoria,categoria))</f>
        <v>Almoço</v>
      </c>
      <c r="H192" s="51">
        <v>6</v>
      </c>
      <c r="I192" s="6" t="str">
        <f>IF(OR(ISBLANK(data),ISBLANK(forma_pagamento)),"",INDEX(nm_forma_pagamento,forma_pagamento))</f>
        <v>Vale alimentação</v>
      </c>
      <c r="J192" s="5">
        <v>5</v>
      </c>
      <c r="K192" s="6" t="str">
        <f>IF(OR(ISBLANK(data),ISBLANK(conta)),"",INDEX(nm_conta,conta))</f>
        <v>VR</v>
      </c>
      <c r="L192" s="5">
        <v>3</v>
      </c>
      <c r="M192" s="6" t="str">
        <f>IF(OR(ISBLANK(data),ISBLANK(id_cc)),"",INDEX(nm_cartao,id_cc))</f>
        <v/>
      </c>
      <c r="O192" s="5" t="s">
        <v>201</v>
      </c>
    </row>
    <row r="193" spans="1:15">
      <c r="A193" s="6">
        <f>IF(ISBLANK(data),"",1+IF(ISNUMBER(A192),A192,0))</f>
        <v>192</v>
      </c>
      <c r="B193" s="4">
        <v>40213</v>
      </c>
      <c r="C193" s="50">
        <f>IF(ISBLANK(data),"",VALUE(DAY(data)))</f>
        <v>4</v>
      </c>
      <c r="D193" s="50">
        <f>IF(ISBLANK(data),"",VALUE(MONTH(data)))</f>
        <v>2</v>
      </c>
      <c r="E193" s="50">
        <f>IF(ISBLANK(data),"",VALUE(YEAR(data)))</f>
        <v>2010</v>
      </c>
      <c r="F193" s="7">
        <v>9.8000000000000007</v>
      </c>
      <c r="G193" s="6" t="str">
        <f>IF(OR(ISBLANK(data),ISBLANK(categoria)),"",INDEX(nm_categoria,categoria))</f>
        <v>Almoço</v>
      </c>
      <c r="H193" s="51">
        <v>6</v>
      </c>
      <c r="I193" s="6" t="str">
        <f>IF(OR(ISBLANK(data),ISBLANK(forma_pagamento)),"",INDEX(nm_forma_pagamento,forma_pagamento))</f>
        <v>Vale alimentação</v>
      </c>
      <c r="J193" s="5">
        <v>5</v>
      </c>
      <c r="K193" s="6" t="str">
        <f>IF(OR(ISBLANK(data),ISBLANK(conta)),"",INDEX(nm_conta,conta))</f>
        <v>VR</v>
      </c>
      <c r="L193" s="5">
        <v>3</v>
      </c>
      <c r="M193" s="6" t="str">
        <f>IF(OR(ISBLANK(data),ISBLANK(id_cc)),"",INDEX(nm_cartao,id_cc))</f>
        <v/>
      </c>
      <c r="O193" s="5" t="s">
        <v>201</v>
      </c>
    </row>
    <row r="194" spans="1:15">
      <c r="A194" s="6">
        <f>IF(ISBLANK(data),"",1+IF(ISNUMBER(A193),A193,0))</f>
        <v>193</v>
      </c>
      <c r="B194" s="4">
        <v>40214</v>
      </c>
      <c r="C194" s="50">
        <f>IF(ISBLANK(data),"",VALUE(DAY(data)))</f>
        <v>5</v>
      </c>
      <c r="D194" s="50">
        <f>IF(ISBLANK(data),"",VALUE(MONTH(data)))</f>
        <v>2</v>
      </c>
      <c r="E194" s="50">
        <f>IF(ISBLANK(data),"",VALUE(YEAR(data)))</f>
        <v>2010</v>
      </c>
      <c r="F194" s="7">
        <v>5.5</v>
      </c>
      <c r="G194" s="6" t="str">
        <f>IF(OR(ISBLANK(data),ISBLANK(categoria)),"",INDEX(nm_categoria,categoria))</f>
        <v>Almoço</v>
      </c>
      <c r="H194" s="51">
        <v>6</v>
      </c>
      <c r="I194" s="6" t="str">
        <f>IF(OR(ISBLANK(data),ISBLANK(forma_pagamento)),"",INDEX(nm_forma_pagamento,forma_pagamento))</f>
        <v>Vale alimentação</v>
      </c>
      <c r="J194" s="5">
        <v>5</v>
      </c>
      <c r="K194" s="6" t="str">
        <f>IF(OR(ISBLANK(data),ISBLANK(conta)),"",INDEX(nm_conta,conta))</f>
        <v>VR</v>
      </c>
      <c r="L194" s="5">
        <v>3</v>
      </c>
      <c r="M194" s="6" t="str">
        <f>IF(OR(ISBLANK(data),ISBLANK(id_cc)),"",INDEX(nm_cartao,id_cc))</f>
        <v/>
      </c>
      <c r="O194" s="5" t="s">
        <v>201</v>
      </c>
    </row>
    <row r="195" spans="1:15">
      <c r="A195" s="6">
        <f>IF(ISBLANK(data),"",1+IF(ISNUMBER(A194),A194,0))</f>
        <v>194</v>
      </c>
      <c r="B195" s="4">
        <v>40215</v>
      </c>
      <c r="C195" s="50">
        <f>IF(ISBLANK(data),"",VALUE(DAY(data)))</f>
        <v>6</v>
      </c>
      <c r="D195" s="50">
        <f>IF(ISBLANK(data),"",VALUE(MONTH(data)))</f>
        <v>2</v>
      </c>
      <c r="E195" s="50">
        <f>IF(ISBLANK(data),"",VALUE(YEAR(data)))</f>
        <v>2010</v>
      </c>
      <c r="F195" s="7">
        <v>8.5</v>
      </c>
      <c r="G195" s="6" t="str">
        <f>IF(OR(ISBLANK(data),ISBLANK(categoria)),"",INDEX(nm_categoria,categoria))</f>
        <v>Almoço</v>
      </c>
      <c r="H195" s="51">
        <v>6</v>
      </c>
      <c r="I195" s="6" t="str">
        <f>IF(OR(ISBLANK(data),ISBLANK(forma_pagamento)),"",INDEX(nm_forma_pagamento,forma_pagamento))</f>
        <v>Vale alimentação</v>
      </c>
      <c r="J195" s="5">
        <v>5</v>
      </c>
      <c r="K195" s="6" t="str">
        <f>IF(OR(ISBLANK(data),ISBLANK(conta)),"",INDEX(nm_conta,conta))</f>
        <v>VR</v>
      </c>
      <c r="L195" s="5">
        <v>3</v>
      </c>
      <c r="M195" s="6" t="str">
        <f>IF(OR(ISBLANK(data),ISBLANK(id_cc)),"",INDEX(nm_cartao,id_cc))</f>
        <v/>
      </c>
      <c r="O195" s="5" t="s">
        <v>277</v>
      </c>
    </row>
    <row r="196" spans="1:15">
      <c r="A196" s="6">
        <f>IF(ISBLANK(data),"",1+IF(ISNUMBER(A195),A195,0))</f>
        <v>195</v>
      </c>
      <c r="B196" s="4">
        <v>40217</v>
      </c>
      <c r="C196" s="50">
        <f>IF(ISBLANK(data),"",VALUE(DAY(data)))</f>
        <v>8</v>
      </c>
      <c r="D196" s="50">
        <f>IF(ISBLANK(data),"",VALUE(MONTH(data)))</f>
        <v>2</v>
      </c>
      <c r="E196" s="50">
        <f>IF(ISBLANK(data),"",VALUE(YEAR(data)))</f>
        <v>2010</v>
      </c>
      <c r="F196" s="7">
        <v>5.5</v>
      </c>
      <c r="G196" s="6" t="str">
        <f>IF(OR(ISBLANK(data),ISBLANK(categoria)),"",INDEX(nm_categoria,categoria))</f>
        <v>Almoço</v>
      </c>
      <c r="H196" s="51">
        <v>6</v>
      </c>
      <c r="I196" s="6" t="str">
        <f>IF(OR(ISBLANK(data),ISBLANK(forma_pagamento)),"",INDEX(nm_forma_pagamento,forma_pagamento))</f>
        <v>Vale alimentação</v>
      </c>
      <c r="J196" s="5">
        <v>5</v>
      </c>
      <c r="K196" s="6" t="str">
        <f>IF(OR(ISBLANK(data),ISBLANK(conta)),"",INDEX(nm_conta,conta))</f>
        <v>VR</v>
      </c>
      <c r="L196" s="5">
        <v>3</v>
      </c>
      <c r="M196" s="6" t="str">
        <f>IF(OR(ISBLANK(data),ISBLANK(id_cc)),"",INDEX(nm_cartao,id_cc))</f>
        <v/>
      </c>
      <c r="O196" s="5" t="s">
        <v>201</v>
      </c>
    </row>
    <row r="197" spans="1:15">
      <c r="A197" s="6">
        <f>IF(ISBLANK(data),"",1+IF(ISNUMBER(A196),A196,0))</f>
        <v>196</v>
      </c>
      <c r="B197" s="4">
        <v>40218</v>
      </c>
      <c r="C197" s="50">
        <f>IF(ISBLANK(data),"",VALUE(DAY(data)))</f>
        <v>9</v>
      </c>
      <c r="D197" s="50">
        <f>IF(ISBLANK(data),"",VALUE(MONTH(data)))</f>
        <v>2</v>
      </c>
      <c r="E197" s="50">
        <f>IF(ISBLANK(data),"",VALUE(YEAR(data)))</f>
        <v>2010</v>
      </c>
      <c r="F197" s="7">
        <v>13.1</v>
      </c>
      <c r="G197" s="6" t="str">
        <f>IF(OR(ISBLANK(data),ISBLANK(categoria)),"",INDEX(nm_categoria,categoria))</f>
        <v>Almoço</v>
      </c>
      <c r="H197" s="51">
        <v>6</v>
      </c>
      <c r="I197" s="6" t="str">
        <f>IF(OR(ISBLANK(data),ISBLANK(forma_pagamento)),"",INDEX(nm_forma_pagamento,forma_pagamento))</f>
        <v>Vale alimentação</v>
      </c>
      <c r="J197" s="5">
        <v>5</v>
      </c>
      <c r="K197" s="6" t="str">
        <f>IF(OR(ISBLANK(data),ISBLANK(conta)),"",INDEX(nm_conta,conta))</f>
        <v>VR</v>
      </c>
      <c r="L197" s="5">
        <v>3</v>
      </c>
      <c r="M197" s="6" t="str">
        <f>IF(OR(ISBLANK(data),ISBLANK(id_cc)),"",INDEX(nm_cartao,id_cc))</f>
        <v/>
      </c>
      <c r="O197" s="5" t="s">
        <v>286</v>
      </c>
    </row>
    <row r="198" spans="1:15">
      <c r="A198" s="6">
        <f>IF(ISBLANK(data),"",1+IF(ISNUMBER(A197),A197,0))</f>
        <v>197</v>
      </c>
      <c r="B198" s="4">
        <v>40219</v>
      </c>
      <c r="C198" s="50">
        <f>IF(ISBLANK(data),"",VALUE(DAY(data)))</f>
        <v>10</v>
      </c>
      <c r="D198" s="50">
        <f>IF(ISBLANK(data),"",VALUE(MONTH(data)))</f>
        <v>2</v>
      </c>
      <c r="E198" s="50">
        <f>IF(ISBLANK(data),"",VALUE(YEAR(data)))</f>
        <v>2010</v>
      </c>
      <c r="F198" s="7">
        <v>16</v>
      </c>
      <c r="G198" s="6" t="str">
        <f>IF(OR(ISBLANK(data),ISBLANK(categoria)),"",INDEX(nm_categoria,categoria))</f>
        <v>Almoço</v>
      </c>
      <c r="H198" s="51">
        <v>6</v>
      </c>
      <c r="I198" s="6" t="str">
        <f>IF(OR(ISBLANK(data),ISBLANK(forma_pagamento)),"",INDEX(nm_forma_pagamento,forma_pagamento))</f>
        <v>Vale alimentação</v>
      </c>
      <c r="J198" s="5">
        <v>5</v>
      </c>
      <c r="K198" s="6" t="str">
        <f>IF(OR(ISBLANK(data),ISBLANK(conta)),"",INDEX(nm_conta,conta))</f>
        <v>VR</v>
      </c>
      <c r="L198" s="5">
        <v>3</v>
      </c>
      <c r="M198" s="6" t="str">
        <f>IF(OR(ISBLANK(data),ISBLANK(id_cc)),"",INDEX(nm_cartao,id_cc))</f>
        <v/>
      </c>
      <c r="O198" s="5" t="s">
        <v>287</v>
      </c>
    </row>
    <row r="199" spans="1:15">
      <c r="A199" s="6">
        <f>IF(ISBLANK(data),"",1+IF(ISNUMBER(A198),A198,0))</f>
        <v>198</v>
      </c>
      <c r="B199" s="4">
        <v>40220</v>
      </c>
      <c r="C199" s="50">
        <f>IF(ISBLANK(data),"",VALUE(DAY(data)))</f>
        <v>11</v>
      </c>
      <c r="D199" s="50">
        <f>IF(ISBLANK(data),"",VALUE(MONTH(data)))</f>
        <v>2</v>
      </c>
      <c r="E199" s="50">
        <f>IF(ISBLANK(data),"",VALUE(YEAR(data)))</f>
        <v>2010</v>
      </c>
      <c r="F199" s="7">
        <v>8.5500000000000007</v>
      </c>
      <c r="G199" s="6" t="str">
        <f>IF(OR(ISBLANK(data),ISBLANK(categoria)),"",INDEX(nm_categoria,categoria))</f>
        <v>Almoço</v>
      </c>
      <c r="H199" s="51">
        <v>6</v>
      </c>
      <c r="I199" s="6" t="str">
        <f>IF(OR(ISBLANK(data),ISBLANK(forma_pagamento)),"",INDEX(nm_forma_pagamento,forma_pagamento))</f>
        <v>Vale alimentação</v>
      </c>
      <c r="J199" s="5">
        <v>5</v>
      </c>
      <c r="K199" s="6" t="str">
        <f>IF(OR(ISBLANK(data),ISBLANK(conta)),"",INDEX(nm_conta,conta))</f>
        <v>VR</v>
      </c>
      <c r="L199" s="5">
        <v>3</v>
      </c>
      <c r="M199" s="6" t="str">
        <f>IF(OR(ISBLANK(data),ISBLANK(id_cc)),"",INDEX(nm_cartao,id_cc))</f>
        <v/>
      </c>
      <c r="O199" s="5" t="s">
        <v>201</v>
      </c>
    </row>
    <row r="200" spans="1:15">
      <c r="A200" s="6">
        <f>IF(ISBLANK(data),"",1+IF(ISNUMBER(A199),A199,0))</f>
        <v>199</v>
      </c>
      <c r="B200" s="4">
        <v>40221</v>
      </c>
      <c r="C200" s="50">
        <f>IF(ISBLANK(data),"",VALUE(DAY(data)))</f>
        <v>12</v>
      </c>
      <c r="D200" s="50">
        <f>IF(ISBLANK(data),"",VALUE(MONTH(data)))</f>
        <v>2</v>
      </c>
      <c r="E200" s="50">
        <f>IF(ISBLANK(data),"",VALUE(YEAR(data)))</f>
        <v>2010</v>
      </c>
      <c r="F200" s="7">
        <v>2.7</v>
      </c>
      <c r="G200" s="6" t="str">
        <f>IF(OR(ISBLANK(data),ISBLANK(categoria)),"",INDEX(nm_categoria,categoria))</f>
        <v>Almoço</v>
      </c>
      <c r="H200" s="51">
        <v>6</v>
      </c>
      <c r="I200" s="6" t="str">
        <f>IF(OR(ISBLANK(data),ISBLANK(forma_pagamento)),"",INDEX(nm_forma_pagamento,forma_pagamento))</f>
        <v>Vale alimentação</v>
      </c>
      <c r="J200" s="5">
        <v>5</v>
      </c>
      <c r="K200" s="6" t="str">
        <f>IF(OR(ISBLANK(data),ISBLANK(conta)),"",INDEX(nm_conta,conta))</f>
        <v>VR</v>
      </c>
      <c r="L200" s="5">
        <v>3</v>
      </c>
      <c r="M200" s="6" t="str">
        <f>IF(OR(ISBLANK(data),ISBLANK(id_cc)),"",INDEX(nm_cartao,id_cc))</f>
        <v/>
      </c>
      <c r="O200" s="5" t="s">
        <v>230</v>
      </c>
    </row>
    <row r="201" spans="1:15">
      <c r="A201" s="6">
        <f>IF(ISBLANK(data),"",1+IF(ISNUMBER(A200),A200,0))</f>
        <v>200</v>
      </c>
      <c r="B201" s="4">
        <v>40227</v>
      </c>
      <c r="C201" s="50">
        <f>IF(ISBLANK(data),"",VALUE(DAY(data)))</f>
        <v>18</v>
      </c>
      <c r="D201" s="50">
        <f>IF(ISBLANK(data),"",VALUE(MONTH(data)))</f>
        <v>2</v>
      </c>
      <c r="E201" s="50">
        <f>IF(ISBLANK(data),"",VALUE(YEAR(data)))</f>
        <v>2010</v>
      </c>
      <c r="F201" s="7">
        <v>7.93</v>
      </c>
      <c r="G201" s="6" t="str">
        <f>IF(OR(ISBLANK(data),ISBLANK(categoria)),"",INDEX(nm_categoria,categoria))</f>
        <v>Almoço</v>
      </c>
      <c r="H201" s="51">
        <v>6</v>
      </c>
      <c r="I201" s="6" t="str">
        <f>IF(OR(ISBLANK(data),ISBLANK(forma_pagamento)),"",INDEX(nm_forma_pagamento,forma_pagamento))</f>
        <v>Vale alimentação</v>
      </c>
      <c r="J201" s="5">
        <v>5</v>
      </c>
      <c r="K201" s="6" t="str">
        <f>IF(OR(ISBLANK(data),ISBLANK(conta)),"",INDEX(nm_conta,conta))</f>
        <v>VR</v>
      </c>
      <c r="L201" s="5">
        <v>3</v>
      </c>
      <c r="M201" s="6" t="str">
        <f>IF(OR(ISBLANK(data),ISBLANK(id_cc)),"",INDEX(nm_cartao,id_cc))</f>
        <v/>
      </c>
      <c r="O201" s="5" t="s">
        <v>201</v>
      </c>
    </row>
    <row r="202" spans="1:15">
      <c r="A202" s="6">
        <f>IF(ISBLANK(data),"",1+IF(ISNUMBER(A201),A201,0))</f>
        <v>201</v>
      </c>
      <c r="B202" s="4">
        <v>40228</v>
      </c>
      <c r="C202" s="50">
        <f>IF(ISBLANK(data),"",VALUE(DAY(data)))</f>
        <v>19</v>
      </c>
      <c r="D202" s="50">
        <f>IF(ISBLANK(data),"",VALUE(MONTH(data)))</f>
        <v>2</v>
      </c>
      <c r="E202" s="50">
        <f>IF(ISBLANK(data),"",VALUE(YEAR(data)))</f>
        <v>2010</v>
      </c>
      <c r="F202" s="7">
        <v>10.4</v>
      </c>
      <c r="G202" s="6" t="str">
        <f>IF(OR(ISBLANK(data),ISBLANK(categoria)),"",INDEX(nm_categoria,categoria))</f>
        <v>Almoço</v>
      </c>
      <c r="H202" s="51">
        <v>6</v>
      </c>
      <c r="I202" s="6" t="str">
        <f>IF(OR(ISBLANK(data),ISBLANK(forma_pagamento)),"",INDEX(nm_forma_pagamento,forma_pagamento))</f>
        <v>Vale alimentação</v>
      </c>
      <c r="J202" s="5">
        <v>5</v>
      </c>
      <c r="K202" s="6" t="str">
        <f>IF(OR(ISBLANK(data),ISBLANK(conta)),"",INDEX(nm_conta,conta))</f>
        <v>VR</v>
      </c>
      <c r="L202" s="5">
        <v>3</v>
      </c>
      <c r="M202" s="6" t="str">
        <f>IF(OR(ISBLANK(data),ISBLANK(id_cc)),"",INDEX(nm_cartao,id_cc))</f>
        <v/>
      </c>
      <c r="O202" s="5" t="s">
        <v>201</v>
      </c>
    </row>
    <row r="203" spans="1:15">
      <c r="A203" s="6">
        <f>IF(ISBLANK(data),"",1+IF(ISNUMBER(A202),A202,0))</f>
        <v>202</v>
      </c>
      <c r="B203" s="4">
        <v>40231</v>
      </c>
      <c r="C203" s="50">
        <f>IF(ISBLANK(data),"",VALUE(DAY(data)))</f>
        <v>22</v>
      </c>
      <c r="D203" s="50">
        <f>IF(ISBLANK(data),"",VALUE(MONTH(data)))</f>
        <v>2</v>
      </c>
      <c r="E203" s="50">
        <f>IF(ISBLANK(data),"",VALUE(YEAR(data)))</f>
        <v>2010</v>
      </c>
      <c r="F203" s="7">
        <v>5.55</v>
      </c>
      <c r="G203" s="6" t="str">
        <f>IF(OR(ISBLANK(data),ISBLANK(categoria)),"",INDEX(nm_categoria,categoria))</f>
        <v>Almoço</v>
      </c>
      <c r="H203" s="51">
        <v>6</v>
      </c>
      <c r="I203" s="6" t="str">
        <f>IF(OR(ISBLANK(data),ISBLANK(forma_pagamento)),"",INDEX(nm_forma_pagamento,forma_pagamento))</f>
        <v>Vale alimentação</v>
      </c>
      <c r="J203" s="5">
        <v>5</v>
      </c>
      <c r="K203" s="6" t="str">
        <f>IF(OR(ISBLANK(data),ISBLANK(conta)),"",INDEX(nm_conta,conta))</f>
        <v>VR</v>
      </c>
      <c r="L203" s="5">
        <v>3</v>
      </c>
      <c r="M203" s="6" t="str">
        <f>IF(OR(ISBLANK(data),ISBLANK(id_cc)),"",INDEX(nm_cartao,id_cc))</f>
        <v/>
      </c>
      <c r="O203" s="5" t="s">
        <v>201</v>
      </c>
    </row>
    <row r="204" spans="1:15">
      <c r="A204" s="6">
        <f>IF(ISBLANK(data),"",1+IF(ISNUMBER(A203),A203,0))</f>
        <v>203</v>
      </c>
      <c r="B204" s="4">
        <v>40232</v>
      </c>
      <c r="C204" s="50">
        <f>IF(ISBLANK(data),"",VALUE(DAY(data)))</f>
        <v>23</v>
      </c>
      <c r="D204" s="50">
        <f>IF(ISBLANK(data),"",VALUE(MONTH(data)))</f>
        <v>2</v>
      </c>
      <c r="E204" s="50">
        <f>IF(ISBLANK(data),"",VALUE(YEAR(data)))</f>
        <v>2010</v>
      </c>
      <c r="F204" s="7">
        <v>6.38</v>
      </c>
      <c r="G204" s="6" t="str">
        <f>IF(OR(ISBLANK(data),ISBLANK(categoria)),"",INDEX(nm_categoria,categoria))</f>
        <v>Almoço</v>
      </c>
      <c r="H204" s="51">
        <v>6</v>
      </c>
      <c r="I204" s="6" t="str">
        <f>IF(OR(ISBLANK(data),ISBLANK(forma_pagamento)),"",INDEX(nm_forma_pagamento,forma_pagamento))</f>
        <v>Vale alimentação</v>
      </c>
      <c r="J204" s="5">
        <v>5</v>
      </c>
      <c r="K204" s="6" t="str">
        <f>IF(OR(ISBLANK(data),ISBLANK(conta)),"",INDEX(nm_conta,conta))</f>
        <v>VR</v>
      </c>
      <c r="L204" s="5">
        <v>3</v>
      </c>
      <c r="M204" s="6" t="str">
        <f>IF(OR(ISBLANK(data),ISBLANK(id_cc)),"",INDEX(nm_cartao,id_cc))</f>
        <v/>
      </c>
      <c r="O204" s="5" t="s">
        <v>201</v>
      </c>
    </row>
    <row r="205" spans="1:15">
      <c r="A205" s="6">
        <f>IF(ISBLANK(data),"",1+IF(ISNUMBER(A204),A204,0))</f>
        <v>204</v>
      </c>
      <c r="B205" s="4">
        <v>40233</v>
      </c>
      <c r="C205" s="50">
        <f>IF(ISBLANK(data),"",VALUE(DAY(data)))</f>
        <v>24</v>
      </c>
      <c r="D205" s="50">
        <f>IF(ISBLANK(data),"",VALUE(MONTH(data)))</f>
        <v>2</v>
      </c>
      <c r="E205" s="50">
        <f>IF(ISBLANK(data),"",VALUE(YEAR(data)))</f>
        <v>2010</v>
      </c>
      <c r="F205" s="7">
        <v>7.4</v>
      </c>
      <c r="G205" s="6" t="str">
        <f>IF(OR(ISBLANK(data),ISBLANK(categoria)),"",INDEX(nm_categoria,categoria))</f>
        <v>Almoço</v>
      </c>
      <c r="H205" s="51">
        <v>6</v>
      </c>
      <c r="I205" s="6" t="str">
        <f>IF(OR(ISBLANK(data),ISBLANK(forma_pagamento)),"",INDEX(nm_forma_pagamento,forma_pagamento))</f>
        <v>Vale alimentação</v>
      </c>
      <c r="J205" s="5">
        <v>5</v>
      </c>
      <c r="K205" s="6" t="str">
        <f>IF(OR(ISBLANK(data),ISBLANK(conta)),"",INDEX(nm_conta,conta))</f>
        <v>VR</v>
      </c>
      <c r="L205" s="5">
        <v>3</v>
      </c>
      <c r="M205" s="6" t="str">
        <f>IF(OR(ISBLANK(data),ISBLANK(id_cc)),"",INDEX(nm_cartao,id_cc))</f>
        <v/>
      </c>
      <c r="O205" s="5" t="s">
        <v>201</v>
      </c>
    </row>
    <row r="206" spans="1:15">
      <c r="A206" s="6">
        <f>IF(ISBLANK(data),"",1+IF(ISNUMBER(A205),A205,0))</f>
        <v>205</v>
      </c>
      <c r="B206" s="4">
        <v>40234</v>
      </c>
      <c r="C206" s="50">
        <f>IF(ISBLANK(data),"",VALUE(DAY(data)))</f>
        <v>25</v>
      </c>
      <c r="D206" s="50">
        <f>IF(ISBLANK(data),"",VALUE(MONTH(data)))</f>
        <v>2</v>
      </c>
      <c r="E206" s="50">
        <f>IF(ISBLANK(data),"",VALUE(YEAR(data)))</f>
        <v>2010</v>
      </c>
      <c r="F206" s="7">
        <v>8.3699999999999992</v>
      </c>
      <c r="G206" s="6" t="str">
        <f>IF(OR(ISBLANK(data),ISBLANK(categoria)),"",INDEX(nm_categoria,categoria))</f>
        <v>Almoço</v>
      </c>
      <c r="H206" s="51">
        <v>6</v>
      </c>
      <c r="I206" s="6" t="str">
        <f>IF(OR(ISBLANK(data),ISBLANK(forma_pagamento)),"",INDEX(nm_forma_pagamento,forma_pagamento))</f>
        <v>Vale alimentação</v>
      </c>
      <c r="J206" s="5">
        <v>5</v>
      </c>
      <c r="K206" s="6" t="str">
        <f>IF(OR(ISBLANK(data),ISBLANK(conta)),"",INDEX(nm_conta,conta))</f>
        <v>VR</v>
      </c>
      <c r="L206" s="5">
        <v>3</v>
      </c>
      <c r="M206" s="6" t="str">
        <f>IF(OR(ISBLANK(data),ISBLANK(id_cc)),"",INDEX(nm_cartao,id_cc))</f>
        <v/>
      </c>
      <c r="O206" s="5" t="s">
        <v>201</v>
      </c>
    </row>
    <row r="207" spans="1:15">
      <c r="A207" s="6">
        <f>IF(ISBLANK(data),"",1+IF(ISNUMBER(A206),A206,0))</f>
        <v>206</v>
      </c>
      <c r="B207" s="4">
        <v>40235</v>
      </c>
      <c r="C207" s="50">
        <f>IF(ISBLANK(data),"",VALUE(DAY(data)))</f>
        <v>26</v>
      </c>
      <c r="D207" s="50">
        <f>IF(ISBLANK(data),"",VALUE(MONTH(data)))</f>
        <v>2</v>
      </c>
      <c r="E207" s="50">
        <f>IF(ISBLANK(data),"",VALUE(YEAR(data)))</f>
        <v>2010</v>
      </c>
      <c r="F207" s="7">
        <v>9</v>
      </c>
      <c r="G207" s="6" t="str">
        <f>IF(OR(ISBLANK(data),ISBLANK(categoria)),"",INDEX(nm_categoria,categoria))</f>
        <v>Almoço</v>
      </c>
      <c r="H207" s="51">
        <v>6</v>
      </c>
      <c r="I207" s="6" t="str">
        <f>IF(OR(ISBLANK(data),ISBLANK(forma_pagamento)),"",INDEX(nm_forma_pagamento,forma_pagamento))</f>
        <v>Vale alimentação</v>
      </c>
      <c r="J207" s="5">
        <v>5</v>
      </c>
      <c r="K207" s="6" t="str">
        <f>IF(OR(ISBLANK(data),ISBLANK(conta)),"",INDEX(nm_conta,conta))</f>
        <v>VR</v>
      </c>
      <c r="L207" s="5">
        <v>3</v>
      </c>
      <c r="M207" s="6" t="str">
        <f>IF(OR(ISBLANK(data),ISBLANK(id_cc)),"",INDEX(nm_cartao,id_cc))</f>
        <v/>
      </c>
      <c r="O207" s="5" t="s">
        <v>201</v>
      </c>
    </row>
    <row r="208" spans="1:15">
      <c r="A208" s="6">
        <f>IF(ISBLANK(data),"",1+IF(ISNUMBER(A207),A207,0))</f>
        <v>207</v>
      </c>
      <c r="B208" s="4">
        <v>40222</v>
      </c>
      <c r="C208" s="50">
        <f>IF(ISBLANK(data),"",VALUE(DAY(data)))</f>
        <v>13</v>
      </c>
      <c r="D208" s="50">
        <f>IF(ISBLANK(data),"",VALUE(MONTH(data)))</f>
        <v>2</v>
      </c>
      <c r="E208" s="50">
        <f>IF(ISBLANK(data),"",VALUE(YEAR(data)))</f>
        <v>2010</v>
      </c>
      <c r="F208" s="7">
        <v>24.9</v>
      </c>
      <c r="G208" s="6" t="str">
        <f>IF(OR(ISBLANK(data),ISBLANK(categoria)),"",INDEX(nm_categoria,categoria))</f>
        <v>Janta</v>
      </c>
      <c r="H208" s="51">
        <v>7</v>
      </c>
      <c r="I208" s="6" t="str">
        <f>IF(OR(ISBLANK(data),ISBLANK(forma_pagamento)),"",INDEX(nm_forma_pagamento,forma_pagamento))</f>
        <v>Vale alimentação</v>
      </c>
      <c r="J208" s="5">
        <v>5</v>
      </c>
      <c r="K208" s="6" t="str">
        <f>IF(OR(ISBLANK(data),ISBLANK(conta)),"",INDEX(nm_conta,conta))</f>
        <v>VR</v>
      </c>
      <c r="L208" s="5">
        <v>3</v>
      </c>
      <c r="M208" s="6" t="str">
        <f>IF(OR(ISBLANK(data),ISBLANK(id_cc)),"",INDEX(nm_cartao,id_cc))</f>
        <v/>
      </c>
      <c r="O208" s="5" t="s">
        <v>96</v>
      </c>
    </row>
    <row r="209" spans="1:15">
      <c r="A209" s="6">
        <f>IF(ISBLANK(data),"",1+IF(ISNUMBER(A208),A208,0))</f>
        <v>208</v>
      </c>
      <c r="B209" s="4">
        <v>40229</v>
      </c>
      <c r="C209" s="50">
        <f>IF(ISBLANK(data),"",VALUE(DAY(data)))</f>
        <v>20</v>
      </c>
      <c r="D209" s="50">
        <f>IF(ISBLANK(data),"",VALUE(MONTH(data)))</f>
        <v>2</v>
      </c>
      <c r="E209" s="50">
        <f>IF(ISBLANK(data),"",VALUE(YEAR(data)))</f>
        <v>2010</v>
      </c>
      <c r="F209" s="7">
        <v>68.7</v>
      </c>
      <c r="G209" s="6" t="str">
        <f>IF(OR(ISBLANK(data),ISBLANK(categoria)),"",INDEX(nm_categoria,categoria))</f>
        <v>Janta</v>
      </c>
      <c r="H209" s="51">
        <v>7</v>
      </c>
      <c r="I209" s="6" t="str">
        <f>IF(OR(ISBLANK(data),ISBLANK(forma_pagamento)),"",INDEX(nm_forma_pagamento,forma_pagamento))</f>
        <v>Vale alimentação</v>
      </c>
      <c r="J209" s="5">
        <v>5</v>
      </c>
      <c r="K209" s="6" t="str">
        <f>IF(OR(ISBLANK(data),ISBLANK(conta)),"",INDEX(nm_conta,conta))</f>
        <v>VR</v>
      </c>
      <c r="L209" s="5">
        <v>3</v>
      </c>
      <c r="M209" s="6" t="str">
        <f>IF(OR(ISBLANK(data),ISBLANK(id_cc)),"",INDEX(nm_cartao,id_cc))</f>
        <v/>
      </c>
      <c r="O209" s="5" t="s">
        <v>96</v>
      </c>
    </row>
    <row r="210" spans="1:15">
      <c r="A210" s="6">
        <f>IF(ISBLANK(data),"",1+IF(ISNUMBER(A209),A209,0))</f>
        <v>209</v>
      </c>
      <c r="B210" s="4">
        <v>40219</v>
      </c>
      <c r="C210" s="50">
        <f>IF(ISBLANK(data),"",VALUE(DAY(data)))</f>
        <v>10</v>
      </c>
      <c r="D210" s="50">
        <f>IF(ISBLANK(data),"",VALUE(MONTH(data)))</f>
        <v>2</v>
      </c>
      <c r="E210" s="50">
        <f>IF(ISBLANK(data),"",VALUE(YEAR(data)))</f>
        <v>2010</v>
      </c>
      <c r="F210" s="7">
        <v>2</v>
      </c>
      <c r="G210" s="6" t="str">
        <f>IF(OR(ISBLANK(data),ISBLANK(categoria)),"",INDEX(nm_categoria,categoria))</f>
        <v>Lanche</v>
      </c>
      <c r="H210" s="51">
        <v>8</v>
      </c>
      <c r="I210" s="6" t="str">
        <f>IF(OR(ISBLANK(data),ISBLANK(forma_pagamento)),"",INDEX(nm_forma_pagamento,forma_pagamento))</f>
        <v>Vale alimentação</v>
      </c>
      <c r="J210" s="5">
        <v>5</v>
      </c>
      <c r="K210" s="6" t="str">
        <f>IF(OR(ISBLANK(data),ISBLANK(conta)),"",INDEX(nm_conta,conta))</f>
        <v>VR</v>
      </c>
      <c r="L210" s="5">
        <v>3</v>
      </c>
      <c r="M210" s="6" t="str">
        <f>IF(OR(ISBLANK(data),ISBLANK(id_cc)),"",INDEX(nm_cartao,id_cc))</f>
        <v/>
      </c>
      <c r="O210" s="5" t="s">
        <v>201</v>
      </c>
    </row>
    <row r="211" spans="1:15">
      <c r="A211" s="6">
        <f>IF(ISBLANK(data),"",1+IF(ISNUMBER(A210),A210,0))</f>
        <v>210</v>
      </c>
      <c r="B211" s="4">
        <v>40224</v>
      </c>
      <c r="C211" s="50">
        <f>IF(ISBLANK(data),"",VALUE(DAY(data)))</f>
        <v>15</v>
      </c>
      <c r="D211" s="50">
        <f>IF(ISBLANK(data),"",VALUE(MONTH(data)))</f>
        <v>2</v>
      </c>
      <c r="E211" s="50">
        <f>IF(ISBLANK(data),"",VALUE(YEAR(data)))</f>
        <v>2010</v>
      </c>
      <c r="F211" s="7">
        <v>10</v>
      </c>
      <c r="G211" s="6" t="str">
        <f>IF(OR(ISBLANK(data),ISBLANK(categoria)),"",INDEX(nm_categoria,categoria))</f>
        <v>Lanche</v>
      </c>
      <c r="H211" s="51">
        <v>8</v>
      </c>
      <c r="I211" s="6" t="str">
        <f>IF(OR(ISBLANK(data),ISBLANK(forma_pagamento)),"",INDEX(nm_forma_pagamento,forma_pagamento))</f>
        <v>Vale alimentação</v>
      </c>
      <c r="J211" s="5">
        <v>5</v>
      </c>
      <c r="K211" s="6" t="str">
        <f>IF(OR(ISBLANK(data),ISBLANK(conta)),"",INDEX(nm_conta,conta))</f>
        <v>VR</v>
      </c>
      <c r="L211" s="5">
        <v>3</v>
      </c>
      <c r="M211" s="6" t="str">
        <f>IF(OR(ISBLANK(data),ISBLANK(id_cc)),"",INDEX(nm_cartao,id_cc))</f>
        <v/>
      </c>
      <c r="O211" s="5" t="s">
        <v>304</v>
      </c>
    </row>
    <row r="212" spans="1:15">
      <c r="A212" s="6">
        <f>IF(ISBLANK(data),"",1+IF(ISNUMBER(A211),A211,0))</f>
        <v>211</v>
      </c>
      <c r="B212" s="4">
        <v>40224</v>
      </c>
      <c r="C212" s="50">
        <f>IF(ISBLANK(data),"",VALUE(DAY(data)))</f>
        <v>15</v>
      </c>
      <c r="D212" s="50">
        <f>IF(ISBLANK(data),"",VALUE(MONTH(data)))</f>
        <v>2</v>
      </c>
      <c r="E212" s="50">
        <f>IF(ISBLANK(data),"",VALUE(YEAR(data)))</f>
        <v>2010</v>
      </c>
      <c r="F212" s="7">
        <v>19.350000000000001</v>
      </c>
      <c r="G212" s="6" t="str">
        <f>IF(OR(ISBLANK(data),ISBLANK(categoria)),"",INDEX(nm_categoria,categoria))</f>
        <v>Lanche</v>
      </c>
      <c r="H212" s="51">
        <v>8</v>
      </c>
      <c r="I212" s="6" t="str">
        <f>IF(OR(ISBLANK(data),ISBLANK(forma_pagamento)),"",INDEX(nm_forma_pagamento,forma_pagamento))</f>
        <v>Vale alimentação</v>
      </c>
      <c r="J212" s="5">
        <v>5</v>
      </c>
      <c r="K212" s="6" t="str">
        <f>IF(OR(ISBLANK(data),ISBLANK(conta)),"",INDEX(nm_conta,conta))</f>
        <v>VR</v>
      </c>
      <c r="L212" s="5">
        <v>3</v>
      </c>
      <c r="M212" s="6" t="str">
        <f>IF(OR(ISBLANK(data),ISBLANK(id_cc)),"",INDEX(nm_cartao,id_cc))</f>
        <v/>
      </c>
      <c r="O212" s="5" t="s">
        <v>303</v>
      </c>
    </row>
    <row r="213" spans="1:15">
      <c r="A213" s="6">
        <f>IF(ISBLANK(data),"",1+IF(ISNUMBER(A212),A212,0))</f>
        <v>212</v>
      </c>
      <c r="B213" s="4">
        <v>40228</v>
      </c>
      <c r="C213" s="50">
        <f>IF(ISBLANK(data),"",VALUE(DAY(data)))</f>
        <v>19</v>
      </c>
      <c r="D213" s="50">
        <f>IF(ISBLANK(data),"",VALUE(MONTH(data)))</f>
        <v>2</v>
      </c>
      <c r="E213" s="50">
        <f>IF(ISBLANK(data),"",VALUE(YEAR(data)))</f>
        <v>2010</v>
      </c>
      <c r="F213" s="7">
        <v>7.5</v>
      </c>
      <c r="G213" s="6" t="str">
        <f>IF(OR(ISBLANK(data),ISBLANK(categoria)),"",INDEX(nm_categoria,categoria))</f>
        <v>Lanche</v>
      </c>
      <c r="H213" s="51">
        <v>8</v>
      </c>
      <c r="I213" s="6" t="str">
        <f>IF(OR(ISBLANK(data),ISBLANK(forma_pagamento)),"",INDEX(nm_forma_pagamento,forma_pagamento))</f>
        <v>Transferência</v>
      </c>
      <c r="J213" s="5">
        <v>4</v>
      </c>
      <c r="K213" s="6" t="str">
        <f>IF(OR(ISBLANK(data),ISBLANK(conta)),"",INDEX(nm_conta,conta))</f>
        <v>Bradesco</v>
      </c>
      <c r="L213" s="5">
        <v>1</v>
      </c>
      <c r="M213" s="6" t="str">
        <f>IF(OR(ISBLANK(data),ISBLANK(id_cc)),"",INDEX(nm_cartao,id_cc))</f>
        <v/>
      </c>
      <c r="O213" s="5" t="s">
        <v>317</v>
      </c>
    </row>
    <row r="214" spans="1:15">
      <c r="A214" s="6">
        <f>IF(ISBLANK(data),"",1+IF(ISNUMBER(A213),A213,0))</f>
        <v>213</v>
      </c>
      <c r="B214" s="4">
        <v>40232</v>
      </c>
      <c r="C214" s="50">
        <f>IF(ISBLANK(data),"",VALUE(DAY(data)))</f>
        <v>23</v>
      </c>
      <c r="D214" s="50">
        <f>IF(ISBLANK(data),"",VALUE(MONTH(data)))</f>
        <v>2</v>
      </c>
      <c r="E214" s="50">
        <f>IF(ISBLANK(data),"",VALUE(YEAR(data)))</f>
        <v>2010</v>
      </c>
      <c r="F214" s="7">
        <v>5</v>
      </c>
      <c r="G214" s="6" t="str">
        <f>IF(OR(ISBLANK(data),ISBLANK(categoria)),"",INDEX(nm_categoria,categoria))</f>
        <v>Lanche</v>
      </c>
      <c r="H214" s="51">
        <v>8</v>
      </c>
      <c r="I214" s="6" t="str">
        <f>IF(OR(ISBLANK(data),ISBLANK(forma_pagamento)),"",INDEX(nm_forma_pagamento,forma_pagamento))</f>
        <v>Transferência</v>
      </c>
      <c r="J214" s="5">
        <v>4</v>
      </c>
      <c r="K214" s="6" t="str">
        <f>IF(OR(ISBLANK(data),ISBLANK(conta)),"",INDEX(nm_conta,conta))</f>
        <v>Bradesco</v>
      </c>
      <c r="L214" s="5">
        <v>1</v>
      </c>
      <c r="M214" s="6" t="str">
        <f>IF(OR(ISBLANK(data),ISBLANK(id_cc)),"",INDEX(nm_cartao,id_cc))</f>
        <v/>
      </c>
      <c r="O214" s="5" t="s">
        <v>317</v>
      </c>
    </row>
    <row r="215" spans="1:15">
      <c r="A215" s="6">
        <f>IF(ISBLANK(data),"",1+IF(ISNUMBER(A214),A214,0))</f>
        <v>214</v>
      </c>
      <c r="B215" s="4">
        <v>40233</v>
      </c>
      <c r="C215" s="50">
        <f>IF(ISBLANK(data),"",VALUE(DAY(data)))</f>
        <v>24</v>
      </c>
      <c r="D215" s="50">
        <f>IF(ISBLANK(data),"",VALUE(MONTH(data)))</f>
        <v>2</v>
      </c>
      <c r="E215" s="50">
        <f>IF(ISBLANK(data),"",VALUE(YEAR(data)))</f>
        <v>2010</v>
      </c>
      <c r="F215" s="7">
        <v>2.78</v>
      </c>
      <c r="G215" s="6" t="str">
        <f>IF(OR(ISBLANK(data),ISBLANK(categoria)),"",INDEX(nm_categoria,categoria))</f>
        <v>Lanche</v>
      </c>
      <c r="H215" s="51">
        <v>8</v>
      </c>
      <c r="I215" s="6" t="str">
        <f>IF(OR(ISBLANK(data),ISBLANK(forma_pagamento)),"",INDEX(nm_forma_pagamento,forma_pagamento))</f>
        <v>Transferência</v>
      </c>
      <c r="J215" s="5">
        <v>4</v>
      </c>
      <c r="K215" s="6" t="str">
        <f>IF(OR(ISBLANK(data),ISBLANK(conta)),"",INDEX(nm_conta,conta))</f>
        <v>Bradesco</v>
      </c>
      <c r="L215" s="5">
        <v>1</v>
      </c>
      <c r="M215" s="6" t="str">
        <f>IF(OR(ISBLANK(data),ISBLANK(id_cc)),"",INDEX(nm_cartao,id_cc))</f>
        <v/>
      </c>
      <c r="O215" s="5" t="s">
        <v>317</v>
      </c>
    </row>
    <row r="216" spans="1:15">
      <c r="A216" s="6">
        <f>IF(ISBLANK(data),"",1+IF(ISNUMBER(A215),A215,0))</f>
        <v>215</v>
      </c>
      <c r="B216" s="4">
        <v>40236</v>
      </c>
      <c r="C216" s="50">
        <f>IF(ISBLANK(data),"",VALUE(DAY(data)))</f>
        <v>27</v>
      </c>
      <c r="D216" s="50">
        <f>IF(ISBLANK(data),"",VALUE(MONTH(data)))</f>
        <v>2</v>
      </c>
      <c r="E216" s="50">
        <f>IF(ISBLANK(data),"",VALUE(YEAR(data)))</f>
        <v>2010</v>
      </c>
      <c r="F216" s="7">
        <v>27.9</v>
      </c>
      <c r="G216" s="6" t="str">
        <f>IF(OR(ISBLANK(data),ISBLANK(categoria)),"",INDEX(nm_categoria,categoria))</f>
        <v>Lanche</v>
      </c>
      <c r="H216" s="51">
        <v>8</v>
      </c>
      <c r="I216" s="6" t="str">
        <f>IF(OR(ISBLANK(data),ISBLANK(forma_pagamento)),"",INDEX(nm_forma_pagamento,forma_pagamento))</f>
        <v>Vale alimentação</v>
      </c>
      <c r="J216" s="5">
        <v>5</v>
      </c>
      <c r="K216" s="6" t="str">
        <f>IF(OR(ISBLANK(data),ISBLANK(conta)),"",INDEX(nm_conta,conta))</f>
        <v>VR</v>
      </c>
      <c r="L216" s="5">
        <v>3</v>
      </c>
      <c r="M216" s="6" t="str">
        <f>IF(OR(ISBLANK(data),ISBLANK(id_cc)),"",INDEX(nm_cartao,id_cc))</f>
        <v/>
      </c>
      <c r="O216" s="5" t="s">
        <v>316</v>
      </c>
    </row>
    <row r="217" spans="1:15">
      <c r="A217" s="6">
        <f>IF(ISBLANK(data),"",1+IF(ISNUMBER(A216),A216,0))</f>
        <v>216</v>
      </c>
      <c r="B217" s="4">
        <v>40215</v>
      </c>
      <c r="C217" s="50">
        <f>IF(ISBLANK(data),"",VALUE(DAY(data)))</f>
        <v>6</v>
      </c>
      <c r="D217" s="50">
        <f>IF(ISBLANK(data),"",VALUE(MONTH(data)))</f>
        <v>2</v>
      </c>
      <c r="E217" s="50">
        <f>IF(ISBLANK(data),"",VALUE(YEAR(data)))</f>
        <v>2010</v>
      </c>
      <c r="F217" s="7">
        <v>1.5</v>
      </c>
      <c r="G217" s="6" t="str">
        <f>IF(OR(ISBLANK(data),ISBLANK(categoria)),"",INDEX(nm_categoria,categoria))</f>
        <v>Outras alimentação</v>
      </c>
      <c r="H217" s="51">
        <v>9</v>
      </c>
      <c r="I217" s="6" t="str">
        <f>IF(OR(ISBLANK(data),ISBLANK(forma_pagamento)),"",INDEX(nm_forma_pagamento,forma_pagamento))</f>
        <v>Dinheiro</v>
      </c>
      <c r="J217" s="5">
        <v>1</v>
      </c>
      <c r="K217" s="6" t="str">
        <f>IF(OR(ISBLANK(data),ISBLANK(conta)),"",INDEX(nm_conta,conta))</f>
        <v>Bradesco</v>
      </c>
      <c r="L217" s="5">
        <v>1</v>
      </c>
      <c r="M217" s="6" t="str">
        <f>IF(OR(ISBLANK(data),ISBLANK(id_cc)),"",INDEX(nm_cartao,id_cc))</f>
        <v/>
      </c>
      <c r="O217" s="5" t="s">
        <v>278</v>
      </c>
    </row>
    <row r="218" spans="1:15">
      <c r="A218" s="6">
        <f>IF(ISBLANK(data),"",1+IF(ISNUMBER(A217),A217,0))</f>
        <v>217</v>
      </c>
      <c r="B218" s="4">
        <v>40221</v>
      </c>
      <c r="C218" s="50">
        <f>IF(ISBLANK(data),"",VALUE(DAY(data)))</f>
        <v>12</v>
      </c>
      <c r="D218" s="50">
        <f>IF(ISBLANK(data),"",VALUE(MONTH(data)))</f>
        <v>2</v>
      </c>
      <c r="E218" s="50">
        <f>IF(ISBLANK(data),"",VALUE(YEAR(data)))</f>
        <v>2010</v>
      </c>
      <c r="F218" s="7">
        <v>18.8</v>
      </c>
      <c r="G218" s="6" t="str">
        <f>IF(OR(ISBLANK(data),ISBLANK(categoria)),"",INDEX(nm_categoria,categoria))</f>
        <v>Outras alimentação</v>
      </c>
      <c r="H218" s="51">
        <v>9</v>
      </c>
      <c r="I218" s="6" t="str">
        <f>IF(OR(ISBLANK(data),ISBLANK(forma_pagamento)),"",INDEX(nm_forma_pagamento,forma_pagamento))</f>
        <v>Dinheiro</v>
      </c>
      <c r="J218" s="5">
        <v>1</v>
      </c>
      <c r="K218" s="6" t="str">
        <f>IF(OR(ISBLANK(data),ISBLANK(conta)),"",INDEX(nm_conta,conta))</f>
        <v>Bradesco</v>
      </c>
      <c r="L218" s="5">
        <v>1</v>
      </c>
      <c r="M218" s="6" t="str">
        <f>IF(OR(ISBLANK(data),ISBLANK(id_cc)),"",INDEX(nm_cartao,id_cc))</f>
        <v/>
      </c>
      <c r="O218" s="5" t="s">
        <v>300</v>
      </c>
    </row>
    <row r="219" spans="1:15">
      <c r="A219" s="6">
        <f>IF(ISBLANK(data),"",1+IF(ISNUMBER(A218),A218,0))</f>
        <v>218</v>
      </c>
      <c r="B219" s="4">
        <v>40221</v>
      </c>
      <c r="C219" s="50">
        <f>IF(ISBLANK(data),"",VALUE(DAY(data)))</f>
        <v>12</v>
      </c>
      <c r="D219" s="50">
        <f>IF(ISBLANK(data),"",VALUE(MONTH(data)))</f>
        <v>2</v>
      </c>
      <c r="E219" s="50">
        <f>IF(ISBLANK(data),"",VALUE(YEAR(data)))</f>
        <v>2010</v>
      </c>
      <c r="F219" s="7">
        <v>2.2999999999999998</v>
      </c>
      <c r="G219" s="6" t="str">
        <f>IF(OR(ISBLANK(data),ISBLANK(categoria)),"",INDEX(nm_categoria,categoria))</f>
        <v>Outras alimentação</v>
      </c>
      <c r="H219" s="51">
        <v>9</v>
      </c>
      <c r="I219" s="6" t="str">
        <f>IF(OR(ISBLANK(data),ISBLANK(forma_pagamento)),"",INDEX(nm_forma_pagamento,forma_pagamento))</f>
        <v>Dinheiro</v>
      </c>
      <c r="J219" s="5">
        <v>1</v>
      </c>
      <c r="K219" s="6" t="str">
        <f>IF(OR(ISBLANK(data),ISBLANK(conta)),"",INDEX(nm_conta,conta))</f>
        <v>Bradesco</v>
      </c>
      <c r="L219" s="5">
        <v>1</v>
      </c>
      <c r="M219" s="6" t="str">
        <f>IF(OR(ISBLANK(data),ISBLANK(id_cc)),"",INDEX(nm_cartao,id_cc))</f>
        <v/>
      </c>
      <c r="O219" s="5" t="s">
        <v>62</v>
      </c>
    </row>
    <row r="220" spans="1:15">
      <c r="A220" s="6">
        <f>IF(ISBLANK(data),"",1+IF(ISNUMBER(A219),A219,0))</f>
        <v>219</v>
      </c>
      <c r="B220" s="4">
        <v>40225</v>
      </c>
      <c r="C220" s="50">
        <f>IF(ISBLANK(data),"",VALUE(DAY(data)))</f>
        <v>16</v>
      </c>
      <c r="D220" s="50">
        <f>IF(ISBLANK(data),"",VALUE(MONTH(data)))</f>
        <v>2</v>
      </c>
      <c r="E220" s="50">
        <f>IF(ISBLANK(data),"",VALUE(YEAR(data)))</f>
        <v>2010</v>
      </c>
      <c r="F220" s="7">
        <v>30</v>
      </c>
      <c r="G220" s="6" t="str">
        <f>IF(OR(ISBLANK(data),ISBLANK(categoria)),"",INDEX(nm_categoria,categoria))</f>
        <v>Metrô</v>
      </c>
      <c r="H220" s="51">
        <v>10</v>
      </c>
      <c r="I220" s="6" t="str">
        <f>IF(OR(ISBLANK(data),ISBLANK(forma_pagamento)),"",INDEX(nm_forma_pagamento,forma_pagamento))</f>
        <v>Transferência</v>
      </c>
      <c r="J220" s="5">
        <v>4</v>
      </c>
      <c r="K220" s="6" t="str">
        <f>IF(OR(ISBLANK(data),ISBLANK(conta)),"",INDEX(nm_conta,conta))</f>
        <v>Banco do Brasil</v>
      </c>
      <c r="L220" s="5">
        <v>2</v>
      </c>
      <c r="M220" s="6" t="str">
        <f>IF(OR(ISBLANK(data),ISBLANK(id_cc)),"",INDEX(nm_cartao,id_cc))</f>
        <v/>
      </c>
      <c r="O220" s="5" t="s">
        <v>102</v>
      </c>
    </row>
    <row r="221" spans="1:15">
      <c r="A221" s="6">
        <f>IF(ISBLANK(data),"",1+IF(ISNUMBER(A220),A220,0))</f>
        <v>220</v>
      </c>
      <c r="B221" s="4">
        <v>40210</v>
      </c>
      <c r="C221" s="50">
        <f>IF(ISBLANK(data),"",VALUE(DAY(data)))</f>
        <v>1</v>
      </c>
      <c r="D221" s="50">
        <f>IF(ISBLANK(data),"",VALUE(MONTH(data)))</f>
        <v>2</v>
      </c>
      <c r="E221" s="50">
        <f>IF(ISBLANK(data),"",VALUE(YEAR(data)))</f>
        <v>2010</v>
      </c>
      <c r="F221" s="7">
        <v>7</v>
      </c>
      <c r="G221" s="6" t="str">
        <f>IF(OR(ISBLANK(data),ISBLANK(categoria)),"",INDEX(nm_categoria,categoria))</f>
        <v>Ônibus coletivo</v>
      </c>
      <c r="H221" s="51">
        <v>11</v>
      </c>
      <c r="I221" s="6" t="str">
        <f>IF(OR(ISBLANK(data),ISBLANK(forma_pagamento)),"",INDEX(nm_forma_pagamento,forma_pagamento))</f>
        <v>Dinheiro</v>
      </c>
      <c r="J221" s="5">
        <v>1</v>
      </c>
      <c r="K221" s="6" t="str">
        <f>IF(OR(ISBLANK(data),ISBLANK(conta)),"",INDEX(nm_conta,conta))</f>
        <v>Bradesco</v>
      </c>
      <c r="L221" s="5">
        <v>1</v>
      </c>
      <c r="M221" s="6" t="str">
        <f>IF(OR(ISBLANK(data),ISBLANK(id_cc)),"",INDEX(nm_cartao,id_cc))</f>
        <v/>
      </c>
      <c r="O221" s="5" t="s">
        <v>200</v>
      </c>
    </row>
    <row r="222" spans="1:15">
      <c r="A222" s="6">
        <f>IF(ISBLANK(data),"",1+IF(ISNUMBER(A221),A221,0))</f>
        <v>221</v>
      </c>
      <c r="B222" s="4">
        <v>40211</v>
      </c>
      <c r="C222" s="50">
        <f>IF(ISBLANK(data),"",VALUE(DAY(data)))</f>
        <v>2</v>
      </c>
      <c r="D222" s="50">
        <f>IF(ISBLANK(data),"",VALUE(MONTH(data)))</f>
        <v>2</v>
      </c>
      <c r="E222" s="50">
        <f>IF(ISBLANK(data),"",VALUE(YEAR(data)))</f>
        <v>2010</v>
      </c>
      <c r="F222" s="7">
        <v>7.2</v>
      </c>
      <c r="G222" s="6" t="str">
        <f>IF(OR(ISBLANK(data),ISBLANK(categoria)),"",INDEX(nm_categoria,categoria))</f>
        <v>Ônibus coletivo</v>
      </c>
      <c r="H222" s="51">
        <v>11</v>
      </c>
      <c r="I222" s="6" t="str">
        <f>IF(OR(ISBLANK(data),ISBLANK(forma_pagamento)),"",INDEX(nm_forma_pagamento,forma_pagamento))</f>
        <v>Dinheiro</v>
      </c>
      <c r="J222" s="5">
        <v>1</v>
      </c>
      <c r="K222" s="6" t="str">
        <f>IF(OR(ISBLANK(data),ISBLANK(conta)),"",INDEX(nm_conta,conta))</f>
        <v>Bradesco</v>
      </c>
      <c r="L222" s="5">
        <v>1</v>
      </c>
      <c r="M222" s="6" t="str">
        <f>IF(OR(ISBLANK(data),ISBLANK(id_cc)),"",INDEX(nm_cartao,id_cc))</f>
        <v/>
      </c>
      <c r="O222" s="5" t="s">
        <v>200</v>
      </c>
    </row>
    <row r="223" spans="1:15">
      <c r="A223" s="6">
        <f>IF(ISBLANK(data),"",1+IF(ISNUMBER(A222),A222,0))</f>
        <v>222</v>
      </c>
      <c r="B223" s="4">
        <v>40212</v>
      </c>
      <c r="C223" s="50">
        <f>IF(ISBLANK(data),"",VALUE(DAY(data)))</f>
        <v>3</v>
      </c>
      <c r="D223" s="50">
        <f>IF(ISBLANK(data),"",VALUE(MONTH(data)))</f>
        <v>2</v>
      </c>
      <c r="E223" s="50">
        <f>IF(ISBLANK(data),"",VALUE(YEAR(data)))</f>
        <v>2010</v>
      </c>
      <c r="F223" s="7">
        <v>7.2</v>
      </c>
      <c r="G223" s="6" t="str">
        <f>IF(OR(ISBLANK(data),ISBLANK(categoria)),"",INDEX(nm_categoria,categoria))</f>
        <v>Ônibus coletivo</v>
      </c>
      <c r="H223" s="51">
        <v>11</v>
      </c>
      <c r="I223" s="6" t="str">
        <f>IF(OR(ISBLANK(data),ISBLANK(forma_pagamento)),"",INDEX(nm_forma_pagamento,forma_pagamento))</f>
        <v>Dinheiro</v>
      </c>
      <c r="J223" s="5">
        <v>1</v>
      </c>
      <c r="K223" s="6" t="str">
        <f>IF(OR(ISBLANK(data),ISBLANK(conta)),"",INDEX(nm_conta,conta))</f>
        <v>Bradesco</v>
      </c>
      <c r="L223" s="5">
        <v>1</v>
      </c>
      <c r="M223" s="6" t="str">
        <f>IF(OR(ISBLANK(data),ISBLANK(id_cc)),"",INDEX(nm_cartao,id_cc))</f>
        <v/>
      </c>
      <c r="O223" s="5" t="s">
        <v>200</v>
      </c>
    </row>
    <row r="224" spans="1:15">
      <c r="A224" s="6">
        <f>IF(ISBLANK(data),"",1+IF(ISNUMBER(A223),A223,0))</f>
        <v>223</v>
      </c>
      <c r="B224" s="4">
        <v>40213</v>
      </c>
      <c r="C224" s="50">
        <f>IF(ISBLANK(data),"",VALUE(DAY(data)))</f>
        <v>4</v>
      </c>
      <c r="D224" s="50">
        <f>IF(ISBLANK(data),"",VALUE(MONTH(data)))</f>
        <v>2</v>
      </c>
      <c r="E224" s="50">
        <f>IF(ISBLANK(data),"",VALUE(YEAR(data)))</f>
        <v>2010</v>
      </c>
      <c r="F224" s="7">
        <v>4.75</v>
      </c>
      <c r="G224" s="6" t="str">
        <f>IF(OR(ISBLANK(data),ISBLANK(categoria)),"",INDEX(nm_categoria,categoria))</f>
        <v>Ônibus coletivo</v>
      </c>
      <c r="H224" s="51">
        <v>11</v>
      </c>
      <c r="I224" s="6" t="str">
        <f>IF(OR(ISBLANK(data),ISBLANK(forma_pagamento)),"",INDEX(nm_forma_pagamento,forma_pagamento))</f>
        <v>Dinheiro</v>
      </c>
      <c r="J224" s="5">
        <v>1</v>
      </c>
      <c r="K224" s="6" t="str">
        <f>IF(OR(ISBLANK(data),ISBLANK(conta)),"",INDEX(nm_conta,conta))</f>
        <v>Bradesco</v>
      </c>
      <c r="L224" s="5">
        <v>1</v>
      </c>
      <c r="M224" s="6" t="str">
        <f>IF(OR(ISBLANK(data),ISBLANK(id_cc)),"",INDEX(nm_cartao,id_cc))</f>
        <v/>
      </c>
      <c r="O224" s="5" t="s">
        <v>200</v>
      </c>
    </row>
    <row r="225" spans="1:15">
      <c r="A225" s="6">
        <f>IF(ISBLANK(data),"",1+IF(ISNUMBER(A224),A224,0))</f>
        <v>224</v>
      </c>
      <c r="B225" s="4">
        <v>40213</v>
      </c>
      <c r="C225" s="50">
        <f>IF(ISBLANK(data),"",VALUE(DAY(data)))</f>
        <v>4</v>
      </c>
      <c r="D225" s="50">
        <f>IF(ISBLANK(data),"",VALUE(MONTH(data)))</f>
        <v>2</v>
      </c>
      <c r="E225" s="50">
        <f>IF(ISBLANK(data),"",VALUE(YEAR(data)))</f>
        <v>2010</v>
      </c>
      <c r="F225" s="7">
        <v>2.4</v>
      </c>
      <c r="G225" s="6" t="str">
        <f>IF(OR(ISBLANK(data),ISBLANK(categoria)),"",INDEX(nm_categoria,categoria))</f>
        <v>Ônibus coletivo</v>
      </c>
      <c r="H225" s="51">
        <v>11</v>
      </c>
      <c r="I225" s="6" t="str">
        <f>IF(OR(ISBLANK(data),ISBLANK(forma_pagamento)),"",INDEX(nm_forma_pagamento,forma_pagamento))</f>
        <v>Dinheiro</v>
      </c>
      <c r="J225" s="5">
        <v>1</v>
      </c>
      <c r="K225" s="6" t="str">
        <f>IF(OR(ISBLANK(data),ISBLANK(conta)),"",INDEX(nm_conta,conta))</f>
        <v>Bradesco</v>
      </c>
      <c r="L225" s="5">
        <v>1</v>
      </c>
      <c r="M225" s="6" t="str">
        <f>IF(OR(ISBLANK(data),ISBLANK(id_cc)),"",INDEX(nm_cartao,id_cc))</f>
        <v/>
      </c>
      <c r="O225" s="5" t="s">
        <v>200</v>
      </c>
    </row>
    <row r="226" spans="1:15">
      <c r="A226" s="6">
        <f>IF(ISBLANK(data),"",1+IF(ISNUMBER(A225),A225,0))</f>
        <v>225</v>
      </c>
      <c r="B226" s="4">
        <v>40214</v>
      </c>
      <c r="C226" s="50">
        <f>IF(ISBLANK(data),"",VALUE(DAY(data)))</f>
        <v>5</v>
      </c>
      <c r="D226" s="50">
        <f>IF(ISBLANK(data),"",VALUE(MONTH(data)))</f>
        <v>2</v>
      </c>
      <c r="E226" s="50">
        <f>IF(ISBLANK(data),"",VALUE(YEAR(data)))</f>
        <v>2010</v>
      </c>
      <c r="F226" s="7">
        <v>7</v>
      </c>
      <c r="G226" s="6" t="str">
        <f>IF(OR(ISBLANK(data),ISBLANK(categoria)),"",INDEX(nm_categoria,categoria))</f>
        <v>Ônibus coletivo</v>
      </c>
      <c r="H226" s="51">
        <v>11</v>
      </c>
      <c r="I226" s="6" t="str">
        <f>IF(OR(ISBLANK(data),ISBLANK(forma_pagamento)),"",INDEX(nm_forma_pagamento,forma_pagamento))</f>
        <v>Dinheiro</v>
      </c>
      <c r="J226" s="5">
        <v>1</v>
      </c>
      <c r="K226" s="6" t="str">
        <f>IF(OR(ISBLANK(data),ISBLANK(conta)),"",INDEX(nm_conta,conta))</f>
        <v>Bradesco</v>
      </c>
      <c r="L226" s="5">
        <v>1</v>
      </c>
      <c r="M226" s="6" t="str">
        <f>IF(OR(ISBLANK(data),ISBLANK(id_cc)),"",INDEX(nm_cartao,id_cc))</f>
        <v/>
      </c>
      <c r="O226" s="5" t="s">
        <v>200</v>
      </c>
    </row>
    <row r="227" spans="1:15">
      <c r="A227" s="6">
        <f>IF(ISBLANK(data),"",1+IF(ISNUMBER(A226),A226,0))</f>
        <v>226</v>
      </c>
      <c r="B227" s="4">
        <v>40219</v>
      </c>
      <c r="C227" s="50">
        <f>IF(ISBLANK(data),"",VALUE(DAY(data)))</f>
        <v>10</v>
      </c>
      <c r="D227" s="50">
        <f>IF(ISBLANK(data),"",VALUE(MONTH(data)))</f>
        <v>2</v>
      </c>
      <c r="E227" s="50">
        <f>IF(ISBLANK(data),"",VALUE(YEAR(data)))</f>
        <v>2010</v>
      </c>
      <c r="F227" s="7">
        <v>7.25</v>
      </c>
      <c r="G227" s="6" t="str">
        <f>IF(OR(ISBLANK(data),ISBLANK(categoria)),"",INDEX(nm_categoria,categoria))</f>
        <v>Ônibus coletivo</v>
      </c>
      <c r="H227" s="51">
        <v>11</v>
      </c>
      <c r="I227" s="6" t="str">
        <f>IF(OR(ISBLANK(data),ISBLANK(forma_pagamento)),"",INDEX(nm_forma_pagamento,forma_pagamento))</f>
        <v>Dinheiro</v>
      </c>
      <c r="J227" s="5">
        <v>1</v>
      </c>
      <c r="K227" s="6" t="str">
        <f>IF(OR(ISBLANK(data),ISBLANK(conta)),"",INDEX(nm_conta,conta))</f>
        <v>Bradesco</v>
      </c>
      <c r="L227" s="5">
        <v>1</v>
      </c>
      <c r="M227" s="6" t="str">
        <f>IF(OR(ISBLANK(data),ISBLANK(id_cc)),"",INDEX(nm_cartao,id_cc))</f>
        <v/>
      </c>
      <c r="O227" s="5" t="s">
        <v>200</v>
      </c>
    </row>
    <row r="228" spans="1:15">
      <c r="A228" s="6">
        <f>IF(ISBLANK(data),"",1+IF(ISNUMBER(A227),A227,0))</f>
        <v>227</v>
      </c>
      <c r="B228" s="4">
        <v>40219</v>
      </c>
      <c r="C228" s="50">
        <f>IF(ISBLANK(data),"",VALUE(DAY(data)))</f>
        <v>10</v>
      </c>
      <c r="D228" s="50">
        <f>IF(ISBLANK(data),"",VALUE(MONTH(data)))</f>
        <v>2</v>
      </c>
      <c r="E228" s="50">
        <f>IF(ISBLANK(data),"",VALUE(YEAR(data)))</f>
        <v>2010</v>
      </c>
      <c r="F228" s="7">
        <v>3.2</v>
      </c>
      <c r="G228" s="6" t="str">
        <f>IF(OR(ISBLANK(data),ISBLANK(categoria)),"",INDEX(nm_categoria,categoria))</f>
        <v>Ônibus coletivo</v>
      </c>
      <c r="H228" s="51">
        <v>11</v>
      </c>
      <c r="I228" s="6" t="str">
        <f>IF(OR(ISBLANK(data),ISBLANK(forma_pagamento)),"",INDEX(nm_forma_pagamento,forma_pagamento))</f>
        <v>Dinheiro</v>
      </c>
      <c r="J228" s="5">
        <v>1</v>
      </c>
      <c r="K228" s="6" t="str">
        <f>IF(OR(ISBLANK(data),ISBLANK(conta)),"",INDEX(nm_conta,conta))</f>
        <v>Bradesco</v>
      </c>
      <c r="L228" s="5">
        <v>1</v>
      </c>
      <c r="M228" s="6" t="str">
        <f>IF(OR(ISBLANK(data),ISBLANK(id_cc)),"",INDEX(nm_cartao,id_cc))</f>
        <v/>
      </c>
      <c r="O228" s="5" t="s">
        <v>289</v>
      </c>
    </row>
    <row r="229" spans="1:15">
      <c r="A229" s="6">
        <f>IF(ISBLANK(data),"",1+IF(ISNUMBER(A228),A228,0))</f>
        <v>228</v>
      </c>
      <c r="B229" s="4">
        <v>40219</v>
      </c>
      <c r="C229" s="50">
        <f>IF(ISBLANK(data),"",VALUE(DAY(data)))</f>
        <v>10</v>
      </c>
      <c r="D229" s="50">
        <f>IF(ISBLANK(data),"",VALUE(MONTH(data)))</f>
        <v>2</v>
      </c>
      <c r="E229" s="50">
        <f>IF(ISBLANK(data),"",VALUE(YEAR(data)))</f>
        <v>2010</v>
      </c>
      <c r="F229" s="7">
        <v>2.4</v>
      </c>
      <c r="G229" s="6" t="str">
        <f>IF(OR(ISBLANK(data),ISBLANK(categoria)),"",INDEX(nm_categoria,categoria))</f>
        <v>Ônibus coletivo</v>
      </c>
      <c r="H229" s="51">
        <v>11</v>
      </c>
      <c r="I229" s="6" t="str">
        <f>IF(OR(ISBLANK(data),ISBLANK(forma_pagamento)),"",INDEX(nm_forma_pagamento,forma_pagamento))</f>
        <v>Dinheiro</v>
      </c>
      <c r="J229" s="5">
        <v>1</v>
      </c>
      <c r="K229" s="6" t="str">
        <f>IF(OR(ISBLANK(data),ISBLANK(conta)),"",INDEX(nm_conta,conta))</f>
        <v>Bradesco</v>
      </c>
      <c r="L229" s="5">
        <v>1</v>
      </c>
      <c r="M229" s="6" t="str">
        <f>IF(OR(ISBLANK(data),ISBLANK(id_cc)),"",INDEX(nm_cartao,id_cc))</f>
        <v/>
      </c>
      <c r="O229" s="5" t="s">
        <v>291</v>
      </c>
    </row>
    <row r="230" spans="1:15">
      <c r="A230" s="6">
        <f>IF(ISBLANK(data),"",1+IF(ISNUMBER(A229),A229,0))</f>
        <v>229</v>
      </c>
      <c r="B230" s="4">
        <v>40225</v>
      </c>
      <c r="C230" s="50">
        <f>IF(ISBLANK(data),"",VALUE(DAY(data)))</f>
        <v>16</v>
      </c>
      <c r="D230" s="50">
        <f>IF(ISBLANK(data),"",VALUE(MONTH(data)))</f>
        <v>2</v>
      </c>
      <c r="E230" s="50">
        <f>IF(ISBLANK(data),"",VALUE(YEAR(data)))</f>
        <v>2010</v>
      </c>
      <c r="F230" s="7">
        <v>2.7</v>
      </c>
      <c r="G230" s="6" t="str">
        <f>IF(OR(ISBLANK(data),ISBLANK(categoria)),"",INDEX(nm_categoria,categoria))</f>
        <v>Ônibus coletivo</v>
      </c>
      <c r="H230" s="51">
        <v>11</v>
      </c>
      <c r="I230" s="6" t="str">
        <f>IF(OR(ISBLANK(data),ISBLANK(forma_pagamento)),"",INDEX(nm_forma_pagamento,forma_pagamento))</f>
        <v>Dinheiro</v>
      </c>
      <c r="J230" s="5">
        <v>1</v>
      </c>
      <c r="K230" s="6" t="str">
        <f>IF(OR(ISBLANK(data),ISBLANK(conta)),"",INDEX(nm_conta,conta))</f>
        <v>Bradesco</v>
      </c>
      <c r="L230" s="5">
        <v>1</v>
      </c>
      <c r="M230" s="6" t="str">
        <f>IF(OR(ISBLANK(data),ISBLANK(id_cc)),"",INDEX(nm_cartao,id_cc))</f>
        <v/>
      </c>
      <c r="O230" s="5" t="s">
        <v>307</v>
      </c>
    </row>
    <row r="231" spans="1:15">
      <c r="A231" s="6">
        <f>IF(ISBLANK(data),"",1+IF(ISNUMBER(A230),A230,0))</f>
        <v>230</v>
      </c>
      <c r="B231" s="4">
        <v>40227</v>
      </c>
      <c r="C231" s="50">
        <f>IF(ISBLANK(data),"",VALUE(DAY(data)))</f>
        <v>18</v>
      </c>
      <c r="D231" s="50">
        <f>IF(ISBLANK(data),"",VALUE(MONTH(data)))</f>
        <v>2</v>
      </c>
      <c r="E231" s="50">
        <f>IF(ISBLANK(data),"",VALUE(YEAR(data)))</f>
        <v>2010</v>
      </c>
      <c r="F231" s="7">
        <v>2.5</v>
      </c>
      <c r="G231" s="6" t="str">
        <f>IF(OR(ISBLANK(data),ISBLANK(categoria)),"",INDEX(nm_categoria,categoria))</f>
        <v>Ônibus coletivo</v>
      </c>
      <c r="H231" s="51">
        <v>11</v>
      </c>
      <c r="I231" s="6" t="str">
        <f>IF(OR(ISBLANK(data),ISBLANK(forma_pagamento)),"",INDEX(nm_forma_pagamento,forma_pagamento))</f>
        <v>Dinheiro</v>
      </c>
      <c r="J231" s="5">
        <v>1</v>
      </c>
      <c r="K231" s="6" t="str">
        <f>IF(OR(ISBLANK(data),ISBLANK(conta)),"",INDEX(nm_conta,conta))</f>
        <v>Bradesco</v>
      </c>
      <c r="L231" s="5">
        <v>1</v>
      </c>
      <c r="M231" s="6" t="str">
        <f>IF(OR(ISBLANK(data),ISBLANK(id_cc)),"",INDEX(nm_cartao,id_cc))</f>
        <v/>
      </c>
      <c r="O231" s="5" t="s">
        <v>301</v>
      </c>
    </row>
    <row r="232" spans="1:15">
      <c r="A232" s="6">
        <f>IF(ISBLANK(data),"",1+IF(ISNUMBER(A231),A231,0))</f>
        <v>231</v>
      </c>
      <c r="B232" s="4">
        <v>40227</v>
      </c>
      <c r="C232" s="50">
        <f>IF(ISBLANK(data),"",VALUE(DAY(data)))</f>
        <v>18</v>
      </c>
      <c r="D232" s="50">
        <f>IF(ISBLANK(data),"",VALUE(MONTH(data)))</f>
        <v>2</v>
      </c>
      <c r="E232" s="50">
        <f>IF(ISBLANK(data),"",VALUE(YEAR(data)))</f>
        <v>2010</v>
      </c>
      <c r="F232" s="7">
        <v>2.9</v>
      </c>
      <c r="G232" s="6" t="str">
        <f>IF(OR(ISBLANK(data),ISBLANK(categoria)),"",INDEX(nm_categoria,categoria))</f>
        <v>Ônibus coletivo</v>
      </c>
      <c r="H232" s="51">
        <v>11</v>
      </c>
      <c r="I232" s="6" t="str">
        <f>IF(OR(ISBLANK(data),ISBLANK(forma_pagamento)),"",INDEX(nm_forma_pagamento,forma_pagamento))</f>
        <v>Dinheiro</v>
      </c>
      <c r="J232" s="5">
        <v>1</v>
      </c>
      <c r="K232" s="6" t="str">
        <f>IF(OR(ISBLANK(data),ISBLANK(conta)),"",INDEX(nm_conta,conta))</f>
        <v>Bradesco</v>
      </c>
      <c r="L232" s="5">
        <v>1</v>
      </c>
      <c r="M232" s="6" t="str">
        <f>IF(OR(ISBLANK(data),ISBLANK(id_cc)),"",INDEX(nm_cartao,id_cc))</f>
        <v/>
      </c>
      <c r="O232" s="5" t="s">
        <v>309</v>
      </c>
    </row>
    <row r="233" spans="1:15">
      <c r="A233" s="6">
        <f>IF(ISBLANK(data),"",1+IF(ISNUMBER(A232),A232,0))</f>
        <v>232</v>
      </c>
      <c r="B233" s="4">
        <v>40228</v>
      </c>
      <c r="C233" s="50">
        <f>IF(ISBLANK(data),"",VALUE(DAY(data)))</f>
        <v>19</v>
      </c>
      <c r="D233" s="50">
        <f>IF(ISBLANK(data),"",VALUE(MONTH(data)))</f>
        <v>2</v>
      </c>
      <c r="E233" s="50">
        <f>IF(ISBLANK(data),"",VALUE(YEAR(data)))</f>
        <v>2010</v>
      </c>
      <c r="F233" s="7">
        <v>2.5</v>
      </c>
      <c r="G233" s="6" t="str">
        <f>IF(OR(ISBLANK(data),ISBLANK(categoria)),"",INDEX(nm_categoria,categoria))</f>
        <v>Ônibus coletivo</v>
      </c>
      <c r="H233" s="51">
        <v>11</v>
      </c>
      <c r="I233" s="6" t="str">
        <f>IF(OR(ISBLANK(data),ISBLANK(forma_pagamento)),"",INDEX(nm_forma_pagamento,forma_pagamento))</f>
        <v>Dinheiro</v>
      </c>
      <c r="J233" s="5">
        <v>1</v>
      </c>
      <c r="K233" s="6" t="str">
        <f>IF(OR(ISBLANK(data),ISBLANK(conta)),"",INDEX(nm_conta,conta))</f>
        <v>Bradesco</v>
      </c>
      <c r="L233" s="5">
        <v>1</v>
      </c>
      <c r="M233" s="6" t="str">
        <f>IF(OR(ISBLANK(data),ISBLANK(id_cc)),"",INDEX(nm_cartao,id_cc))</f>
        <v/>
      </c>
      <c r="O233" s="5" t="s">
        <v>301</v>
      </c>
    </row>
    <row r="234" spans="1:15">
      <c r="A234" s="6">
        <f>IF(ISBLANK(data),"",1+IF(ISNUMBER(A233),A233,0))</f>
        <v>233</v>
      </c>
      <c r="B234" s="4">
        <v>40228</v>
      </c>
      <c r="C234" s="50">
        <f>IF(ISBLANK(data),"",VALUE(DAY(data)))</f>
        <v>19</v>
      </c>
      <c r="D234" s="50">
        <f>IF(ISBLANK(data),"",VALUE(MONTH(data)))</f>
        <v>2</v>
      </c>
      <c r="E234" s="50">
        <f>IF(ISBLANK(data),"",VALUE(YEAR(data)))</f>
        <v>2010</v>
      </c>
      <c r="F234" s="7">
        <v>2.5</v>
      </c>
      <c r="G234" s="6" t="str">
        <f>IF(OR(ISBLANK(data),ISBLANK(categoria)),"",INDEX(nm_categoria,categoria))</f>
        <v>Ônibus coletivo</v>
      </c>
      <c r="H234" s="51">
        <v>11</v>
      </c>
      <c r="I234" s="6" t="str">
        <f>IF(OR(ISBLANK(data),ISBLANK(forma_pagamento)),"",INDEX(nm_forma_pagamento,forma_pagamento))</f>
        <v>Dinheiro</v>
      </c>
      <c r="J234" s="5">
        <v>1</v>
      </c>
      <c r="K234" s="6" t="str">
        <f>IF(OR(ISBLANK(data),ISBLANK(conta)),"",INDEX(nm_conta,conta))</f>
        <v>Bradesco</v>
      </c>
      <c r="L234" s="5">
        <v>1</v>
      </c>
      <c r="M234" s="6" t="str">
        <f>IF(OR(ISBLANK(data),ISBLANK(id_cc)),"",INDEX(nm_cartao,id_cc))</f>
        <v/>
      </c>
      <c r="O234" s="5" t="s">
        <v>309</v>
      </c>
    </row>
    <row r="235" spans="1:15">
      <c r="A235" s="6">
        <f>IF(ISBLANK(data),"",1+IF(ISNUMBER(A234),A234,0))</f>
        <v>234</v>
      </c>
      <c r="B235" s="4">
        <v>40231</v>
      </c>
      <c r="C235" s="50">
        <f>IF(ISBLANK(data),"",VALUE(DAY(data)))</f>
        <v>22</v>
      </c>
      <c r="D235" s="50">
        <f>IF(ISBLANK(data),"",VALUE(MONTH(data)))</f>
        <v>2</v>
      </c>
      <c r="E235" s="50">
        <f>IF(ISBLANK(data),"",VALUE(YEAR(data)))</f>
        <v>2010</v>
      </c>
      <c r="F235" s="7">
        <v>2.5</v>
      </c>
      <c r="G235" s="6" t="str">
        <f>IF(OR(ISBLANK(data),ISBLANK(categoria)),"",INDEX(nm_categoria,categoria))</f>
        <v>Ônibus coletivo</v>
      </c>
      <c r="H235" s="51">
        <v>11</v>
      </c>
      <c r="I235" s="6" t="str">
        <f>IF(OR(ISBLANK(data),ISBLANK(forma_pagamento)),"",INDEX(nm_forma_pagamento,forma_pagamento))</f>
        <v>Dinheiro</v>
      </c>
      <c r="J235" s="5">
        <v>1</v>
      </c>
      <c r="K235" s="6" t="str">
        <f>IF(OR(ISBLANK(data),ISBLANK(conta)),"",INDEX(nm_conta,conta))</f>
        <v>Bradesco</v>
      </c>
      <c r="L235" s="5">
        <v>1</v>
      </c>
      <c r="M235" s="6" t="str">
        <f>IF(OR(ISBLANK(data),ISBLANK(id_cc)),"",INDEX(nm_cartao,id_cc))</f>
        <v/>
      </c>
      <c r="O235" s="5" t="s">
        <v>301</v>
      </c>
    </row>
    <row r="236" spans="1:15">
      <c r="A236" s="6">
        <f>IF(ISBLANK(data),"",1+IF(ISNUMBER(A235),A235,0))</f>
        <v>235</v>
      </c>
      <c r="B236" s="4">
        <v>40217</v>
      </c>
      <c r="C236" s="50">
        <f>IF(ISBLANK(data),"",VALUE(DAY(data)))</f>
        <v>8</v>
      </c>
      <c r="D236" s="50">
        <f>IF(ISBLANK(data),"",VALUE(MONTH(data)))</f>
        <v>2</v>
      </c>
      <c r="E236" s="50">
        <f>IF(ISBLANK(data),"",VALUE(YEAR(data)))</f>
        <v>2010</v>
      </c>
      <c r="F236" s="7">
        <v>12.5</v>
      </c>
      <c r="G236" s="6" t="str">
        <f>IF(OR(ISBLANK(data),ISBLANK(categoria)),"",INDEX(nm_categoria,categoria))</f>
        <v>Táxi</v>
      </c>
      <c r="H236" s="51">
        <v>13</v>
      </c>
      <c r="I236" s="6" t="str">
        <f>IF(OR(ISBLANK(data),ISBLANK(forma_pagamento)),"",INDEX(nm_forma_pagamento,forma_pagamento))</f>
        <v>Dinheiro</v>
      </c>
      <c r="J236" s="5">
        <v>1</v>
      </c>
      <c r="K236" s="6" t="str">
        <f>IF(OR(ISBLANK(data),ISBLANK(conta)),"",INDEX(nm_conta,conta))</f>
        <v>Bradesco</v>
      </c>
      <c r="L236" s="5">
        <v>1</v>
      </c>
      <c r="M236" s="6" t="str">
        <f>IF(OR(ISBLANK(data),ISBLANK(id_cc)),"",INDEX(nm_cartao,id_cc))</f>
        <v/>
      </c>
      <c r="O236" s="5" t="s">
        <v>285</v>
      </c>
    </row>
    <row r="237" spans="1:15">
      <c r="A237" s="6">
        <f>IF(ISBLANK(data),"",1+IF(ISNUMBER(A236),A236,0))</f>
        <v>236</v>
      </c>
      <c r="B237" s="4">
        <v>40218</v>
      </c>
      <c r="C237" s="50">
        <f>IF(ISBLANK(data),"",VALUE(DAY(data)))</f>
        <v>9</v>
      </c>
      <c r="D237" s="50">
        <f>IF(ISBLANK(data),"",VALUE(MONTH(data)))</f>
        <v>2</v>
      </c>
      <c r="E237" s="50">
        <f>IF(ISBLANK(data),"",VALUE(YEAR(data)))</f>
        <v>2010</v>
      </c>
      <c r="F237" s="7">
        <v>13.25</v>
      </c>
      <c r="G237" s="6" t="str">
        <f>IF(OR(ISBLANK(data),ISBLANK(categoria)),"",INDEX(nm_categoria,categoria))</f>
        <v>Táxi</v>
      </c>
      <c r="H237" s="51">
        <v>13</v>
      </c>
      <c r="I237" s="6" t="str">
        <f>IF(OR(ISBLANK(data),ISBLANK(forma_pagamento)),"",INDEX(nm_forma_pagamento,forma_pagamento))</f>
        <v>Dinheiro</v>
      </c>
      <c r="J237" s="5">
        <v>1</v>
      </c>
      <c r="K237" s="6" t="str">
        <f>IF(OR(ISBLANK(data),ISBLANK(conta)),"",INDEX(nm_conta,conta))</f>
        <v>Bradesco</v>
      </c>
      <c r="L237" s="5">
        <v>1</v>
      </c>
      <c r="M237" s="6" t="str">
        <f>IF(OR(ISBLANK(data),ISBLANK(id_cc)),"",INDEX(nm_cartao,id_cc))</f>
        <v/>
      </c>
      <c r="O237" s="5" t="s">
        <v>285</v>
      </c>
    </row>
    <row r="238" spans="1:15">
      <c r="A238" s="6">
        <f>IF(ISBLANK(data),"",1+IF(ISNUMBER(A237),A237,0))</f>
        <v>237</v>
      </c>
      <c r="B238" s="4">
        <v>40221</v>
      </c>
      <c r="C238" s="50">
        <f>IF(ISBLANK(data),"",VALUE(DAY(data)))</f>
        <v>12</v>
      </c>
      <c r="D238" s="50">
        <f>IF(ISBLANK(data),"",VALUE(MONTH(data)))</f>
        <v>2</v>
      </c>
      <c r="E238" s="50">
        <f>IF(ISBLANK(data),"",VALUE(YEAR(data)))</f>
        <v>2010</v>
      </c>
      <c r="F238" s="7">
        <v>8.5</v>
      </c>
      <c r="G238" s="6" t="str">
        <f>IF(OR(ISBLANK(data),ISBLANK(categoria)),"",INDEX(nm_categoria,categoria))</f>
        <v>Táxi</v>
      </c>
      <c r="H238" s="51">
        <v>13</v>
      </c>
      <c r="I238" s="6" t="str">
        <f>IF(OR(ISBLANK(data),ISBLANK(forma_pagamento)),"",INDEX(nm_forma_pagamento,forma_pagamento))</f>
        <v>Dinheiro</v>
      </c>
      <c r="J238" s="5">
        <v>1</v>
      </c>
      <c r="K238" s="6" t="str">
        <f>IF(OR(ISBLANK(data),ISBLANK(conta)),"",INDEX(nm_conta,conta))</f>
        <v>Bradesco</v>
      </c>
      <c r="L238" s="5">
        <v>1</v>
      </c>
      <c r="M238" s="6" t="str">
        <f>IF(OR(ISBLANK(data),ISBLANK(id_cc)),"",INDEX(nm_cartao,id_cc))</f>
        <v/>
      </c>
      <c r="O238" s="5" t="s">
        <v>301</v>
      </c>
    </row>
    <row r="239" spans="1:15">
      <c r="A239" s="6">
        <f>IF(ISBLANK(data),"",1+IF(ISNUMBER(A238),A238,0))</f>
        <v>238</v>
      </c>
      <c r="B239" s="4">
        <v>40221</v>
      </c>
      <c r="C239" s="50">
        <f>IF(ISBLANK(data),"",VALUE(DAY(data)))</f>
        <v>12</v>
      </c>
      <c r="D239" s="50">
        <f>IF(ISBLANK(data),"",VALUE(MONTH(data)))</f>
        <v>2</v>
      </c>
      <c r="E239" s="50">
        <f>IF(ISBLANK(data),"",VALUE(YEAR(data)))</f>
        <v>2010</v>
      </c>
      <c r="F239" s="7">
        <v>13.25</v>
      </c>
      <c r="G239" s="6" t="str">
        <f>IF(OR(ISBLANK(data),ISBLANK(categoria)),"",INDEX(nm_categoria,categoria))</f>
        <v>Táxi</v>
      </c>
      <c r="H239" s="51">
        <v>13</v>
      </c>
      <c r="I239" s="6" t="str">
        <f>IF(OR(ISBLANK(data),ISBLANK(forma_pagamento)),"",INDEX(nm_forma_pagamento,forma_pagamento))</f>
        <v>Dinheiro</v>
      </c>
      <c r="J239" s="5">
        <v>1</v>
      </c>
      <c r="K239" s="6" t="str">
        <f>IF(OR(ISBLANK(data),ISBLANK(conta)),"",INDEX(nm_conta,conta))</f>
        <v>Bradesco</v>
      </c>
      <c r="L239" s="5">
        <v>1</v>
      </c>
      <c r="M239" s="6" t="str">
        <f>IF(OR(ISBLANK(data),ISBLANK(id_cc)),"",INDEX(nm_cartao,id_cc))</f>
        <v/>
      </c>
      <c r="O239" s="5" t="s">
        <v>302</v>
      </c>
    </row>
    <row r="240" spans="1:15">
      <c r="A240" s="6">
        <f>IF(ISBLANK(data),"",1+IF(ISNUMBER(A239),A239,0))</f>
        <v>239</v>
      </c>
      <c r="B240" s="4">
        <v>40224</v>
      </c>
      <c r="C240" s="50">
        <f>IF(ISBLANK(data),"",VALUE(DAY(data)))</f>
        <v>15</v>
      </c>
      <c r="D240" s="50">
        <f>IF(ISBLANK(data),"",VALUE(MONTH(data)))</f>
        <v>2</v>
      </c>
      <c r="E240" s="50">
        <f>IF(ISBLANK(data),"",VALUE(YEAR(data)))</f>
        <v>2010</v>
      </c>
      <c r="F240" s="7">
        <v>21.62</v>
      </c>
      <c r="G240" s="6" t="str">
        <f>IF(OR(ISBLANK(data),ISBLANK(categoria)),"",INDEX(nm_categoria,categoria))</f>
        <v>Farmácia</v>
      </c>
      <c r="H240" s="51">
        <v>16</v>
      </c>
      <c r="I240" s="6" t="str">
        <f>IF(OR(ISBLANK(data),ISBLANK(forma_pagamento)),"",INDEX(nm_forma_pagamento,forma_pagamento))</f>
        <v>Transferência</v>
      </c>
      <c r="J240" s="5">
        <v>4</v>
      </c>
      <c r="K240" s="6" t="str">
        <f>IF(OR(ISBLANK(data),ISBLANK(conta)),"",INDEX(nm_conta,conta))</f>
        <v>Bradesco</v>
      </c>
      <c r="L240" s="5">
        <v>1</v>
      </c>
      <c r="M240" s="6" t="str">
        <f>IF(OR(ISBLANK(data),ISBLANK(id_cc)),"",INDEX(nm_cartao,id_cc))</f>
        <v/>
      </c>
      <c r="O240" s="5" t="s">
        <v>305</v>
      </c>
    </row>
    <row r="241" spans="1:15">
      <c r="A241" s="6">
        <f>IF(ISBLANK(data),"",1+IF(ISNUMBER(A240),A240,0))</f>
        <v>240</v>
      </c>
      <c r="B241" s="4">
        <v>40219</v>
      </c>
      <c r="C241" s="50">
        <f>IF(ISBLANK(data),"",VALUE(DAY(data)))</f>
        <v>10</v>
      </c>
      <c r="D241" s="50">
        <f>IF(ISBLANK(data),"",VALUE(MONTH(data)))</f>
        <v>2</v>
      </c>
      <c r="E241" s="50">
        <f>IF(ISBLANK(data),"",VALUE(YEAR(data)))</f>
        <v>2010</v>
      </c>
      <c r="F241" s="7">
        <v>14.9</v>
      </c>
      <c r="G241" s="6" t="str">
        <f>IF(OR(ISBLANK(data),ISBLANK(categoria)),"",INDEX(nm_categoria,categoria))</f>
        <v>Livraria</v>
      </c>
      <c r="H241" s="51">
        <v>20</v>
      </c>
      <c r="I241" s="6" t="str">
        <f>IF(OR(ISBLANK(data),ISBLANK(forma_pagamento)),"",INDEX(nm_forma_pagamento,forma_pagamento))</f>
        <v>Cartão crédito</v>
      </c>
      <c r="J241" s="5">
        <v>3</v>
      </c>
      <c r="K241" s="6" t="str">
        <f>IF(OR(ISBLANK(data),ISBLANK(conta)),"",INDEX(nm_conta,conta))</f>
        <v>Banco do Brasil</v>
      </c>
      <c r="L241" s="5">
        <v>2</v>
      </c>
      <c r="M241" s="6" t="str">
        <f>IF(OR(ISBLANK(data),ISBLANK(id_cc)),"",INDEX(nm_cartao,id_cc))</f>
        <v>Mastercard intl</v>
      </c>
      <c r="N241" s="5">
        <v>2</v>
      </c>
      <c r="O241" s="5" t="s">
        <v>189</v>
      </c>
    </row>
    <row r="242" spans="1:15">
      <c r="A242" s="6">
        <f>IF(ISBLANK(data),"",1+IF(ISNUMBER(A241),A241,0))</f>
        <v>241</v>
      </c>
      <c r="B242" s="4">
        <v>40219</v>
      </c>
      <c r="C242" s="50">
        <f>IF(ISBLANK(data),"",VALUE(DAY(data)))</f>
        <v>10</v>
      </c>
      <c r="D242" s="50">
        <f>IF(ISBLANK(data),"",VALUE(MONTH(data)))</f>
        <v>2</v>
      </c>
      <c r="E242" s="50">
        <f>IF(ISBLANK(data),"",VALUE(YEAR(data)))</f>
        <v>2010</v>
      </c>
      <c r="F242" s="7">
        <f>50.67*1.8735</f>
        <v>94.930244999999999</v>
      </c>
      <c r="G242" s="6" t="str">
        <f>IF(OR(ISBLANK(data),ISBLANK(categoria)),"",INDEX(nm_categoria,categoria))</f>
        <v>Livraria</v>
      </c>
      <c r="H242" s="51">
        <v>20</v>
      </c>
      <c r="I242" s="6" t="str">
        <f>IF(OR(ISBLANK(data),ISBLANK(forma_pagamento)),"",INDEX(nm_forma_pagamento,forma_pagamento))</f>
        <v>Cartão crédito</v>
      </c>
      <c r="J242" s="5">
        <v>3</v>
      </c>
      <c r="K242" s="6" t="str">
        <f>IF(OR(ISBLANK(data),ISBLANK(conta)),"",INDEX(nm_conta,conta))</f>
        <v>Banco do Brasil</v>
      </c>
      <c r="L242" s="5">
        <v>2</v>
      </c>
      <c r="M242" s="6" t="str">
        <f>IF(OR(ISBLANK(data),ISBLANK(id_cc)),"",INDEX(nm_cartao,id_cc))</f>
        <v>Mastercard intl</v>
      </c>
      <c r="N242" s="5">
        <v>2</v>
      </c>
      <c r="O242" s="5" t="s">
        <v>190</v>
      </c>
    </row>
    <row r="243" spans="1:15">
      <c r="A243" s="6">
        <f>IF(ISBLANK(data),"",1+IF(ISNUMBER(A242),A242,0))</f>
        <v>242</v>
      </c>
      <c r="B243" s="4">
        <v>40219</v>
      </c>
      <c r="C243" s="50">
        <f>IF(ISBLANK(data),"",VALUE(DAY(data)))</f>
        <v>10</v>
      </c>
      <c r="D243" s="50">
        <f>IF(ISBLANK(data),"",VALUE(MONTH(data)))</f>
        <v>2</v>
      </c>
      <c r="E243" s="50">
        <f>IF(ISBLANK(data),"",VALUE(YEAR(data)))</f>
        <v>2010</v>
      </c>
      <c r="F243" s="7">
        <v>17.809999999999999</v>
      </c>
      <c r="G243" s="6" t="str">
        <f>IF(OR(ISBLANK(data),ISBLANK(categoria)),"",INDEX(nm_categoria,categoria))</f>
        <v>Livraria</v>
      </c>
      <c r="H243" s="51">
        <v>20</v>
      </c>
      <c r="I243" s="6" t="str">
        <f>IF(OR(ISBLANK(data),ISBLANK(forma_pagamento)),"",INDEX(nm_forma_pagamento,forma_pagamento))</f>
        <v>Cartão crédito</v>
      </c>
      <c r="J243" s="5">
        <v>3</v>
      </c>
      <c r="K243" s="6" t="str">
        <f>IF(OR(ISBLANK(data),ISBLANK(conta)),"",INDEX(nm_conta,conta))</f>
        <v>Banco do Brasil</v>
      </c>
      <c r="L243" s="5">
        <v>2</v>
      </c>
      <c r="M243" s="6" t="str">
        <f>IF(OR(ISBLANK(data),ISBLANK(id_cc)),"",INDEX(nm_cartao,id_cc))</f>
        <v>Mastercard intl</v>
      </c>
      <c r="N243" s="5">
        <v>2</v>
      </c>
      <c r="O243" s="5" t="s">
        <v>191</v>
      </c>
    </row>
    <row r="244" spans="1:15">
      <c r="A244" s="6">
        <f>IF(ISBLANK(data),"",1+IF(ISNUMBER(A243),A243,0))</f>
        <v>243</v>
      </c>
      <c r="B244" s="4">
        <v>40219</v>
      </c>
      <c r="C244" s="50">
        <f>IF(ISBLANK(data),"",VALUE(DAY(data)))</f>
        <v>10</v>
      </c>
      <c r="D244" s="50">
        <f>IF(ISBLANK(data),"",VALUE(MONTH(data)))</f>
        <v>2</v>
      </c>
      <c r="E244" s="50">
        <f>IF(ISBLANK(data),"",VALUE(YEAR(data)))</f>
        <v>2010</v>
      </c>
      <c r="F244" s="7">
        <f>32.08*1.8735</f>
        <v>60.101879999999994</v>
      </c>
      <c r="G244" s="6" t="str">
        <f>IF(OR(ISBLANK(data),ISBLANK(categoria)),"",INDEX(nm_categoria,categoria))</f>
        <v>Livraria</v>
      </c>
      <c r="H244" s="51">
        <v>20</v>
      </c>
      <c r="I244" s="6" t="str">
        <f>IF(OR(ISBLANK(data),ISBLANK(forma_pagamento)),"",INDEX(nm_forma_pagamento,forma_pagamento))</f>
        <v>Cartão crédito</v>
      </c>
      <c r="J244" s="5">
        <v>3</v>
      </c>
      <c r="K244" s="6" t="str">
        <f>IF(OR(ISBLANK(data),ISBLANK(conta)),"",INDEX(nm_conta,conta))</f>
        <v>Banco do Brasil</v>
      </c>
      <c r="L244" s="5">
        <v>2</v>
      </c>
      <c r="M244" s="6" t="str">
        <f>IF(OR(ISBLANK(data),ISBLANK(id_cc)),"",INDEX(nm_cartao,id_cc))</f>
        <v>Mastercard intl</v>
      </c>
      <c r="N244" s="5">
        <v>2</v>
      </c>
      <c r="O244" s="5" t="s">
        <v>192</v>
      </c>
    </row>
    <row r="245" spans="1:15">
      <c r="A245" s="6">
        <f>IF(ISBLANK(data),"",1+IF(ISNUMBER(A244),A244,0))</f>
        <v>244</v>
      </c>
      <c r="B245" s="4">
        <v>40219</v>
      </c>
      <c r="C245" s="50">
        <f>IF(ISBLANK(data),"",VALUE(DAY(data)))</f>
        <v>10</v>
      </c>
      <c r="D245" s="50">
        <f>IF(ISBLANK(data),"",VALUE(MONTH(data)))</f>
        <v>2</v>
      </c>
      <c r="E245" s="50">
        <f>IF(ISBLANK(data),"",VALUE(YEAR(data)))</f>
        <v>2010</v>
      </c>
      <c r="F245" s="7">
        <v>37.4</v>
      </c>
      <c r="G245" s="6" t="str">
        <f>IF(OR(ISBLANK(data),ISBLANK(categoria)),"",INDEX(nm_categoria,categoria))</f>
        <v>Livraria</v>
      </c>
      <c r="H245" s="51">
        <v>20</v>
      </c>
      <c r="I245" s="6" t="str">
        <f>IF(OR(ISBLANK(data),ISBLANK(forma_pagamento)),"",INDEX(nm_forma_pagamento,forma_pagamento))</f>
        <v>Cartão crédito</v>
      </c>
      <c r="J245" s="5">
        <v>3</v>
      </c>
      <c r="K245" s="6" t="str">
        <f>IF(OR(ISBLANK(data),ISBLANK(conta)),"",INDEX(nm_conta,conta))</f>
        <v>Banco do Brasil</v>
      </c>
      <c r="L245" s="5">
        <v>2</v>
      </c>
      <c r="M245" s="6" t="str">
        <f>IF(OR(ISBLANK(data),ISBLANK(id_cc)),"",INDEX(nm_cartao,id_cc))</f>
        <v>Mastercard intl</v>
      </c>
      <c r="N245" s="5">
        <v>2</v>
      </c>
      <c r="O245" s="5" t="s">
        <v>194</v>
      </c>
    </row>
    <row r="246" spans="1:15">
      <c r="A246" s="6">
        <f>IF(ISBLANK(data),"",1+IF(ISNUMBER(A245),A245,0))</f>
        <v>245</v>
      </c>
      <c r="B246" s="4">
        <v>40219</v>
      </c>
      <c r="C246" s="50">
        <f>IF(ISBLANK(data),"",VALUE(DAY(data)))</f>
        <v>10</v>
      </c>
      <c r="D246" s="50">
        <f>IF(ISBLANK(data),"",VALUE(MONTH(data)))</f>
        <v>2</v>
      </c>
      <c r="E246" s="50">
        <f>IF(ISBLANK(data),"",VALUE(YEAR(data)))</f>
        <v>2010</v>
      </c>
      <c r="F246" s="7">
        <f>19*1.8735</f>
        <v>35.596499999999999</v>
      </c>
      <c r="G246" s="6" t="str">
        <f>IF(OR(ISBLANK(data),ISBLANK(categoria)),"",INDEX(nm_categoria,categoria))</f>
        <v>Livraria</v>
      </c>
      <c r="H246" s="51">
        <v>20</v>
      </c>
      <c r="I246" s="6" t="str">
        <f>IF(OR(ISBLANK(data),ISBLANK(forma_pagamento)),"",INDEX(nm_forma_pagamento,forma_pagamento))</f>
        <v>Cartão crédito</v>
      </c>
      <c r="J246" s="5">
        <v>3</v>
      </c>
      <c r="K246" s="6" t="str">
        <f>IF(OR(ISBLANK(data),ISBLANK(conta)),"",INDEX(nm_conta,conta))</f>
        <v>Banco do Brasil</v>
      </c>
      <c r="L246" s="5">
        <v>2</v>
      </c>
      <c r="M246" s="6" t="str">
        <f>IF(OR(ISBLANK(data),ISBLANK(id_cc)),"",INDEX(nm_cartao,id_cc))</f>
        <v>Mastercard intl</v>
      </c>
      <c r="N246" s="5">
        <v>2</v>
      </c>
      <c r="O246" s="5" t="s">
        <v>206</v>
      </c>
    </row>
    <row r="247" spans="1:15">
      <c r="A247" s="6">
        <f>IF(ISBLANK(data),"",1+IF(ISNUMBER(A246),A246,0))</f>
        <v>246</v>
      </c>
      <c r="B247" s="4">
        <v>40224</v>
      </c>
      <c r="C247" s="50">
        <f>IF(ISBLANK(data),"",VALUE(DAY(data)))</f>
        <v>15</v>
      </c>
      <c r="D247" s="50">
        <f>IF(ISBLANK(data),"",VALUE(MONTH(data)))</f>
        <v>2</v>
      </c>
      <c r="E247" s="50">
        <f>IF(ISBLANK(data),"",VALUE(YEAR(data)))</f>
        <v>2010</v>
      </c>
      <c r="F247" s="7">
        <v>57.08</v>
      </c>
      <c r="G247" s="6" t="str">
        <f>IF(OR(ISBLANK(data),ISBLANK(categoria)),"",INDEX(nm_categoria,categoria))</f>
        <v>Livraria</v>
      </c>
      <c r="H247" s="51">
        <v>20</v>
      </c>
      <c r="I247" s="6" t="str">
        <f>IF(OR(ISBLANK(data),ISBLANK(forma_pagamento)),"",INDEX(nm_forma_pagamento,forma_pagamento))</f>
        <v>Cartão crédito</v>
      </c>
      <c r="J247" s="5">
        <v>3</v>
      </c>
      <c r="K247" s="6" t="str">
        <f>IF(OR(ISBLANK(data),ISBLANK(conta)),"",INDEX(nm_conta,conta))</f>
        <v>Bradesco</v>
      </c>
      <c r="L247" s="5">
        <v>1</v>
      </c>
      <c r="M247" s="6" t="str">
        <f>IF(OR(ISBLANK(data),ISBLANK(id_cc)),"",INDEX(nm_cartao,id_cc))</f>
        <v>Cetelem</v>
      </c>
      <c r="N247" s="5">
        <v>1</v>
      </c>
      <c r="O247" s="5" t="s">
        <v>125</v>
      </c>
    </row>
    <row r="248" spans="1:15">
      <c r="A248" s="6">
        <f>IF(ISBLANK(data),"",1+IF(ISNUMBER(A247),A247,0))</f>
        <v>247</v>
      </c>
      <c r="B248" s="4">
        <v>40219</v>
      </c>
      <c r="C248" s="50">
        <f>IF(ISBLANK(data),"",VALUE(DAY(data)))</f>
        <v>10</v>
      </c>
      <c r="D248" s="50">
        <f>IF(ISBLANK(data),"",VALUE(MONTH(data)))</f>
        <v>2</v>
      </c>
      <c r="E248" s="50">
        <f>IF(ISBLANK(data),"",VALUE(YEAR(data)))</f>
        <v>2010</v>
      </c>
      <c r="F248" s="7">
        <v>42.72</v>
      </c>
      <c r="G248" s="6" t="str">
        <f>IF(OR(ISBLANK(data),ISBLANK(categoria)),"",INDEX(nm_categoria,categoria))</f>
        <v>Outras lazer</v>
      </c>
      <c r="H248" s="51">
        <v>24</v>
      </c>
      <c r="I248" s="6" t="str">
        <f>IF(OR(ISBLANK(data),ISBLANK(forma_pagamento)),"",INDEX(nm_forma_pagamento,forma_pagamento))</f>
        <v>Cartão crédito</v>
      </c>
      <c r="J248" s="5">
        <v>3</v>
      </c>
      <c r="K248" s="6" t="str">
        <f>IF(OR(ISBLANK(data),ISBLANK(conta)),"",INDEX(nm_conta,conta))</f>
        <v>Banco do Brasil</v>
      </c>
      <c r="L248" s="5">
        <v>2</v>
      </c>
      <c r="M248" s="6" t="str">
        <f>IF(OR(ISBLANK(data),ISBLANK(id_cc)),"",INDEX(nm_cartao,id_cc))</f>
        <v>Mastercard intl</v>
      </c>
      <c r="N248" s="5">
        <v>2</v>
      </c>
      <c r="O248" s="5" t="s">
        <v>188</v>
      </c>
    </row>
    <row r="249" spans="1:15">
      <c r="A249" s="6">
        <f>IF(ISBLANK(data),"",1+IF(ISNUMBER(A248),A248,0))</f>
        <v>248</v>
      </c>
      <c r="B249" s="4">
        <v>40224</v>
      </c>
      <c r="C249" s="50">
        <f>IF(ISBLANK(data),"",VALUE(DAY(data)))</f>
        <v>15</v>
      </c>
      <c r="D249" s="50">
        <f>IF(ISBLANK(data),"",VALUE(MONTH(data)))</f>
        <v>2</v>
      </c>
      <c r="E249" s="50">
        <f>IF(ISBLANK(data),"",VALUE(YEAR(data)))</f>
        <v>2010</v>
      </c>
      <c r="F249" s="7">
        <v>21.29</v>
      </c>
      <c r="G249" s="6" t="str">
        <f>IF(OR(ISBLANK(data),ISBLANK(categoria)),"",INDEX(nm_categoria,categoria))</f>
        <v>Outras lazer</v>
      </c>
      <c r="H249" s="51">
        <v>24</v>
      </c>
      <c r="I249" s="6" t="str">
        <f>IF(OR(ISBLANK(data),ISBLANK(forma_pagamento)),"",INDEX(nm_forma_pagamento,forma_pagamento))</f>
        <v>Cartão crédito</v>
      </c>
      <c r="J249" s="5">
        <v>3</v>
      </c>
      <c r="K249" s="6" t="str">
        <f>IF(OR(ISBLANK(data),ISBLANK(conta)),"",INDEX(nm_conta,conta))</f>
        <v>Bradesco</v>
      </c>
      <c r="L249" s="5">
        <v>1</v>
      </c>
      <c r="M249" s="6" t="str">
        <f>IF(OR(ISBLANK(data),ISBLANK(id_cc)),"",INDEX(nm_cartao,id_cc))</f>
        <v>Cetelem</v>
      </c>
      <c r="N249" s="5">
        <v>1</v>
      </c>
      <c r="O249" s="5" t="s">
        <v>121</v>
      </c>
    </row>
    <row r="250" spans="1:15">
      <c r="A250" s="6">
        <f>IF(ISBLANK(data),"",1+IF(ISNUMBER(A249),A249,0))</f>
        <v>249</v>
      </c>
      <c r="B250" s="4">
        <v>40224</v>
      </c>
      <c r="C250" s="50">
        <f>IF(ISBLANK(data),"",VALUE(DAY(data)))</f>
        <v>15</v>
      </c>
      <c r="D250" s="50">
        <f>IF(ISBLANK(data),"",VALUE(MONTH(data)))</f>
        <v>2</v>
      </c>
      <c r="E250" s="50">
        <f>IF(ISBLANK(data),"",VALUE(YEAR(data)))</f>
        <v>2010</v>
      </c>
      <c r="F250" s="7">
        <v>35.26</v>
      </c>
      <c r="G250" s="6" t="str">
        <f>IF(OR(ISBLANK(data),ISBLANK(categoria)),"",INDEX(nm_categoria,categoria))</f>
        <v>Outras lazer</v>
      </c>
      <c r="H250" s="51">
        <v>24</v>
      </c>
      <c r="I250" s="6" t="str">
        <f>IF(OR(ISBLANK(data),ISBLANK(forma_pagamento)),"",INDEX(nm_forma_pagamento,forma_pagamento))</f>
        <v>Cartão crédito</v>
      </c>
      <c r="J250" s="5">
        <v>3</v>
      </c>
      <c r="K250" s="6" t="str">
        <f>IF(OR(ISBLANK(data),ISBLANK(conta)),"",INDEX(nm_conta,conta))</f>
        <v>Bradesco</v>
      </c>
      <c r="L250" s="5">
        <v>1</v>
      </c>
      <c r="M250" s="6" t="str">
        <f>IF(OR(ISBLANK(data),ISBLANK(id_cc)),"",INDEX(nm_cartao,id_cc))</f>
        <v>Cetelem</v>
      </c>
      <c r="N250" s="5">
        <v>1</v>
      </c>
      <c r="O250" s="5" t="s">
        <v>123</v>
      </c>
    </row>
    <row r="251" spans="1:15">
      <c r="A251" s="6">
        <f>IF(ISBLANK(data),"",1+IF(ISNUMBER(A250),A250,0))</f>
        <v>250</v>
      </c>
      <c r="B251" s="4">
        <v>40224</v>
      </c>
      <c r="C251" s="50">
        <f>IF(ISBLANK(data),"",VALUE(DAY(data)))</f>
        <v>15</v>
      </c>
      <c r="D251" s="50">
        <f>IF(ISBLANK(data),"",VALUE(MONTH(data)))</f>
        <v>2</v>
      </c>
      <c r="E251" s="50">
        <f>IF(ISBLANK(data),"",VALUE(YEAR(data)))</f>
        <v>2010</v>
      </c>
      <c r="F251" s="7">
        <v>40.700000000000003</v>
      </c>
      <c r="G251" s="6" t="str">
        <f>IF(OR(ISBLANK(data),ISBLANK(categoria)),"",INDEX(nm_categoria,categoria))</f>
        <v>Outras lazer</v>
      </c>
      <c r="H251" s="51">
        <v>24</v>
      </c>
      <c r="I251" s="6" t="str">
        <f>IF(OR(ISBLANK(data),ISBLANK(forma_pagamento)),"",INDEX(nm_forma_pagamento,forma_pagamento))</f>
        <v>Transferência</v>
      </c>
      <c r="J251" s="5">
        <v>4</v>
      </c>
      <c r="K251" s="6" t="str">
        <f>IF(OR(ISBLANK(data),ISBLANK(conta)),"",INDEX(nm_conta,conta))</f>
        <v>Bradesco</v>
      </c>
      <c r="L251" s="5">
        <v>1</v>
      </c>
      <c r="M251" s="6" t="str">
        <f>IF(OR(ISBLANK(data),ISBLANK(id_cc)),"",INDEX(nm_cartao,id_cc))</f>
        <v/>
      </c>
      <c r="O251" s="5" t="s">
        <v>306</v>
      </c>
    </row>
    <row r="252" spans="1:15">
      <c r="A252" s="6">
        <f>IF(ISBLANK(data),"",1+IF(ISNUMBER(A251),A251,0))</f>
        <v>251</v>
      </c>
      <c r="B252" s="4">
        <v>40234</v>
      </c>
      <c r="C252" s="50">
        <f>IF(ISBLANK(data),"",VALUE(DAY(data)))</f>
        <v>25</v>
      </c>
      <c r="D252" s="50">
        <f>IF(ISBLANK(data),"",VALUE(MONTH(data)))</f>
        <v>2</v>
      </c>
      <c r="E252" s="50">
        <f>IF(ISBLANK(data),"",VALUE(YEAR(data)))</f>
        <v>2010</v>
      </c>
      <c r="F252" s="7">
        <v>8</v>
      </c>
      <c r="G252" s="6" t="str">
        <f>IF(OR(ISBLANK(data),ISBLANK(categoria)),"",INDEX(nm_categoria,categoria))</f>
        <v>Outras lazer</v>
      </c>
      <c r="H252" s="51">
        <v>24</v>
      </c>
      <c r="I252" s="6" t="str">
        <f>IF(OR(ISBLANK(data),ISBLANK(forma_pagamento)),"",INDEX(nm_forma_pagamento,forma_pagamento))</f>
        <v>Vale alimentação</v>
      </c>
      <c r="J252" s="5">
        <v>5</v>
      </c>
      <c r="K252" s="6" t="str">
        <f>IF(OR(ISBLANK(data),ISBLANK(conta)),"",INDEX(nm_conta,conta))</f>
        <v>VR</v>
      </c>
      <c r="L252" s="5">
        <v>3</v>
      </c>
      <c r="M252" s="6" t="str">
        <f>IF(OR(ISBLANK(data),ISBLANK(id_cc)),"",INDEX(nm_cartao,id_cc))</f>
        <v/>
      </c>
      <c r="O252" s="5" t="s">
        <v>314</v>
      </c>
    </row>
    <row r="253" spans="1:15">
      <c r="A253" s="6">
        <f>IF(ISBLANK(data),"",1+IF(ISNUMBER(A252),A252,0))</f>
        <v>252</v>
      </c>
      <c r="B253" s="4">
        <v>40235</v>
      </c>
      <c r="C253" s="50">
        <f>IF(ISBLANK(data),"",VALUE(DAY(data)))</f>
        <v>26</v>
      </c>
      <c r="D253" s="50">
        <f>IF(ISBLANK(data),"",VALUE(MONTH(data)))</f>
        <v>2</v>
      </c>
      <c r="E253" s="50">
        <f>IF(ISBLANK(data),"",VALUE(YEAR(data)))</f>
        <v>2010</v>
      </c>
      <c r="F253" s="7">
        <v>18</v>
      </c>
      <c r="G253" s="6" t="str">
        <f>IF(OR(ISBLANK(data),ISBLANK(categoria)),"",INDEX(nm_categoria,categoria))</f>
        <v>Outras lazer</v>
      </c>
      <c r="H253" s="51">
        <v>24</v>
      </c>
      <c r="I253" s="6" t="str">
        <f>IF(OR(ISBLANK(data),ISBLANK(forma_pagamento)),"",INDEX(nm_forma_pagamento,forma_pagamento))</f>
        <v>Dinheiro</v>
      </c>
      <c r="J253" s="5">
        <v>1</v>
      </c>
      <c r="K253" s="6" t="str">
        <f>IF(OR(ISBLANK(data),ISBLANK(conta)),"",INDEX(nm_conta,conta))</f>
        <v>Bradesco</v>
      </c>
      <c r="L253" s="5">
        <v>1</v>
      </c>
      <c r="M253" s="6" t="str">
        <f>IF(OR(ISBLANK(data),ISBLANK(id_cc)),"",INDEX(nm_cartao,id_cc))</f>
        <v/>
      </c>
      <c r="O253" s="5" t="s">
        <v>262</v>
      </c>
    </row>
    <row r="254" spans="1:15">
      <c r="A254" s="6">
        <f>IF(ISBLANK(data),"",1+IF(ISNUMBER(A253),A253,0))</f>
        <v>253</v>
      </c>
      <c r="B254" s="4">
        <v>40219</v>
      </c>
      <c r="C254" s="50">
        <f>IF(ISBLANK(data),"",VALUE(DAY(data)))</f>
        <v>10</v>
      </c>
      <c r="D254" s="50">
        <f>IF(ISBLANK(data),"",VALUE(MONTH(data)))</f>
        <v>2</v>
      </c>
      <c r="E254" s="50">
        <f>IF(ISBLANK(data),"",VALUE(YEAR(data)))</f>
        <v>2010</v>
      </c>
      <c r="F254" s="7">
        <v>134.80000000000001</v>
      </c>
      <c r="G254" s="6" t="str">
        <f>IF(OR(ISBLANK(data),ISBLANK(categoria)),"",INDEX(nm_categoria,categoria))</f>
        <v>Curso</v>
      </c>
      <c r="H254" s="51">
        <v>25</v>
      </c>
      <c r="I254" s="6" t="str">
        <f>IF(OR(ISBLANK(data),ISBLANK(forma_pagamento)),"",INDEX(nm_forma_pagamento,forma_pagamento))</f>
        <v>Cartão crédito</v>
      </c>
      <c r="J254" s="5">
        <v>3</v>
      </c>
      <c r="K254" s="6" t="str">
        <f>IF(OR(ISBLANK(data),ISBLANK(conta)),"",INDEX(nm_conta,conta))</f>
        <v>Banco do Brasil</v>
      </c>
      <c r="L254" s="5">
        <v>2</v>
      </c>
      <c r="M254" s="6" t="str">
        <f>IF(OR(ISBLANK(data),ISBLANK(id_cc)),"",INDEX(nm_cartao,id_cc))</f>
        <v>Mastercard intl</v>
      </c>
      <c r="N254" s="5">
        <v>2</v>
      </c>
      <c r="O254" s="5" t="s">
        <v>256</v>
      </c>
    </row>
    <row r="255" spans="1:15">
      <c r="A255" s="6">
        <f>IF(ISBLANK(data),"",1+IF(ISNUMBER(A254),A254,0))</f>
        <v>254</v>
      </c>
      <c r="B255" s="4">
        <v>40224</v>
      </c>
      <c r="C255" s="50">
        <f>IF(ISBLANK(data),"",VALUE(DAY(data)))</f>
        <v>15</v>
      </c>
      <c r="D255" s="50">
        <f>IF(ISBLANK(data),"",VALUE(MONTH(data)))</f>
        <v>2</v>
      </c>
      <c r="E255" s="50">
        <f>IF(ISBLANK(data),"",VALUE(YEAR(data)))</f>
        <v>2010</v>
      </c>
      <c r="F255" s="7">
        <v>134.80000000000001</v>
      </c>
      <c r="G255" s="6" t="str">
        <f>IF(OR(ISBLANK(data),ISBLANK(categoria)),"",INDEX(nm_categoria,categoria))</f>
        <v>Curso</v>
      </c>
      <c r="H255" s="51">
        <v>25</v>
      </c>
      <c r="I255" s="6" t="str">
        <f>IF(OR(ISBLANK(data),ISBLANK(forma_pagamento)),"",INDEX(nm_forma_pagamento,forma_pagamento))</f>
        <v>Cartão crédito</v>
      </c>
      <c r="J255" s="5">
        <v>3</v>
      </c>
      <c r="K255" s="6" t="str">
        <f>IF(OR(ISBLANK(data),ISBLANK(conta)),"",INDEX(nm_conta,conta))</f>
        <v>Bradesco</v>
      </c>
      <c r="L255" s="5">
        <v>1</v>
      </c>
      <c r="M255" s="6" t="str">
        <f>IF(OR(ISBLANK(data),ISBLANK(id_cc)),"",INDEX(nm_cartao,id_cc))</f>
        <v>Cetelem</v>
      </c>
      <c r="N255" s="5">
        <v>1</v>
      </c>
      <c r="O255" s="5" t="s">
        <v>257</v>
      </c>
    </row>
    <row r="256" spans="1:15">
      <c r="A256" s="6">
        <f>IF(ISBLANK(data),"",1+IF(ISNUMBER(A255),A255,0))</f>
        <v>255</v>
      </c>
      <c r="B256" s="4">
        <v>40214</v>
      </c>
      <c r="C256" s="50">
        <f>IF(ISBLANK(data),"",VALUE(DAY(data)))</f>
        <v>5</v>
      </c>
      <c r="D256" s="50">
        <f>IF(ISBLANK(data),"",VALUE(MONTH(data)))</f>
        <v>2</v>
      </c>
      <c r="E256" s="50">
        <f>IF(ISBLANK(data),"",VALUE(YEAR(data)))</f>
        <v>2010</v>
      </c>
      <c r="F256" s="7">
        <v>451.05</v>
      </c>
      <c r="G256" s="6" t="str">
        <f>IF(OR(ISBLANK(data),ISBLANK(categoria)),"",INDEX(nm_categoria,categoria))</f>
        <v>Faculdade</v>
      </c>
      <c r="H256" s="51">
        <v>26</v>
      </c>
      <c r="I256" s="6" t="str">
        <f>IF(OR(ISBLANK(data),ISBLANK(forma_pagamento)),"",INDEX(nm_forma_pagamento,forma_pagamento))</f>
        <v>Transferência</v>
      </c>
      <c r="J256" s="5">
        <v>4</v>
      </c>
      <c r="K256" s="6" t="str">
        <f>IF(OR(ISBLANK(data),ISBLANK(conta)),"",INDEX(nm_conta,conta))</f>
        <v>Bradesco</v>
      </c>
      <c r="L256" s="5">
        <v>1</v>
      </c>
      <c r="M256" s="6" t="str">
        <f>IF(OR(ISBLANK(data),ISBLANK(id_cc)),"",INDEX(nm_cartao,id_cc))</f>
        <v/>
      </c>
      <c r="O256" s="5" t="s">
        <v>119</v>
      </c>
    </row>
    <row r="257" spans="1:15">
      <c r="A257" s="6">
        <f>IF(ISBLANK(data),"",1+IF(ISNUMBER(A256),A256,0))</f>
        <v>256</v>
      </c>
      <c r="B257" s="4">
        <v>40217</v>
      </c>
      <c r="C257" s="50">
        <f>IF(ISBLANK(data),"",VALUE(DAY(data)))</f>
        <v>8</v>
      </c>
      <c r="D257" s="50">
        <f>IF(ISBLANK(data),"",VALUE(MONTH(data)))</f>
        <v>2</v>
      </c>
      <c r="E257" s="50">
        <f>IF(ISBLANK(data),"",VALUE(YEAR(data)))</f>
        <v>2010</v>
      </c>
      <c r="F257" s="7">
        <v>19.2</v>
      </c>
      <c r="G257" s="6" t="str">
        <f>IF(OR(ISBLANK(data),ISBLANK(categoria)),"",INDEX(nm_categoria,categoria))</f>
        <v>Papelaria</v>
      </c>
      <c r="H257" s="51">
        <v>27</v>
      </c>
      <c r="I257" s="6" t="str">
        <f>IF(OR(ISBLANK(data),ISBLANK(forma_pagamento)),"",INDEX(nm_forma_pagamento,forma_pagamento))</f>
        <v>Dinheiro</v>
      </c>
      <c r="J257" s="5">
        <v>1</v>
      </c>
      <c r="K257" s="6" t="str">
        <f>IF(OR(ISBLANK(data),ISBLANK(conta)),"",INDEX(nm_conta,conta))</f>
        <v>Bradesco</v>
      </c>
      <c r="L257" s="5">
        <v>1</v>
      </c>
      <c r="M257" s="6" t="str">
        <f>IF(OR(ISBLANK(data),ISBLANK(id_cc)),"",INDEX(nm_cartao,id_cc))</f>
        <v/>
      </c>
      <c r="O257" s="5" t="s">
        <v>288</v>
      </c>
    </row>
    <row r="258" spans="1:15">
      <c r="A258" s="6">
        <f>IF(ISBLANK(data),"",1+IF(ISNUMBER(A257),A257,0))</f>
        <v>257</v>
      </c>
      <c r="B258" s="4">
        <v>40219</v>
      </c>
      <c r="C258" s="50">
        <f>IF(ISBLANK(data),"",VALUE(DAY(data)))</f>
        <v>10</v>
      </c>
      <c r="D258" s="50">
        <f>IF(ISBLANK(data),"",VALUE(MONTH(data)))</f>
        <v>2</v>
      </c>
      <c r="E258" s="50">
        <f>IF(ISBLANK(data),"",VALUE(YEAR(data)))</f>
        <v>2010</v>
      </c>
      <c r="F258" s="7">
        <v>4.8</v>
      </c>
      <c r="G258" s="6" t="str">
        <f>IF(OR(ISBLANK(data),ISBLANK(categoria)),"",INDEX(nm_categoria,categoria))</f>
        <v>Papelaria</v>
      </c>
      <c r="H258" s="51">
        <v>27</v>
      </c>
      <c r="I258" s="6" t="str">
        <f>IF(OR(ISBLANK(data),ISBLANK(forma_pagamento)),"",INDEX(nm_forma_pagamento,forma_pagamento))</f>
        <v>Dinheiro</v>
      </c>
      <c r="J258" s="5">
        <v>1</v>
      </c>
      <c r="K258" s="6" t="str">
        <f>IF(OR(ISBLANK(data),ISBLANK(conta)),"",INDEX(nm_conta,conta))</f>
        <v>Bradesco</v>
      </c>
      <c r="L258" s="5">
        <v>1</v>
      </c>
      <c r="M258" s="6" t="str">
        <f>IF(OR(ISBLANK(data),ISBLANK(id_cc)),"",INDEX(nm_cartao,id_cc))</f>
        <v/>
      </c>
      <c r="O258" s="5" t="s">
        <v>288</v>
      </c>
    </row>
    <row r="259" spans="1:15">
      <c r="A259" s="6">
        <f>IF(ISBLANK(data),"",1+IF(ISNUMBER(A258),A258,0))</f>
        <v>258</v>
      </c>
      <c r="B259" s="4">
        <v>40232</v>
      </c>
      <c r="C259" s="50">
        <f>IF(ISBLANK(data),"",VALUE(DAY(data)))</f>
        <v>23</v>
      </c>
      <c r="D259" s="50">
        <f>IF(ISBLANK(data),"",VALUE(MONTH(data)))</f>
        <v>2</v>
      </c>
      <c r="E259" s="50">
        <f>IF(ISBLANK(data),"",VALUE(YEAR(data)))</f>
        <v>2010</v>
      </c>
      <c r="F259" s="7">
        <v>276.79000000000002</v>
      </c>
      <c r="G259" s="6" t="str">
        <f>IF(OR(ISBLANK(data),ISBLANK(categoria)),"",INDEX(nm_categoria,categoria))</f>
        <v>Celular</v>
      </c>
      <c r="H259" s="51">
        <v>28</v>
      </c>
      <c r="I259" s="6" t="str">
        <f>IF(OR(ISBLANK(data),ISBLANK(forma_pagamento)),"",INDEX(nm_forma_pagamento,forma_pagamento))</f>
        <v>Transferência</v>
      </c>
      <c r="J259" s="5">
        <v>4</v>
      </c>
      <c r="K259" s="6" t="str">
        <f>IF(OR(ISBLANK(data),ISBLANK(conta)),"",INDEX(nm_conta,conta))</f>
        <v>Bradesco</v>
      </c>
      <c r="L259" s="5">
        <v>1</v>
      </c>
      <c r="M259" s="6" t="str">
        <f>IF(OR(ISBLANK(data),ISBLANK(id_cc)),"",INDEX(nm_cartao,id_cc))</f>
        <v/>
      </c>
      <c r="O259" s="5" t="s">
        <v>313</v>
      </c>
    </row>
    <row r="260" spans="1:15">
      <c r="A260" s="6">
        <f>IF(ISBLANK(data),"",1+IF(ISNUMBER(A259),A259,0))</f>
        <v>259</v>
      </c>
      <c r="B260" s="4">
        <v>40219</v>
      </c>
      <c r="C260" s="50">
        <f>IF(ISBLANK(data),"",VALUE(DAY(data)))</f>
        <v>10</v>
      </c>
      <c r="D260" s="50">
        <f>IF(ISBLANK(data),"",VALUE(MONTH(data)))</f>
        <v>2</v>
      </c>
      <c r="E260" s="50">
        <f>IF(ISBLANK(data),"",VALUE(YEAR(data)))</f>
        <v>2010</v>
      </c>
      <c r="F260" s="7">
        <v>36.979999999999997</v>
      </c>
      <c r="G260" s="6" t="str">
        <f>IF(OR(ISBLANK(data),ISBLANK(categoria)),"",INDEX(nm_categoria,categoria))</f>
        <v>Vestuário</v>
      </c>
      <c r="H260" s="51">
        <v>29</v>
      </c>
      <c r="I260" s="6" t="str">
        <f>IF(OR(ISBLANK(data),ISBLANK(forma_pagamento)),"",INDEX(nm_forma_pagamento,forma_pagamento))</f>
        <v>Cartão crédito</v>
      </c>
      <c r="J260" s="5">
        <v>3</v>
      </c>
      <c r="K260" s="6" t="str">
        <f>IF(OR(ISBLANK(data),ISBLANK(conta)),"",INDEX(nm_conta,conta))</f>
        <v>Banco do Brasil</v>
      </c>
      <c r="L260" s="5">
        <v>2</v>
      </c>
      <c r="M260" s="6" t="str">
        <f>IF(OR(ISBLANK(data),ISBLANK(id_cc)),"",INDEX(nm_cartao,id_cc))</f>
        <v>Mastercard intl</v>
      </c>
      <c r="N260" s="5">
        <v>2</v>
      </c>
      <c r="O260" s="5" t="s">
        <v>193</v>
      </c>
    </row>
    <row r="261" spans="1:15">
      <c r="A261" s="6">
        <f>IF(ISBLANK(data),"",1+IF(ISNUMBER(A260),A260,0))</f>
        <v>260</v>
      </c>
      <c r="B261" s="4">
        <v>40219</v>
      </c>
      <c r="C261" s="50">
        <f>IF(ISBLANK(data),"",VALUE(DAY(data)))</f>
        <v>10</v>
      </c>
      <c r="D261" s="50">
        <f>IF(ISBLANK(data),"",VALUE(MONTH(data)))</f>
        <v>2</v>
      </c>
      <c r="E261" s="50">
        <f>IF(ISBLANK(data),"",VALUE(YEAR(data)))</f>
        <v>2010</v>
      </c>
      <c r="F261" s="7">
        <v>27.4</v>
      </c>
      <c r="G261" s="6" t="str">
        <f>IF(OR(ISBLANK(data),ISBLANK(categoria)),"",INDEX(nm_categoria,categoria))</f>
        <v>Vestuário</v>
      </c>
      <c r="H261" s="51">
        <v>29</v>
      </c>
      <c r="I261" s="6" t="str">
        <f>IF(OR(ISBLANK(data),ISBLANK(forma_pagamento)),"",INDEX(nm_forma_pagamento,forma_pagamento))</f>
        <v>Cartão crédito</v>
      </c>
      <c r="J261" s="5">
        <v>3</v>
      </c>
      <c r="K261" s="6" t="str">
        <f>IF(OR(ISBLANK(data),ISBLANK(conta)),"",INDEX(nm_conta,conta))</f>
        <v>Banco do Brasil</v>
      </c>
      <c r="L261" s="5">
        <v>2</v>
      </c>
      <c r="M261" s="6" t="str">
        <f>IF(OR(ISBLANK(data),ISBLANK(id_cc)),"",INDEX(nm_cartao,id_cc))</f>
        <v>Mastercard intl</v>
      </c>
      <c r="N261" s="5">
        <v>2</v>
      </c>
      <c r="O261" s="5" t="s">
        <v>195</v>
      </c>
    </row>
    <row r="262" spans="1:15">
      <c r="A262" s="6">
        <f>IF(ISBLANK(data),"",1+IF(ISNUMBER(A261),A261,0))</f>
        <v>261</v>
      </c>
      <c r="B262" s="4">
        <v>40211</v>
      </c>
      <c r="C262" s="50">
        <f>IF(ISBLANK(data),"",VALUE(DAY(data)))</f>
        <v>2</v>
      </c>
      <c r="D262" s="50">
        <f>IF(ISBLANK(data),"",VALUE(MONTH(data)))</f>
        <v>2</v>
      </c>
      <c r="E262" s="50">
        <f>IF(ISBLANK(data),"",VALUE(YEAR(data)))</f>
        <v>2010</v>
      </c>
      <c r="F262" s="7">
        <v>9.06</v>
      </c>
      <c r="G262" s="6" t="str">
        <f>IF(OR(ISBLANK(data),ISBLANK(categoria)),"",INDEX(nm_categoria,categoria))</f>
        <v>Encargos bancários</v>
      </c>
      <c r="H262" s="51">
        <v>30</v>
      </c>
      <c r="I262" s="6" t="str">
        <f>IF(OR(ISBLANK(data),ISBLANK(forma_pagamento)),"",INDEX(nm_forma_pagamento,forma_pagamento))</f>
        <v>Transferência</v>
      </c>
      <c r="J262" s="5">
        <v>4</v>
      </c>
      <c r="K262" s="6" t="str">
        <f>IF(OR(ISBLANK(data),ISBLANK(conta)),"",INDEX(nm_conta,conta))</f>
        <v>Bradesco</v>
      </c>
      <c r="L262" s="5">
        <v>1</v>
      </c>
      <c r="M262" s="6" t="str">
        <f>IF(OR(ISBLANK(data),ISBLANK(id_cc)),"",INDEX(nm_cartao,id_cc))</f>
        <v/>
      </c>
      <c r="O262" s="5" t="s">
        <v>281</v>
      </c>
    </row>
    <row r="263" spans="1:15">
      <c r="A263" s="6">
        <f>IF(ISBLANK(data),"",1+IF(ISNUMBER(A262),A262,0))</f>
        <v>262</v>
      </c>
      <c r="B263" s="4">
        <v>40212</v>
      </c>
      <c r="C263" s="50">
        <f>IF(ISBLANK(data),"",VALUE(DAY(data)))</f>
        <v>3</v>
      </c>
      <c r="D263" s="50">
        <f>IF(ISBLANK(data),"",VALUE(MONTH(data)))</f>
        <v>2</v>
      </c>
      <c r="E263" s="50">
        <f>IF(ISBLANK(data),"",VALUE(YEAR(data)))</f>
        <v>2010</v>
      </c>
      <c r="F263" s="7">
        <v>0.57999999999999996</v>
      </c>
      <c r="G263" s="6" t="str">
        <f>IF(OR(ISBLANK(data),ISBLANK(categoria)),"",INDEX(nm_categoria,categoria))</f>
        <v>Encargos bancários</v>
      </c>
      <c r="H263" s="51">
        <v>30</v>
      </c>
      <c r="I263" s="6" t="str">
        <f>IF(OR(ISBLANK(data),ISBLANK(forma_pagamento)),"",INDEX(nm_forma_pagamento,forma_pagamento))</f>
        <v>Transferência</v>
      </c>
      <c r="J263" s="5">
        <v>4</v>
      </c>
      <c r="K263" s="6" t="str">
        <f>IF(OR(ISBLANK(data),ISBLANK(conta)),"",INDEX(nm_conta,conta))</f>
        <v>Bradesco</v>
      </c>
      <c r="L263" s="5">
        <v>1</v>
      </c>
      <c r="M263" s="6" t="str">
        <f>IF(OR(ISBLANK(data),ISBLANK(id_cc)),"",INDEX(nm_cartao,id_cc))</f>
        <v/>
      </c>
      <c r="O263" s="5" t="s">
        <v>282</v>
      </c>
    </row>
    <row r="264" spans="1:15">
      <c r="A264" s="6">
        <f>IF(ISBLANK(data),"",1+IF(ISNUMBER(A263),A263,0))</f>
        <v>263</v>
      </c>
      <c r="B264" s="4">
        <v>40214</v>
      </c>
      <c r="C264" s="50">
        <f>IF(ISBLANK(data),"",VALUE(DAY(data)))</f>
        <v>5</v>
      </c>
      <c r="D264" s="50">
        <f>IF(ISBLANK(data),"",VALUE(MONTH(data)))</f>
        <v>2</v>
      </c>
      <c r="E264" s="50">
        <f>IF(ISBLANK(data),"",VALUE(YEAR(data)))</f>
        <v>2010</v>
      </c>
      <c r="F264" s="7">
        <v>92.29</v>
      </c>
      <c r="G264" s="6" t="str">
        <f>IF(OR(ISBLANK(data),ISBLANK(categoria)),"",INDEX(nm_categoria,categoria))</f>
        <v>Encargos bancários</v>
      </c>
      <c r="H264" s="51">
        <v>30</v>
      </c>
      <c r="I264" s="6" t="str">
        <f>IF(OR(ISBLANK(data),ISBLANK(forma_pagamento)),"",INDEX(nm_forma_pagamento,forma_pagamento))</f>
        <v>Transferência</v>
      </c>
      <c r="J264" s="5">
        <v>4</v>
      </c>
      <c r="K264" s="6" t="str">
        <f>IF(OR(ISBLANK(data),ISBLANK(conta)),"",INDEX(nm_conta,conta))</f>
        <v>Bradesco</v>
      </c>
      <c r="L264" s="5">
        <v>1</v>
      </c>
      <c r="M264" s="6" t="str">
        <f>IF(OR(ISBLANK(data),ISBLANK(id_cc)),"",INDEX(nm_cartao,id_cc))</f>
        <v/>
      </c>
      <c r="O264" s="5" t="s">
        <v>283</v>
      </c>
    </row>
    <row r="265" spans="1:15">
      <c r="A265" s="6">
        <f>IF(ISBLANK(data),"",1+IF(ISNUMBER(A264),A264,0))</f>
        <v>264</v>
      </c>
      <c r="B265" s="4">
        <v>40219</v>
      </c>
      <c r="C265" s="50">
        <f>IF(ISBLANK(data),"",VALUE(DAY(data)))</f>
        <v>10</v>
      </c>
      <c r="D265" s="50">
        <f>IF(ISBLANK(data),"",VALUE(MONTH(data)))</f>
        <v>2</v>
      </c>
      <c r="E265" s="50">
        <f>IF(ISBLANK(data),"",VALUE(YEAR(data)))</f>
        <v>2010</v>
      </c>
      <c r="F265" s="7">
        <v>110.16</v>
      </c>
      <c r="G265" s="6" t="str">
        <f>IF(OR(ISBLANK(data),ISBLANK(categoria)),"",INDEX(nm_categoria,categoria))</f>
        <v>Encargos bancários</v>
      </c>
      <c r="H265" s="51">
        <v>30</v>
      </c>
      <c r="I265" s="6" t="str">
        <f>IF(OR(ISBLANK(data),ISBLANK(forma_pagamento)),"",INDEX(nm_forma_pagamento,forma_pagamento))</f>
        <v>Transferência</v>
      </c>
      <c r="J265" s="5">
        <v>4</v>
      </c>
      <c r="K265" s="6" t="str">
        <f>IF(OR(ISBLANK(data),ISBLANK(conta)),"",INDEX(nm_conta,conta))</f>
        <v>Bradesco</v>
      </c>
      <c r="L265" s="5">
        <v>1</v>
      </c>
      <c r="M265" s="6" t="str">
        <f>IF(OR(ISBLANK(data),ISBLANK(id_cc)),"",INDEX(nm_cartao,id_cc))</f>
        <v/>
      </c>
      <c r="O265" s="5" t="s">
        <v>241</v>
      </c>
    </row>
    <row r="266" spans="1:15">
      <c r="A266" s="6">
        <f>IF(ISBLANK(data),"",1+IF(ISNUMBER(A265),A265,0))</f>
        <v>265</v>
      </c>
      <c r="B266" s="4">
        <v>40224</v>
      </c>
      <c r="C266" s="50">
        <f>IF(ISBLANK(data),"",VALUE(DAY(data)))</f>
        <v>15</v>
      </c>
      <c r="D266" s="50">
        <f>IF(ISBLANK(data),"",VALUE(MONTH(data)))</f>
        <v>2</v>
      </c>
      <c r="E266" s="50">
        <f>IF(ISBLANK(data),"",VALUE(YEAR(data)))</f>
        <v>2010</v>
      </c>
      <c r="F266" s="7">
        <f>2+5.12+2.99</f>
        <v>10.11</v>
      </c>
      <c r="G266" s="6" t="str">
        <f>IF(OR(ISBLANK(data),ISBLANK(categoria)),"",INDEX(nm_categoria,categoria))</f>
        <v>Encargos bancários</v>
      </c>
      <c r="H266" s="51">
        <v>30</v>
      </c>
      <c r="I266" s="6" t="str">
        <f>IF(OR(ISBLANK(data),ISBLANK(forma_pagamento)),"",INDEX(nm_forma_pagamento,forma_pagamento))</f>
        <v>Transferência</v>
      </c>
      <c r="J266" s="5">
        <v>4</v>
      </c>
      <c r="K266" s="6" t="str">
        <f>IF(OR(ISBLANK(data),ISBLANK(conta)),"",INDEX(nm_conta,conta))</f>
        <v>Bradesco</v>
      </c>
      <c r="L266" s="5">
        <v>1</v>
      </c>
      <c r="M266" s="6" t="str">
        <f>IF(OR(ISBLANK(data),ISBLANK(id_cc)),"",INDEX(nm_cartao,id_cc))</f>
        <v>Cetelem</v>
      </c>
      <c r="N266" s="5">
        <v>1</v>
      </c>
      <c r="O266" s="5" t="s">
        <v>284</v>
      </c>
    </row>
    <row r="267" spans="1:15">
      <c r="A267" s="6">
        <f>IF(ISBLANK(data),"",1+IF(ISNUMBER(A266),A266,0))</f>
        <v>266</v>
      </c>
      <c r="B267" s="4">
        <v>40219</v>
      </c>
      <c r="C267" s="50">
        <f>IF(ISBLANK(data),"",VALUE(DAY(data)))</f>
        <v>10</v>
      </c>
      <c r="D267" s="50">
        <f>IF(ISBLANK(data),"",VALUE(MONTH(data)))</f>
        <v>2</v>
      </c>
      <c r="E267" s="50">
        <f>IF(ISBLANK(data),"",VALUE(YEAR(data)))</f>
        <v>2010</v>
      </c>
      <c r="F267" s="7">
        <v>10</v>
      </c>
      <c r="G267" s="6" t="str">
        <f>IF(OR(ISBLANK(data),ISBLANK(categoria)),"",INDEX(nm_categoria,categoria))</f>
        <v>Computador</v>
      </c>
      <c r="H267" s="51">
        <v>31</v>
      </c>
      <c r="I267" s="6" t="str">
        <f>IF(OR(ISBLANK(data),ISBLANK(forma_pagamento)),"",INDEX(nm_forma_pagamento,forma_pagamento))</f>
        <v>Dinheiro</v>
      </c>
      <c r="J267" s="5">
        <v>1</v>
      </c>
      <c r="K267" s="6" t="str">
        <f>IF(OR(ISBLANK(data),ISBLANK(conta)),"",INDEX(nm_conta,conta))</f>
        <v>Bradesco</v>
      </c>
      <c r="L267" s="5">
        <v>1</v>
      </c>
      <c r="M267" s="6" t="str">
        <f>IF(OR(ISBLANK(data),ISBLANK(id_cc)),"",INDEX(nm_cartao,id_cc))</f>
        <v/>
      </c>
      <c r="O267" s="5" t="s">
        <v>290</v>
      </c>
    </row>
    <row r="268" spans="1:15">
      <c r="A268" s="6">
        <f>IF(ISBLANK(data),"",1+IF(ISNUMBER(A267),A267,0))</f>
        <v>267</v>
      </c>
      <c r="B268" s="4">
        <v>40224</v>
      </c>
      <c r="C268" s="50">
        <f>IF(ISBLANK(data),"",VALUE(DAY(data)))</f>
        <v>15</v>
      </c>
      <c r="D268" s="50">
        <f>IF(ISBLANK(data),"",VALUE(MONTH(data)))</f>
        <v>2</v>
      </c>
      <c r="E268" s="50">
        <f>IF(ISBLANK(data),"",VALUE(YEAR(data)))</f>
        <v>2010</v>
      </c>
      <c r="F268" s="7">
        <v>43</v>
      </c>
      <c r="G268" s="6" t="str">
        <f>IF(OR(ISBLANK(data),ISBLANK(categoria)),"",INDEX(nm_categoria,categoria))</f>
        <v>Computador</v>
      </c>
      <c r="H268" s="51">
        <v>31</v>
      </c>
      <c r="I268" s="6" t="str">
        <f>IF(OR(ISBLANK(data),ISBLANK(forma_pagamento)),"",INDEX(nm_forma_pagamento,forma_pagamento))</f>
        <v>Cartão crédito</v>
      </c>
      <c r="J268" s="5">
        <v>3</v>
      </c>
      <c r="K268" s="6" t="str">
        <f>IF(OR(ISBLANK(data),ISBLANK(conta)),"",INDEX(nm_conta,conta))</f>
        <v>Bradesco</v>
      </c>
      <c r="L268" s="5">
        <v>1</v>
      </c>
      <c r="M268" s="6" t="str">
        <f>IF(OR(ISBLANK(data),ISBLANK(id_cc)),"",INDEX(nm_cartao,id_cc))</f>
        <v>Cetelem</v>
      </c>
      <c r="N268" s="5">
        <v>1</v>
      </c>
      <c r="O268" s="5" t="s">
        <v>120</v>
      </c>
    </row>
    <row r="269" spans="1:15">
      <c r="A269" s="6">
        <f>IF(ISBLANK(data),"",1+IF(ISNUMBER(A268),A268,0))</f>
        <v>268</v>
      </c>
      <c r="B269" s="4">
        <v>40224</v>
      </c>
      <c r="C269" s="50">
        <f>IF(ISBLANK(data),"",VALUE(DAY(data)))</f>
        <v>15</v>
      </c>
      <c r="D269" s="50">
        <f>IF(ISBLANK(data),"",VALUE(MONTH(data)))</f>
        <v>2</v>
      </c>
      <c r="E269" s="50">
        <f>IF(ISBLANK(data),"",VALUE(YEAR(data)))</f>
        <v>2010</v>
      </c>
      <c r="F269" s="7">
        <v>96.37</v>
      </c>
      <c r="G269" s="6" t="str">
        <f>IF(OR(ISBLANK(data),ISBLANK(categoria)),"",INDEX(nm_categoria,categoria))</f>
        <v>Computador</v>
      </c>
      <c r="H269" s="51">
        <v>31</v>
      </c>
      <c r="I269" s="6" t="str">
        <f>IF(OR(ISBLANK(data),ISBLANK(forma_pagamento)),"",INDEX(nm_forma_pagamento,forma_pagamento))</f>
        <v>Cartão crédito</v>
      </c>
      <c r="J269" s="5">
        <v>3</v>
      </c>
      <c r="K269" s="6" t="str">
        <f>IF(OR(ISBLANK(data),ISBLANK(conta)),"",INDEX(nm_conta,conta))</f>
        <v>Bradesco</v>
      </c>
      <c r="L269" s="5">
        <v>1</v>
      </c>
      <c r="M269" s="6" t="str">
        <f>IF(OR(ISBLANK(data),ISBLANK(id_cc)),"",INDEX(nm_cartao,id_cc))</f>
        <v>Cetelem</v>
      </c>
      <c r="N269" s="5">
        <v>1</v>
      </c>
      <c r="O269" s="5" t="s">
        <v>122</v>
      </c>
    </row>
    <row r="270" spans="1:15">
      <c r="A270" s="6">
        <f>IF(ISBLANK(data),"",1+IF(ISNUMBER(A269),A269,0))</f>
        <v>269</v>
      </c>
      <c r="B270" s="4">
        <v>40224</v>
      </c>
      <c r="C270" s="50">
        <f>IF(ISBLANK(data),"",VALUE(DAY(data)))</f>
        <v>15</v>
      </c>
      <c r="D270" s="50">
        <f>IF(ISBLANK(data),"",VALUE(MONTH(data)))</f>
        <v>2</v>
      </c>
      <c r="E270" s="50">
        <f>IF(ISBLANK(data),"",VALUE(YEAR(data)))</f>
        <v>2010</v>
      </c>
      <c r="F270" s="7">
        <v>22.53</v>
      </c>
      <c r="G270" s="6" t="str">
        <f>IF(OR(ISBLANK(data),ISBLANK(categoria)),"",INDEX(nm_categoria,categoria))</f>
        <v>Computador</v>
      </c>
      <c r="H270" s="51">
        <v>31</v>
      </c>
      <c r="I270" s="6" t="str">
        <f>IF(OR(ISBLANK(data),ISBLANK(forma_pagamento)),"",INDEX(nm_forma_pagamento,forma_pagamento))</f>
        <v>Cartão crédito</v>
      </c>
      <c r="J270" s="5">
        <v>3</v>
      </c>
      <c r="K270" s="6" t="str">
        <f>IF(OR(ISBLANK(data),ISBLANK(conta)),"",INDEX(nm_conta,conta))</f>
        <v>Bradesco</v>
      </c>
      <c r="L270" s="5">
        <v>1</v>
      </c>
      <c r="M270" s="6" t="str">
        <f>IF(OR(ISBLANK(data),ISBLANK(id_cc)),"",INDEX(nm_cartao,id_cc))</f>
        <v>Cetelem</v>
      </c>
      <c r="N270" s="5">
        <v>1</v>
      </c>
      <c r="O270" s="5" t="s">
        <v>127</v>
      </c>
    </row>
    <row r="271" spans="1:15">
      <c r="A271" s="6">
        <f>IF(ISBLANK(data),"",1+IF(ISNUMBER(A270),A270,0))</f>
        <v>270</v>
      </c>
      <c r="B271" s="4">
        <v>40224</v>
      </c>
      <c r="C271" s="50">
        <f>IF(ISBLANK(data),"",VALUE(DAY(data)))</f>
        <v>15</v>
      </c>
      <c r="D271" s="50">
        <f>IF(ISBLANK(data),"",VALUE(MONTH(data)))</f>
        <v>2</v>
      </c>
      <c r="E271" s="50">
        <f>IF(ISBLANK(data),"",VALUE(YEAR(data)))</f>
        <v>2010</v>
      </c>
      <c r="F271" s="7">
        <v>32.71</v>
      </c>
      <c r="G271" s="6" t="str">
        <f>IF(OR(ISBLANK(data),ISBLANK(categoria)),"",INDEX(nm_categoria,categoria))</f>
        <v>Computador</v>
      </c>
      <c r="H271" s="51">
        <v>31</v>
      </c>
      <c r="I271" s="6" t="str">
        <f>IF(OR(ISBLANK(data),ISBLANK(forma_pagamento)),"",INDEX(nm_forma_pagamento,forma_pagamento))</f>
        <v>Cartão crédito</v>
      </c>
      <c r="J271" s="5">
        <v>3</v>
      </c>
      <c r="K271" s="6" t="str">
        <f>IF(OR(ISBLANK(data),ISBLANK(conta)),"",INDEX(nm_conta,conta))</f>
        <v>Bradesco</v>
      </c>
      <c r="L271" s="5">
        <v>1</v>
      </c>
      <c r="M271" s="6" t="str">
        <f>IF(OR(ISBLANK(data),ISBLANK(id_cc)),"",INDEX(nm_cartao,id_cc))</f>
        <v>Cetelem</v>
      </c>
      <c r="N271" s="5">
        <v>1</v>
      </c>
      <c r="O271" s="5" t="s">
        <v>269</v>
      </c>
    </row>
    <row r="272" spans="1:15">
      <c r="A272" s="6">
        <f>IF(ISBLANK(data),"",1+IF(ISNUMBER(A271),A271,0))</f>
        <v>271</v>
      </c>
      <c r="B272" s="4">
        <v>40228</v>
      </c>
      <c r="C272" s="50">
        <f>IF(ISBLANK(data),"",VALUE(DAY(data)))</f>
        <v>19</v>
      </c>
      <c r="D272" s="50">
        <f>IF(ISBLANK(data),"",VALUE(MONTH(data)))</f>
        <v>2</v>
      </c>
      <c r="E272" s="50">
        <f>IF(ISBLANK(data),"",VALUE(YEAR(data)))</f>
        <v>2010</v>
      </c>
      <c r="F272" s="7">
        <v>199</v>
      </c>
      <c r="G272" s="6" t="str">
        <f>IF(OR(ISBLANK(data),ISBLANK(categoria)),"",INDEX(nm_categoria,categoria))</f>
        <v>Computador</v>
      </c>
      <c r="H272" s="51">
        <v>31</v>
      </c>
      <c r="I272" s="6" t="str">
        <f>IF(OR(ISBLANK(data),ISBLANK(forma_pagamento)),"",INDEX(nm_forma_pagamento,forma_pagamento))</f>
        <v>Transferência</v>
      </c>
      <c r="J272" s="5">
        <v>4</v>
      </c>
      <c r="K272" s="6" t="str">
        <f>IF(OR(ISBLANK(data),ISBLANK(conta)),"",INDEX(nm_conta,conta))</f>
        <v>Bradesco</v>
      </c>
      <c r="L272" s="5">
        <v>1</v>
      </c>
      <c r="M272" s="6" t="str">
        <f>IF(OR(ISBLANK(data),ISBLANK(id_cc)),"",INDEX(nm_cartao,id_cc))</f>
        <v/>
      </c>
      <c r="O272" s="5" t="s">
        <v>128</v>
      </c>
    </row>
    <row r="273" spans="1:15">
      <c r="A273" s="6">
        <f>IF(ISBLANK(data),"",1+IF(ISNUMBER(A272),A272,0))</f>
        <v>272</v>
      </c>
      <c r="B273" s="4">
        <v>40217</v>
      </c>
      <c r="C273" s="50">
        <f>IF(ISBLANK(data),"",VALUE(DAY(data)))</f>
        <v>8</v>
      </c>
      <c r="D273" s="50">
        <f>IF(ISBLANK(data),"",VALUE(MONTH(data)))</f>
        <v>2</v>
      </c>
      <c r="E273" s="50">
        <f>IF(ISBLANK(data),"",VALUE(YEAR(data)))</f>
        <v>2010</v>
      </c>
      <c r="F273" s="7">
        <v>40</v>
      </c>
      <c r="G273" s="6" t="str">
        <f>IF(OR(ISBLANK(data),ISBLANK(categoria)),"",INDEX(nm_categoria,categoria))</f>
        <v>Outras pessoal</v>
      </c>
      <c r="H273" s="51">
        <v>33</v>
      </c>
      <c r="I273" s="6" t="str">
        <f>IF(OR(ISBLANK(data),ISBLANK(forma_pagamento)),"",INDEX(nm_forma_pagamento,forma_pagamento))</f>
        <v>Transferência</v>
      </c>
      <c r="J273" s="5">
        <v>4</v>
      </c>
      <c r="K273" s="6" t="str">
        <f>IF(OR(ISBLANK(data),ISBLANK(conta)),"",INDEX(nm_conta,conta))</f>
        <v>Bradesco</v>
      </c>
      <c r="L273" s="5">
        <v>1</v>
      </c>
      <c r="M273" s="6" t="str">
        <f>IF(OR(ISBLANK(data),ISBLANK(id_cc)),"",INDEX(nm_cartao,id_cc))</f>
        <v/>
      </c>
      <c r="O273" s="5" t="s">
        <v>292</v>
      </c>
    </row>
    <row r="274" spans="1:15">
      <c r="A274" s="6">
        <f>IF(ISBLANK(data),"",1+IF(ISNUMBER(A273),A273,0))</f>
        <v>273</v>
      </c>
      <c r="B274" s="4">
        <v>40220</v>
      </c>
      <c r="C274" s="50">
        <f>IF(ISBLANK(data),"",VALUE(DAY(data)))</f>
        <v>11</v>
      </c>
      <c r="D274" s="50">
        <f>IF(ISBLANK(data),"",VALUE(MONTH(data)))</f>
        <v>2</v>
      </c>
      <c r="E274" s="50">
        <f>IF(ISBLANK(data),"",VALUE(YEAR(data)))</f>
        <v>2010</v>
      </c>
      <c r="F274" s="7">
        <v>26.08</v>
      </c>
      <c r="G274" s="6" t="str">
        <f>IF(OR(ISBLANK(data),ISBLANK(categoria)),"",INDEX(nm_categoria,categoria))</f>
        <v>Outras pessoal</v>
      </c>
      <c r="H274" s="51">
        <v>33</v>
      </c>
      <c r="I274" s="6" t="str">
        <f>IF(OR(ISBLANK(data),ISBLANK(forma_pagamento)),"",INDEX(nm_forma_pagamento,forma_pagamento))</f>
        <v>Transferência</v>
      </c>
      <c r="J274" s="5">
        <v>4</v>
      </c>
      <c r="K274" s="6" t="str">
        <f>IF(OR(ISBLANK(data),ISBLANK(conta)),"",INDEX(nm_conta,conta))</f>
        <v>Bradesco</v>
      </c>
      <c r="L274" s="5">
        <v>1</v>
      </c>
      <c r="M274" s="6" t="str">
        <f>IF(OR(ISBLANK(data),ISBLANK(id_cc)),"",INDEX(nm_cartao,id_cc))</f>
        <v/>
      </c>
      <c r="O274" s="5" t="s">
        <v>298</v>
      </c>
    </row>
    <row r="275" spans="1:15">
      <c r="A275" s="6">
        <f>IF(ISBLANK(data),"",1+IF(ISNUMBER(A274),A274,0))</f>
        <v>274</v>
      </c>
      <c r="B275" s="4">
        <v>40220</v>
      </c>
      <c r="C275" s="50">
        <f>IF(ISBLANK(data),"",VALUE(DAY(data)))</f>
        <v>11</v>
      </c>
      <c r="D275" s="50">
        <f>IF(ISBLANK(data),"",VALUE(MONTH(data)))</f>
        <v>2</v>
      </c>
      <c r="E275" s="50">
        <f>IF(ISBLANK(data),"",VALUE(YEAR(data)))</f>
        <v>2010</v>
      </c>
      <c r="F275" s="7">
        <v>80</v>
      </c>
      <c r="G275" s="6" t="str">
        <f>IF(OR(ISBLANK(data),ISBLANK(categoria)),"",INDEX(nm_categoria,categoria))</f>
        <v>Outras pessoal</v>
      </c>
      <c r="H275" s="51">
        <v>33</v>
      </c>
      <c r="I275" s="6" t="str">
        <f>IF(OR(ISBLANK(data),ISBLANK(forma_pagamento)),"",INDEX(nm_forma_pagamento,forma_pagamento))</f>
        <v>Dinheiro</v>
      </c>
      <c r="J275" s="5">
        <v>1</v>
      </c>
      <c r="K275" s="6" t="str">
        <f>IF(OR(ISBLANK(data),ISBLANK(conta)),"",INDEX(nm_conta,conta))</f>
        <v>Bradesco</v>
      </c>
      <c r="L275" s="5">
        <v>1</v>
      </c>
      <c r="M275" s="6" t="str">
        <f>IF(OR(ISBLANK(data),ISBLANK(id_cc)),"",INDEX(nm_cartao,id_cc))</f>
        <v/>
      </c>
      <c r="O275" s="5" t="s">
        <v>299</v>
      </c>
    </row>
    <row r="276" spans="1:15">
      <c r="A276" s="6">
        <f>IF(ISBLANK(data),"",1+IF(ISNUMBER(A275),A275,0))</f>
        <v>275</v>
      </c>
      <c r="B276" s="4">
        <v>40224</v>
      </c>
      <c r="C276" s="50">
        <f>IF(ISBLANK(data),"",VALUE(DAY(data)))</f>
        <v>15</v>
      </c>
      <c r="D276" s="50">
        <f>IF(ISBLANK(data),"",VALUE(MONTH(data)))</f>
        <v>2</v>
      </c>
      <c r="E276" s="50">
        <f>IF(ISBLANK(data),"",VALUE(YEAR(data)))</f>
        <v>2010</v>
      </c>
      <c r="F276" s="7">
        <v>47.22</v>
      </c>
      <c r="G276" s="6" t="str">
        <f>IF(OR(ISBLANK(data),ISBLANK(categoria)),"",INDEX(nm_categoria,categoria))</f>
        <v>Outras pessoal</v>
      </c>
      <c r="H276" s="51">
        <v>33</v>
      </c>
      <c r="I276" s="6" t="str">
        <f>IF(OR(ISBLANK(data),ISBLANK(forma_pagamento)),"",INDEX(nm_forma_pagamento,forma_pagamento))</f>
        <v>Cartão crédito</v>
      </c>
      <c r="J276" s="5">
        <v>3</v>
      </c>
      <c r="K276" s="6" t="str">
        <f>IF(OR(ISBLANK(data),ISBLANK(conta)),"",INDEX(nm_conta,conta))</f>
        <v>Bradesco</v>
      </c>
      <c r="L276" s="5">
        <v>1</v>
      </c>
      <c r="M276" s="6" t="str">
        <f>IF(OR(ISBLANK(data),ISBLANK(id_cc)),"",INDEX(nm_cartao,id_cc))</f>
        <v>Cetelem</v>
      </c>
      <c r="N276" s="5">
        <v>1</v>
      </c>
      <c r="O276" s="5" t="s">
        <v>124</v>
      </c>
    </row>
    <row r="277" spans="1:15">
      <c r="A277" s="6">
        <f>IF(ISBLANK(data),"",1+IF(ISNUMBER(A276),A276,0))</f>
        <v>276</v>
      </c>
      <c r="B277" s="4">
        <v>40224</v>
      </c>
      <c r="C277" s="50">
        <f>IF(ISBLANK(data),"",VALUE(DAY(data)))</f>
        <v>15</v>
      </c>
      <c r="D277" s="50">
        <f>IF(ISBLANK(data),"",VALUE(MONTH(data)))</f>
        <v>2</v>
      </c>
      <c r="E277" s="50">
        <f>IF(ISBLANK(data),"",VALUE(YEAR(data)))</f>
        <v>2010</v>
      </c>
      <c r="F277" s="7">
        <v>21</v>
      </c>
      <c r="G277" s="6" t="str">
        <f>IF(OR(ISBLANK(data),ISBLANK(categoria)),"",INDEX(nm_categoria,categoria))</f>
        <v>Outras pessoal</v>
      </c>
      <c r="H277" s="51">
        <v>33</v>
      </c>
      <c r="I277" s="6" t="str">
        <f>IF(OR(ISBLANK(data),ISBLANK(forma_pagamento)),"",INDEX(nm_forma_pagamento,forma_pagamento))</f>
        <v>Cartão crédito</v>
      </c>
      <c r="J277" s="5">
        <v>3</v>
      </c>
      <c r="K277" s="6" t="str">
        <f>IF(OR(ISBLANK(data),ISBLANK(conta)),"",INDEX(nm_conta,conta))</f>
        <v>Bradesco</v>
      </c>
      <c r="L277" s="5">
        <v>1</v>
      </c>
      <c r="M277" s="6" t="str">
        <f>IF(OR(ISBLANK(data),ISBLANK(id_cc)),"",INDEX(nm_cartao,id_cc))</f>
        <v>Cetelem</v>
      </c>
      <c r="N277" s="5">
        <v>1</v>
      </c>
      <c r="O277" s="5" t="s">
        <v>126</v>
      </c>
    </row>
    <row r="278" spans="1:15">
      <c r="A278" s="6">
        <f>IF(ISBLANK(data),"",1+IF(ISNUMBER(A277),A277,0))</f>
        <v>277</v>
      </c>
      <c r="B278" s="4">
        <v>40228</v>
      </c>
      <c r="C278" s="50">
        <f>IF(ISBLANK(data),"",VALUE(DAY(data)))</f>
        <v>19</v>
      </c>
      <c r="D278" s="50">
        <f>IF(ISBLANK(data),"",VALUE(MONTH(data)))</f>
        <v>2</v>
      </c>
      <c r="E278" s="50">
        <f>IF(ISBLANK(data),"",VALUE(YEAR(data)))</f>
        <v>2010</v>
      </c>
      <c r="F278" s="7">
        <v>30</v>
      </c>
      <c r="G278" s="6" t="str">
        <f>IF(OR(ISBLANK(data),ISBLANK(categoria)),"",INDEX(nm_categoria,categoria))</f>
        <v>Outras pessoal</v>
      </c>
      <c r="H278" s="51">
        <v>33</v>
      </c>
      <c r="I278" s="6" t="str">
        <f>IF(OR(ISBLANK(data),ISBLANK(forma_pagamento)),"",INDEX(nm_forma_pagamento,forma_pagamento))</f>
        <v>Dinheiro</v>
      </c>
      <c r="J278" s="5">
        <v>1</v>
      </c>
      <c r="K278" s="6" t="str">
        <f>IF(OR(ISBLANK(data),ISBLANK(conta)),"",INDEX(nm_conta,conta))</f>
        <v>Bradesco</v>
      </c>
      <c r="L278" s="5">
        <v>1</v>
      </c>
      <c r="M278" s="6" t="str">
        <f>IF(OR(ISBLANK(data),ISBLANK(id_cc)),"",INDEX(nm_cartao,id_cc))</f>
        <v/>
      </c>
      <c r="O278" s="5" t="s">
        <v>310</v>
      </c>
    </row>
    <row r="279" spans="1:15">
      <c r="A279" s="6">
        <f>IF(ISBLANK(data),"",1+IF(ISNUMBER(A278),A278,0))</f>
        <v>278</v>
      </c>
      <c r="B279" s="4">
        <v>40232</v>
      </c>
      <c r="C279" s="50">
        <f>IF(ISBLANK(data),"",VALUE(DAY(data)))</f>
        <v>23</v>
      </c>
      <c r="D279" s="50">
        <f>IF(ISBLANK(data),"",VALUE(MONTH(data)))</f>
        <v>2</v>
      </c>
      <c r="E279" s="50">
        <f>IF(ISBLANK(data),"",VALUE(YEAR(data)))</f>
        <v>2010</v>
      </c>
      <c r="F279" s="7">
        <v>19</v>
      </c>
      <c r="G279" s="6" t="str">
        <f>IF(OR(ISBLANK(data),ISBLANK(categoria)),"",INDEX(nm_categoria,categoria))</f>
        <v>Outras pessoal</v>
      </c>
      <c r="H279" s="51">
        <v>33</v>
      </c>
      <c r="I279" s="6" t="str">
        <f>IF(OR(ISBLANK(data),ISBLANK(forma_pagamento)),"",INDEX(nm_forma_pagamento,forma_pagamento))</f>
        <v>Dinheiro</v>
      </c>
      <c r="J279" s="5">
        <v>1</v>
      </c>
      <c r="K279" s="6" t="str">
        <f>IF(OR(ISBLANK(data),ISBLANK(conta)),"",INDEX(nm_conta,conta))</f>
        <v>Bradesco</v>
      </c>
      <c r="L279" s="5">
        <v>1</v>
      </c>
      <c r="M279" s="6" t="str">
        <f>IF(OR(ISBLANK(data),ISBLANK(id_cc)),"",INDEX(nm_cartao,id_cc))</f>
        <v/>
      </c>
      <c r="O279" s="5" t="s">
        <v>310</v>
      </c>
    </row>
    <row r="280" spans="1:15">
      <c r="A280" s="6">
        <f>IF(ISBLANK(data),"",1+IF(ISNUMBER(A279),A279,0))</f>
        <v>279</v>
      </c>
      <c r="B280" s="4">
        <v>40233</v>
      </c>
      <c r="C280" s="50">
        <f>IF(ISBLANK(data),"",VALUE(DAY(data)))</f>
        <v>24</v>
      </c>
      <c r="D280" s="50">
        <f>IF(ISBLANK(data),"",VALUE(MONTH(data)))</f>
        <v>2</v>
      </c>
      <c r="E280" s="50">
        <f>IF(ISBLANK(data),"",VALUE(YEAR(data)))</f>
        <v>2010</v>
      </c>
      <c r="F280" s="7">
        <v>12</v>
      </c>
      <c r="G280" s="6" t="str">
        <f>IF(OR(ISBLANK(data),ISBLANK(categoria)),"",INDEX(nm_categoria,categoria))</f>
        <v>Outras pessoal</v>
      </c>
      <c r="H280" s="51">
        <v>33</v>
      </c>
      <c r="I280" s="6" t="str">
        <f>IF(OR(ISBLANK(data),ISBLANK(forma_pagamento)),"",INDEX(nm_forma_pagamento,forma_pagamento))</f>
        <v>Dinheiro</v>
      </c>
      <c r="J280" s="5">
        <v>1</v>
      </c>
      <c r="K280" s="6" t="str">
        <f>IF(OR(ISBLANK(data),ISBLANK(conta)),"",INDEX(nm_conta,conta))</f>
        <v>Bradesco</v>
      </c>
      <c r="L280" s="5">
        <v>1</v>
      </c>
      <c r="M280" s="6" t="str">
        <f>IF(OR(ISBLANK(data),ISBLANK(id_cc)),"",INDEX(nm_cartao,id_cc))</f>
        <v/>
      </c>
      <c r="O280" s="5" t="s">
        <v>310</v>
      </c>
    </row>
    <row r="281" spans="1:15">
      <c r="A281" s="6">
        <f>IF(ISBLANK(data),"",1+IF(ISNUMBER(A280),A280,0))</f>
        <v>280</v>
      </c>
      <c r="B281" s="4">
        <v>40235</v>
      </c>
      <c r="C281" s="50">
        <f>IF(ISBLANK(data),"",VALUE(DAY(data)))</f>
        <v>26</v>
      </c>
      <c r="D281" s="50">
        <f>IF(ISBLANK(data),"",VALUE(MONTH(data)))</f>
        <v>2</v>
      </c>
      <c r="E281" s="50">
        <f>IF(ISBLANK(data),"",VALUE(YEAR(data)))</f>
        <v>2010</v>
      </c>
      <c r="F281" s="7">
        <v>60</v>
      </c>
      <c r="G281" s="6" t="str">
        <f>IF(OR(ISBLANK(data),ISBLANK(categoria)),"",INDEX(nm_categoria,categoria))</f>
        <v>Outras pessoal</v>
      </c>
      <c r="H281" s="51">
        <v>33</v>
      </c>
      <c r="I281" s="6" t="str">
        <f>IF(OR(ISBLANK(data),ISBLANK(forma_pagamento)),"",INDEX(nm_forma_pagamento,forma_pagamento))</f>
        <v>Dinheiro</v>
      </c>
      <c r="J281" s="5">
        <v>1</v>
      </c>
      <c r="K281" s="6" t="str">
        <f>IF(OR(ISBLANK(data),ISBLANK(conta)),"",INDEX(nm_conta,conta))</f>
        <v>Bradesco</v>
      </c>
      <c r="L281" s="5">
        <v>1</v>
      </c>
      <c r="M281" s="6" t="str">
        <f>IF(OR(ISBLANK(data),ISBLANK(id_cc)),"",INDEX(nm_cartao,id_cc))</f>
        <v/>
      </c>
      <c r="O281" s="5" t="s">
        <v>310</v>
      </c>
    </row>
    <row r="282" spans="1:15">
      <c r="A282" s="6">
        <f>IF(ISBLANK(data),"",1+IF(ISNUMBER(A281),A281,0))</f>
        <v>281</v>
      </c>
      <c r="B282" s="4">
        <v>40247</v>
      </c>
      <c r="C282" s="50">
        <f>IF(ISBLANK(data),"",VALUE(DAY(data)))</f>
        <v>10</v>
      </c>
      <c r="D282" s="50">
        <f>IF(ISBLANK(data),"",VALUE(MONTH(data)))</f>
        <v>3</v>
      </c>
      <c r="E282" s="50">
        <f>IF(ISBLANK(data),"",VALUE(YEAR(data)))</f>
        <v>2010</v>
      </c>
      <c r="F282" s="7">
        <v>9.9</v>
      </c>
      <c r="G282" s="6" t="str">
        <f>IF(OR(ISBLANK(data),ISBLANK(categoria)),"",INDEX(nm_categoria,categoria))</f>
        <v>Almoço</v>
      </c>
      <c r="H282" s="51">
        <v>6</v>
      </c>
      <c r="I282" s="6" t="str">
        <f>IF(OR(ISBLANK(data),ISBLANK(forma_pagamento)),"",INDEX(nm_forma_pagamento,forma_pagamento))</f>
        <v>Cartão crédito</v>
      </c>
      <c r="J282" s="5">
        <v>3</v>
      </c>
      <c r="K282" s="6" t="str">
        <f>IF(OR(ISBLANK(data),ISBLANK(conta)),"",INDEX(nm_conta,conta))</f>
        <v>Banco do Brasil</v>
      </c>
      <c r="L282" s="5">
        <v>2</v>
      </c>
      <c r="M282" s="6" t="str">
        <f>IF(OR(ISBLANK(data),ISBLANK(id_cc)),"",INDEX(nm_cartao,id_cc))</f>
        <v>Mastercard intl</v>
      </c>
      <c r="N282" s="5">
        <v>2</v>
      </c>
      <c r="O282" s="5" t="s">
        <v>264</v>
      </c>
    </row>
    <row r="283" spans="1:15">
      <c r="A283" s="6">
        <f>IF(ISBLANK(data),"",1+IF(ISNUMBER(A282),A282,0))</f>
        <v>282</v>
      </c>
      <c r="B283" s="4">
        <v>40247</v>
      </c>
      <c r="C283" s="50">
        <f>IF(ISBLANK(data),"",VALUE(DAY(data)))</f>
        <v>10</v>
      </c>
      <c r="D283" s="50">
        <f>IF(ISBLANK(data),"",VALUE(MONTH(data)))</f>
        <v>3</v>
      </c>
      <c r="E283" s="50">
        <f>IF(ISBLANK(data),"",VALUE(YEAR(data)))</f>
        <v>2010</v>
      </c>
      <c r="F283" s="7">
        <v>14.9</v>
      </c>
      <c r="G283" s="6" t="str">
        <f>IF(OR(ISBLANK(data),ISBLANK(categoria)),"",INDEX(nm_categoria,categoria))</f>
        <v>Livraria</v>
      </c>
      <c r="H283" s="51">
        <v>20</v>
      </c>
      <c r="I283" s="6" t="str">
        <f>IF(OR(ISBLANK(data),ISBLANK(forma_pagamento)),"",INDEX(nm_forma_pagamento,forma_pagamento))</f>
        <v>Cartão crédito</v>
      </c>
      <c r="J283" s="5">
        <v>3</v>
      </c>
      <c r="K283" s="6" t="str">
        <f>IF(OR(ISBLANK(data),ISBLANK(conta)),"",INDEX(nm_conta,conta))</f>
        <v>Banco do Brasil</v>
      </c>
      <c r="L283" s="5">
        <v>2</v>
      </c>
      <c r="M283" s="6" t="str">
        <f>IF(OR(ISBLANK(data),ISBLANK(id_cc)),"",INDEX(nm_cartao,id_cc))</f>
        <v>Mastercard intl</v>
      </c>
      <c r="N283" s="5">
        <v>2</v>
      </c>
      <c r="O283" s="5" t="s">
        <v>196</v>
      </c>
    </row>
    <row r="284" spans="1:15">
      <c r="A284" s="6">
        <f>IF(ISBLANK(data),"",1+IF(ISNUMBER(A283),A283,0))</f>
        <v>283</v>
      </c>
      <c r="B284" s="4">
        <v>40247</v>
      </c>
      <c r="C284" s="50">
        <f>IF(ISBLANK(data),"",VALUE(DAY(data)))</f>
        <v>10</v>
      </c>
      <c r="D284" s="50">
        <f>IF(ISBLANK(data),"",VALUE(MONTH(data)))</f>
        <v>3</v>
      </c>
      <c r="E284" s="50">
        <f>IF(ISBLANK(data),"",VALUE(YEAR(data)))</f>
        <v>2010</v>
      </c>
      <c r="F284" s="7">
        <v>19.8</v>
      </c>
      <c r="G284" s="6" t="str">
        <f>IF(OR(ISBLANK(data),ISBLANK(categoria)),"",INDEX(nm_categoria,categoria))</f>
        <v>Livraria</v>
      </c>
      <c r="H284" s="51">
        <v>20</v>
      </c>
      <c r="I284" s="6" t="str">
        <f>IF(OR(ISBLANK(data),ISBLANK(forma_pagamento)),"",INDEX(nm_forma_pagamento,forma_pagamento))</f>
        <v>Cartão crédito</v>
      </c>
      <c r="J284" s="5">
        <v>3</v>
      </c>
      <c r="K284" s="6" t="str">
        <f>IF(OR(ISBLANK(data),ISBLANK(conta)),"",INDEX(nm_conta,conta))</f>
        <v>Banco do Brasil</v>
      </c>
      <c r="L284" s="5">
        <v>2</v>
      </c>
      <c r="M284" s="6" t="str">
        <f>IF(OR(ISBLANK(data),ISBLANK(id_cc)),"",INDEX(nm_cartao,id_cc))</f>
        <v>Mastercard intl</v>
      </c>
      <c r="N284" s="5">
        <v>2</v>
      </c>
      <c r="O284" s="5" t="s">
        <v>261</v>
      </c>
    </row>
    <row r="285" spans="1:15">
      <c r="A285" s="6">
        <f>IF(ISBLANK(data),"",1+IF(ISNUMBER(A284),A284,0))</f>
        <v>284</v>
      </c>
      <c r="B285" s="4">
        <v>40247</v>
      </c>
      <c r="C285" s="50">
        <f>IF(ISBLANK(data),"",VALUE(DAY(data)))</f>
        <v>10</v>
      </c>
      <c r="D285" s="50">
        <f>IF(ISBLANK(data),"",VALUE(MONTH(data)))</f>
        <v>3</v>
      </c>
      <c r="E285" s="50">
        <f>IF(ISBLANK(data),"",VALUE(YEAR(data)))</f>
        <v>2010</v>
      </c>
      <c r="F285" s="7">
        <v>14.9</v>
      </c>
      <c r="G285" s="6" t="str">
        <f>IF(OR(ISBLANK(data),ISBLANK(categoria)),"",INDEX(nm_categoria,categoria))</f>
        <v>Livraria</v>
      </c>
      <c r="H285" s="51">
        <v>20</v>
      </c>
      <c r="I285" s="6" t="str">
        <f>IF(OR(ISBLANK(data),ISBLANK(forma_pagamento)),"",INDEX(nm_forma_pagamento,forma_pagamento))</f>
        <v>Cartão crédito</v>
      </c>
      <c r="J285" s="5">
        <v>3</v>
      </c>
      <c r="K285" s="6" t="str">
        <f>IF(OR(ISBLANK(data),ISBLANK(conta)),"",INDEX(nm_conta,conta))</f>
        <v>Banco do Brasil</v>
      </c>
      <c r="L285" s="5">
        <v>2</v>
      </c>
      <c r="M285" s="6" t="str">
        <f>IF(OR(ISBLANK(data),ISBLANK(id_cc)),"",INDEX(nm_cartao,id_cc))</f>
        <v>Mastercard intl</v>
      </c>
      <c r="N285" s="5">
        <v>2</v>
      </c>
      <c r="O285" s="5" t="s">
        <v>279</v>
      </c>
    </row>
    <row r="286" spans="1:15">
      <c r="A286" s="6">
        <f>IF(ISBLANK(data),"",1+IF(ISNUMBER(A285),A285,0))</f>
        <v>285</v>
      </c>
      <c r="B286" s="4">
        <v>40247</v>
      </c>
      <c r="C286" s="50">
        <f>IF(ISBLANK(data),"",VALUE(DAY(data)))</f>
        <v>10</v>
      </c>
      <c r="D286" s="50">
        <f>IF(ISBLANK(data),"",VALUE(MONTH(data)))</f>
        <v>3</v>
      </c>
      <c r="E286" s="50">
        <f>IF(ISBLANK(data),"",VALUE(YEAR(data)))</f>
        <v>2010</v>
      </c>
      <c r="F286" s="7">
        <v>27.97</v>
      </c>
      <c r="G286" s="6" t="str">
        <f>IF(OR(ISBLANK(data),ISBLANK(categoria)),"",INDEX(nm_categoria,categoria))</f>
        <v>Livraria</v>
      </c>
      <c r="H286" s="51">
        <v>20</v>
      </c>
      <c r="I286" s="6" t="str">
        <f>IF(OR(ISBLANK(data),ISBLANK(forma_pagamento)),"",INDEX(nm_forma_pagamento,forma_pagamento))</f>
        <v>Cartão crédito</v>
      </c>
      <c r="J286" s="5">
        <v>3</v>
      </c>
      <c r="K286" s="6" t="str">
        <f>IF(OR(ISBLANK(data),ISBLANK(conta)),"",INDEX(nm_conta,conta))</f>
        <v>Banco do Brasil</v>
      </c>
      <c r="L286" s="5">
        <v>2</v>
      </c>
      <c r="M286" s="6" t="str">
        <f>IF(OR(ISBLANK(data),ISBLANK(id_cc)),"",INDEX(nm_cartao,id_cc))</f>
        <v>Mastercard intl</v>
      </c>
      <c r="N286" s="5">
        <v>2</v>
      </c>
      <c r="O286" s="5" t="s">
        <v>295</v>
      </c>
    </row>
    <row r="287" spans="1:15">
      <c r="A287" s="6">
        <f>IF(ISBLANK(data),"",1+IF(ISNUMBER(A286),A286,0))</f>
        <v>286</v>
      </c>
      <c r="B287" s="4">
        <v>40247</v>
      </c>
      <c r="C287" s="50">
        <f>IF(ISBLANK(data),"",VALUE(DAY(data)))</f>
        <v>10</v>
      </c>
      <c r="D287" s="50">
        <f>IF(ISBLANK(data),"",VALUE(MONTH(data)))</f>
        <v>3</v>
      </c>
      <c r="E287" s="50">
        <f>IF(ISBLANK(data),"",VALUE(YEAR(data)))</f>
        <v>2010</v>
      </c>
      <c r="F287" s="7">
        <v>22.31</v>
      </c>
      <c r="G287" s="6" t="str">
        <f>IF(OR(ISBLANK(data),ISBLANK(categoria)),"",INDEX(nm_categoria,categoria))</f>
        <v>Livraria</v>
      </c>
      <c r="H287" s="51">
        <v>20</v>
      </c>
      <c r="I287" s="6" t="str">
        <f>IF(OR(ISBLANK(data),ISBLANK(forma_pagamento)),"",INDEX(nm_forma_pagamento,forma_pagamento))</f>
        <v>Cartão crédito</v>
      </c>
      <c r="J287" s="5">
        <v>3</v>
      </c>
      <c r="K287" s="6" t="str">
        <f>IF(OR(ISBLANK(data),ISBLANK(conta)),"",INDEX(nm_conta,conta))</f>
        <v>Banco do Brasil</v>
      </c>
      <c r="L287" s="5">
        <v>2</v>
      </c>
      <c r="M287" s="6" t="str">
        <f>IF(OR(ISBLANK(data),ISBLANK(id_cc)),"",INDEX(nm_cartao,id_cc))</f>
        <v>Mastercard intl</v>
      </c>
      <c r="N287" s="5">
        <v>2</v>
      </c>
      <c r="O287" s="5" t="s">
        <v>323</v>
      </c>
    </row>
    <row r="288" spans="1:15">
      <c r="A288" s="6">
        <f>IF(ISBLANK(data),"",1+IF(ISNUMBER(A287),A287,0))</f>
        <v>287</v>
      </c>
      <c r="B288" s="4">
        <v>40247</v>
      </c>
      <c r="C288" s="50">
        <f>IF(ISBLANK(data),"",VALUE(DAY(data)))</f>
        <v>10</v>
      </c>
      <c r="D288" s="50">
        <f>IF(ISBLANK(data),"",VALUE(MONTH(data)))</f>
        <v>3</v>
      </c>
      <c r="E288" s="50">
        <f>IF(ISBLANK(data),"",VALUE(YEAR(data)))</f>
        <v>2010</v>
      </c>
      <c r="F288" s="7">
        <v>45.33</v>
      </c>
      <c r="G288" s="6" t="str">
        <f>IF(OR(ISBLANK(data),ISBLANK(categoria)),"",INDEX(nm_categoria,categoria))</f>
        <v>Livraria</v>
      </c>
      <c r="H288" s="51">
        <v>20</v>
      </c>
      <c r="I288" s="6" t="str">
        <f>IF(OR(ISBLANK(data),ISBLANK(forma_pagamento)),"",INDEX(nm_forma_pagamento,forma_pagamento))</f>
        <v>Cartão crédito</v>
      </c>
      <c r="J288" s="5">
        <v>3</v>
      </c>
      <c r="K288" s="6" t="str">
        <f>IF(OR(ISBLANK(data),ISBLANK(conta)),"",INDEX(nm_conta,conta))</f>
        <v>Banco do Brasil</v>
      </c>
      <c r="L288" s="5">
        <v>2</v>
      </c>
      <c r="M288" s="6" t="str">
        <f>IF(OR(ISBLANK(data),ISBLANK(id_cc)),"",INDEX(nm_cartao,id_cc))</f>
        <v>Mastercard intl</v>
      </c>
      <c r="N288" s="5">
        <v>2</v>
      </c>
      <c r="O288" s="5" t="s">
        <v>326</v>
      </c>
    </row>
    <row r="289" spans="1:15">
      <c r="A289" s="6">
        <f>IF(ISBLANK(data),"",1+IF(ISNUMBER(A288),A288,0))</f>
        <v>288</v>
      </c>
      <c r="B289" s="4">
        <v>40252</v>
      </c>
      <c r="C289" s="50">
        <f>IF(ISBLANK(data),"",VALUE(DAY(data)))</f>
        <v>15</v>
      </c>
      <c r="D289" s="50">
        <f>IF(ISBLANK(data),"",VALUE(MONTH(data)))</f>
        <v>3</v>
      </c>
      <c r="E289" s="50">
        <f>IF(ISBLANK(data),"",VALUE(YEAR(data)))</f>
        <v>2010</v>
      </c>
      <c r="F289" s="7">
        <v>57.08</v>
      </c>
      <c r="G289" s="6" t="str">
        <f>IF(OR(ISBLANK(data),ISBLANK(categoria)),"",INDEX(nm_categoria,categoria))</f>
        <v>Livraria</v>
      </c>
      <c r="H289" s="51">
        <v>20</v>
      </c>
      <c r="I289" s="6" t="str">
        <f>IF(OR(ISBLANK(data),ISBLANK(forma_pagamento)),"",INDEX(nm_forma_pagamento,forma_pagamento))</f>
        <v>Cartão crédito</v>
      </c>
      <c r="J289" s="5">
        <v>3</v>
      </c>
      <c r="K289" s="6" t="str">
        <f>IF(OR(ISBLANK(data),ISBLANK(conta)),"",INDEX(nm_conta,conta))</f>
        <v>Bradesco</v>
      </c>
      <c r="L289" s="5">
        <v>1</v>
      </c>
      <c r="M289" s="6" t="str">
        <f>IF(OR(ISBLANK(data),ISBLANK(id_cc)),"",INDEX(nm_cartao,id_cc))</f>
        <v>Cetelem</v>
      </c>
      <c r="N289" s="5">
        <v>1</v>
      </c>
      <c r="O289" s="5" t="s">
        <v>133</v>
      </c>
    </row>
    <row r="290" spans="1:15">
      <c r="A290" s="6">
        <f>IF(ISBLANK(data),"",1+IF(ISNUMBER(A289),A289,0))</f>
        <v>289</v>
      </c>
      <c r="B290" s="4">
        <v>40252</v>
      </c>
      <c r="C290" s="50">
        <f>IF(ISBLANK(data),"",VALUE(DAY(data)))</f>
        <v>15</v>
      </c>
      <c r="D290" s="50">
        <f>IF(ISBLANK(data),"",VALUE(MONTH(data)))</f>
        <v>3</v>
      </c>
      <c r="E290" s="50">
        <f>IF(ISBLANK(data),"",VALUE(YEAR(data)))</f>
        <v>2010</v>
      </c>
      <c r="F290" s="7">
        <v>21.29</v>
      </c>
      <c r="G290" s="6" t="str">
        <f>IF(OR(ISBLANK(data),ISBLANK(categoria)),"",INDEX(nm_categoria,categoria))</f>
        <v>Outras lazer</v>
      </c>
      <c r="H290" s="51">
        <v>24</v>
      </c>
      <c r="I290" s="6" t="str">
        <f>IF(OR(ISBLANK(data),ISBLANK(forma_pagamento)),"",INDEX(nm_forma_pagamento,forma_pagamento))</f>
        <v>Cartão crédito</v>
      </c>
      <c r="J290" s="5">
        <v>3</v>
      </c>
      <c r="K290" s="6" t="str">
        <f>IF(OR(ISBLANK(data),ISBLANK(conta)),"",INDEX(nm_conta,conta))</f>
        <v>Bradesco</v>
      </c>
      <c r="L290" s="5">
        <v>1</v>
      </c>
      <c r="M290" s="6" t="str">
        <f>IF(OR(ISBLANK(data),ISBLANK(id_cc)),"",INDEX(nm_cartao,id_cc))</f>
        <v>Cetelem</v>
      </c>
      <c r="N290" s="5">
        <v>1</v>
      </c>
      <c r="O290" s="5" t="s">
        <v>130</v>
      </c>
    </row>
    <row r="291" spans="1:15">
      <c r="A291" s="6">
        <f>IF(ISBLANK(data),"",1+IF(ISNUMBER(A290),A290,0))</f>
        <v>290</v>
      </c>
      <c r="B291" s="4">
        <v>40252</v>
      </c>
      <c r="C291" s="50">
        <f>IF(ISBLANK(data),"",VALUE(DAY(data)))</f>
        <v>15</v>
      </c>
      <c r="D291" s="50">
        <f>IF(ISBLANK(data),"",VALUE(MONTH(data)))</f>
        <v>3</v>
      </c>
      <c r="E291" s="50">
        <f>IF(ISBLANK(data),"",VALUE(YEAR(data)))</f>
        <v>2010</v>
      </c>
      <c r="F291" s="7">
        <v>35.26</v>
      </c>
      <c r="G291" s="6" t="str">
        <f>IF(OR(ISBLANK(data),ISBLANK(categoria)),"",INDEX(nm_categoria,categoria))</f>
        <v>Outras lazer</v>
      </c>
      <c r="H291" s="51">
        <v>24</v>
      </c>
      <c r="I291" s="6" t="str">
        <f>IF(OR(ISBLANK(data),ISBLANK(forma_pagamento)),"",INDEX(nm_forma_pagamento,forma_pagamento))</f>
        <v>Cartão crédito</v>
      </c>
      <c r="J291" s="5">
        <v>3</v>
      </c>
      <c r="K291" s="6" t="str">
        <f>IF(OR(ISBLANK(data),ISBLANK(conta)),"",INDEX(nm_conta,conta))</f>
        <v>Bradesco</v>
      </c>
      <c r="L291" s="5">
        <v>1</v>
      </c>
      <c r="M291" s="6" t="str">
        <f>IF(OR(ISBLANK(data),ISBLANK(id_cc)),"",INDEX(nm_cartao,id_cc))</f>
        <v>Cetelem</v>
      </c>
      <c r="N291" s="5">
        <v>1</v>
      </c>
      <c r="O291" s="5" t="s">
        <v>132</v>
      </c>
    </row>
    <row r="292" spans="1:15">
      <c r="A292" s="6">
        <f>IF(ISBLANK(data),"",1+IF(ISNUMBER(A291),A291,0))</f>
        <v>291</v>
      </c>
      <c r="B292" s="4">
        <v>40252</v>
      </c>
      <c r="C292" s="50">
        <f>IF(ISBLANK(data),"",VALUE(DAY(data)))</f>
        <v>15</v>
      </c>
      <c r="D292" s="50">
        <f>IF(ISBLANK(data),"",VALUE(MONTH(data)))</f>
        <v>3</v>
      </c>
      <c r="E292" s="50">
        <f>IF(ISBLANK(data),"",VALUE(YEAR(data)))</f>
        <v>2010</v>
      </c>
      <c r="F292" s="7">
        <v>134.80000000000001</v>
      </c>
      <c r="G292" s="6" t="str">
        <f>IF(OR(ISBLANK(data),ISBLANK(categoria)),"",INDEX(nm_categoria,categoria))</f>
        <v>Curso</v>
      </c>
      <c r="H292" s="51">
        <v>25</v>
      </c>
      <c r="I292" s="6" t="str">
        <f>IF(OR(ISBLANK(data),ISBLANK(forma_pagamento)),"",INDEX(nm_forma_pagamento,forma_pagamento))</f>
        <v>Cartão crédito</v>
      </c>
      <c r="J292" s="5">
        <v>3</v>
      </c>
      <c r="K292" s="6" t="str">
        <f>IF(OR(ISBLANK(data),ISBLANK(conta)),"",INDEX(nm_conta,conta))</f>
        <v>Bradesco</v>
      </c>
      <c r="L292" s="5">
        <v>1</v>
      </c>
      <c r="M292" s="6" t="str">
        <f>IF(OR(ISBLANK(data),ISBLANK(id_cc)),"",INDEX(nm_cartao,id_cc))</f>
        <v>Cetelem</v>
      </c>
      <c r="N292" s="5">
        <v>1</v>
      </c>
      <c r="O292" s="5" t="s">
        <v>258</v>
      </c>
    </row>
    <row r="293" spans="1:15">
      <c r="A293" s="6">
        <f>IF(ISBLANK(data),"",1+IF(ISNUMBER(A292),A292,0))</f>
        <v>292</v>
      </c>
      <c r="B293" s="4">
        <v>40242</v>
      </c>
      <c r="C293" s="50">
        <f>IF(ISBLANK(data),"",VALUE(DAY(data)))</f>
        <v>5</v>
      </c>
      <c r="D293" s="50">
        <f>IF(ISBLANK(data),"",VALUE(MONTH(data)))</f>
        <v>3</v>
      </c>
      <c r="E293" s="50">
        <f>IF(ISBLANK(data),"",VALUE(YEAR(data)))</f>
        <v>2010</v>
      </c>
      <c r="F293" s="7">
        <v>360</v>
      </c>
      <c r="G293" s="6" t="str">
        <f>IF(OR(ISBLANK(data),ISBLANK(categoria)),"",INDEX(nm_categoria,categoria))</f>
        <v>Faculdade</v>
      </c>
      <c r="H293" s="51">
        <v>26</v>
      </c>
      <c r="I293" s="6" t="str">
        <f>IF(OR(ISBLANK(data),ISBLANK(forma_pagamento)),"",INDEX(nm_forma_pagamento,forma_pagamento))</f>
        <v/>
      </c>
      <c r="K293" s="6" t="str">
        <f>IF(OR(ISBLANK(data),ISBLANK(conta)),"",INDEX(nm_conta,conta))</f>
        <v>Bradesco</v>
      </c>
      <c r="L293" s="5">
        <v>1</v>
      </c>
      <c r="M293" s="6" t="str">
        <f>IF(OR(ISBLANK(data),ISBLANK(id_cc)),"",INDEX(nm_cartao,id_cc))</f>
        <v/>
      </c>
      <c r="O293" s="5" t="s">
        <v>129</v>
      </c>
    </row>
    <row r="294" spans="1:15">
      <c r="A294" s="6">
        <f>IF(ISBLANK(data),"",1+IF(ISNUMBER(A293),A293,0))</f>
        <v>293</v>
      </c>
      <c r="B294" s="4">
        <v>40247</v>
      </c>
      <c r="C294" s="50">
        <f>IF(ISBLANK(data),"",VALUE(DAY(data)))</f>
        <v>10</v>
      </c>
      <c r="D294" s="50">
        <f>IF(ISBLANK(data),"",VALUE(MONTH(data)))</f>
        <v>3</v>
      </c>
      <c r="E294" s="50">
        <f>IF(ISBLANK(data),"",VALUE(YEAR(data)))</f>
        <v>2010</v>
      </c>
      <c r="F294" s="7">
        <v>45.63</v>
      </c>
      <c r="G294" s="6" t="str">
        <f>IF(OR(ISBLANK(data),ISBLANK(categoria)),"",INDEX(nm_categoria,categoria))</f>
        <v>Vestuário</v>
      </c>
      <c r="H294" s="51">
        <v>29</v>
      </c>
      <c r="I294" s="6" t="str">
        <f>IF(OR(ISBLANK(data),ISBLANK(forma_pagamento)),"",INDEX(nm_forma_pagamento,forma_pagamento))</f>
        <v>Cartão crédito</v>
      </c>
      <c r="J294" s="5">
        <v>3</v>
      </c>
      <c r="K294" s="6" t="str">
        <f>IF(OR(ISBLANK(data),ISBLANK(conta)),"",INDEX(nm_conta,conta))</f>
        <v>Banco do Brasil</v>
      </c>
      <c r="L294" s="5">
        <v>2</v>
      </c>
      <c r="M294" s="6" t="str">
        <f>IF(OR(ISBLANK(data),ISBLANK(id_cc)),"",INDEX(nm_cartao,id_cc))</f>
        <v>Mastercard intl</v>
      </c>
      <c r="N294" s="5">
        <v>2</v>
      </c>
      <c r="O294" s="5" t="s">
        <v>293</v>
      </c>
    </row>
    <row r="295" spans="1:15">
      <c r="A295" s="6">
        <f>IF(ISBLANK(data),"",1+IF(ISNUMBER(A294),A294,0))</f>
        <v>294</v>
      </c>
      <c r="B295" s="4">
        <v>40247</v>
      </c>
      <c r="C295" s="50">
        <f>IF(ISBLANK(data),"",VALUE(DAY(data)))</f>
        <v>10</v>
      </c>
      <c r="D295" s="50">
        <f>IF(ISBLANK(data),"",VALUE(MONTH(data)))</f>
        <v>3</v>
      </c>
      <c r="E295" s="50">
        <f>IF(ISBLANK(data),"",VALUE(YEAR(data)))</f>
        <v>2010</v>
      </c>
      <c r="F295" s="7">
        <v>67.099999999999994</v>
      </c>
      <c r="G295" s="6" t="str">
        <f>IF(OR(ISBLANK(data),ISBLANK(categoria)),"",INDEX(nm_categoria,categoria))</f>
        <v>Vestuário</v>
      </c>
      <c r="H295" s="51">
        <v>29</v>
      </c>
      <c r="I295" s="6" t="str">
        <f>IF(OR(ISBLANK(data),ISBLANK(forma_pagamento)),"",INDEX(nm_forma_pagamento,forma_pagamento))</f>
        <v>Cartão crédito</v>
      </c>
      <c r="J295" s="5">
        <v>3</v>
      </c>
      <c r="K295" s="6" t="str">
        <f>IF(OR(ISBLANK(data),ISBLANK(conta)),"",INDEX(nm_conta,conta))</f>
        <v>Banco do Brasil</v>
      </c>
      <c r="L295" s="5">
        <v>2</v>
      </c>
      <c r="M295" s="6" t="str">
        <f>IF(OR(ISBLANK(data),ISBLANK(id_cc)),"",INDEX(nm_cartao,id_cc))</f>
        <v>Mastercard intl</v>
      </c>
      <c r="N295" s="5">
        <v>2</v>
      </c>
      <c r="O295" s="5" t="s">
        <v>318</v>
      </c>
    </row>
    <row r="296" spans="1:15">
      <c r="A296" s="6">
        <f>IF(ISBLANK(data),"",1+IF(ISNUMBER(A295),A295,0))</f>
        <v>295</v>
      </c>
      <c r="B296" s="4">
        <v>40247</v>
      </c>
      <c r="C296" s="50">
        <f>IF(ISBLANK(data),"",VALUE(DAY(data)))</f>
        <v>10</v>
      </c>
      <c r="D296" s="50">
        <f>IF(ISBLANK(data),"",VALUE(MONTH(data)))</f>
        <v>3</v>
      </c>
      <c r="E296" s="50">
        <f>IF(ISBLANK(data),"",VALUE(YEAR(data)))</f>
        <v>2010</v>
      </c>
      <c r="F296" s="7">
        <v>110.16</v>
      </c>
      <c r="G296" s="6" t="str">
        <f>IF(OR(ISBLANK(data),ISBLANK(categoria)),"",INDEX(nm_categoria,categoria))</f>
        <v>Encargos bancários</v>
      </c>
      <c r="H296" s="51">
        <v>30</v>
      </c>
      <c r="I296" s="6" t="str">
        <f>IF(OR(ISBLANK(data),ISBLANK(forma_pagamento)),"",INDEX(nm_forma_pagamento,forma_pagamento))</f>
        <v>Transferência</v>
      </c>
      <c r="J296" s="5">
        <v>4</v>
      </c>
      <c r="K296" s="6" t="str">
        <f>IF(OR(ISBLANK(data),ISBLANK(conta)),"",INDEX(nm_conta,conta))</f>
        <v>Bradesco</v>
      </c>
      <c r="L296" s="5">
        <v>1</v>
      </c>
      <c r="M296" s="6" t="str">
        <f>IF(OR(ISBLANK(data),ISBLANK(id_cc)),"",INDEX(nm_cartao,id_cc))</f>
        <v/>
      </c>
      <c r="O296" s="5" t="s">
        <v>242</v>
      </c>
    </row>
    <row r="297" spans="1:15">
      <c r="A297" s="6">
        <f>IF(ISBLANK(data),"",1+IF(ISNUMBER(A296),A296,0))</f>
        <v>296</v>
      </c>
      <c r="B297" s="4">
        <v>40252</v>
      </c>
      <c r="C297" s="50">
        <f>IF(ISBLANK(data),"",VALUE(DAY(data)))</f>
        <v>15</v>
      </c>
      <c r="D297" s="50">
        <f>IF(ISBLANK(data),"",VALUE(MONTH(data)))</f>
        <v>3</v>
      </c>
      <c r="E297" s="50">
        <f>IF(ISBLANK(data),"",VALUE(YEAR(data)))</f>
        <v>2010</v>
      </c>
      <c r="F297" s="7">
        <v>96.37</v>
      </c>
      <c r="G297" s="6" t="str">
        <f>IF(OR(ISBLANK(data),ISBLANK(categoria)),"",INDEX(nm_categoria,categoria))</f>
        <v>Computador</v>
      </c>
      <c r="H297" s="51">
        <v>31</v>
      </c>
      <c r="I297" s="6" t="str">
        <f>IF(OR(ISBLANK(data),ISBLANK(forma_pagamento)),"",INDEX(nm_forma_pagamento,forma_pagamento))</f>
        <v>Cartão crédito</v>
      </c>
      <c r="J297" s="5">
        <v>3</v>
      </c>
      <c r="K297" s="6" t="str">
        <f>IF(OR(ISBLANK(data),ISBLANK(conta)),"",INDEX(nm_conta,conta))</f>
        <v>Bradesco</v>
      </c>
      <c r="L297" s="5">
        <v>1</v>
      </c>
      <c r="M297" s="6" t="str">
        <f>IF(OR(ISBLANK(data),ISBLANK(id_cc)),"",INDEX(nm_cartao,id_cc))</f>
        <v>Cetelem</v>
      </c>
      <c r="N297" s="5">
        <v>1</v>
      </c>
      <c r="O297" s="5" t="s">
        <v>131</v>
      </c>
    </row>
    <row r="298" spans="1:15">
      <c r="A298" s="6">
        <f>IF(ISBLANK(data),"",1+IF(ISNUMBER(A297),A297,0))</f>
        <v>297</v>
      </c>
      <c r="B298" s="4">
        <v>40252</v>
      </c>
      <c r="C298" s="50">
        <f>IF(ISBLANK(data),"",VALUE(DAY(data)))</f>
        <v>15</v>
      </c>
      <c r="D298" s="50">
        <f>IF(ISBLANK(data),"",VALUE(MONTH(data)))</f>
        <v>3</v>
      </c>
      <c r="E298" s="50">
        <f>IF(ISBLANK(data),"",VALUE(YEAR(data)))</f>
        <v>2010</v>
      </c>
      <c r="F298" s="7">
        <v>22.53</v>
      </c>
      <c r="G298" s="6" t="str">
        <f>IF(OR(ISBLANK(data),ISBLANK(categoria)),"",INDEX(nm_categoria,categoria))</f>
        <v>Computador</v>
      </c>
      <c r="H298" s="51">
        <v>31</v>
      </c>
      <c r="I298" s="6" t="str">
        <f>IF(OR(ISBLANK(data),ISBLANK(forma_pagamento)),"",INDEX(nm_forma_pagamento,forma_pagamento))</f>
        <v>Cartão crédito</v>
      </c>
      <c r="J298" s="5">
        <v>3</v>
      </c>
      <c r="K298" s="6" t="str">
        <f>IF(OR(ISBLANK(data),ISBLANK(conta)),"",INDEX(nm_conta,conta))</f>
        <v>Bradesco</v>
      </c>
      <c r="L298" s="5">
        <v>1</v>
      </c>
      <c r="M298" s="6" t="str">
        <f>IF(OR(ISBLANK(data),ISBLANK(id_cc)),"",INDEX(nm_cartao,id_cc))</f>
        <v>Cetelem</v>
      </c>
      <c r="N298" s="5">
        <v>1</v>
      </c>
      <c r="O298" s="5" t="s">
        <v>135</v>
      </c>
    </row>
    <row r="299" spans="1:15">
      <c r="A299" s="6">
        <f>IF(ISBLANK(data),"",1+IF(ISNUMBER(A298),A298,0))</f>
        <v>298</v>
      </c>
      <c r="B299" s="4">
        <v>40252</v>
      </c>
      <c r="C299" s="50">
        <f>IF(ISBLANK(data),"",VALUE(DAY(data)))</f>
        <v>15</v>
      </c>
      <c r="D299" s="50">
        <f>IF(ISBLANK(data),"",VALUE(MONTH(data)))</f>
        <v>3</v>
      </c>
      <c r="E299" s="50">
        <f>IF(ISBLANK(data),"",VALUE(YEAR(data)))</f>
        <v>2010</v>
      </c>
      <c r="F299" s="7">
        <v>32.71</v>
      </c>
      <c r="G299" s="6" t="str">
        <f>IF(OR(ISBLANK(data),ISBLANK(categoria)),"",INDEX(nm_categoria,categoria))</f>
        <v>Computador</v>
      </c>
      <c r="H299" s="51">
        <v>31</v>
      </c>
      <c r="I299" s="6" t="str">
        <f>IF(OR(ISBLANK(data),ISBLANK(forma_pagamento)),"",INDEX(nm_forma_pagamento,forma_pagamento))</f>
        <v>Cartão crédito</v>
      </c>
      <c r="J299" s="5">
        <v>3</v>
      </c>
      <c r="K299" s="6" t="str">
        <f>IF(OR(ISBLANK(data),ISBLANK(conta)),"",INDEX(nm_conta,conta))</f>
        <v>Bradesco</v>
      </c>
      <c r="L299" s="5">
        <v>1</v>
      </c>
      <c r="M299" s="6" t="str">
        <f>IF(OR(ISBLANK(data),ISBLANK(id_cc)),"",INDEX(nm_cartao,id_cc))</f>
        <v>Cetelem</v>
      </c>
      <c r="N299" s="5">
        <v>1</v>
      </c>
      <c r="O299" s="5" t="s">
        <v>270</v>
      </c>
    </row>
    <row r="300" spans="1:15">
      <c r="A300" s="6">
        <f>IF(ISBLANK(data),"",1+IF(ISNUMBER(A299),A299,0))</f>
        <v>299</v>
      </c>
      <c r="B300" s="4">
        <v>40252</v>
      </c>
      <c r="C300" s="50">
        <f>IF(ISBLANK(data),"",VALUE(DAY(data)))</f>
        <v>15</v>
      </c>
      <c r="D300" s="50">
        <f>IF(ISBLANK(data),"",VALUE(MONTH(data)))</f>
        <v>3</v>
      </c>
      <c r="E300" s="50">
        <f>IF(ISBLANK(data),"",VALUE(YEAR(data)))</f>
        <v>2010</v>
      </c>
      <c r="F300" s="7">
        <v>50</v>
      </c>
      <c r="G300" s="6" t="str">
        <f>IF(OR(ISBLANK(data),ISBLANK(categoria)),"",INDEX(nm_categoria,categoria))</f>
        <v>Computador</v>
      </c>
      <c r="H300" s="51">
        <v>31</v>
      </c>
      <c r="I300" s="6" t="str">
        <f>IF(OR(ISBLANK(data),ISBLANK(forma_pagamento)),"",INDEX(nm_forma_pagamento,forma_pagamento))</f>
        <v>Cartão crédito</v>
      </c>
      <c r="J300" s="5">
        <v>3</v>
      </c>
      <c r="K300" s="6" t="str">
        <f>IF(OR(ISBLANK(data),ISBLANK(conta)),"",INDEX(nm_conta,conta))</f>
        <v>Bradesco</v>
      </c>
      <c r="L300" s="5">
        <v>1</v>
      </c>
      <c r="M300" s="6" t="str">
        <f>IF(OR(ISBLANK(data),ISBLANK(id_cc)),"",INDEX(nm_cartao,id_cc))</f>
        <v>Cetelem</v>
      </c>
      <c r="N300" s="5">
        <v>1</v>
      </c>
      <c r="O300" s="5" t="s">
        <v>308</v>
      </c>
    </row>
    <row r="301" spans="1:15">
      <c r="A301" s="6">
        <f>IF(ISBLANK(data),"",1+IF(ISNUMBER(A300),A300,0))</f>
        <v>300</v>
      </c>
      <c r="B301" s="4">
        <v>40256</v>
      </c>
      <c r="C301" s="50">
        <f>IF(ISBLANK(data),"",VALUE(DAY(data)))</f>
        <v>19</v>
      </c>
      <c r="D301" s="50">
        <f>IF(ISBLANK(data),"",VALUE(MONTH(data)))</f>
        <v>3</v>
      </c>
      <c r="E301" s="50">
        <f>IF(ISBLANK(data),"",VALUE(YEAR(data)))</f>
        <v>2010</v>
      </c>
      <c r="F301" s="7">
        <v>199</v>
      </c>
      <c r="G301" s="6" t="str">
        <f>IF(OR(ISBLANK(data),ISBLANK(categoria)),"",INDEX(nm_categoria,categoria))</f>
        <v>Computador</v>
      </c>
      <c r="H301" s="51">
        <v>31</v>
      </c>
      <c r="I301" s="6" t="str">
        <f>IF(OR(ISBLANK(data),ISBLANK(forma_pagamento)),"",INDEX(nm_forma_pagamento,forma_pagamento))</f>
        <v/>
      </c>
      <c r="K301" s="6" t="str">
        <f>IF(OR(ISBLANK(data),ISBLANK(conta)),"",INDEX(nm_conta,conta))</f>
        <v>Bradesco</v>
      </c>
      <c r="L301" s="5">
        <v>1</v>
      </c>
      <c r="M301" s="6" t="str">
        <f>IF(OR(ISBLANK(data),ISBLANK(id_cc)),"",INDEX(nm_cartao,id_cc))</f>
        <v/>
      </c>
      <c r="O301" s="5" t="s">
        <v>136</v>
      </c>
    </row>
    <row r="302" spans="1:15">
      <c r="A302" s="6">
        <f>IF(ISBLANK(data),"",1+IF(ISNUMBER(A301),A301,0))</f>
        <v>301</v>
      </c>
      <c r="B302" s="4">
        <v>40252</v>
      </c>
      <c r="C302" s="50">
        <f>IF(ISBLANK(data),"",VALUE(DAY(data)))</f>
        <v>15</v>
      </c>
      <c r="D302" s="50">
        <f>IF(ISBLANK(data),"",VALUE(MONTH(data)))</f>
        <v>3</v>
      </c>
      <c r="E302" s="50">
        <f>IF(ISBLANK(data),"",VALUE(YEAR(data)))</f>
        <v>2010</v>
      </c>
      <c r="F302" s="7">
        <v>21</v>
      </c>
      <c r="G302" s="6" t="str">
        <f>IF(OR(ISBLANK(data),ISBLANK(categoria)),"",INDEX(nm_categoria,categoria))</f>
        <v>Outras pessoal</v>
      </c>
      <c r="H302" s="51">
        <v>33</v>
      </c>
      <c r="I302" s="6" t="str">
        <f>IF(OR(ISBLANK(data),ISBLANK(forma_pagamento)),"",INDEX(nm_forma_pagamento,forma_pagamento))</f>
        <v>Cartão crédito</v>
      </c>
      <c r="J302" s="5">
        <v>3</v>
      </c>
      <c r="K302" s="6" t="str">
        <f>IF(OR(ISBLANK(data),ISBLANK(conta)),"",INDEX(nm_conta,conta))</f>
        <v>Bradesco</v>
      </c>
      <c r="L302" s="5">
        <v>1</v>
      </c>
      <c r="M302" s="6" t="str">
        <f>IF(OR(ISBLANK(data),ISBLANK(id_cc)),"",INDEX(nm_cartao,id_cc))</f>
        <v>Cetelem</v>
      </c>
      <c r="N302" s="5">
        <v>1</v>
      </c>
      <c r="O302" s="5" t="s">
        <v>134</v>
      </c>
    </row>
    <row r="303" spans="1:15">
      <c r="A303" s="6">
        <f>IF(ISBLANK(data),"",1+IF(ISNUMBER(A302),A302,0))</f>
        <v>302</v>
      </c>
      <c r="B303" s="4">
        <v>40278</v>
      </c>
      <c r="C303" s="50">
        <f>IF(ISBLANK(data),"",VALUE(DAY(data)))</f>
        <v>10</v>
      </c>
      <c r="D303" s="50">
        <f>IF(ISBLANK(data),"",VALUE(MONTH(data)))</f>
        <v>4</v>
      </c>
      <c r="E303" s="50">
        <f>IF(ISBLANK(data),"",VALUE(YEAR(data)))</f>
        <v>2010</v>
      </c>
      <c r="F303" s="7">
        <v>14.9</v>
      </c>
      <c r="G303" s="6" t="str">
        <f>IF(OR(ISBLANK(data),ISBLANK(categoria)),"",INDEX(nm_categoria,categoria))</f>
        <v>Livraria</v>
      </c>
      <c r="H303" s="51">
        <v>20</v>
      </c>
      <c r="I303" s="6" t="str">
        <f>IF(OR(ISBLANK(data),ISBLANK(forma_pagamento)),"",INDEX(nm_forma_pagamento,forma_pagamento))</f>
        <v>Cartão crédito</v>
      </c>
      <c r="J303" s="5">
        <v>3</v>
      </c>
      <c r="K303" s="6" t="str">
        <f>IF(OR(ISBLANK(data),ISBLANK(conta)),"",INDEX(nm_conta,conta))</f>
        <v>Banco do Brasil</v>
      </c>
      <c r="L303" s="5">
        <v>2</v>
      </c>
      <c r="M303" s="6" t="str">
        <f>IF(OR(ISBLANK(data),ISBLANK(id_cc)),"",INDEX(nm_cartao,id_cc))</f>
        <v>Mastercard intl</v>
      </c>
      <c r="N303" s="5">
        <v>2</v>
      </c>
      <c r="O303" s="5" t="s">
        <v>197</v>
      </c>
    </row>
    <row r="304" spans="1:15">
      <c r="A304" s="6">
        <f>IF(ISBLANK(data),"",1+IF(ISNUMBER(A303),A303,0))</f>
        <v>303</v>
      </c>
      <c r="B304" s="4">
        <v>40278</v>
      </c>
      <c r="C304" s="50">
        <f>IF(ISBLANK(data),"",VALUE(DAY(data)))</f>
        <v>10</v>
      </c>
      <c r="D304" s="50">
        <f>IF(ISBLANK(data),"",VALUE(MONTH(data)))</f>
        <v>4</v>
      </c>
      <c r="E304" s="50">
        <f>IF(ISBLANK(data),"",VALUE(YEAR(data)))</f>
        <v>2010</v>
      </c>
      <c r="F304" s="7">
        <v>27.97</v>
      </c>
      <c r="G304" s="6" t="str">
        <f>IF(OR(ISBLANK(data),ISBLANK(categoria)),"",INDEX(nm_categoria,categoria))</f>
        <v>Livraria</v>
      </c>
      <c r="H304" s="51">
        <v>20</v>
      </c>
      <c r="I304" s="6" t="str">
        <f>IF(OR(ISBLANK(data),ISBLANK(forma_pagamento)),"",INDEX(nm_forma_pagamento,forma_pagamento))</f>
        <v>Cartão crédito</v>
      </c>
      <c r="J304" s="5">
        <v>3</v>
      </c>
      <c r="K304" s="6" t="str">
        <f>IF(OR(ISBLANK(data),ISBLANK(conta)),"",INDEX(nm_conta,conta))</f>
        <v>Banco do Brasil</v>
      </c>
      <c r="L304" s="5">
        <v>2</v>
      </c>
      <c r="M304" s="6" t="str">
        <f>IF(OR(ISBLANK(data),ISBLANK(id_cc)),"",INDEX(nm_cartao,id_cc))</f>
        <v>Mastercard intl</v>
      </c>
      <c r="N304" s="5">
        <v>2</v>
      </c>
      <c r="O304" s="5" t="s">
        <v>296</v>
      </c>
    </row>
    <row r="305" spans="1:15">
      <c r="A305" s="6">
        <f>IF(ISBLANK(data),"",1+IF(ISNUMBER(A304),A304,0))</f>
        <v>304</v>
      </c>
      <c r="B305" s="4">
        <v>40278</v>
      </c>
      <c r="C305" s="50">
        <f>IF(ISBLANK(data),"",VALUE(DAY(data)))</f>
        <v>10</v>
      </c>
      <c r="D305" s="50">
        <f>IF(ISBLANK(data),"",VALUE(MONTH(data)))</f>
        <v>4</v>
      </c>
      <c r="E305" s="50">
        <f>IF(ISBLANK(data),"",VALUE(YEAR(data)))</f>
        <v>2010</v>
      </c>
      <c r="F305" s="7">
        <v>22.31</v>
      </c>
      <c r="G305" s="6" t="str">
        <f>IF(OR(ISBLANK(data),ISBLANK(categoria)),"",INDEX(nm_categoria,categoria))</f>
        <v>Livraria</v>
      </c>
      <c r="H305" s="51">
        <v>20</v>
      </c>
      <c r="I305" s="6" t="str">
        <f>IF(OR(ISBLANK(data),ISBLANK(forma_pagamento)),"",INDEX(nm_forma_pagamento,forma_pagamento))</f>
        <v>Cartão crédito</v>
      </c>
      <c r="J305" s="5">
        <v>3</v>
      </c>
      <c r="K305" s="6" t="str">
        <f>IF(OR(ISBLANK(data),ISBLANK(conta)),"",INDEX(nm_conta,conta))</f>
        <v>Banco do Brasil</v>
      </c>
      <c r="L305" s="5">
        <v>2</v>
      </c>
      <c r="M305" s="6" t="str">
        <f>IF(OR(ISBLANK(data),ISBLANK(id_cc)),"",INDEX(nm_cartao,id_cc))</f>
        <v>Mastercard intl</v>
      </c>
      <c r="N305" s="5">
        <v>2</v>
      </c>
      <c r="O305" s="5" t="s">
        <v>324</v>
      </c>
    </row>
    <row r="306" spans="1:15">
      <c r="A306" s="6">
        <f>IF(ISBLANK(data),"",1+IF(ISNUMBER(A305),A305,0))</f>
        <v>305</v>
      </c>
      <c r="B306" s="4">
        <v>40278</v>
      </c>
      <c r="C306" s="50">
        <f>IF(ISBLANK(data),"",VALUE(DAY(data)))</f>
        <v>10</v>
      </c>
      <c r="D306" s="50">
        <f>IF(ISBLANK(data),"",VALUE(MONTH(data)))</f>
        <v>4</v>
      </c>
      <c r="E306" s="50">
        <f>IF(ISBLANK(data),"",VALUE(YEAR(data)))</f>
        <v>2010</v>
      </c>
      <c r="F306" s="7">
        <v>45.32</v>
      </c>
      <c r="G306" s="6" t="str">
        <f>IF(OR(ISBLANK(data),ISBLANK(categoria)),"",INDEX(nm_categoria,categoria))</f>
        <v>Livraria</v>
      </c>
      <c r="H306" s="51">
        <v>20</v>
      </c>
      <c r="I306" s="6" t="str">
        <f>IF(OR(ISBLANK(data),ISBLANK(forma_pagamento)),"",INDEX(nm_forma_pagamento,forma_pagamento))</f>
        <v>Cartão crédito</v>
      </c>
      <c r="J306" s="5">
        <v>3</v>
      </c>
      <c r="K306" s="6" t="str">
        <f>IF(OR(ISBLANK(data),ISBLANK(conta)),"",INDEX(nm_conta,conta))</f>
        <v>Banco do Brasil</v>
      </c>
      <c r="L306" s="5">
        <v>2</v>
      </c>
      <c r="M306" s="6" t="str">
        <f>IF(OR(ISBLANK(data),ISBLANK(id_cc)),"",INDEX(nm_cartao,id_cc))</f>
        <v>Mastercard intl</v>
      </c>
      <c r="N306" s="5">
        <v>2</v>
      </c>
      <c r="O306" s="5" t="s">
        <v>326</v>
      </c>
    </row>
    <row r="307" spans="1:15">
      <c r="A307" s="6">
        <f>IF(ISBLANK(data),"",1+IF(ISNUMBER(A306),A306,0))</f>
        <v>306</v>
      </c>
      <c r="B307" s="4">
        <v>40283</v>
      </c>
      <c r="C307" s="50">
        <f>IF(ISBLANK(data),"",VALUE(DAY(data)))</f>
        <v>15</v>
      </c>
      <c r="D307" s="50">
        <f>IF(ISBLANK(data),"",VALUE(MONTH(data)))</f>
        <v>4</v>
      </c>
      <c r="E307" s="50">
        <f>IF(ISBLANK(data),"",VALUE(YEAR(data)))</f>
        <v>2010</v>
      </c>
      <c r="F307" s="7">
        <v>21.29</v>
      </c>
      <c r="G307" s="6" t="str">
        <f>IF(OR(ISBLANK(data),ISBLANK(categoria)),"",INDEX(nm_categoria,categoria))</f>
        <v>Outras lazer</v>
      </c>
      <c r="H307" s="51">
        <v>24</v>
      </c>
      <c r="I307" s="6" t="str">
        <f>IF(OR(ISBLANK(data),ISBLANK(forma_pagamento)),"",INDEX(nm_forma_pagamento,forma_pagamento))</f>
        <v>Cartão crédito</v>
      </c>
      <c r="J307" s="5">
        <v>3</v>
      </c>
      <c r="K307" s="6" t="str">
        <f>IF(OR(ISBLANK(data),ISBLANK(conta)),"",INDEX(nm_conta,conta))</f>
        <v>Bradesco</v>
      </c>
      <c r="L307" s="5">
        <v>1</v>
      </c>
      <c r="M307" s="6" t="str">
        <f>IF(OR(ISBLANK(data),ISBLANK(id_cc)),"",INDEX(nm_cartao,id_cc))</f>
        <v>Cetelem</v>
      </c>
      <c r="N307" s="5">
        <v>1</v>
      </c>
      <c r="O307" s="5" t="s">
        <v>138</v>
      </c>
    </row>
    <row r="308" spans="1:15">
      <c r="A308" s="6">
        <f>IF(ISBLANK(data),"",1+IF(ISNUMBER(A307),A307,0))</f>
        <v>307</v>
      </c>
      <c r="B308" s="4">
        <v>40283</v>
      </c>
      <c r="C308" s="50">
        <f>IF(ISBLANK(data),"",VALUE(DAY(data)))</f>
        <v>15</v>
      </c>
      <c r="D308" s="50">
        <f>IF(ISBLANK(data),"",VALUE(MONTH(data)))</f>
        <v>4</v>
      </c>
      <c r="E308" s="50">
        <f>IF(ISBLANK(data),"",VALUE(YEAR(data)))</f>
        <v>2010</v>
      </c>
      <c r="F308" s="7">
        <v>134.80000000000001</v>
      </c>
      <c r="G308" s="6" t="str">
        <f>IF(OR(ISBLANK(data),ISBLANK(categoria)),"",INDEX(nm_categoria,categoria))</f>
        <v>Curso</v>
      </c>
      <c r="H308" s="51">
        <v>25</v>
      </c>
      <c r="I308" s="6" t="str">
        <f>IF(OR(ISBLANK(data),ISBLANK(forma_pagamento)),"",INDEX(nm_forma_pagamento,forma_pagamento))</f>
        <v>Cartão crédito</v>
      </c>
      <c r="J308" s="5">
        <v>3</v>
      </c>
      <c r="K308" s="6" t="str">
        <f>IF(OR(ISBLANK(data),ISBLANK(conta)),"",INDEX(nm_conta,conta))</f>
        <v>Bradesco</v>
      </c>
      <c r="L308" s="5">
        <v>1</v>
      </c>
      <c r="M308" s="6" t="str">
        <f>IF(OR(ISBLANK(data),ISBLANK(id_cc)),"",INDEX(nm_cartao,id_cc))</f>
        <v>Cetelem</v>
      </c>
      <c r="N308" s="5">
        <v>1</v>
      </c>
      <c r="O308" s="5" t="s">
        <v>259</v>
      </c>
    </row>
    <row r="309" spans="1:15">
      <c r="A309" s="6">
        <f>IF(ISBLANK(data),"",1+IF(ISNUMBER(A308),A308,0))</f>
        <v>308</v>
      </c>
      <c r="B309" s="4">
        <v>40273</v>
      </c>
      <c r="C309" s="50">
        <f>IF(ISBLANK(data),"",VALUE(DAY(data)))</f>
        <v>5</v>
      </c>
      <c r="D309" s="50">
        <f>IF(ISBLANK(data),"",VALUE(MONTH(data)))</f>
        <v>4</v>
      </c>
      <c r="E309" s="50">
        <f>IF(ISBLANK(data),"",VALUE(YEAR(data)))</f>
        <v>2010</v>
      </c>
      <c r="F309" s="7">
        <v>360</v>
      </c>
      <c r="G309" s="6" t="str">
        <f>IF(OR(ISBLANK(data),ISBLANK(categoria)),"",INDEX(nm_categoria,categoria))</f>
        <v>Faculdade</v>
      </c>
      <c r="H309" s="51">
        <v>26</v>
      </c>
      <c r="I309" s="6" t="str">
        <f>IF(OR(ISBLANK(data),ISBLANK(forma_pagamento)),"",INDEX(nm_forma_pagamento,forma_pagamento))</f>
        <v/>
      </c>
      <c r="K309" s="6" t="str">
        <f>IF(OR(ISBLANK(data),ISBLANK(conta)),"",INDEX(nm_conta,conta))</f>
        <v>Bradesco</v>
      </c>
      <c r="L309" s="5">
        <v>1</v>
      </c>
      <c r="M309" s="6" t="str">
        <f>IF(OR(ISBLANK(data),ISBLANK(id_cc)),"",INDEX(nm_cartao,id_cc))</f>
        <v/>
      </c>
      <c r="O309" s="5" t="s">
        <v>137</v>
      </c>
    </row>
    <row r="310" spans="1:15">
      <c r="A310" s="6">
        <f>IF(ISBLANK(data),"",1+IF(ISNUMBER(A309),A309,0))</f>
        <v>309</v>
      </c>
      <c r="B310" s="4">
        <v>40278</v>
      </c>
      <c r="C310" s="50">
        <f>IF(ISBLANK(data),"",VALUE(DAY(data)))</f>
        <v>10</v>
      </c>
      <c r="D310" s="50">
        <f>IF(ISBLANK(data),"",VALUE(MONTH(data)))</f>
        <v>4</v>
      </c>
      <c r="E310" s="50">
        <f>IF(ISBLANK(data),"",VALUE(YEAR(data)))</f>
        <v>2010</v>
      </c>
      <c r="F310" s="7">
        <v>45.63</v>
      </c>
      <c r="G310" s="6" t="str">
        <f>IF(OR(ISBLANK(data),ISBLANK(categoria)),"",INDEX(nm_categoria,categoria))</f>
        <v>Vestuário</v>
      </c>
      <c r="H310" s="51">
        <v>29</v>
      </c>
      <c r="I310" s="6" t="str">
        <f>IF(OR(ISBLANK(data),ISBLANK(forma_pagamento)),"",INDEX(nm_forma_pagamento,forma_pagamento))</f>
        <v>Cartão crédito</v>
      </c>
      <c r="J310" s="5">
        <v>3</v>
      </c>
      <c r="K310" s="6" t="str">
        <f>IF(OR(ISBLANK(data),ISBLANK(conta)),"",INDEX(nm_conta,conta))</f>
        <v>Banco do Brasil</v>
      </c>
      <c r="L310" s="5">
        <v>2</v>
      </c>
      <c r="M310" s="6" t="str">
        <f>IF(OR(ISBLANK(data),ISBLANK(id_cc)),"",INDEX(nm_cartao,id_cc))</f>
        <v>Mastercard intl</v>
      </c>
      <c r="N310" s="5">
        <v>2</v>
      </c>
      <c r="O310" s="5" t="s">
        <v>294</v>
      </c>
    </row>
    <row r="311" spans="1:15">
      <c r="A311" s="6">
        <f>IF(ISBLANK(data),"",1+IF(ISNUMBER(A310),A310,0))</f>
        <v>310</v>
      </c>
      <c r="B311" s="4">
        <v>40278</v>
      </c>
      <c r="C311" s="50">
        <f>IF(ISBLANK(data),"",VALUE(DAY(data)))</f>
        <v>10</v>
      </c>
      <c r="D311" s="50">
        <f>IF(ISBLANK(data),"",VALUE(MONTH(data)))</f>
        <v>4</v>
      </c>
      <c r="E311" s="50">
        <f>IF(ISBLANK(data),"",VALUE(YEAR(data)))</f>
        <v>2010</v>
      </c>
      <c r="F311" s="7">
        <v>67.099999999999994</v>
      </c>
      <c r="G311" s="6" t="str">
        <f>IF(OR(ISBLANK(data),ISBLANK(categoria)),"",INDEX(nm_categoria,categoria))</f>
        <v>Vestuário</v>
      </c>
      <c r="H311" s="51">
        <v>29</v>
      </c>
      <c r="I311" s="6" t="str">
        <f>IF(OR(ISBLANK(data),ISBLANK(forma_pagamento)),"",INDEX(nm_forma_pagamento,forma_pagamento))</f>
        <v>Cartão crédito</v>
      </c>
      <c r="J311" s="5">
        <v>3</v>
      </c>
      <c r="K311" s="6" t="str">
        <f>IF(OR(ISBLANK(data),ISBLANK(conta)),"",INDEX(nm_conta,conta))</f>
        <v>Banco do Brasil</v>
      </c>
      <c r="L311" s="5">
        <v>2</v>
      </c>
      <c r="M311" s="6" t="str">
        <f>IF(OR(ISBLANK(data),ISBLANK(id_cc)),"",INDEX(nm_cartao,id_cc))</f>
        <v>Mastercard intl</v>
      </c>
      <c r="N311" s="5">
        <v>2</v>
      </c>
      <c r="O311" s="5" t="s">
        <v>319</v>
      </c>
    </row>
    <row r="312" spans="1:15">
      <c r="A312" s="6">
        <f>IF(ISBLANK(data),"",1+IF(ISNUMBER(A311),A311,0))</f>
        <v>311</v>
      </c>
      <c r="B312" s="4">
        <v>40278</v>
      </c>
      <c r="C312" s="50">
        <f>IF(ISBLANK(data),"",VALUE(DAY(data)))</f>
        <v>10</v>
      </c>
      <c r="D312" s="50">
        <f>IF(ISBLANK(data),"",VALUE(MONTH(data)))</f>
        <v>4</v>
      </c>
      <c r="E312" s="50">
        <f>IF(ISBLANK(data),"",VALUE(YEAR(data)))</f>
        <v>2010</v>
      </c>
      <c r="F312" s="7">
        <v>110.16</v>
      </c>
      <c r="G312" s="6" t="str">
        <f>IF(OR(ISBLANK(data),ISBLANK(categoria)),"",INDEX(nm_categoria,categoria))</f>
        <v>Encargos bancários</v>
      </c>
      <c r="H312" s="51">
        <v>30</v>
      </c>
      <c r="I312" s="6" t="str">
        <f>IF(OR(ISBLANK(data),ISBLANK(forma_pagamento)),"",INDEX(nm_forma_pagamento,forma_pagamento))</f>
        <v>Transferência</v>
      </c>
      <c r="J312" s="5">
        <v>4</v>
      </c>
      <c r="K312" s="6" t="str">
        <f>IF(OR(ISBLANK(data),ISBLANK(conta)),"",INDEX(nm_conta,conta))</f>
        <v>Bradesco</v>
      </c>
      <c r="L312" s="5">
        <v>1</v>
      </c>
      <c r="M312" s="6" t="str">
        <f>IF(OR(ISBLANK(data),ISBLANK(id_cc)),"",INDEX(nm_cartao,id_cc))</f>
        <v/>
      </c>
      <c r="O312" s="5" t="s">
        <v>243</v>
      </c>
    </row>
    <row r="313" spans="1:15">
      <c r="A313" s="6">
        <f>IF(ISBLANK(data),"",1+IF(ISNUMBER(A312),A312,0))</f>
        <v>312</v>
      </c>
      <c r="B313" s="4">
        <v>40283</v>
      </c>
      <c r="C313" s="50">
        <f>IF(ISBLANK(data),"",VALUE(DAY(data)))</f>
        <v>15</v>
      </c>
      <c r="D313" s="50">
        <f>IF(ISBLANK(data),"",VALUE(MONTH(data)))</f>
        <v>4</v>
      </c>
      <c r="E313" s="50">
        <f>IF(ISBLANK(data),"",VALUE(YEAR(data)))</f>
        <v>2010</v>
      </c>
      <c r="F313" s="7">
        <v>96.37</v>
      </c>
      <c r="G313" s="6" t="str">
        <f>IF(OR(ISBLANK(data),ISBLANK(categoria)),"",INDEX(nm_categoria,categoria))</f>
        <v>Computador</v>
      </c>
      <c r="H313" s="51">
        <v>31</v>
      </c>
      <c r="I313" s="6" t="str">
        <f>IF(OR(ISBLANK(data),ISBLANK(forma_pagamento)),"",INDEX(nm_forma_pagamento,forma_pagamento))</f>
        <v>Cartão crédito</v>
      </c>
      <c r="J313" s="5">
        <v>3</v>
      </c>
      <c r="K313" s="6" t="str">
        <f>IF(OR(ISBLANK(data),ISBLANK(conta)),"",INDEX(nm_conta,conta))</f>
        <v>Bradesco</v>
      </c>
      <c r="L313" s="5">
        <v>1</v>
      </c>
      <c r="M313" s="6" t="str">
        <f>IF(OR(ISBLANK(data),ISBLANK(id_cc)),"",INDEX(nm_cartao,id_cc))</f>
        <v>Cetelem</v>
      </c>
      <c r="N313" s="5">
        <v>1</v>
      </c>
      <c r="O313" s="5" t="s">
        <v>139</v>
      </c>
    </row>
    <row r="314" spans="1:15">
      <c r="A314" s="6">
        <f>IF(ISBLANK(data),"",1+IF(ISNUMBER(A313),A313,0))</f>
        <v>313</v>
      </c>
      <c r="B314" s="4">
        <v>40283</v>
      </c>
      <c r="C314" s="50">
        <f>IF(ISBLANK(data),"",VALUE(DAY(data)))</f>
        <v>15</v>
      </c>
      <c r="D314" s="50">
        <f>IF(ISBLANK(data),"",VALUE(MONTH(data)))</f>
        <v>4</v>
      </c>
      <c r="E314" s="50">
        <f>IF(ISBLANK(data),"",VALUE(YEAR(data)))</f>
        <v>2010</v>
      </c>
      <c r="F314" s="7">
        <v>22.53</v>
      </c>
      <c r="G314" s="6" t="str">
        <f>IF(OR(ISBLANK(data),ISBLANK(categoria)),"",INDEX(nm_categoria,categoria))</f>
        <v>Computador</v>
      </c>
      <c r="H314" s="51">
        <v>31</v>
      </c>
      <c r="I314" s="6" t="str">
        <f>IF(OR(ISBLANK(data),ISBLANK(forma_pagamento)),"",INDEX(nm_forma_pagamento,forma_pagamento))</f>
        <v>Cartão crédito</v>
      </c>
      <c r="J314" s="5">
        <v>3</v>
      </c>
      <c r="K314" s="6" t="str">
        <f>IF(OR(ISBLANK(data),ISBLANK(conta)),"",INDEX(nm_conta,conta))</f>
        <v>Bradesco</v>
      </c>
      <c r="L314" s="5">
        <v>1</v>
      </c>
      <c r="M314" s="6" t="str">
        <f>IF(OR(ISBLANK(data),ISBLANK(id_cc)),"",INDEX(nm_cartao,id_cc))</f>
        <v>Cetelem</v>
      </c>
      <c r="N314" s="5">
        <v>1</v>
      </c>
      <c r="O314" s="5" t="s">
        <v>141</v>
      </c>
    </row>
    <row r="315" spans="1:15">
      <c r="A315" s="6">
        <f>IF(ISBLANK(data),"",1+IF(ISNUMBER(A314),A314,0))</f>
        <v>314</v>
      </c>
      <c r="B315" s="4">
        <v>40283</v>
      </c>
      <c r="C315" s="50">
        <f>IF(ISBLANK(data),"",VALUE(DAY(data)))</f>
        <v>15</v>
      </c>
      <c r="D315" s="50">
        <f>IF(ISBLANK(data),"",VALUE(MONTH(data)))</f>
        <v>4</v>
      </c>
      <c r="E315" s="50">
        <f>IF(ISBLANK(data),"",VALUE(YEAR(data)))</f>
        <v>2010</v>
      </c>
      <c r="F315" s="7">
        <v>32.71</v>
      </c>
      <c r="G315" s="6" t="str">
        <f>IF(OR(ISBLANK(data),ISBLANK(categoria)),"",INDEX(nm_categoria,categoria))</f>
        <v>Computador</v>
      </c>
      <c r="H315" s="51">
        <v>31</v>
      </c>
      <c r="I315" s="6" t="str">
        <f>IF(OR(ISBLANK(data),ISBLANK(forma_pagamento)),"",INDEX(nm_forma_pagamento,forma_pagamento))</f>
        <v>Cartão crédito</v>
      </c>
      <c r="J315" s="5">
        <v>3</v>
      </c>
      <c r="K315" s="6" t="str">
        <f>IF(OR(ISBLANK(data),ISBLANK(conta)),"",INDEX(nm_conta,conta))</f>
        <v>Bradesco</v>
      </c>
      <c r="L315" s="5">
        <v>1</v>
      </c>
      <c r="M315" s="6" t="str">
        <f>IF(OR(ISBLANK(data),ISBLANK(id_cc)),"",INDEX(nm_cartao,id_cc))</f>
        <v>Cetelem</v>
      </c>
      <c r="N315" s="5">
        <v>1</v>
      </c>
      <c r="O315" s="5" t="s">
        <v>271</v>
      </c>
    </row>
    <row r="316" spans="1:15">
      <c r="A316" s="6">
        <f>IF(ISBLANK(data),"",1+IF(ISNUMBER(A315),A315,0))</f>
        <v>315</v>
      </c>
      <c r="B316" s="4">
        <v>40287</v>
      </c>
      <c r="C316" s="50">
        <f>IF(ISBLANK(data),"",VALUE(DAY(data)))</f>
        <v>19</v>
      </c>
      <c r="D316" s="50">
        <f>IF(ISBLANK(data),"",VALUE(MONTH(data)))</f>
        <v>4</v>
      </c>
      <c r="E316" s="50">
        <f>IF(ISBLANK(data),"",VALUE(YEAR(data)))</f>
        <v>2010</v>
      </c>
      <c r="F316" s="7">
        <v>199</v>
      </c>
      <c r="G316" s="6" t="str">
        <f>IF(OR(ISBLANK(data),ISBLANK(categoria)),"",INDEX(nm_categoria,categoria))</f>
        <v>Computador</v>
      </c>
      <c r="H316" s="51">
        <v>31</v>
      </c>
      <c r="I316" s="6" t="str">
        <f>IF(OR(ISBLANK(data),ISBLANK(forma_pagamento)),"",INDEX(nm_forma_pagamento,forma_pagamento))</f>
        <v/>
      </c>
      <c r="K316" s="6" t="str">
        <f>IF(OR(ISBLANK(data),ISBLANK(conta)),"",INDEX(nm_conta,conta))</f>
        <v>Bradesco</v>
      </c>
      <c r="L316" s="5">
        <v>1</v>
      </c>
      <c r="M316" s="6" t="str">
        <f>IF(OR(ISBLANK(data),ISBLANK(id_cc)),"",INDEX(nm_cartao,id_cc))</f>
        <v/>
      </c>
      <c r="O316" s="5" t="s">
        <v>142</v>
      </c>
    </row>
    <row r="317" spans="1:15">
      <c r="A317" s="6">
        <f>IF(ISBLANK(data),"",1+IF(ISNUMBER(A316),A316,0))</f>
        <v>316</v>
      </c>
      <c r="B317" s="4">
        <v>40283</v>
      </c>
      <c r="C317" s="50">
        <f>IF(ISBLANK(data),"",VALUE(DAY(data)))</f>
        <v>15</v>
      </c>
      <c r="D317" s="50">
        <f>IF(ISBLANK(data),"",VALUE(MONTH(data)))</f>
        <v>4</v>
      </c>
      <c r="E317" s="50">
        <f>IF(ISBLANK(data),"",VALUE(YEAR(data)))</f>
        <v>2010</v>
      </c>
      <c r="F317" s="7">
        <v>21</v>
      </c>
      <c r="G317" s="6" t="str">
        <f>IF(OR(ISBLANK(data),ISBLANK(categoria)),"",INDEX(nm_categoria,categoria))</f>
        <v>Outras pessoal</v>
      </c>
      <c r="H317" s="51">
        <v>33</v>
      </c>
      <c r="I317" s="6" t="str">
        <f>IF(OR(ISBLANK(data),ISBLANK(forma_pagamento)),"",INDEX(nm_forma_pagamento,forma_pagamento))</f>
        <v>Cartão crédito</v>
      </c>
      <c r="J317" s="5">
        <v>3</v>
      </c>
      <c r="K317" s="6" t="str">
        <f>IF(OR(ISBLANK(data),ISBLANK(conta)),"",INDEX(nm_conta,conta))</f>
        <v>Bradesco</v>
      </c>
      <c r="L317" s="5">
        <v>1</v>
      </c>
      <c r="M317" s="6" t="str">
        <f>IF(OR(ISBLANK(data),ISBLANK(id_cc)),"",INDEX(nm_cartao,id_cc))</f>
        <v>Cetelem</v>
      </c>
      <c r="N317" s="5">
        <v>1</v>
      </c>
      <c r="O317" s="5" t="s">
        <v>140</v>
      </c>
    </row>
    <row r="318" spans="1:15">
      <c r="A318" s="6">
        <f>IF(ISBLANK(data),"",1+IF(ISNUMBER(A317),A317,0))</f>
        <v>317</v>
      </c>
      <c r="B318" s="4">
        <v>40308</v>
      </c>
      <c r="C318" s="50">
        <f>IF(ISBLANK(data),"",VALUE(DAY(data)))</f>
        <v>10</v>
      </c>
      <c r="D318" s="50">
        <f>IF(ISBLANK(data),"",VALUE(MONTH(data)))</f>
        <v>5</v>
      </c>
      <c r="E318" s="50">
        <f>IF(ISBLANK(data),"",VALUE(YEAR(data)))</f>
        <v>2010</v>
      </c>
      <c r="F318" s="7">
        <v>27.97</v>
      </c>
      <c r="G318" s="6" t="str">
        <f>IF(OR(ISBLANK(data),ISBLANK(categoria)),"",INDEX(nm_categoria,categoria))</f>
        <v>Livraria</v>
      </c>
      <c r="H318" s="51">
        <v>20</v>
      </c>
      <c r="I318" s="6" t="str">
        <f>IF(OR(ISBLANK(data),ISBLANK(forma_pagamento)),"",INDEX(nm_forma_pagamento,forma_pagamento))</f>
        <v>Cartão crédito</v>
      </c>
      <c r="J318" s="5">
        <v>3</v>
      </c>
      <c r="K318" s="6" t="str">
        <f>IF(OR(ISBLANK(data),ISBLANK(conta)),"",INDEX(nm_conta,conta))</f>
        <v>Banco do Brasil</v>
      </c>
      <c r="L318" s="5">
        <v>2</v>
      </c>
      <c r="M318" s="6" t="str">
        <f>IF(OR(ISBLANK(data),ISBLANK(id_cc)),"",INDEX(nm_cartao,id_cc))</f>
        <v>Mastercard intl</v>
      </c>
      <c r="N318" s="5">
        <v>2</v>
      </c>
      <c r="O318" s="5" t="s">
        <v>297</v>
      </c>
    </row>
    <row r="319" spans="1:15">
      <c r="A319" s="6">
        <f>IF(ISBLANK(data),"",1+IF(ISNUMBER(A318),A318,0))</f>
        <v>318</v>
      </c>
      <c r="B319" s="4">
        <v>40308</v>
      </c>
      <c r="C319" s="50">
        <f>IF(ISBLANK(data),"",VALUE(DAY(data)))</f>
        <v>10</v>
      </c>
      <c r="D319" s="50">
        <f>IF(ISBLANK(data),"",VALUE(MONTH(data)))</f>
        <v>5</v>
      </c>
      <c r="E319" s="50">
        <f>IF(ISBLANK(data),"",VALUE(YEAR(data)))</f>
        <v>2010</v>
      </c>
      <c r="F319" s="7">
        <v>22.31</v>
      </c>
      <c r="G319" s="6" t="str">
        <f>IF(OR(ISBLANK(data),ISBLANK(categoria)),"",INDEX(nm_categoria,categoria))</f>
        <v>Livraria</v>
      </c>
      <c r="H319" s="51">
        <v>20</v>
      </c>
      <c r="I319" s="6" t="str">
        <f>IF(OR(ISBLANK(data),ISBLANK(forma_pagamento)),"",INDEX(nm_forma_pagamento,forma_pagamento))</f>
        <v>Cartão crédito</v>
      </c>
      <c r="J319" s="5">
        <v>3</v>
      </c>
      <c r="K319" s="6" t="str">
        <f>IF(OR(ISBLANK(data),ISBLANK(conta)),"",INDEX(nm_conta,conta))</f>
        <v>Banco do Brasil</v>
      </c>
      <c r="L319" s="5">
        <v>2</v>
      </c>
      <c r="M319" s="6" t="str">
        <f>IF(OR(ISBLANK(data),ISBLANK(id_cc)),"",INDEX(nm_cartao,id_cc))</f>
        <v>Mastercard intl</v>
      </c>
      <c r="N319" s="5">
        <v>2</v>
      </c>
      <c r="O319" s="5" t="s">
        <v>325</v>
      </c>
    </row>
    <row r="320" spans="1:15">
      <c r="A320" s="6">
        <f>IF(ISBLANK(data),"",1+IF(ISNUMBER(A319),A319,0))</f>
        <v>319</v>
      </c>
      <c r="B320" s="4">
        <v>40308</v>
      </c>
      <c r="C320" s="50">
        <f>IF(ISBLANK(data),"",VALUE(DAY(data)))</f>
        <v>10</v>
      </c>
      <c r="D320" s="50">
        <f>IF(ISBLANK(data),"",VALUE(MONTH(data)))</f>
        <v>5</v>
      </c>
      <c r="E320" s="50">
        <f>IF(ISBLANK(data),"",VALUE(YEAR(data)))</f>
        <v>2010</v>
      </c>
      <c r="F320" s="7">
        <v>45.32</v>
      </c>
      <c r="G320" s="6" t="str">
        <f>IF(OR(ISBLANK(data),ISBLANK(categoria)),"",INDEX(nm_categoria,categoria))</f>
        <v>Livraria</v>
      </c>
      <c r="H320" s="51">
        <v>20</v>
      </c>
      <c r="I320" s="6" t="str">
        <f>IF(OR(ISBLANK(data),ISBLANK(forma_pagamento)),"",INDEX(nm_forma_pagamento,forma_pagamento))</f>
        <v>Cartão crédito</v>
      </c>
      <c r="J320" s="5">
        <v>3</v>
      </c>
      <c r="K320" s="6" t="str">
        <f>IF(OR(ISBLANK(data),ISBLANK(conta)),"",INDEX(nm_conta,conta))</f>
        <v>Banco do Brasil</v>
      </c>
      <c r="L320" s="5">
        <v>2</v>
      </c>
      <c r="M320" s="6" t="str">
        <f>IF(OR(ISBLANK(data),ISBLANK(id_cc)),"",INDEX(nm_cartao,id_cc))</f>
        <v>Mastercard intl</v>
      </c>
      <c r="N320" s="5">
        <v>2</v>
      </c>
      <c r="O320" s="5" t="s">
        <v>326</v>
      </c>
    </row>
    <row r="321" spans="1:15">
      <c r="A321" s="6">
        <f>IF(ISBLANK(data),"",1+IF(ISNUMBER(A320),A320,0))</f>
        <v>320</v>
      </c>
      <c r="B321" s="4">
        <v>40313</v>
      </c>
      <c r="C321" s="50">
        <f>IF(ISBLANK(data),"",VALUE(DAY(data)))</f>
        <v>15</v>
      </c>
      <c r="D321" s="50">
        <f>IF(ISBLANK(data),"",VALUE(MONTH(data)))</f>
        <v>5</v>
      </c>
      <c r="E321" s="50">
        <f>IF(ISBLANK(data),"",VALUE(YEAR(data)))</f>
        <v>2010</v>
      </c>
      <c r="F321" s="7">
        <v>21.29</v>
      </c>
      <c r="G321" s="6" t="str">
        <f>IF(OR(ISBLANK(data),ISBLANK(categoria)),"",INDEX(nm_categoria,categoria))</f>
        <v>Outras lazer</v>
      </c>
      <c r="H321" s="51">
        <v>24</v>
      </c>
      <c r="I321" s="6" t="str">
        <f>IF(OR(ISBLANK(data),ISBLANK(forma_pagamento)),"",INDEX(nm_forma_pagamento,forma_pagamento))</f>
        <v>Cartão crédito</v>
      </c>
      <c r="J321" s="5">
        <v>3</v>
      </c>
      <c r="K321" s="6" t="str">
        <f>IF(OR(ISBLANK(data),ISBLANK(conta)),"",INDEX(nm_conta,conta))</f>
        <v>Bradesco</v>
      </c>
      <c r="L321" s="5">
        <v>1</v>
      </c>
      <c r="M321" s="6" t="str">
        <f>IF(OR(ISBLANK(data),ISBLANK(id_cc)),"",INDEX(nm_cartao,id_cc))</f>
        <v>Cetelem</v>
      </c>
      <c r="N321" s="5">
        <v>1</v>
      </c>
      <c r="O321" s="5" t="s">
        <v>144</v>
      </c>
    </row>
    <row r="322" spans="1:15">
      <c r="A322" s="6">
        <f>IF(ISBLANK(data),"",1+IF(ISNUMBER(A321),A321,0))</f>
        <v>321</v>
      </c>
      <c r="B322" s="4">
        <v>40303</v>
      </c>
      <c r="C322" s="50">
        <f>IF(ISBLANK(data),"",VALUE(DAY(data)))</f>
        <v>5</v>
      </c>
      <c r="D322" s="50">
        <f>IF(ISBLANK(data),"",VALUE(MONTH(data)))</f>
        <v>5</v>
      </c>
      <c r="E322" s="50">
        <f>IF(ISBLANK(data),"",VALUE(YEAR(data)))</f>
        <v>2010</v>
      </c>
      <c r="F322" s="7">
        <v>360</v>
      </c>
      <c r="G322" s="6" t="str">
        <f>IF(OR(ISBLANK(data),ISBLANK(categoria)),"",INDEX(nm_categoria,categoria))</f>
        <v>Faculdade</v>
      </c>
      <c r="H322" s="51">
        <v>26</v>
      </c>
      <c r="I322" s="6" t="str">
        <f>IF(OR(ISBLANK(data),ISBLANK(forma_pagamento)),"",INDEX(nm_forma_pagamento,forma_pagamento))</f>
        <v/>
      </c>
      <c r="K322" s="6" t="str">
        <f>IF(OR(ISBLANK(data),ISBLANK(conta)),"",INDEX(nm_conta,conta))</f>
        <v>Bradesco</v>
      </c>
      <c r="L322" s="5">
        <v>1</v>
      </c>
      <c r="M322" s="6" t="str">
        <f>IF(OR(ISBLANK(data),ISBLANK(id_cc)),"",INDEX(nm_cartao,id_cc))</f>
        <v/>
      </c>
      <c r="O322" s="5" t="s">
        <v>143</v>
      </c>
    </row>
    <row r="323" spans="1:15">
      <c r="A323" s="6">
        <f>IF(ISBLANK(data),"",1+IF(ISNUMBER(A322),A322,0))</f>
        <v>322</v>
      </c>
      <c r="B323" s="4">
        <v>40308</v>
      </c>
      <c r="C323" s="50">
        <f>IF(ISBLANK(data),"",VALUE(DAY(data)))</f>
        <v>10</v>
      </c>
      <c r="D323" s="50">
        <f>IF(ISBLANK(data),"",VALUE(MONTH(data)))</f>
        <v>5</v>
      </c>
      <c r="E323" s="50">
        <f>IF(ISBLANK(data),"",VALUE(YEAR(data)))</f>
        <v>2010</v>
      </c>
      <c r="F323" s="7">
        <v>67.099999999999994</v>
      </c>
      <c r="G323" s="6" t="str">
        <f>IF(OR(ISBLANK(data),ISBLANK(categoria)),"",INDEX(nm_categoria,categoria))</f>
        <v>Vestuário</v>
      </c>
      <c r="H323" s="51">
        <v>29</v>
      </c>
      <c r="I323" s="6" t="str">
        <f>IF(OR(ISBLANK(data),ISBLANK(forma_pagamento)),"",INDEX(nm_forma_pagamento,forma_pagamento))</f>
        <v>Cartão crédito</v>
      </c>
      <c r="J323" s="5">
        <v>3</v>
      </c>
      <c r="K323" s="6" t="str">
        <f>IF(OR(ISBLANK(data),ISBLANK(conta)),"",INDEX(nm_conta,conta))</f>
        <v>Banco do Brasil</v>
      </c>
      <c r="L323" s="5">
        <v>2</v>
      </c>
      <c r="M323" s="6" t="str">
        <f>IF(OR(ISBLANK(data),ISBLANK(id_cc)),"",INDEX(nm_cartao,id_cc))</f>
        <v>Mastercard intl</v>
      </c>
      <c r="N323" s="5">
        <v>2</v>
      </c>
      <c r="O323" s="5" t="s">
        <v>320</v>
      </c>
    </row>
    <row r="324" spans="1:15">
      <c r="A324" s="6">
        <f>IF(ISBLANK(data),"",1+IF(ISNUMBER(A323),A323,0))</f>
        <v>323</v>
      </c>
      <c r="B324" s="4">
        <v>40308</v>
      </c>
      <c r="C324" s="50">
        <f>IF(ISBLANK(data),"",VALUE(DAY(data)))</f>
        <v>10</v>
      </c>
      <c r="D324" s="50">
        <f>IF(ISBLANK(data),"",VALUE(MONTH(data)))</f>
        <v>5</v>
      </c>
      <c r="E324" s="50">
        <f>IF(ISBLANK(data),"",VALUE(YEAR(data)))</f>
        <v>2010</v>
      </c>
      <c r="F324" s="7">
        <v>110.16</v>
      </c>
      <c r="G324" s="6" t="str">
        <f>IF(OR(ISBLANK(data),ISBLANK(categoria)),"",INDEX(nm_categoria,categoria))</f>
        <v>Encargos bancários</v>
      </c>
      <c r="H324" s="51">
        <v>30</v>
      </c>
      <c r="I324" s="6" t="str">
        <f>IF(OR(ISBLANK(data),ISBLANK(forma_pagamento)),"",INDEX(nm_forma_pagamento,forma_pagamento))</f>
        <v>Transferência</v>
      </c>
      <c r="J324" s="5">
        <v>4</v>
      </c>
      <c r="K324" s="6" t="str">
        <f>IF(OR(ISBLANK(data),ISBLANK(conta)),"",INDEX(nm_conta,conta))</f>
        <v>Bradesco</v>
      </c>
      <c r="L324" s="5">
        <v>1</v>
      </c>
      <c r="M324" s="6" t="str">
        <f>IF(OR(ISBLANK(data),ISBLANK(id_cc)),"",INDEX(nm_cartao,id_cc))</f>
        <v/>
      </c>
      <c r="O324" s="5" t="s">
        <v>244</v>
      </c>
    </row>
    <row r="325" spans="1:15">
      <c r="A325" s="6">
        <f>IF(ISBLANK(data),"",1+IF(ISNUMBER(A324),A324,0))</f>
        <v>324</v>
      </c>
      <c r="B325" s="4">
        <v>40313</v>
      </c>
      <c r="C325" s="50">
        <f>IF(ISBLANK(data),"",VALUE(DAY(data)))</f>
        <v>15</v>
      </c>
      <c r="D325" s="50">
        <f>IF(ISBLANK(data),"",VALUE(MONTH(data)))</f>
        <v>5</v>
      </c>
      <c r="E325" s="50">
        <f>IF(ISBLANK(data),"",VALUE(YEAR(data)))</f>
        <v>2010</v>
      </c>
      <c r="F325" s="7">
        <v>96.37</v>
      </c>
      <c r="G325" s="6" t="str">
        <f>IF(OR(ISBLANK(data),ISBLANK(categoria)),"",INDEX(nm_categoria,categoria))</f>
        <v>Computador</v>
      </c>
      <c r="H325" s="51">
        <v>31</v>
      </c>
      <c r="I325" s="6" t="str">
        <f>IF(OR(ISBLANK(data),ISBLANK(forma_pagamento)),"",INDEX(nm_forma_pagamento,forma_pagamento))</f>
        <v>Cartão crédito</v>
      </c>
      <c r="J325" s="5">
        <v>3</v>
      </c>
      <c r="K325" s="6" t="str">
        <f>IF(OR(ISBLANK(data),ISBLANK(conta)),"",INDEX(nm_conta,conta))</f>
        <v>Bradesco</v>
      </c>
      <c r="L325" s="5">
        <v>1</v>
      </c>
      <c r="M325" s="6" t="str">
        <f>IF(OR(ISBLANK(data),ISBLANK(id_cc)),"",INDEX(nm_cartao,id_cc))</f>
        <v>Cetelem</v>
      </c>
      <c r="N325" s="5">
        <v>1</v>
      </c>
      <c r="O325" s="5" t="s">
        <v>145</v>
      </c>
    </row>
    <row r="326" spans="1:15">
      <c r="A326" s="6">
        <f>IF(ISBLANK(data),"",1+IF(ISNUMBER(A325),A325,0))</f>
        <v>325</v>
      </c>
      <c r="B326" s="4">
        <v>40313</v>
      </c>
      <c r="C326" s="50">
        <f>IF(ISBLANK(data),"",VALUE(DAY(data)))</f>
        <v>15</v>
      </c>
      <c r="D326" s="50">
        <f>IF(ISBLANK(data),"",VALUE(MONTH(data)))</f>
        <v>5</v>
      </c>
      <c r="E326" s="50">
        <f>IF(ISBLANK(data),"",VALUE(YEAR(data)))</f>
        <v>2010</v>
      </c>
      <c r="F326" s="7">
        <v>22.53</v>
      </c>
      <c r="G326" s="6" t="str">
        <f>IF(OR(ISBLANK(data),ISBLANK(categoria)),"",INDEX(nm_categoria,categoria))</f>
        <v>Computador</v>
      </c>
      <c r="H326" s="51">
        <v>31</v>
      </c>
      <c r="I326" s="6" t="str">
        <f>IF(OR(ISBLANK(data),ISBLANK(forma_pagamento)),"",INDEX(nm_forma_pagamento,forma_pagamento))</f>
        <v>Cartão crédito</v>
      </c>
      <c r="J326" s="5">
        <v>3</v>
      </c>
      <c r="K326" s="6" t="str">
        <f>IF(OR(ISBLANK(data),ISBLANK(conta)),"",INDEX(nm_conta,conta))</f>
        <v>Bradesco</v>
      </c>
      <c r="L326" s="5">
        <v>1</v>
      </c>
      <c r="M326" s="6" t="str">
        <f>IF(OR(ISBLANK(data),ISBLANK(id_cc)),"",INDEX(nm_cartao,id_cc))</f>
        <v>Cetelem</v>
      </c>
      <c r="N326" s="5">
        <v>1</v>
      </c>
      <c r="O326" s="5" t="s">
        <v>147</v>
      </c>
    </row>
    <row r="327" spans="1:15">
      <c r="A327" s="6">
        <f>IF(ISBLANK(data),"",1+IF(ISNUMBER(A326),A326,0))</f>
        <v>326</v>
      </c>
      <c r="B327" s="4">
        <v>40313</v>
      </c>
      <c r="C327" s="50">
        <f>IF(ISBLANK(data),"",VALUE(DAY(data)))</f>
        <v>15</v>
      </c>
      <c r="D327" s="50">
        <f>IF(ISBLANK(data),"",VALUE(MONTH(data)))</f>
        <v>5</v>
      </c>
      <c r="E327" s="50">
        <f>IF(ISBLANK(data),"",VALUE(YEAR(data)))</f>
        <v>2010</v>
      </c>
      <c r="F327" s="7">
        <v>32.71</v>
      </c>
      <c r="G327" s="6" t="str">
        <f>IF(OR(ISBLANK(data),ISBLANK(categoria)),"",INDEX(nm_categoria,categoria))</f>
        <v>Computador</v>
      </c>
      <c r="H327" s="51">
        <v>31</v>
      </c>
      <c r="I327" s="6" t="str">
        <f>IF(OR(ISBLANK(data),ISBLANK(forma_pagamento)),"",INDEX(nm_forma_pagamento,forma_pagamento))</f>
        <v>Cartão crédito</v>
      </c>
      <c r="J327" s="5">
        <v>3</v>
      </c>
      <c r="K327" s="6" t="str">
        <f>IF(OR(ISBLANK(data),ISBLANK(conta)),"",INDEX(nm_conta,conta))</f>
        <v>Bradesco</v>
      </c>
      <c r="L327" s="5">
        <v>1</v>
      </c>
      <c r="M327" s="6" t="str">
        <f>IF(OR(ISBLANK(data),ISBLANK(id_cc)),"",INDEX(nm_cartao,id_cc))</f>
        <v>Cetelem</v>
      </c>
      <c r="N327" s="5">
        <v>1</v>
      </c>
      <c r="O327" s="5" t="s">
        <v>272</v>
      </c>
    </row>
    <row r="328" spans="1:15">
      <c r="A328" s="6">
        <f>IF(ISBLANK(data),"",1+IF(ISNUMBER(A327),A327,0))</f>
        <v>327</v>
      </c>
      <c r="B328" s="4">
        <v>40317</v>
      </c>
      <c r="C328" s="50">
        <f>IF(ISBLANK(data),"",VALUE(DAY(data)))</f>
        <v>19</v>
      </c>
      <c r="D328" s="50">
        <f>IF(ISBLANK(data),"",VALUE(MONTH(data)))</f>
        <v>5</v>
      </c>
      <c r="E328" s="50">
        <f>IF(ISBLANK(data),"",VALUE(YEAR(data)))</f>
        <v>2010</v>
      </c>
      <c r="F328" s="7">
        <v>199</v>
      </c>
      <c r="G328" s="6" t="str">
        <f>IF(OR(ISBLANK(data),ISBLANK(categoria)),"",INDEX(nm_categoria,categoria))</f>
        <v>Computador</v>
      </c>
      <c r="H328" s="51">
        <v>31</v>
      </c>
      <c r="I328" s="6" t="str">
        <f>IF(OR(ISBLANK(data),ISBLANK(forma_pagamento)),"",INDEX(nm_forma_pagamento,forma_pagamento))</f>
        <v/>
      </c>
      <c r="K328" s="6" t="str">
        <f>IF(OR(ISBLANK(data),ISBLANK(conta)),"",INDEX(nm_conta,conta))</f>
        <v>Bradesco</v>
      </c>
      <c r="L328" s="5">
        <v>1</v>
      </c>
      <c r="M328" s="6" t="str">
        <f>IF(OR(ISBLANK(data),ISBLANK(id_cc)),"",INDEX(nm_cartao,id_cc))</f>
        <v/>
      </c>
      <c r="O328" s="5" t="s">
        <v>142</v>
      </c>
    </row>
    <row r="329" spans="1:15">
      <c r="A329" s="6">
        <f>IF(ISBLANK(data),"",1+IF(ISNUMBER(A328),A328,0))</f>
        <v>328</v>
      </c>
      <c r="B329" s="4">
        <v>40313</v>
      </c>
      <c r="C329" s="50">
        <f>IF(ISBLANK(data),"",VALUE(DAY(data)))</f>
        <v>15</v>
      </c>
      <c r="D329" s="50">
        <f>IF(ISBLANK(data),"",VALUE(MONTH(data)))</f>
        <v>5</v>
      </c>
      <c r="E329" s="50">
        <f>IF(ISBLANK(data),"",VALUE(YEAR(data)))</f>
        <v>2010</v>
      </c>
      <c r="F329" s="7">
        <v>21</v>
      </c>
      <c r="G329" s="6" t="str">
        <f>IF(OR(ISBLANK(data),ISBLANK(categoria)),"",INDEX(nm_categoria,categoria))</f>
        <v>Outras pessoal</v>
      </c>
      <c r="H329" s="51">
        <v>33</v>
      </c>
      <c r="I329" s="6" t="str">
        <f>IF(OR(ISBLANK(data),ISBLANK(forma_pagamento)),"",INDEX(nm_forma_pagamento,forma_pagamento))</f>
        <v>Cartão crédito</v>
      </c>
      <c r="J329" s="5">
        <v>3</v>
      </c>
      <c r="K329" s="6" t="str">
        <f>IF(OR(ISBLANK(data),ISBLANK(conta)),"",INDEX(nm_conta,conta))</f>
        <v>Bradesco</v>
      </c>
      <c r="L329" s="5">
        <v>1</v>
      </c>
      <c r="M329" s="6" t="str">
        <f>IF(OR(ISBLANK(data),ISBLANK(id_cc)),"",INDEX(nm_cartao,id_cc))</f>
        <v>Cetelem</v>
      </c>
      <c r="N329" s="5">
        <v>1</v>
      </c>
      <c r="O329" s="5" t="s">
        <v>146</v>
      </c>
    </row>
    <row r="330" spans="1:15">
      <c r="A330" s="6">
        <f>IF(ISBLANK(data),"",1+IF(ISNUMBER(A329),A329,0))</f>
        <v>329</v>
      </c>
      <c r="B330" s="4">
        <v>40344</v>
      </c>
      <c r="C330" s="50">
        <f>IF(ISBLANK(data),"",VALUE(DAY(data)))</f>
        <v>15</v>
      </c>
      <c r="D330" s="50">
        <f>IF(ISBLANK(data),"",VALUE(MONTH(data)))</f>
        <v>6</v>
      </c>
      <c r="E330" s="50">
        <f>IF(ISBLANK(data),"",VALUE(YEAR(data)))</f>
        <v>2010</v>
      </c>
      <c r="F330" s="7">
        <v>21.29</v>
      </c>
      <c r="G330" s="6" t="str">
        <f>IF(OR(ISBLANK(data),ISBLANK(categoria)),"",INDEX(nm_categoria,categoria))</f>
        <v>Outras lazer</v>
      </c>
      <c r="H330" s="51">
        <v>24</v>
      </c>
      <c r="I330" s="6" t="str">
        <f>IF(OR(ISBLANK(data),ISBLANK(forma_pagamento)),"",INDEX(nm_forma_pagamento,forma_pagamento))</f>
        <v>Cartão crédito</v>
      </c>
      <c r="J330" s="5">
        <v>3</v>
      </c>
      <c r="K330" s="6" t="str">
        <f>IF(OR(ISBLANK(data),ISBLANK(conta)),"",INDEX(nm_conta,conta))</f>
        <v>Bradesco</v>
      </c>
      <c r="L330" s="5">
        <v>1</v>
      </c>
      <c r="M330" s="6" t="str">
        <f>IF(OR(ISBLANK(data),ISBLANK(id_cc)),"",INDEX(nm_cartao,id_cc))</f>
        <v>Cetelem</v>
      </c>
      <c r="N330" s="5">
        <v>1</v>
      </c>
      <c r="O330" s="5" t="s">
        <v>149</v>
      </c>
    </row>
    <row r="331" spans="1:15">
      <c r="A331" s="6">
        <f>IF(ISBLANK(data),"",1+IF(ISNUMBER(A330),A330,0))</f>
        <v>330</v>
      </c>
      <c r="B331" s="4">
        <v>40334</v>
      </c>
      <c r="C331" s="50">
        <f>IF(ISBLANK(data),"",VALUE(DAY(data)))</f>
        <v>5</v>
      </c>
      <c r="D331" s="50">
        <f>IF(ISBLANK(data),"",VALUE(MONTH(data)))</f>
        <v>6</v>
      </c>
      <c r="E331" s="50">
        <f>IF(ISBLANK(data),"",VALUE(YEAR(data)))</f>
        <v>2010</v>
      </c>
      <c r="F331" s="7">
        <v>360</v>
      </c>
      <c r="G331" s="6" t="str">
        <f>IF(OR(ISBLANK(data),ISBLANK(categoria)),"",INDEX(nm_categoria,categoria))</f>
        <v>Faculdade</v>
      </c>
      <c r="H331" s="51">
        <v>26</v>
      </c>
      <c r="I331" s="6" t="str">
        <f>IF(OR(ISBLANK(data),ISBLANK(forma_pagamento)),"",INDEX(nm_forma_pagamento,forma_pagamento))</f>
        <v/>
      </c>
      <c r="K331" s="6" t="str">
        <f>IF(OR(ISBLANK(data),ISBLANK(conta)),"",INDEX(nm_conta,conta))</f>
        <v>Bradesco</v>
      </c>
      <c r="L331" s="5">
        <v>1</v>
      </c>
      <c r="M331" s="6" t="str">
        <f>IF(OR(ISBLANK(data),ISBLANK(id_cc)),"",INDEX(nm_cartao,id_cc))</f>
        <v/>
      </c>
      <c r="O331" s="5" t="s">
        <v>148</v>
      </c>
    </row>
    <row r="332" spans="1:15">
      <c r="A332" s="6">
        <f>IF(ISBLANK(data),"",1+IF(ISNUMBER(A331),A331,0))</f>
        <v>331</v>
      </c>
      <c r="B332" s="4">
        <v>40339</v>
      </c>
      <c r="C332" s="50">
        <f>IF(ISBLANK(data),"",VALUE(DAY(data)))</f>
        <v>10</v>
      </c>
      <c r="D332" s="50">
        <f>IF(ISBLANK(data),"",VALUE(MONTH(data)))</f>
        <v>6</v>
      </c>
      <c r="E332" s="50">
        <f>IF(ISBLANK(data),"",VALUE(YEAR(data)))</f>
        <v>2010</v>
      </c>
      <c r="F332" s="7">
        <v>67.099999999999994</v>
      </c>
      <c r="G332" s="6" t="str">
        <f>IF(OR(ISBLANK(data),ISBLANK(categoria)),"",INDEX(nm_categoria,categoria))</f>
        <v>Vestuário</v>
      </c>
      <c r="H332" s="51">
        <v>29</v>
      </c>
      <c r="I332" s="6" t="str">
        <f>IF(OR(ISBLANK(data),ISBLANK(forma_pagamento)),"",INDEX(nm_forma_pagamento,forma_pagamento))</f>
        <v>Cartão crédito</v>
      </c>
      <c r="J332" s="5">
        <v>3</v>
      </c>
      <c r="K332" s="6" t="str">
        <f>IF(OR(ISBLANK(data),ISBLANK(conta)),"",INDEX(nm_conta,conta))</f>
        <v>Banco do Brasil</v>
      </c>
      <c r="L332" s="5">
        <v>2</v>
      </c>
      <c r="M332" s="6" t="str">
        <f>IF(OR(ISBLANK(data),ISBLANK(id_cc)),"",INDEX(nm_cartao,id_cc))</f>
        <v>Mastercard intl</v>
      </c>
      <c r="N332" s="5">
        <v>2</v>
      </c>
      <c r="O332" s="5" t="s">
        <v>321</v>
      </c>
    </row>
    <row r="333" spans="1:15">
      <c r="A333" s="6">
        <f>IF(ISBLANK(data),"",1+IF(ISNUMBER(A332),A332,0))</f>
        <v>332</v>
      </c>
      <c r="B333" s="4">
        <v>40339</v>
      </c>
      <c r="C333" s="50">
        <f>IF(ISBLANK(data),"",VALUE(DAY(data)))</f>
        <v>10</v>
      </c>
      <c r="D333" s="50">
        <f>IF(ISBLANK(data),"",VALUE(MONTH(data)))</f>
        <v>6</v>
      </c>
      <c r="E333" s="50">
        <f>IF(ISBLANK(data),"",VALUE(YEAR(data)))</f>
        <v>2010</v>
      </c>
      <c r="F333" s="7">
        <v>110.16</v>
      </c>
      <c r="G333" s="6" t="str">
        <f>IF(OR(ISBLANK(data),ISBLANK(categoria)),"",INDEX(nm_categoria,categoria))</f>
        <v>Encargos bancários</v>
      </c>
      <c r="H333" s="51">
        <v>30</v>
      </c>
      <c r="I333" s="6" t="str">
        <f>IF(OR(ISBLANK(data),ISBLANK(forma_pagamento)),"",INDEX(nm_forma_pagamento,forma_pagamento))</f>
        <v>Transferência</v>
      </c>
      <c r="J333" s="5">
        <v>4</v>
      </c>
      <c r="K333" s="6" t="str">
        <f>IF(OR(ISBLANK(data),ISBLANK(conta)),"",INDEX(nm_conta,conta))</f>
        <v>Bradesco</v>
      </c>
      <c r="L333" s="5">
        <v>1</v>
      </c>
      <c r="M333" s="6" t="str">
        <f>IF(OR(ISBLANK(data),ISBLANK(id_cc)),"",INDEX(nm_cartao,id_cc))</f>
        <v/>
      </c>
      <c r="O333" s="5" t="s">
        <v>245</v>
      </c>
    </row>
    <row r="334" spans="1:15">
      <c r="A334" s="6">
        <f>IF(ISBLANK(data),"",1+IF(ISNUMBER(A333),A333,0))</f>
        <v>333</v>
      </c>
      <c r="B334" s="4">
        <v>40344</v>
      </c>
      <c r="C334" s="50">
        <f>IF(ISBLANK(data),"",VALUE(DAY(data)))</f>
        <v>15</v>
      </c>
      <c r="D334" s="50">
        <f>IF(ISBLANK(data),"",VALUE(MONTH(data)))</f>
        <v>6</v>
      </c>
      <c r="E334" s="50">
        <f>IF(ISBLANK(data),"",VALUE(YEAR(data)))</f>
        <v>2010</v>
      </c>
      <c r="F334" s="7">
        <v>96.37</v>
      </c>
      <c r="G334" s="6" t="str">
        <f>IF(OR(ISBLANK(data),ISBLANK(categoria)),"",INDEX(nm_categoria,categoria))</f>
        <v>Computador</v>
      </c>
      <c r="H334" s="51">
        <v>31</v>
      </c>
      <c r="I334" s="6" t="str">
        <f>IF(OR(ISBLANK(data),ISBLANK(forma_pagamento)),"",INDEX(nm_forma_pagamento,forma_pagamento))</f>
        <v>Cartão crédito</v>
      </c>
      <c r="J334" s="5">
        <v>3</v>
      </c>
      <c r="K334" s="6" t="str">
        <f>IF(OR(ISBLANK(data),ISBLANK(conta)),"",INDEX(nm_conta,conta))</f>
        <v>Bradesco</v>
      </c>
      <c r="L334" s="5">
        <v>1</v>
      </c>
      <c r="M334" s="6" t="str">
        <f>IF(OR(ISBLANK(data),ISBLANK(id_cc)),"",INDEX(nm_cartao,id_cc))</f>
        <v>Cetelem</v>
      </c>
      <c r="N334" s="5">
        <v>1</v>
      </c>
      <c r="O334" s="5" t="s">
        <v>150</v>
      </c>
    </row>
    <row r="335" spans="1:15">
      <c r="A335" s="6">
        <f>IF(ISBLANK(data),"",1+IF(ISNUMBER(A334),A334,0))</f>
        <v>334</v>
      </c>
      <c r="B335" s="4">
        <v>40344</v>
      </c>
      <c r="C335" s="50">
        <f>IF(ISBLANK(data),"",VALUE(DAY(data)))</f>
        <v>15</v>
      </c>
      <c r="D335" s="50">
        <f>IF(ISBLANK(data),"",VALUE(MONTH(data)))</f>
        <v>6</v>
      </c>
      <c r="E335" s="50">
        <f>IF(ISBLANK(data),"",VALUE(YEAR(data)))</f>
        <v>2010</v>
      </c>
      <c r="F335" s="7">
        <v>22.53</v>
      </c>
      <c r="G335" s="6" t="str">
        <f>IF(OR(ISBLANK(data),ISBLANK(categoria)),"",INDEX(nm_categoria,categoria))</f>
        <v>Computador</v>
      </c>
      <c r="H335" s="51">
        <v>31</v>
      </c>
      <c r="I335" s="6" t="str">
        <f>IF(OR(ISBLANK(data),ISBLANK(forma_pagamento)),"",INDEX(nm_forma_pagamento,forma_pagamento))</f>
        <v>Cartão crédito</v>
      </c>
      <c r="J335" s="5">
        <v>3</v>
      </c>
      <c r="K335" s="6" t="str">
        <f>IF(OR(ISBLANK(data),ISBLANK(conta)),"",INDEX(nm_conta,conta))</f>
        <v>Bradesco</v>
      </c>
      <c r="L335" s="5">
        <v>1</v>
      </c>
      <c r="M335" s="6" t="str">
        <f>IF(OR(ISBLANK(data),ISBLANK(id_cc)),"",INDEX(nm_cartao,id_cc))</f>
        <v>Cetelem</v>
      </c>
      <c r="N335" s="5">
        <v>1</v>
      </c>
      <c r="O335" s="5" t="s">
        <v>152</v>
      </c>
    </row>
    <row r="336" spans="1:15">
      <c r="A336" s="6">
        <f>IF(ISBLANK(data),"",1+IF(ISNUMBER(A335),A335,0))</f>
        <v>335</v>
      </c>
      <c r="B336" s="4">
        <v>40344</v>
      </c>
      <c r="C336" s="50">
        <f>IF(ISBLANK(data),"",VALUE(DAY(data)))</f>
        <v>15</v>
      </c>
      <c r="D336" s="50">
        <f>IF(ISBLANK(data),"",VALUE(MONTH(data)))</f>
        <v>6</v>
      </c>
      <c r="E336" s="50">
        <f>IF(ISBLANK(data),"",VALUE(YEAR(data)))</f>
        <v>2010</v>
      </c>
      <c r="F336" s="7">
        <v>32.71</v>
      </c>
      <c r="G336" s="6" t="str">
        <f>IF(OR(ISBLANK(data),ISBLANK(categoria)),"",INDEX(nm_categoria,categoria))</f>
        <v>Computador</v>
      </c>
      <c r="H336" s="51">
        <v>31</v>
      </c>
      <c r="I336" s="6" t="str">
        <f>IF(OR(ISBLANK(data),ISBLANK(forma_pagamento)),"",INDEX(nm_forma_pagamento,forma_pagamento))</f>
        <v>Cartão crédito</v>
      </c>
      <c r="J336" s="5">
        <v>3</v>
      </c>
      <c r="K336" s="6" t="str">
        <f>IF(OR(ISBLANK(data),ISBLANK(conta)),"",INDEX(nm_conta,conta))</f>
        <v>Bradesco</v>
      </c>
      <c r="L336" s="5">
        <v>1</v>
      </c>
      <c r="M336" s="6" t="str">
        <f>IF(OR(ISBLANK(data),ISBLANK(id_cc)),"",INDEX(nm_cartao,id_cc))</f>
        <v>Cetelem</v>
      </c>
      <c r="N336" s="5">
        <v>1</v>
      </c>
      <c r="O336" s="5" t="s">
        <v>273</v>
      </c>
    </row>
    <row r="337" spans="1:15">
      <c r="A337" s="6">
        <f>IF(ISBLANK(data),"",1+IF(ISNUMBER(A336),A336,0))</f>
        <v>336</v>
      </c>
      <c r="B337" s="4">
        <v>40348</v>
      </c>
      <c r="C337" s="50">
        <f>IF(ISBLANK(data),"",VALUE(DAY(data)))</f>
        <v>19</v>
      </c>
      <c r="D337" s="50">
        <f>IF(ISBLANK(data),"",VALUE(MONTH(data)))</f>
        <v>6</v>
      </c>
      <c r="E337" s="50">
        <f>IF(ISBLANK(data),"",VALUE(YEAR(data)))</f>
        <v>2010</v>
      </c>
      <c r="F337" s="7">
        <v>199</v>
      </c>
      <c r="G337" s="6" t="str">
        <f>IF(OR(ISBLANK(data),ISBLANK(categoria)),"",INDEX(nm_categoria,categoria))</f>
        <v>Computador</v>
      </c>
      <c r="H337" s="51">
        <v>31</v>
      </c>
      <c r="I337" s="6" t="str">
        <f>IF(OR(ISBLANK(data),ISBLANK(forma_pagamento)),"",INDEX(nm_forma_pagamento,forma_pagamento))</f>
        <v/>
      </c>
      <c r="K337" s="6" t="str">
        <f>IF(OR(ISBLANK(data),ISBLANK(conta)),"",INDEX(nm_conta,conta))</f>
        <v>Bradesco</v>
      </c>
      <c r="L337" s="5">
        <v>1</v>
      </c>
      <c r="M337" s="6" t="str">
        <f>IF(OR(ISBLANK(data),ISBLANK(id_cc)),"",INDEX(nm_cartao,id_cc))</f>
        <v/>
      </c>
      <c r="O337" s="5" t="s">
        <v>153</v>
      </c>
    </row>
    <row r="338" spans="1:15">
      <c r="A338" s="6">
        <f>IF(ISBLANK(data),"",1+IF(ISNUMBER(A337),A337,0))</f>
        <v>337</v>
      </c>
      <c r="B338" s="4">
        <v>40344</v>
      </c>
      <c r="C338" s="50">
        <f>IF(ISBLANK(data),"",VALUE(DAY(data)))</f>
        <v>15</v>
      </c>
      <c r="D338" s="50">
        <f>IF(ISBLANK(data),"",VALUE(MONTH(data)))</f>
        <v>6</v>
      </c>
      <c r="E338" s="50">
        <f>IF(ISBLANK(data),"",VALUE(YEAR(data)))</f>
        <v>2010</v>
      </c>
      <c r="F338" s="7">
        <v>21</v>
      </c>
      <c r="G338" s="6" t="str">
        <f>IF(OR(ISBLANK(data),ISBLANK(categoria)),"",INDEX(nm_categoria,categoria))</f>
        <v>Outras pessoal</v>
      </c>
      <c r="H338" s="51">
        <v>33</v>
      </c>
      <c r="I338" s="6" t="str">
        <f>IF(OR(ISBLANK(data),ISBLANK(forma_pagamento)),"",INDEX(nm_forma_pagamento,forma_pagamento))</f>
        <v>Cartão crédito</v>
      </c>
      <c r="J338" s="5">
        <v>3</v>
      </c>
      <c r="K338" s="6" t="str">
        <f>IF(OR(ISBLANK(data),ISBLANK(conta)),"",INDEX(nm_conta,conta))</f>
        <v>Bradesco</v>
      </c>
      <c r="L338" s="5">
        <v>1</v>
      </c>
      <c r="M338" s="6" t="str">
        <f>IF(OR(ISBLANK(data),ISBLANK(id_cc)),"",INDEX(nm_cartao,id_cc))</f>
        <v>Cetelem</v>
      </c>
      <c r="N338" s="5">
        <v>1</v>
      </c>
      <c r="O338" s="5" t="s">
        <v>151</v>
      </c>
    </row>
    <row r="339" spans="1:15">
      <c r="A339" s="6">
        <f>IF(ISBLANK(data),"",1+IF(ISNUMBER(A338),A338,0))</f>
        <v>338</v>
      </c>
      <c r="B339" s="4">
        <v>40374</v>
      </c>
      <c r="C339" s="50">
        <f>IF(ISBLANK(data),"",VALUE(DAY(data)))</f>
        <v>15</v>
      </c>
      <c r="D339" s="50">
        <f>IF(ISBLANK(data),"",VALUE(MONTH(data)))</f>
        <v>7</v>
      </c>
      <c r="E339" s="50">
        <f>IF(ISBLANK(data),"",VALUE(YEAR(data)))</f>
        <v>2010</v>
      </c>
      <c r="F339" s="7">
        <v>21.29</v>
      </c>
      <c r="G339" s="6" t="str">
        <f>IF(OR(ISBLANK(data),ISBLANK(categoria)),"",INDEX(nm_categoria,categoria))</f>
        <v>Outras lazer</v>
      </c>
      <c r="H339" s="51">
        <v>24</v>
      </c>
      <c r="I339" s="6" t="str">
        <f>IF(OR(ISBLANK(data),ISBLANK(forma_pagamento)),"",INDEX(nm_forma_pagamento,forma_pagamento))</f>
        <v>Cartão crédito</v>
      </c>
      <c r="J339" s="5">
        <v>3</v>
      </c>
      <c r="K339" s="6" t="str">
        <f>IF(OR(ISBLANK(data),ISBLANK(conta)),"",INDEX(nm_conta,conta))</f>
        <v>Bradesco</v>
      </c>
      <c r="L339" s="5">
        <v>1</v>
      </c>
      <c r="M339" s="6" t="str">
        <f>IF(OR(ISBLANK(data),ISBLANK(id_cc)),"",INDEX(nm_cartao,id_cc))</f>
        <v>Cetelem</v>
      </c>
      <c r="N339" s="5">
        <v>1</v>
      </c>
      <c r="O339" s="5" t="s">
        <v>154</v>
      </c>
    </row>
    <row r="340" spans="1:15">
      <c r="A340" s="6">
        <f>IF(ISBLANK(data),"",1+IF(ISNUMBER(A339),A339,0))</f>
        <v>339</v>
      </c>
      <c r="B340" s="4">
        <v>40369</v>
      </c>
      <c r="C340" s="50">
        <f>IF(ISBLANK(data),"",VALUE(DAY(data)))</f>
        <v>10</v>
      </c>
      <c r="D340" s="50">
        <f>IF(ISBLANK(data),"",VALUE(MONTH(data)))</f>
        <v>7</v>
      </c>
      <c r="E340" s="50">
        <f>IF(ISBLANK(data),"",VALUE(YEAR(data)))</f>
        <v>2010</v>
      </c>
      <c r="F340" s="7">
        <v>67.099999999999994</v>
      </c>
      <c r="G340" s="6" t="str">
        <f>IF(OR(ISBLANK(data),ISBLANK(categoria)),"",INDEX(nm_categoria,categoria))</f>
        <v>Vestuário</v>
      </c>
      <c r="H340" s="51">
        <v>29</v>
      </c>
      <c r="I340" s="6" t="str">
        <f>IF(OR(ISBLANK(data),ISBLANK(forma_pagamento)),"",INDEX(nm_forma_pagamento,forma_pagamento))</f>
        <v>Cartão crédito</v>
      </c>
      <c r="J340" s="5">
        <v>3</v>
      </c>
      <c r="K340" s="6" t="str">
        <f>IF(OR(ISBLANK(data),ISBLANK(conta)),"",INDEX(nm_conta,conta))</f>
        <v>Banco do Brasil</v>
      </c>
      <c r="L340" s="5">
        <v>2</v>
      </c>
      <c r="M340" s="6" t="str">
        <f>IF(OR(ISBLANK(data),ISBLANK(id_cc)),"",INDEX(nm_cartao,id_cc))</f>
        <v>Mastercard intl</v>
      </c>
      <c r="N340" s="5">
        <v>2</v>
      </c>
      <c r="O340" s="5" t="s">
        <v>322</v>
      </c>
    </row>
    <row r="341" spans="1:15">
      <c r="A341" s="6">
        <f>IF(ISBLANK(data),"",1+IF(ISNUMBER(A340),A340,0))</f>
        <v>340</v>
      </c>
      <c r="B341" s="4">
        <v>40369</v>
      </c>
      <c r="C341" s="50">
        <f>IF(ISBLANK(data),"",VALUE(DAY(data)))</f>
        <v>10</v>
      </c>
      <c r="D341" s="50">
        <f>IF(ISBLANK(data),"",VALUE(MONTH(data)))</f>
        <v>7</v>
      </c>
      <c r="E341" s="50">
        <f>IF(ISBLANK(data),"",VALUE(YEAR(data)))</f>
        <v>2010</v>
      </c>
      <c r="F341" s="7">
        <v>110.16</v>
      </c>
      <c r="G341" s="6" t="str">
        <f>IF(OR(ISBLANK(data),ISBLANK(categoria)),"",INDEX(nm_categoria,categoria))</f>
        <v>Encargos bancários</v>
      </c>
      <c r="H341" s="51">
        <v>30</v>
      </c>
      <c r="I341" s="6" t="str">
        <f>IF(OR(ISBLANK(data),ISBLANK(forma_pagamento)),"",INDEX(nm_forma_pagamento,forma_pagamento))</f>
        <v>Transferência</v>
      </c>
      <c r="J341" s="5">
        <v>4</v>
      </c>
      <c r="K341" s="6" t="str">
        <f>IF(OR(ISBLANK(data),ISBLANK(conta)),"",INDEX(nm_conta,conta))</f>
        <v>Bradesco</v>
      </c>
      <c r="L341" s="5">
        <v>1</v>
      </c>
      <c r="M341" s="6" t="str">
        <f>IF(OR(ISBLANK(data),ISBLANK(id_cc)),"",INDEX(nm_cartao,id_cc))</f>
        <v/>
      </c>
      <c r="O341" s="5" t="s">
        <v>246</v>
      </c>
    </row>
    <row r="342" spans="1:15">
      <c r="A342" s="6">
        <f>IF(ISBLANK(data),"",1+IF(ISNUMBER(A341),A341,0))</f>
        <v>341</v>
      </c>
      <c r="B342" s="4">
        <v>40374</v>
      </c>
      <c r="C342" s="50">
        <f>IF(ISBLANK(data),"",VALUE(DAY(data)))</f>
        <v>15</v>
      </c>
      <c r="D342" s="50">
        <f>IF(ISBLANK(data),"",VALUE(MONTH(data)))</f>
        <v>7</v>
      </c>
      <c r="E342" s="50">
        <f>IF(ISBLANK(data),"",VALUE(YEAR(data)))</f>
        <v>2010</v>
      </c>
      <c r="F342" s="7">
        <v>96.37</v>
      </c>
      <c r="G342" s="6" t="str">
        <f>IF(OR(ISBLANK(data),ISBLANK(categoria)),"",INDEX(nm_categoria,categoria))</f>
        <v>Computador</v>
      </c>
      <c r="H342" s="51">
        <v>31</v>
      </c>
      <c r="I342" s="6" t="str">
        <f>IF(OR(ISBLANK(data),ISBLANK(forma_pagamento)),"",INDEX(nm_forma_pagamento,forma_pagamento))</f>
        <v>Cartão crédito</v>
      </c>
      <c r="J342" s="5">
        <v>3</v>
      </c>
      <c r="K342" s="6" t="str">
        <f>IF(OR(ISBLANK(data),ISBLANK(conta)),"",INDEX(nm_conta,conta))</f>
        <v>Bradesco</v>
      </c>
      <c r="L342" s="5">
        <v>1</v>
      </c>
      <c r="M342" s="6" t="str">
        <f>IF(OR(ISBLANK(data),ISBLANK(id_cc)),"",INDEX(nm_cartao,id_cc))</f>
        <v>Cetelem</v>
      </c>
      <c r="N342" s="5">
        <v>1</v>
      </c>
      <c r="O342" s="5" t="s">
        <v>155</v>
      </c>
    </row>
    <row r="343" spans="1:15">
      <c r="A343" s="6">
        <f>IF(ISBLANK(data),"",1+IF(ISNUMBER(A342),A342,0))</f>
        <v>342</v>
      </c>
      <c r="B343" s="4">
        <v>40374</v>
      </c>
      <c r="C343" s="50">
        <f>IF(ISBLANK(data),"",VALUE(DAY(data)))</f>
        <v>15</v>
      </c>
      <c r="D343" s="50">
        <f>IF(ISBLANK(data),"",VALUE(MONTH(data)))</f>
        <v>7</v>
      </c>
      <c r="E343" s="50">
        <f>IF(ISBLANK(data),"",VALUE(YEAR(data)))</f>
        <v>2010</v>
      </c>
      <c r="F343" s="7">
        <v>22.53</v>
      </c>
      <c r="G343" s="6" t="str">
        <f>IF(OR(ISBLANK(data),ISBLANK(categoria)),"",INDEX(nm_categoria,categoria))</f>
        <v>Computador</v>
      </c>
      <c r="H343" s="51">
        <v>31</v>
      </c>
      <c r="I343" s="6" t="str">
        <f>IF(OR(ISBLANK(data),ISBLANK(forma_pagamento)),"",INDEX(nm_forma_pagamento,forma_pagamento))</f>
        <v>Cartão crédito</v>
      </c>
      <c r="J343" s="5">
        <v>3</v>
      </c>
      <c r="K343" s="6" t="str">
        <f>IF(OR(ISBLANK(data),ISBLANK(conta)),"",INDEX(nm_conta,conta))</f>
        <v>Bradesco</v>
      </c>
      <c r="L343" s="5">
        <v>1</v>
      </c>
      <c r="M343" s="6" t="str">
        <f>IF(OR(ISBLANK(data),ISBLANK(id_cc)),"",INDEX(nm_cartao,id_cc))</f>
        <v>Cetelem</v>
      </c>
      <c r="N343" s="5">
        <v>1</v>
      </c>
      <c r="O343" s="5" t="s">
        <v>157</v>
      </c>
    </row>
    <row r="344" spans="1:15">
      <c r="A344" s="6">
        <f>IF(ISBLANK(data),"",1+IF(ISNUMBER(A343),A343,0))</f>
        <v>343</v>
      </c>
      <c r="B344" s="4">
        <v>40374</v>
      </c>
      <c r="C344" s="50">
        <f>IF(ISBLANK(data),"",VALUE(DAY(data)))</f>
        <v>15</v>
      </c>
      <c r="D344" s="50">
        <f>IF(ISBLANK(data),"",VALUE(MONTH(data)))</f>
        <v>7</v>
      </c>
      <c r="E344" s="50">
        <f>IF(ISBLANK(data),"",VALUE(YEAR(data)))</f>
        <v>2010</v>
      </c>
      <c r="F344" s="7">
        <v>32.71</v>
      </c>
      <c r="G344" s="6" t="str">
        <f>IF(OR(ISBLANK(data),ISBLANK(categoria)),"",INDEX(nm_categoria,categoria))</f>
        <v>Computador</v>
      </c>
      <c r="H344" s="51">
        <v>31</v>
      </c>
      <c r="I344" s="6" t="str">
        <f>IF(OR(ISBLANK(data),ISBLANK(forma_pagamento)),"",INDEX(nm_forma_pagamento,forma_pagamento))</f>
        <v>Cartão crédito</v>
      </c>
      <c r="J344" s="5">
        <v>3</v>
      </c>
      <c r="K344" s="6" t="str">
        <f>IF(OR(ISBLANK(data),ISBLANK(conta)),"",INDEX(nm_conta,conta))</f>
        <v>Bradesco</v>
      </c>
      <c r="L344" s="5">
        <v>1</v>
      </c>
      <c r="M344" s="6" t="str">
        <f>IF(OR(ISBLANK(data),ISBLANK(id_cc)),"",INDEX(nm_cartao,id_cc))</f>
        <v>Cetelem</v>
      </c>
      <c r="N344" s="5">
        <v>1</v>
      </c>
      <c r="O344" s="5" t="s">
        <v>274</v>
      </c>
    </row>
    <row r="345" spans="1:15">
      <c r="A345" s="6">
        <f>IF(ISBLANK(data),"",1+IF(ISNUMBER(A344),A344,0))</f>
        <v>344</v>
      </c>
      <c r="B345" s="4">
        <v>40378</v>
      </c>
      <c r="C345" s="50">
        <f>IF(ISBLANK(data),"",VALUE(DAY(data)))</f>
        <v>19</v>
      </c>
      <c r="D345" s="50">
        <f>IF(ISBLANK(data),"",VALUE(MONTH(data)))</f>
        <v>7</v>
      </c>
      <c r="E345" s="50">
        <f>IF(ISBLANK(data),"",VALUE(YEAR(data)))</f>
        <v>2010</v>
      </c>
      <c r="F345" s="7">
        <v>199</v>
      </c>
      <c r="G345" s="6" t="str">
        <f>IF(OR(ISBLANK(data),ISBLANK(categoria)),"",INDEX(nm_categoria,categoria))</f>
        <v>Computador</v>
      </c>
      <c r="H345" s="51">
        <v>31</v>
      </c>
      <c r="I345" s="6" t="str">
        <f>IF(OR(ISBLANK(data),ISBLANK(forma_pagamento)),"",INDEX(nm_forma_pagamento,forma_pagamento))</f>
        <v/>
      </c>
      <c r="K345" s="6" t="str">
        <f>IF(OR(ISBLANK(data),ISBLANK(conta)),"",INDEX(nm_conta,conta))</f>
        <v>Bradesco</v>
      </c>
      <c r="L345" s="5">
        <v>1</v>
      </c>
      <c r="M345" s="6" t="str">
        <f>IF(OR(ISBLANK(data),ISBLANK(id_cc)),"",INDEX(nm_cartao,id_cc))</f>
        <v/>
      </c>
      <c r="O345" s="5" t="s">
        <v>158</v>
      </c>
    </row>
    <row r="346" spans="1:15">
      <c r="A346" s="6">
        <f>IF(ISBLANK(data),"",1+IF(ISNUMBER(A345),A345,0))</f>
        <v>345</v>
      </c>
      <c r="B346" s="4">
        <v>40374</v>
      </c>
      <c r="C346" s="50">
        <f>IF(ISBLANK(data),"",VALUE(DAY(data)))</f>
        <v>15</v>
      </c>
      <c r="D346" s="50">
        <f>IF(ISBLANK(data),"",VALUE(MONTH(data)))</f>
        <v>7</v>
      </c>
      <c r="E346" s="50">
        <f>IF(ISBLANK(data),"",VALUE(YEAR(data)))</f>
        <v>2010</v>
      </c>
      <c r="F346" s="7">
        <v>21</v>
      </c>
      <c r="G346" s="6" t="str">
        <f>IF(OR(ISBLANK(data),ISBLANK(categoria)),"",INDEX(nm_categoria,categoria))</f>
        <v>Outras pessoal</v>
      </c>
      <c r="H346" s="51">
        <v>33</v>
      </c>
      <c r="I346" s="6" t="str">
        <f>IF(OR(ISBLANK(data),ISBLANK(forma_pagamento)),"",INDEX(nm_forma_pagamento,forma_pagamento))</f>
        <v>Cartão crédito</v>
      </c>
      <c r="J346" s="5">
        <v>3</v>
      </c>
      <c r="K346" s="6" t="str">
        <f>IF(OR(ISBLANK(data),ISBLANK(conta)),"",INDEX(nm_conta,conta))</f>
        <v>Bradesco</v>
      </c>
      <c r="L346" s="5">
        <v>1</v>
      </c>
      <c r="M346" s="6" t="str">
        <f>IF(OR(ISBLANK(data),ISBLANK(id_cc)),"",INDEX(nm_cartao,id_cc))</f>
        <v>Cetelem</v>
      </c>
      <c r="N346" s="5">
        <v>1</v>
      </c>
      <c r="O346" s="5" t="s">
        <v>156</v>
      </c>
    </row>
    <row r="347" spans="1:15">
      <c r="A347" s="6">
        <f>IF(ISBLANK(data),"",1+IF(ISNUMBER(A346),A346,0))</f>
        <v>346</v>
      </c>
      <c r="B347" s="4">
        <v>40405</v>
      </c>
      <c r="C347" s="50">
        <f>IF(ISBLANK(data),"",VALUE(DAY(data)))</f>
        <v>15</v>
      </c>
      <c r="D347" s="50">
        <f>IF(ISBLANK(data),"",VALUE(MONTH(data)))</f>
        <v>8</v>
      </c>
      <c r="E347" s="50">
        <f>IF(ISBLANK(data),"",VALUE(YEAR(data)))</f>
        <v>2010</v>
      </c>
      <c r="F347" s="7">
        <v>21.29</v>
      </c>
      <c r="G347" s="6" t="str">
        <f>IF(OR(ISBLANK(data),ISBLANK(categoria)),"",INDEX(nm_categoria,categoria))</f>
        <v>Outras lazer</v>
      </c>
      <c r="H347" s="51">
        <v>24</v>
      </c>
      <c r="I347" s="6" t="str">
        <f>IF(OR(ISBLANK(data),ISBLANK(forma_pagamento)),"",INDEX(nm_forma_pagamento,forma_pagamento))</f>
        <v>Cartão crédito</v>
      </c>
      <c r="J347" s="5">
        <v>3</v>
      </c>
      <c r="K347" s="6" t="str">
        <f>IF(OR(ISBLANK(data),ISBLANK(conta)),"",INDEX(nm_conta,conta))</f>
        <v>Bradesco</v>
      </c>
      <c r="L347" s="5">
        <v>1</v>
      </c>
      <c r="M347" s="6" t="str">
        <f>IF(OR(ISBLANK(data),ISBLANK(id_cc)),"",INDEX(nm_cartao,id_cc))</f>
        <v>Cetelem</v>
      </c>
      <c r="N347" s="5">
        <v>1</v>
      </c>
      <c r="O347" s="5" t="s">
        <v>159</v>
      </c>
    </row>
    <row r="348" spans="1:15">
      <c r="A348" s="6">
        <f>IF(ISBLANK(data),"",1+IF(ISNUMBER(A347),A347,0))</f>
        <v>347</v>
      </c>
      <c r="B348" s="4">
        <v>40400</v>
      </c>
      <c r="C348" s="50">
        <f>IF(ISBLANK(data),"",VALUE(DAY(data)))</f>
        <v>10</v>
      </c>
      <c r="D348" s="50">
        <f>IF(ISBLANK(data),"",VALUE(MONTH(data)))</f>
        <v>8</v>
      </c>
      <c r="E348" s="50">
        <f>IF(ISBLANK(data),"",VALUE(YEAR(data)))</f>
        <v>2010</v>
      </c>
      <c r="F348" s="7">
        <v>110.16</v>
      </c>
      <c r="G348" s="6" t="str">
        <f>IF(OR(ISBLANK(data),ISBLANK(categoria)),"",INDEX(nm_categoria,categoria))</f>
        <v>Encargos bancários</v>
      </c>
      <c r="H348" s="51">
        <v>30</v>
      </c>
      <c r="I348" s="6" t="str">
        <f>IF(OR(ISBLANK(data),ISBLANK(forma_pagamento)),"",INDEX(nm_forma_pagamento,forma_pagamento))</f>
        <v>Transferência</v>
      </c>
      <c r="J348" s="5">
        <v>4</v>
      </c>
      <c r="K348" s="6" t="str">
        <f>IF(OR(ISBLANK(data),ISBLANK(conta)),"",INDEX(nm_conta,conta))</f>
        <v>Bradesco</v>
      </c>
      <c r="L348" s="5">
        <v>1</v>
      </c>
      <c r="M348" s="6" t="str">
        <f>IF(OR(ISBLANK(data),ISBLANK(id_cc)),"",INDEX(nm_cartao,id_cc))</f>
        <v/>
      </c>
      <c r="O348" s="5" t="s">
        <v>247</v>
      </c>
    </row>
    <row r="349" spans="1:15">
      <c r="A349" s="6">
        <f>IF(ISBLANK(data),"",1+IF(ISNUMBER(A348),A348,0))</f>
        <v>348</v>
      </c>
      <c r="B349" s="4">
        <v>40405</v>
      </c>
      <c r="C349" s="50">
        <f>IF(ISBLANK(data),"",VALUE(DAY(data)))</f>
        <v>15</v>
      </c>
      <c r="D349" s="50">
        <f>IF(ISBLANK(data),"",VALUE(MONTH(data)))</f>
        <v>8</v>
      </c>
      <c r="E349" s="50">
        <f>IF(ISBLANK(data),"",VALUE(YEAR(data)))</f>
        <v>2010</v>
      </c>
      <c r="F349" s="7">
        <v>96.37</v>
      </c>
      <c r="G349" s="6" t="str">
        <f>IF(OR(ISBLANK(data),ISBLANK(categoria)),"",INDEX(nm_categoria,categoria))</f>
        <v>Computador</v>
      </c>
      <c r="H349" s="51">
        <v>31</v>
      </c>
      <c r="I349" s="6" t="str">
        <f>IF(OR(ISBLANK(data),ISBLANK(forma_pagamento)),"",INDEX(nm_forma_pagamento,forma_pagamento))</f>
        <v>Cartão crédito</v>
      </c>
      <c r="J349" s="5">
        <v>3</v>
      </c>
      <c r="K349" s="6" t="str">
        <f>IF(OR(ISBLANK(data),ISBLANK(conta)),"",INDEX(nm_conta,conta))</f>
        <v>Bradesco</v>
      </c>
      <c r="L349" s="5">
        <v>1</v>
      </c>
      <c r="M349" s="6" t="str">
        <f>IF(OR(ISBLANK(data),ISBLANK(id_cc)),"",INDEX(nm_cartao,id_cc))</f>
        <v>Cetelem</v>
      </c>
      <c r="N349" s="5">
        <v>1</v>
      </c>
      <c r="O349" s="5" t="s">
        <v>160</v>
      </c>
    </row>
    <row r="350" spans="1:15">
      <c r="A350" s="6">
        <f>IF(ISBLANK(data),"",1+IF(ISNUMBER(A349),A349,0))</f>
        <v>349</v>
      </c>
      <c r="B350" s="4">
        <v>40405</v>
      </c>
      <c r="C350" s="50">
        <f>IF(ISBLANK(data),"",VALUE(DAY(data)))</f>
        <v>15</v>
      </c>
      <c r="D350" s="50">
        <f>IF(ISBLANK(data),"",VALUE(MONTH(data)))</f>
        <v>8</v>
      </c>
      <c r="E350" s="50">
        <f>IF(ISBLANK(data),"",VALUE(YEAR(data)))</f>
        <v>2010</v>
      </c>
      <c r="F350" s="7">
        <v>22.53</v>
      </c>
      <c r="G350" s="6" t="str">
        <f>IF(OR(ISBLANK(data),ISBLANK(categoria)),"",INDEX(nm_categoria,categoria))</f>
        <v>Computador</v>
      </c>
      <c r="H350" s="51">
        <v>31</v>
      </c>
      <c r="I350" s="6" t="str">
        <f>IF(OR(ISBLANK(data),ISBLANK(forma_pagamento)),"",INDEX(nm_forma_pagamento,forma_pagamento))</f>
        <v>Cartão crédito</v>
      </c>
      <c r="J350" s="5">
        <v>3</v>
      </c>
      <c r="K350" s="6" t="str">
        <f>IF(OR(ISBLANK(data),ISBLANK(conta)),"",INDEX(nm_conta,conta))</f>
        <v>Bradesco</v>
      </c>
      <c r="L350" s="5">
        <v>1</v>
      </c>
      <c r="M350" s="6" t="str">
        <f>IF(OR(ISBLANK(data),ISBLANK(id_cc)),"",INDEX(nm_cartao,id_cc))</f>
        <v>Cetelem</v>
      </c>
      <c r="N350" s="5">
        <v>1</v>
      </c>
      <c r="O350" s="5" t="s">
        <v>162</v>
      </c>
    </row>
    <row r="351" spans="1:15">
      <c r="A351" s="6">
        <f>IF(ISBLANK(data),"",1+IF(ISNUMBER(A350),A350,0))</f>
        <v>350</v>
      </c>
      <c r="B351" s="4">
        <v>40405</v>
      </c>
      <c r="C351" s="50">
        <f>IF(ISBLANK(data),"",VALUE(DAY(data)))</f>
        <v>15</v>
      </c>
      <c r="D351" s="50">
        <f>IF(ISBLANK(data),"",VALUE(MONTH(data)))</f>
        <v>8</v>
      </c>
      <c r="E351" s="50">
        <f>IF(ISBLANK(data),"",VALUE(YEAR(data)))</f>
        <v>2010</v>
      </c>
      <c r="F351" s="7">
        <v>32.71</v>
      </c>
      <c r="G351" s="6" t="str">
        <f>IF(OR(ISBLANK(data),ISBLANK(categoria)),"",INDEX(nm_categoria,categoria))</f>
        <v>Computador</v>
      </c>
      <c r="H351" s="51">
        <v>31</v>
      </c>
      <c r="I351" s="6" t="str">
        <f>IF(OR(ISBLANK(data),ISBLANK(forma_pagamento)),"",INDEX(nm_forma_pagamento,forma_pagamento))</f>
        <v>Cartão crédito</v>
      </c>
      <c r="J351" s="5">
        <v>3</v>
      </c>
      <c r="K351" s="6" t="str">
        <f>IF(OR(ISBLANK(data),ISBLANK(conta)),"",INDEX(nm_conta,conta))</f>
        <v>Bradesco</v>
      </c>
      <c r="L351" s="5">
        <v>1</v>
      </c>
      <c r="M351" s="6" t="str">
        <f>IF(OR(ISBLANK(data),ISBLANK(id_cc)),"",INDEX(nm_cartao,id_cc))</f>
        <v>Cetelem</v>
      </c>
      <c r="N351" s="5">
        <v>1</v>
      </c>
      <c r="O351" s="5" t="s">
        <v>275</v>
      </c>
    </row>
    <row r="352" spans="1:15">
      <c r="A352" s="6">
        <f>IF(ISBLANK(data),"",1+IF(ISNUMBER(A351),A351,0))</f>
        <v>351</v>
      </c>
      <c r="B352" s="4">
        <v>40409</v>
      </c>
      <c r="C352" s="50">
        <f>IF(ISBLANK(data),"",VALUE(DAY(data)))</f>
        <v>19</v>
      </c>
      <c r="D352" s="50">
        <f>IF(ISBLANK(data),"",VALUE(MONTH(data)))</f>
        <v>8</v>
      </c>
      <c r="E352" s="50">
        <f>IF(ISBLANK(data),"",VALUE(YEAR(data)))</f>
        <v>2010</v>
      </c>
      <c r="F352" s="7">
        <v>199</v>
      </c>
      <c r="G352" s="6" t="str">
        <f>IF(OR(ISBLANK(data),ISBLANK(categoria)),"",INDEX(nm_categoria,categoria))</f>
        <v>Computador</v>
      </c>
      <c r="H352" s="51">
        <v>31</v>
      </c>
      <c r="I352" s="6" t="str">
        <f>IF(OR(ISBLANK(data),ISBLANK(forma_pagamento)),"",INDEX(nm_forma_pagamento,forma_pagamento))</f>
        <v/>
      </c>
      <c r="K352" s="6" t="str">
        <f>IF(OR(ISBLANK(data),ISBLANK(conta)),"",INDEX(nm_conta,conta))</f>
        <v>Bradesco</v>
      </c>
      <c r="L352" s="5">
        <v>1</v>
      </c>
      <c r="M352" s="6" t="str">
        <f>IF(OR(ISBLANK(data),ISBLANK(id_cc)),"",INDEX(nm_cartao,id_cc))</f>
        <v/>
      </c>
      <c r="O352" s="5" t="s">
        <v>163</v>
      </c>
    </row>
    <row r="353" spans="1:15">
      <c r="A353" s="6">
        <f>IF(ISBLANK(data),"",1+IF(ISNUMBER(A352),A352,0))</f>
        <v>352</v>
      </c>
      <c r="B353" s="4">
        <v>40405</v>
      </c>
      <c r="C353" s="50">
        <f>IF(ISBLANK(data),"",VALUE(DAY(data)))</f>
        <v>15</v>
      </c>
      <c r="D353" s="50">
        <f>IF(ISBLANK(data),"",VALUE(MONTH(data)))</f>
        <v>8</v>
      </c>
      <c r="E353" s="50">
        <f>IF(ISBLANK(data),"",VALUE(YEAR(data)))</f>
        <v>2010</v>
      </c>
      <c r="F353" s="7">
        <v>21</v>
      </c>
      <c r="G353" s="6" t="str">
        <f>IF(OR(ISBLANK(data),ISBLANK(categoria)),"",INDEX(nm_categoria,categoria))</f>
        <v>Outras pessoal</v>
      </c>
      <c r="H353" s="51">
        <v>33</v>
      </c>
      <c r="I353" s="6" t="str">
        <f>IF(OR(ISBLANK(data),ISBLANK(forma_pagamento)),"",INDEX(nm_forma_pagamento,forma_pagamento))</f>
        <v>Cartão crédito</v>
      </c>
      <c r="J353" s="5">
        <v>3</v>
      </c>
      <c r="K353" s="6" t="str">
        <f>IF(OR(ISBLANK(data),ISBLANK(conta)),"",INDEX(nm_conta,conta))</f>
        <v>Bradesco</v>
      </c>
      <c r="L353" s="5">
        <v>1</v>
      </c>
      <c r="M353" s="6" t="str">
        <f>IF(OR(ISBLANK(data),ISBLANK(id_cc)),"",INDEX(nm_cartao,id_cc))</f>
        <v>Cetelem</v>
      </c>
      <c r="N353" s="5">
        <v>1</v>
      </c>
      <c r="O353" s="5" t="s">
        <v>161</v>
      </c>
    </row>
    <row r="354" spans="1:15">
      <c r="A354" s="6">
        <f>IF(ISBLANK(data),"",1+IF(ISNUMBER(A353),A353,0))</f>
        <v>353</v>
      </c>
      <c r="B354" s="4">
        <v>40436</v>
      </c>
      <c r="C354" s="50">
        <f>IF(ISBLANK(data),"",VALUE(DAY(data)))</f>
        <v>15</v>
      </c>
      <c r="D354" s="50">
        <f>IF(ISBLANK(data),"",VALUE(MONTH(data)))</f>
        <v>9</v>
      </c>
      <c r="E354" s="50">
        <f>IF(ISBLANK(data),"",VALUE(YEAR(data)))</f>
        <v>2010</v>
      </c>
      <c r="F354" s="7">
        <v>21.29</v>
      </c>
      <c r="G354" s="6" t="str">
        <f>IF(OR(ISBLANK(data),ISBLANK(categoria)),"",INDEX(nm_categoria,categoria))</f>
        <v>Outras lazer</v>
      </c>
      <c r="H354" s="51">
        <v>24</v>
      </c>
      <c r="I354" s="6" t="str">
        <f>IF(OR(ISBLANK(data),ISBLANK(forma_pagamento)),"",INDEX(nm_forma_pagamento,forma_pagamento))</f>
        <v>Cartão crédito</v>
      </c>
      <c r="J354" s="5">
        <v>3</v>
      </c>
      <c r="K354" s="6" t="str">
        <f>IF(OR(ISBLANK(data),ISBLANK(conta)),"",INDEX(nm_conta,conta))</f>
        <v>Bradesco</v>
      </c>
      <c r="L354" s="5">
        <v>1</v>
      </c>
      <c r="M354" s="6" t="str">
        <f>IF(OR(ISBLANK(data),ISBLANK(id_cc)),"",INDEX(nm_cartao,id_cc))</f>
        <v>Cetelem</v>
      </c>
      <c r="N354" s="5">
        <v>1</v>
      </c>
      <c r="O354" s="5" t="s">
        <v>164</v>
      </c>
    </row>
    <row r="355" spans="1:15">
      <c r="A355" s="6">
        <f>IF(ISBLANK(data),"",1+IF(ISNUMBER(A354),A354,0))</f>
        <v>354</v>
      </c>
      <c r="B355" s="4">
        <v>40431</v>
      </c>
      <c r="C355" s="50">
        <f>IF(ISBLANK(data),"",VALUE(DAY(data)))</f>
        <v>10</v>
      </c>
      <c r="D355" s="50">
        <f>IF(ISBLANK(data),"",VALUE(MONTH(data)))</f>
        <v>9</v>
      </c>
      <c r="E355" s="50">
        <f>IF(ISBLANK(data),"",VALUE(YEAR(data)))</f>
        <v>2010</v>
      </c>
      <c r="F355" s="7">
        <v>110.16</v>
      </c>
      <c r="G355" s="6" t="str">
        <f>IF(OR(ISBLANK(data),ISBLANK(categoria)),"",INDEX(nm_categoria,categoria))</f>
        <v>Encargos bancários</v>
      </c>
      <c r="H355" s="51">
        <v>30</v>
      </c>
      <c r="I355" s="6" t="str">
        <f>IF(OR(ISBLANK(data),ISBLANK(forma_pagamento)),"",INDEX(nm_forma_pagamento,forma_pagamento))</f>
        <v>Transferência</v>
      </c>
      <c r="J355" s="5">
        <v>4</v>
      </c>
      <c r="K355" s="6" t="str">
        <f>IF(OR(ISBLANK(data),ISBLANK(conta)),"",INDEX(nm_conta,conta))</f>
        <v>Bradesco</v>
      </c>
      <c r="L355" s="5">
        <v>1</v>
      </c>
      <c r="M355" s="6" t="str">
        <f>IF(OR(ISBLANK(data),ISBLANK(id_cc)),"",INDEX(nm_cartao,id_cc))</f>
        <v/>
      </c>
      <c r="O355" s="5" t="s">
        <v>248</v>
      </c>
    </row>
    <row r="356" spans="1:15">
      <c r="A356" s="6">
        <f>IF(ISBLANK(data),"",1+IF(ISNUMBER(A355),A355,0))</f>
        <v>355</v>
      </c>
      <c r="B356" s="4">
        <v>40436</v>
      </c>
      <c r="C356" s="50">
        <f>IF(ISBLANK(data),"",VALUE(DAY(data)))</f>
        <v>15</v>
      </c>
      <c r="D356" s="50">
        <f>IF(ISBLANK(data),"",VALUE(MONTH(data)))</f>
        <v>9</v>
      </c>
      <c r="E356" s="50">
        <f>IF(ISBLANK(data),"",VALUE(YEAR(data)))</f>
        <v>2010</v>
      </c>
      <c r="F356" s="7">
        <v>96.37</v>
      </c>
      <c r="G356" s="6" t="str">
        <f>IF(OR(ISBLANK(data),ISBLANK(categoria)),"",INDEX(nm_categoria,categoria))</f>
        <v>Computador</v>
      </c>
      <c r="H356" s="51">
        <v>31</v>
      </c>
      <c r="I356" s="6" t="str">
        <f>IF(OR(ISBLANK(data),ISBLANK(forma_pagamento)),"",INDEX(nm_forma_pagamento,forma_pagamento))</f>
        <v>Cartão crédito</v>
      </c>
      <c r="J356" s="5">
        <v>3</v>
      </c>
      <c r="K356" s="6" t="str">
        <f>IF(OR(ISBLANK(data),ISBLANK(conta)),"",INDEX(nm_conta,conta))</f>
        <v>Bradesco</v>
      </c>
      <c r="L356" s="5">
        <v>1</v>
      </c>
      <c r="M356" s="6" t="str">
        <f>IF(OR(ISBLANK(data),ISBLANK(id_cc)),"",INDEX(nm_cartao,id_cc))</f>
        <v>Cetelem</v>
      </c>
      <c r="N356" s="5">
        <v>1</v>
      </c>
      <c r="O356" s="5" t="s">
        <v>165</v>
      </c>
    </row>
    <row r="357" spans="1:15">
      <c r="A357" s="6">
        <f>IF(ISBLANK(data),"",1+IF(ISNUMBER(A356),A356,0))</f>
        <v>356</v>
      </c>
      <c r="B357" s="4">
        <v>40440</v>
      </c>
      <c r="C357" s="50">
        <f>IF(ISBLANK(data),"",VALUE(DAY(data)))</f>
        <v>19</v>
      </c>
      <c r="D357" s="50">
        <f>IF(ISBLANK(data),"",VALUE(MONTH(data)))</f>
        <v>9</v>
      </c>
      <c r="E357" s="50">
        <f>IF(ISBLANK(data),"",VALUE(YEAR(data)))</f>
        <v>2010</v>
      </c>
      <c r="F357" s="7">
        <v>199</v>
      </c>
      <c r="G357" s="6" t="str">
        <f>IF(OR(ISBLANK(data),ISBLANK(categoria)),"",INDEX(nm_categoria,categoria))</f>
        <v>Computador</v>
      </c>
      <c r="H357" s="51">
        <v>31</v>
      </c>
      <c r="I357" s="6" t="str">
        <f>IF(OR(ISBLANK(data),ISBLANK(forma_pagamento)),"",INDEX(nm_forma_pagamento,forma_pagamento))</f>
        <v/>
      </c>
      <c r="K357" s="6" t="str">
        <f>IF(OR(ISBLANK(data),ISBLANK(conta)),"",INDEX(nm_conta,conta))</f>
        <v>Bradesco</v>
      </c>
      <c r="L357" s="5">
        <v>1</v>
      </c>
      <c r="M357" s="6" t="str">
        <f>IF(OR(ISBLANK(data),ISBLANK(id_cc)),"",INDEX(nm_cartao,id_cc))</f>
        <v/>
      </c>
      <c r="O357" s="5" t="s">
        <v>167</v>
      </c>
    </row>
    <row r="358" spans="1:15">
      <c r="A358" s="6">
        <f>IF(ISBLANK(data),"",1+IF(ISNUMBER(A357),A357,0))</f>
        <v>357</v>
      </c>
      <c r="B358" s="4">
        <v>40436</v>
      </c>
      <c r="C358" s="50">
        <f>IF(ISBLANK(data),"",VALUE(DAY(data)))</f>
        <v>15</v>
      </c>
      <c r="D358" s="50">
        <f>IF(ISBLANK(data),"",VALUE(MONTH(data)))</f>
        <v>9</v>
      </c>
      <c r="E358" s="50">
        <f>IF(ISBLANK(data),"",VALUE(YEAR(data)))</f>
        <v>2010</v>
      </c>
      <c r="F358" s="7">
        <v>21</v>
      </c>
      <c r="G358" s="6" t="str">
        <f>IF(OR(ISBLANK(data),ISBLANK(categoria)),"",INDEX(nm_categoria,categoria))</f>
        <v>Outras pessoal</v>
      </c>
      <c r="H358" s="51">
        <v>33</v>
      </c>
      <c r="I358" s="6" t="str">
        <f>IF(OR(ISBLANK(data),ISBLANK(forma_pagamento)),"",INDEX(nm_forma_pagamento,forma_pagamento))</f>
        <v>Cartão crédito</v>
      </c>
      <c r="J358" s="5">
        <v>3</v>
      </c>
      <c r="K358" s="6" t="str">
        <f>IF(OR(ISBLANK(data),ISBLANK(conta)),"",INDEX(nm_conta,conta))</f>
        <v>Bradesco</v>
      </c>
      <c r="L358" s="5">
        <v>1</v>
      </c>
      <c r="M358" s="6" t="str">
        <f>IF(OR(ISBLANK(data),ISBLANK(id_cc)),"",INDEX(nm_cartao,id_cc))</f>
        <v>Cetelem</v>
      </c>
      <c r="N358" s="5">
        <v>1</v>
      </c>
      <c r="O358" s="5" t="s">
        <v>166</v>
      </c>
    </row>
    <row r="359" spans="1:15">
      <c r="A359" s="6">
        <f>IF(ISBLANK(data),"",1+IF(ISNUMBER(A358),A358,0))</f>
        <v>358</v>
      </c>
      <c r="B359" s="4">
        <v>40466</v>
      </c>
      <c r="C359" s="50">
        <f>IF(ISBLANK(data),"",VALUE(DAY(data)))</f>
        <v>15</v>
      </c>
      <c r="D359" s="50">
        <f>IF(ISBLANK(data),"",VALUE(MONTH(data)))</f>
        <v>10</v>
      </c>
      <c r="E359" s="50">
        <f>IF(ISBLANK(data),"",VALUE(YEAR(data)))</f>
        <v>2010</v>
      </c>
      <c r="F359" s="7">
        <v>21.29</v>
      </c>
      <c r="G359" s="6" t="str">
        <f>IF(OR(ISBLANK(data),ISBLANK(categoria)),"",INDEX(nm_categoria,categoria))</f>
        <v>Outras lazer</v>
      </c>
      <c r="H359" s="51">
        <v>24</v>
      </c>
      <c r="I359" s="6" t="str">
        <f>IF(OR(ISBLANK(data),ISBLANK(forma_pagamento)),"",INDEX(nm_forma_pagamento,forma_pagamento))</f>
        <v>Cartão crédito</v>
      </c>
      <c r="J359" s="5">
        <v>3</v>
      </c>
      <c r="K359" s="6" t="str">
        <f>IF(OR(ISBLANK(data),ISBLANK(conta)),"",INDEX(nm_conta,conta))</f>
        <v>Bradesco</v>
      </c>
      <c r="L359" s="5">
        <v>1</v>
      </c>
      <c r="M359" s="6" t="str">
        <f>IF(OR(ISBLANK(data),ISBLANK(id_cc)),"",INDEX(nm_cartao,id_cc))</f>
        <v>Cetelem</v>
      </c>
      <c r="N359" s="5">
        <v>1</v>
      </c>
      <c r="O359" s="5" t="s">
        <v>168</v>
      </c>
    </row>
    <row r="360" spans="1:15">
      <c r="A360" s="6">
        <f>IF(ISBLANK(data),"",1+IF(ISNUMBER(A359),A359,0))</f>
        <v>359</v>
      </c>
      <c r="B360" s="4">
        <v>40461</v>
      </c>
      <c r="C360" s="50">
        <f>IF(ISBLANK(data),"",VALUE(DAY(data)))</f>
        <v>10</v>
      </c>
      <c r="D360" s="50">
        <f>IF(ISBLANK(data),"",VALUE(MONTH(data)))</f>
        <v>10</v>
      </c>
      <c r="E360" s="50">
        <f>IF(ISBLANK(data),"",VALUE(YEAR(data)))</f>
        <v>2010</v>
      </c>
      <c r="F360" s="7">
        <v>110.16</v>
      </c>
      <c r="G360" s="6" t="str">
        <f>IF(OR(ISBLANK(data),ISBLANK(categoria)),"",INDEX(nm_categoria,categoria))</f>
        <v>Encargos bancários</v>
      </c>
      <c r="H360" s="51">
        <v>30</v>
      </c>
      <c r="I360" s="6" t="str">
        <f>IF(OR(ISBLANK(data),ISBLANK(forma_pagamento)),"",INDEX(nm_forma_pagamento,forma_pagamento))</f>
        <v>Transferência</v>
      </c>
      <c r="J360" s="5">
        <v>4</v>
      </c>
      <c r="K360" s="6" t="str">
        <f>IF(OR(ISBLANK(data),ISBLANK(conta)),"",INDEX(nm_conta,conta))</f>
        <v>Bradesco</v>
      </c>
      <c r="L360" s="5">
        <v>1</v>
      </c>
      <c r="M360" s="6" t="str">
        <f>IF(OR(ISBLANK(data),ISBLANK(id_cc)),"",INDEX(nm_cartao,id_cc))</f>
        <v/>
      </c>
      <c r="O360" s="5" t="s">
        <v>249</v>
      </c>
    </row>
    <row r="361" spans="1:15">
      <c r="A361" s="6">
        <f>IF(ISBLANK(data),"",1+IF(ISNUMBER(A360),A360,0))</f>
        <v>360</v>
      </c>
      <c r="B361" s="4">
        <v>40466</v>
      </c>
      <c r="C361" s="50">
        <f>IF(ISBLANK(data),"",VALUE(DAY(data)))</f>
        <v>15</v>
      </c>
      <c r="D361" s="50">
        <f>IF(ISBLANK(data),"",VALUE(MONTH(data)))</f>
        <v>10</v>
      </c>
      <c r="E361" s="50">
        <f>IF(ISBLANK(data),"",VALUE(YEAR(data)))</f>
        <v>2010</v>
      </c>
      <c r="F361" s="7">
        <v>96.37</v>
      </c>
      <c r="G361" s="6" t="str">
        <f>IF(OR(ISBLANK(data),ISBLANK(categoria)),"",INDEX(nm_categoria,categoria))</f>
        <v>Computador</v>
      </c>
      <c r="H361" s="51">
        <v>31</v>
      </c>
      <c r="I361" s="6" t="str">
        <f>IF(OR(ISBLANK(data),ISBLANK(forma_pagamento)),"",INDEX(nm_forma_pagamento,forma_pagamento))</f>
        <v>Cartão crédito</v>
      </c>
      <c r="J361" s="5">
        <v>3</v>
      </c>
      <c r="K361" s="6" t="str">
        <f>IF(OR(ISBLANK(data),ISBLANK(conta)),"",INDEX(nm_conta,conta))</f>
        <v>Bradesco</v>
      </c>
      <c r="L361" s="5">
        <v>1</v>
      </c>
      <c r="M361" s="6" t="str">
        <f>IF(OR(ISBLANK(data),ISBLANK(id_cc)),"",INDEX(nm_cartao,id_cc))</f>
        <v>Cetelem</v>
      </c>
      <c r="N361" s="5">
        <v>1</v>
      </c>
      <c r="O361" s="5" t="s">
        <v>169</v>
      </c>
    </row>
    <row r="362" spans="1:15">
      <c r="A362" s="6">
        <f>IF(ISBLANK(data),"",1+IF(ISNUMBER(A361),A361,0))</f>
        <v>361</v>
      </c>
      <c r="B362" s="4">
        <v>40497</v>
      </c>
      <c r="C362" s="50">
        <f>IF(ISBLANK(data),"",VALUE(DAY(data)))</f>
        <v>15</v>
      </c>
      <c r="D362" s="50">
        <f>IF(ISBLANK(data),"",VALUE(MONTH(data)))</f>
        <v>11</v>
      </c>
      <c r="E362" s="50">
        <f>IF(ISBLANK(data),"",VALUE(YEAR(data)))</f>
        <v>2010</v>
      </c>
      <c r="F362" s="7">
        <v>21.29</v>
      </c>
      <c r="G362" s="6" t="str">
        <f>IF(OR(ISBLANK(data),ISBLANK(categoria)),"",INDEX(nm_categoria,categoria))</f>
        <v>Outras lazer</v>
      </c>
      <c r="H362" s="51">
        <v>24</v>
      </c>
      <c r="I362" s="6" t="str">
        <f>IF(OR(ISBLANK(data),ISBLANK(forma_pagamento)),"",INDEX(nm_forma_pagamento,forma_pagamento))</f>
        <v>Cartão crédito</v>
      </c>
      <c r="J362" s="5">
        <v>3</v>
      </c>
      <c r="K362" s="6" t="str">
        <f>IF(OR(ISBLANK(data),ISBLANK(conta)),"",INDEX(nm_conta,conta))</f>
        <v>Bradesco</v>
      </c>
      <c r="L362" s="5">
        <v>1</v>
      </c>
      <c r="M362" s="6" t="str">
        <f>IF(OR(ISBLANK(data),ISBLANK(id_cc)),"",INDEX(nm_cartao,id_cc))</f>
        <v>Cetelem</v>
      </c>
      <c r="N362" s="5">
        <v>1</v>
      </c>
      <c r="O362" s="5" t="s">
        <v>170</v>
      </c>
    </row>
    <row r="363" spans="1:15">
      <c r="A363" s="6">
        <f>IF(ISBLANK(data),"",1+IF(ISNUMBER(A362),A362,0))</f>
        <v>362</v>
      </c>
      <c r="B363" s="4">
        <v>40492</v>
      </c>
      <c r="C363" s="50">
        <f>IF(ISBLANK(data),"",VALUE(DAY(data)))</f>
        <v>10</v>
      </c>
      <c r="D363" s="50">
        <f>IF(ISBLANK(data),"",VALUE(MONTH(data)))</f>
        <v>11</v>
      </c>
      <c r="E363" s="50">
        <f>IF(ISBLANK(data),"",VALUE(YEAR(data)))</f>
        <v>2010</v>
      </c>
      <c r="F363" s="7">
        <v>110.16</v>
      </c>
      <c r="G363" s="6" t="str">
        <f>IF(OR(ISBLANK(data),ISBLANK(categoria)),"",INDEX(nm_categoria,categoria))</f>
        <v>Encargos bancários</v>
      </c>
      <c r="H363" s="51">
        <v>30</v>
      </c>
      <c r="I363" s="6" t="str">
        <f>IF(OR(ISBLANK(data),ISBLANK(forma_pagamento)),"",INDEX(nm_forma_pagamento,forma_pagamento))</f>
        <v>Transferência</v>
      </c>
      <c r="J363" s="5">
        <v>4</v>
      </c>
      <c r="K363" s="6" t="str">
        <f>IF(OR(ISBLANK(data),ISBLANK(conta)),"",INDEX(nm_conta,conta))</f>
        <v>Bradesco</v>
      </c>
      <c r="L363" s="5">
        <v>1</v>
      </c>
      <c r="M363" s="6" t="str">
        <f>IF(OR(ISBLANK(data),ISBLANK(id_cc)),"",INDEX(nm_cartao,id_cc))</f>
        <v/>
      </c>
      <c r="O363" s="5" t="s">
        <v>250</v>
      </c>
    </row>
    <row r="364" spans="1:15">
      <c r="A364" s="6">
        <f>IF(ISBLANK(data),"",1+IF(ISNUMBER(A363),A363,0))</f>
        <v>363</v>
      </c>
      <c r="B364" s="4">
        <v>40497</v>
      </c>
      <c r="C364" s="50">
        <f>IF(ISBLANK(data),"",VALUE(DAY(data)))</f>
        <v>15</v>
      </c>
      <c r="D364" s="50">
        <f>IF(ISBLANK(data),"",VALUE(MONTH(data)))</f>
        <v>11</v>
      </c>
      <c r="E364" s="50">
        <f>IF(ISBLANK(data),"",VALUE(YEAR(data)))</f>
        <v>2010</v>
      </c>
      <c r="F364" s="7">
        <v>96.37</v>
      </c>
      <c r="G364" s="6" t="str">
        <f>IF(OR(ISBLANK(data),ISBLANK(categoria)),"",INDEX(nm_categoria,categoria))</f>
        <v>Computador</v>
      </c>
      <c r="H364" s="51">
        <v>31</v>
      </c>
      <c r="I364" s="6" t="str">
        <f>IF(OR(ISBLANK(data),ISBLANK(forma_pagamento)),"",INDEX(nm_forma_pagamento,forma_pagamento))</f>
        <v>Cartão crédito</v>
      </c>
      <c r="J364" s="5">
        <v>3</v>
      </c>
      <c r="K364" s="6" t="str">
        <f>IF(OR(ISBLANK(data),ISBLANK(conta)),"",INDEX(nm_conta,conta))</f>
        <v>Bradesco</v>
      </c>
      <c r="L364" s="5">
        <v>1</v>
      </c>
      <c r="M364" s="6" t="str">
        <f>IF(OR(ISBLANK(data),ISBLANK(id_cc)),"",INDEX(nm_cartao,id_cc))</f>
        <v>Cetelem</v>
      </c>
      <c r="N364" s="5">
        <v>1</v>
      </c>
      <c r="O364" s="5" t="s">
        <v>171</v>
      </c>
    </row>
    <row r="365" spans="1:15">
      <c r="A365" s="6">
        <f>IF(ISBLANK(data),"",1+IF(ISNUMBER(A364),A364,0))</f>
        <v>364</v>
      </c>
      <c r="B365" s="4">
        <v>40527</v>
      </c>
      <c r="C365" s="50">
        <f>IF(ISBLANK(data),"",VALUE(DAY(data)))</f>
        <v>15</v>
      </c>
      <c r="D365" s="50">
        <f>IF(ISBLANK(data),"",VALUE(MONTH(data)))</f>
        <v>12</v>
      </c>
      <c r="E365" s="50">
        <f>IF(ISBLANK(data),"",VALUE(YEAR(data)))</f>
        <v>2010</v>
      </c>
      <c r="F365" s="7">
        <v>96.37</v>
      </c>
      <c r="G365" s="6" t="str">
        <f>IF(OR(ISBLANK(data),ISBLANK(categoria)),"",INDEX(nm_categoria,categoria))</f>
        <v>Computador</v>
      </c>
      <c r="H365" s="51">
        <v>31</v>
      </c>
      <c r="I365" s="6" t="str">
        <f>IF(OR(ISBLANK(data),ISBLANK(forma_pagamento)),"",INDEX(nm_forma_pagamento,forma_pagamento))</f>
        <v>Cartão crédito</v>
      </c>
      <c r="J365" s="5">
        <v>3</v>
      </c>
      <c r="K365" s="6" t="str">
        <f>IF(OR(ISBLANK(data),ISBLANK(conta)),"",INDEX(nm_conta,conta))</f>
        <v>Bradesco</v>
      </c>
      <c r="L365" s="5">
        <v>1</v>
      </c>
      <c r="M365" s="6" t="str">
        <f>IF(OR(ISBLANK(data),ISBLANK(id_cc)),"",INDEX(nm_cartao,id_cc))</f>
        <v>Cetelem</v>
      </c>
      <c r="N365" s="5">
        <v>1</v>
      </c>
      <c r="O365" s="5" t="s">
        <v>172</v>
      </c>
    </row>
    <row r="366" spans="1:15">
      <c r="A366" s="6">
        <f>IF(ISBLANK(data),"",1+IF(ISNUMBER(A365),A365,0))</f>
        <v>365</v>
      </c>
      <c r="B366" s="4">
        <v>40558</v>
      </c>
      <c r="C366" s="50">
        <f>IF(ISBLANK(data),"",VALUE(DAY(data)))</f>
        <v>15</v>
      </c>
      <c r="D366" s="50">
        <f>IF(ISBLANK(data),"",VALUE(MONTH(data)))</f>
        <v>1</v>
      </c>
      <c r="E366" s="50">
        <f>IF(ISBLANK(data),"",VALUE(YEAR(data)))</f>
        <v>2011</v>
      </c>
      <c r="F366" s="7">
        <v>96.37</v>
      </c>
      <c r="G366" s="6" t="str">
        <f>IF(OR(ISBLANK(data),ISBLANK(categoria)),"",INDEX(nm_categoria,categoria))</f>
        <v>Computador</v>
      </c>
      <c r="H366" s="51">
        <v>31</v>
      </c>
      <c r="I366" s="6" t="str">
        <f>IF(OR(ISBLANK(data),ISBLANK(forma_pagamento)),"",INDEX(nm_forma_pagamento,forma_pagamento))</f>
        <v>Cartão crédito</v>
      </c>
      <c r="J366" s="5">
        <v>3</v>
      </c>
      <c r="K366" s="6" t="str">
        <f>IF(OR(ISBLANK(data),ISBLANK(conta)),"",INDEX(nm_conta,conta))</f>
        <v>Bradesco</v>
      </c>
      <c r="L366" s="5">
        <v>1</v>
      </c>
      <c r="M366" s="6" t="str">
        <f>IF(OR(ISBLANK(data),ISBLANK(id_cc)),"",INDEX(nm_cartao,id_cc))</f>
        <v>Cetelem</v>
      </c>
      <c r="N366" s="5">
        <v>1</v>
      </c>
      <c r="O366" s="5" t="s">
        <v>173</v>
      </c>
    </row>
    <row r="367" spans="1:15">
      <c r="A367" s="6">
        <f>IF(ISBLANK(data),"",1+IF(ISNUMBER(A366),A366,0))</f>
        <v>366</v>
      </c>
      <c r="B367" s="4">
        <v>40589</v>
      </c>
      <c r="C367" s="50">
        <f>IF(ISBLANK(data),"",VALUE(DAY(data)))</f>
        <v>15</v>
      </c>
      <c r="D367" s="50">
        <f>IF(ISBLANK(data),"",VALUE(MONTH(data)))</f>
        <v>2</v>
      </c>
      <c r="E367" s="50">
        <f>IF(ISBLANK(data),"",VALUE(YEAR(data)))</f>
        <v>2011</v>
      </c>
      <c r="F367" s="7">
        <v>96.37</v>
      </c>
      <c r="G367" s="6" t="str">
        <f>IF(OR(ISBLANK(data),ISBLANK(categoria)),"",INDEX(nm_categoria,categoria))</f>
        <v>Computador</v>
      </c>
      <c r="H367" s="51">
        <v>31</v>
      </c>
      <c r="I367" s="6" t="str">
        <f>IF(OR(ISBLANK(data),ISBLANK(forma_pagamento)),"",INDEX(nm_forma_pagamento,forma_pagamento))</f>
        <v>Cartão crédito</v>
      </c>
      <c r="J367" s="5">
        <v>3</v>
      </c>
      <c r="K367" s="6" t="str">
        <f>IF(OR(ISBLANK(data),ISBLANK(conta)),"",INDEX(nm_conta,conta))</f>
        <v>Bradesco</v>
      </c>
      <c r="L367" s="5">
        <v>1</v>
      </c>
      <c r="M367" s="6" t="str">
        <f>IF(OR(ISBLANK(data),ISBLANK(id_cc)),"",INDEX(nm_cartao,id_cc))</f>
        <v>Cetelem</v>
      </c>
      <c r="N367" s="5">
        <v>1</v>
      </c>
      <c r="O367" s="5" t="s">
        <v>174</v>
      </c>
    </row>
    <row r="368" spans="1:15">
      <c r="A368" s="6">
        <f>IF(ISBLANK(data),"",1+IF(ISNUMBER(A367),A367,0))</f>
        <v>367</v>
      </c>
      <c r="B368" s="4">
        <v>40617</v>
      </c>
      <c r="C368" s="50">
        <f>IF(ISBLANK(data),"",VALUE(DAY(data)))</f>
        <v>15</v>
      </c>
      <c r="D368" s="50">
        <f>IF(ISBLANK(data),"",VALUE(MONTH(data)))</f>
        <v>3</v>
      </c>
      <c r="E368" s="50">
        <f>IF(ISBLANK(data),"",VALUE(YEAR(data)))</f>
        <v>2011</v>
      </c>
      <c r="F368" s="7">
        <v>96.37</v>
      </c>
      <c r="G368" s="6" t="str">
        <f>IF(OR(ISBLANK(data),ISBLANK(categoria)),"",INDEX(nm_categoria,categoria))</f>
        <v>Computador</v>
      </c>
      <c r="H368" s="51">
        <v>31</v>
      </c>
      <c r="I368" s="6" t="str">
        <f>IF(OR(ISBLANK(data),ISBLANK(forma_pagamento)),"",INDEX(nm_forma_pagamento,forma_pagamento))</f>
        <v>Cartão crédito</v>
      </c>
      <c r="J368" s="5">
        <v>3</v>
      </c>
      <c r="K368" s="6" t="str">
        <f>IF(OR(ISBLANK(data),ISBLANK(conta)),"",INDEX(nm_conta,conta))</f>
        <v>Bradesco</v>
      </c>
      <c r="L368" s="5">
        <v>1</v>
      </c>
      <c r="M368" s="6" t="str">
        <f>IF(OR(ISBLANK(data),ISBLANK(id_cc)),"",INDEX(nm_cartao,id_cc))</f>
        <v>Cetelem</v>
      </c>
      <c r="N368" s="5">
        <v>1</v>
      </c>
      <c r="O368" s="5" t="s">
        <v>175</v>
      </c>
    </row>
    <row r="369" spans="1:13">
      <c r="A369" s="6" t="str">
        <f>IF(ISBLANK(data),"",1+IF(ISNUMBER(A368),A368,0))</f>
        <v/>
      </c>
      <c r="C369" s="50" t="str">
        <f>IF(ISBLANK(data),"",VALUE(DAY(data)))</f>
        <v/>
      </c>
      <c r="D369" s="50" t="str">
        <f>IF(ISBLANK(data),"",VALUE(MONTH(data)))</f>
        <v/>
      </c>
      <c r="E369" s="50" t="str">
        <f>IF(ISBLANK(data),"",VALUE(YEAR(data)))</f>
        <v/>
      </c>
      <c r="G369" s="6" t="str">
        <f>IF(OR(ISBLANK(data),ISBLANK(categoria)),"",INDEX(nm_categoria,categoria))</f>
        <v/>
      </c>
      <c r="I369" s="6" t="str">
        <f>IF(OR(ISBLANK(data),ISBLANK(forma_pagamento)),"",INDEX(nm_forma_pagamento,forma_pagamento))</f>
        <v/>
      </c>
      <c r="K369" s="6" t="str">
        <f>IF(OR(ISBLANK(data),ISBLANK(conta)),"",INDEX(nm_conta,conta))</f>
        <v/>
      </c>
      <c r="M369" s="6" t="str">
        <f>IF(OR(ISBLANK(data),ISBLANK(id_cc)),"",INDEX(nm_cartao,id_cc))</f>
        <v/>
      </c>
    </row>
    <row r="370" spans="1:13">
      <c r="A370" s="6" t="str">
        <f>IF(ISBLANK(data),"",1+IF(ISNUMBER(A369),A369,0))</f>
        <v/>
      </c>
      <c r="C370" s="50" t="str">
        <f>IF(ISBLANK(data),"",VALUE(DAY(data)))</f>
        <v/>
      </c>
      <c r="D370" s="50" t="str">
        <f>IF(ISBLANK(data),"",VALUE(MONTH(data)))</f>
        <v/>
      </c>
      <c r="E370" s="50" t="str">
        <f>IF(ISBLANK(data),"",VALUE(YEAR(data)))</f>
        <v/>
      </c>
      <c r="G370" s="6" t="str">
        <f>IF(OR(ISBLANK(data),ISBLANK(categoria)),"",INDEX(nm_categoria,categoria))</f>
        <v/>
      </c>
      <c r="I370" s="6" t="str">
        <f>IF(OR(ISBLANK(data),ISBLANK(forma_pagamento)),"",INDEX(nm_forma_pagamento,forma_pagamento))</f>
        <v/>
      </c>
      <c r="K370" s="6" t="str">
        <f>IF(OR(ISBLANK(data),ISBLANK(conta)),"",INDEX(nm_conta,conta))</f>
        <v/>
      </c>
      <c r="M370" s="6" t="str">
        <f>IF(OR(ISBLANK(data),ISBLANK(id_cc)),"",INDEX(nm_cartao,id_cc))</f>
        <v/>
      </c>
    </row>
    <row r="371" spans="1:13">
      <c r="A371" s="6" t="str">
        <f>IF(ISBLANK(data),"",1+IF(ISNUMBER(A370),A370,0))</f>
        <v/>
      </c>
      <c r="C371" s="50" t="str">
        <f>IF(ISBLANK(data),"",VALUE(DAY(data)))</f>
        <v/>
      </c>
      <c r="D371" s="50" t="str">
        <f>IF(ISBLANK(data),"",VALUE(MONTH(data)))</f>
        <v/>
      </c>
      <c r="E371" s="50" t="str">
        <f>IF(ISBLANK(data),"",VALUE(YEAR(data)))</f>
        <v/>
      </c>
      <c r="G371" s="6" t="str">
        <f>IF(OR(ISBLANK(data),ISBLANK(categoria)),"",INDEX(nm_categoria,categoria))</f>
        <v/>
      </c>
      <c r="I371" s="6" t="str">
        <f>IF(OR(ISBLANK(data),ISBLANK(forma_pagamento)),"",INDEX(nm_forma_pagamento,forma_pagamento))</f>
        <v/>
      </c>
      <c r="K371" s="6" t="str">
        <f>IF(OR(ISBLANK(data),ISBLANK(conta)),"",INDEX(nm_conta,conta))</f>
        <v/>
      </c>
      <c r="M371" s="6" t="str">
        <f>IF(OR(ISBLANK(data),ISBLANK(id_cc)),"",INDEX(nm_cartao,id_cc))</f>
        <v/>
      </c>
    </row>
    <row r="372" spans="1:13">
      <c r="A372" s="6" t="str">
        <f>IF(ISBLANK(data),"",1+IF(ISNUMBER(A371),A371,0))</f>
        <v/>
      </c>
      <c r="C372" s="50" t="str">
        <f>IF(ISBLANK(data),"",VALUE(DAY(data)))</f>
        <v/>
      </c>
      <c r="D372" s="50" t="str">
        <f>IF(ISBLANK(data),"",VALUE(MONTH(data)))</f>
        <v/>
      </c>
      <c r="E372" s="50" t="str">
        <f>IF(ISBLANK(data),"",VALUE(YEAR(data)))</f>
        <v/>
      </c>
      <c r="G372" s="6" t="str">
        <f>IF(OR(ISBLANK(data),ISBLANK(categoria)),"",INDEX(nm_categoria,categoria))</f>
        <v/>
      </c>
      <c r="I372" s="6" t="str">
        <f>IF(OR(ISBLANK(data),ISBLANK(forma_pagamento)),"",INDEX(nm_forma_pagamento,forma_pagamento))</f>
        <v/>
      </c>
      <c r="K372" s="6" t="str">
        <f>IF(OR(ISBLANK(data),ISBLANK(conta)),"",INDEX(nm_conta,conta))</f>
        <v/>
      </c>
      <c r="M372" s="6" t="str">
        <f>IF(OR(ISBLANK(data),ISBLANK(id_cc)),"",INDEX(nm_cartao,id_cc))</f>
        <v/>
      </c>
    </row>
    <row r="373" spans="1:13">
      <c r="A373" s="6" t="str">
        <f>IF(ISBLANK(data),"",1+IF(ISNUMBER(A372),A372,0))</f>
        <v/>
      </c>
      <c r="C373" s="50" t="str">
        <f>IF(ISBLANK(data),"",VALUE(DAY(data)))</f>
        <v/>
      </c>
      <c r="D373" s="50" t="str">
        <f>IF(ISBLANK(data),"",VALUE(MONTH(data)))</f>
        <v/>
      </c>
      <c r="E373" s="50" t="str">
        <f>IF(ISBLANK(data),"",VALUE(YEAR(data)))</f>
        <v/>
      </c>
      <c r="G373" s="6" t="str">
        <f>IF(OR(ISBLANK(data),ISBLANK(categoria)),"",INDEX(nm_categoria,categoria))</f>
        <v/>
      </c>
      <c r="I373" s="6" t="str">
        <f>IF(OR(ISBLANK(data),ISBLANK(forma_pagamento)),"",INDEX(nm_forma_pagamento,forma_pagamento))</f>
        <v/>
      </c>
      <c r="K373" s="6" t="str">
        <f>IF(OR(ISBLANK(data),ISBLANK(conta)),"",INDEX(nm_conta,conta))</f>
        <v/>
      </c>
      <c r="M373" s="6" t="str">
        <f>IF(OR(ISBLANK(data),ISBLANK(id_cc)),"",INDEX(nm_cartao,id_cc))</f>
        <v/>
      </c>
    </row>
    <row r="374" spans="1:13">
      <c r="A374" s="6" t="str">
        <f>IF(ISBLANK(data),"",1+IF(ISNUMBER(A373),A373,0))</f>
        <v/>
      </c>
      <c r="C374" s="50" t="str">
        <f>IF(ISBLANK(data),"",VALUE(DAY(data)))</f>
        <v/>
      </c>
      <c r="D374" s="50" t="str">
        <f>IF(ISBLANK(data),"",VALUE(MONTH(data)))</f>
        <v/>
      </c>
      <c r="E374" s="50" t="str">
        <f>IF(ISBLANK(data),"",VALUE(YEAR(data)))</f>
        <v/>
      </c>
      <c r="G374" s="6" t="str">
        <f>IF(OR(ISBLANK(data),ISBLANK(categoria)),"",INDEX(nm_categoria,categoria))</f>
        <v/>
      </c>
      <c r="I374" s="6" t="str">
        <f>IF(OR(ISBLANK(data),ISBLANK(forma_pagamento)),"",INDEX(nm_forma_pagamento,forma_pagamento))</f>
        <v/>
      </c>
      <c r="K374" s="6" t="str">
        <f>IF(OR(ISBLANK(data),ISBLANK(conta)),"",INDEX(nm_conta,conta))</f>
        <v/>
      </c>
      <c r="M374" s="6" t="str">
        <f>IF(OR(ISBLANK(data),ISBLANK(id_cc)),"",INDEX(nm_cartao,id_cc))</f>
        <v/>
      </c>
    </row>
    <row r="375" spans="1:13">
      <c r="A375" s="6" t="str">
        <f>IF(ISBLANK(data),"",1+IF(ISNUMBER(A374),A374,0))</f>
        <v/>
      </c>
      <c r="C375" s="50" t="str">
        <f>IF(ISBLANK(data),"",VALUE(DAY(data)))</f>
        <v/>
      </c>
      <c r="D375" s="50" t="str">
        <f>IF(ISBLANK(data),"",VALUE(MONTH(data)))</f>
        <v/>
      </c>
      <c r="E375" s="50" t="str">
        <f>IF(ISBLANK(data),"",VALUE(YEAR(data)))</f>
        <v/>
      </c>
      <c r="G375" s="6" t="str">
        <f>IF(OR(ISBLANK(data),ISBLANK(categoria)),"",INDEX(nm_categoria,categoria))</f>
        <v/>
      </c>
      <c r="I375" s="6" t="str">
        <f>IF(OR(ISBLANK(data),ISBLANK(forma_pagamento)),"",INDEX(nm_forma_pagamento,forma_pagamento))</f>
        <v/>
      </c>
      <c r="K375" s="6" t="str">
        <f>IF(OR(ISBLANK(data),ISBLANK(conta)),"",INDEX(nm_conta,conta))</f>
        <v/>
      </c>
      <c r="M375" s="6" t="str">
        <f>IF(OR(ISBLANK(data),ISBLANK(id_cc)),"",INDEX(nm_cartao,id_cc))</f>
        <v/>
      </c>
    </row>
    <row r="376" spans="1:13">
      <c r="A376" s="6" t="str">
        <f>IF(ISBLANK(data),"",1+IF(ISNUMBER(A375),A375,0))</f>
        <v/>
      </c>
      <c r="C376" s="50" t="str">
        <f>IF(ISBLANK(data),"",VALUE(DAY(data)))</f>
        <v/>
      </c>
      <c r="D376" s="50" t="str">
        <f>IF(ISBLANK(data),"",VALUE(MONTH(data)))</f>
        <v/>
      </c>
      <c r="E376" s="50" t="str">
        <f>IF(ISBLANK(data),"",VALUE(YEAR(data)))</f>
        <v/>
      </c>
      <c r="G376" s="6" t="str">
        <f>IF(OR(ISBLANK(data),ISBLANK(categoria)),"",INDEX(nm_categoria,categoria))</f>
        <v/>
      </c>
      <c r="I376" s="6" t="str">
        <f>IF(OR(ISBLANK(data),ISBLANK(forma_pagamento)),"",INDEX(nm_forma_pagamento,forma_pagamento))</f>
        <v/>
      </c>
      <c r="K376" s="6" t="str">
        <f>IF(OR(ISBLANK(data),ISBLANK(conta)),"",INDEX(nm_conta,conta))</f>
        <v/>
      </c>
      <c r="M376" s="6" t="str">
        <f>IF(OR(ISBLANK(data),ISBLANK(id_cc)),"",INDEX(nm_cartao,id_cc))</f>
        <v/>
      </c>
    </row>
    <row r="377" spans="1:13">
      <c r="A377" s="6" t="str">
        <f>IF(ISBLANK(data),"",1+IF(ISNUMBER(A376),A376,0))</f>
        <v/>
      </c>
      <c r="C377" s="50" t="str">
        <f>IF(ISBLANK(data),"",VALUE(DAY(data)))</f>
        <v/>
      </c>
      <c r="D377" s="50" t="str">
        <f>IF(ISBLANK(data),"",VALUE(MONTH(data)))</f>
        <v/>
      </c>
      <c r="E377" s="50" t="str">
        <f>IF(ISBLANK(data),"",VALUE(YEAR(data)))</f>
        <v/>
      </c>
      <c r="G377" s="6" t="str">
        <f>IF(OR(ISBLANK(data),ISBLANK(categoria)),"",INDEX(nm_categoria,categoria))</f>
        <v/>
      </c>
      <c r="I377" s="6" t="str">
        <f>IF(OR(ISBLANK(data),ISBLANK(forma_pagamento)),"",INDEX(nm_forma_pagamento,forma_pagamento))</f>
        <v/>
      </c>
      <c r="K377" s="6" t="str">
        <f>IF(OR(ISBLANK(data),ISBLANK(conta)),"",INDEX(nm_conta,conta))</f>
        <v/>
      </c>
      <c r="M377" s="6" t="str">
        <f>IF(OR(ISBLANK(data),ISBLANK(id_cc)),"",INDEX(nm_cartao,id_cc))</f>
        <v/>
      </c>
    </row>
    <row r="378" spans="1:13">
      <c r="A378" s="6" t="str">
        <f>IF(ISBLANK(data),"",1+IF(ISNUMBER(A377),A377,0))</f>
        <v/>
      </c>
      <c r="C378" s="50" t="str">
        <f>IF(ISBLANK(data),"",VALUE(DAY(data)))</f>
        <v/>
      </c>
      <c r="D378" s="50" t="str">
        <f>IF(ISBLANK(data),"",VALUE(MONTH(data)))</f>
        <v/>
      </c>
      <c r="E378" s="50" t="str">
        <f>IF(ISBLANK(data),"",VALUE(YEAR(data)))</f>
        <v/>
      </c>
      <c r="G378" s="6" t="str">
        <f>IF(OR(ISBLANK(data),ISBLANK(categoria)),"",INDEX(nm_categoria,categoria))</f>
        <v/>
      </c>
      <c r="I378" s="6" t="str">
        <f>IF(OR(ISBLANK(data),ISBLANK(forma_pagamento)),"",INDEX(nm_forma_pagamento,forma_pagamento))</f>
        <v/>
      </c>
      <c r="K378" s="6" t="str">
        <f>IF(OR(ISBLANK(data),ISBLANK(conta)),"",INDEX(nm_conta,conta))</f>
        <v/>
      </c>
      <c r="M378" s="6" t="str">
        <f>IF(OR(ISBLANK(data),ISBLANK(id_cc)),"",INDEX(nm_cartao,id_cc))</f>
        <v/>
      </c>
    </row>
    <row r="379" spans="1:13">
      <c r="A379" s="6" t="str">
        <f>IF(ISBLANK(data),"",1+IF(ISNUMBER(A378),A378,0))</f>
        <v/>
      </c>
      <c r="C379" s="50" t="str">
        <f>IF(ISBLANK(data),"",VALUE(DAY(data)))</f>
        <v/>
      </c>
      <c r="D379" s="50" t="str">
        <f>IF(ISBLANK(data),"",VALUE(MONTH(data)))</f>
        <v/>
      </c>
      <c r="E379" s="50" t="str">
        <f>IF(ISBLANK(data),"",VALUE(YEAR(data)))</f>
        <v/>
      </c>
      <c r="G379" s="6" t="str">
        <f>IF(OR(ISBLANK(data),ISBLANK(categoria)),"",INDEX(nm_categoria,categoria))</f>
        <v/>
      </c>
      <c r="I379" s="6" t="str">
        <f>IF(OR(ISBLANK(data),ISBLANK(forma_pagamento)),"",INDEX(nm_forma_pagamento,forma_pagamento))</f>
        <v/>
      </c>
      <c r="K379" s="6" t="str">
        <f>IF(OR(ISBLANK(data),ISBLANK(conta)),"",INDEX(nm_conta,conta))</f>
        <v/>
      </c>
      <c r="M379" s="6" t="str">
        <f>IF(OR(ISBLANK(data),ISBLANK(id_cc)),"",INDEX(nm_cartao,id_cc))</f>
        <v/>
      </c>
    </row>
    <row r="380" spans="1:13">
      <c r="A380" s="6" t="str">
        <f>IF(ISBLANK(data),"",1+IF(ISNUMBER(A379),A379,0))</f>
        <v/>
      </c>
      <c r="C380" s="50" t="str">
        <f>IF(ISBLANK(data),"",VALUE(DAY(data)))</f>
        <v/>
      </c>
      <c r="D380" s="50" t="str">
        <f>IF(ISBLANK(data),"",VALUE(MONTH(data)))</f>
        <v/>
      </c>
      <c r="E380" s="50" t="str">
        <f>IF(ISBLANK(data),"",VALUE(YEAR(data)))</f>
        <v/>
      </c>
      <c r="G380" s="6" t="str">
        <f>IF(OR(ISBLANK(data),ISBLANK(categoria)),"",INDEX(nm_categoria,categoria))</f>
        <v/>
      </c>
      <c r="I380" s="6" t="str">
        <f>IF(OR(ISBLANK(data),ISBLANK(forma_pagamento)),"",INDEX(nm_forma_pagamento,forma_pagamento))</f>
        <v/>
      </c>
      <c r="K380" s="6" t="str">
        <f>IF(OR(ISBLANK(data),ISBLANK(conta)),"",INDEX(nm_conta,conta))</f>
        <v/>
      </c>
      <c r="M380" s="6" t="str">
        <f>IF(OR(ISBLANK(data),ISBLANK(id_cc)),"",INDEX(nm_cartao,id_cc))</f>
        <v/>
      </c>
    </row>
    <row r="381" spans="1:13">
      <c r="A381" s="6" t="str">
        <f>IF(ISBLANK(data),"",1+IF(ISNUMBER(A380),A380,0))</f>
        <v/>
      </c>
      <c r="C381" s="50" t="str">
        <f>IF(ISBLANK(data),"",VALUE(DAY(data)))</f>
        <v/>
      </c>
      <c r="D381" s="50" t="str">
        <f>IF(ISBLANK(data),"",VALUE(MONTH(data)))</f>
        <v/>
      </c>
      <c r="E381" s="50" t="str">
        <f>IF(ISBLANK(data),"",VALUE(YEAR(data)))</f>
        <v/>
      </c>
      <c r="G381" s="6" t="str">
        <f>IF(OR(ISBLANK(data),ISBLANK(categoria)),"",INDEX(nm_categoria,categoria))</f>
        <v/>
      </c>
      <c r="I381" s="6" t="str">
        <f>IF(OR(ISBLANK(data),ISBLANK(forma_pagamento)),"",INDEX(nm_forma_pagamento,forma_pagamento))</f>
        <v/>
      </c>
      <c r="K381" s="6" t="str">
        <f>IF(OR(ISBLANK(data),ISBLANK(conta)),"",INDEX(nm_conta,conta))</f>
        <v/>
      </c>
      <c r="M381" s="6" t="str">
        <f>IF(OR(ISBLANK(data),ISBLANK(id_cc)),"",INDEX(nm_cartao,id_cc))</f>
        <v/>
      </c>
    </row>
    <row r="382" spans="1:13">
      <c r="A382" s="6" t="str">
        <f>IF(ISBLANK(data),"",1+IF(ISNUMBER(A381),A381,0))</f>
        <v/>
      </c>
      <c r="C382" s="50" t="str">
        <f>IF(ISBLANK(data),"",VALUE(DAY(data)))</f>
        <v/>
      </c>
      <c r="D382" s="50" t="str">
        <f>IF(ISBLANK(data),"",VALUE(MONTH(data)))</f>
        <v/>
      </c>
      <c r="E382" s="50" t="str">
        <f>IF(ISBLANK(data),"",VALUE(YEAR(data)))</f>
        <v/>
      </c>
      <c r="G382" s="6" t="str">
        <f>IF(OR(ISBLANK(data),ISBLANK(categoria)),"",INDEX(nm_categoria,categoria))</f>
        <v/>
      </c>
      <c r="I382" s="6" t="str">
        <f>IF(OR(ISBLANK(data),ISBLANK(forma_pagamento)),"",INDEX(nm_forma_pagamento,forma_pagamento))</f>
        <v/>
      </c>
      <c r="K382" s="6" t="str">
        <f>IF(OR(ISBLANK(data),ISBLANK(conta)),"",INDEX(nm_conta,conta))</f>
        <v/>
      </c>
      <c r="M382" s="6" t="str">
        <f>IF(OR(ISBLANK(data),ISBLANK(id_cc)),"",INDEX(nm_cartao,id_cc))</f>
        <v/>
      </c>
    </row>
    <row r="383" spans="1:13">
      <c r="A383" s="6" t="str">
        <f>IF(ISBLANK(data),"",1+IF(ISNUMBER(A382),A382,0))</f>
        <v/>
      </c>
      <c r="C383" s="50" t="str">
        <f>IF(ISBLANK(data),"",VALUE(DAY(data)))</f>
        <v/>
      </c>
      <c r="D383" s="50" t="str">
        <f>IF(ISBLANK(data),"",VALUE(MONTH(data)))</f>
        <v/>
      </c>
      <c r="E383" s="50" t="str">
        <f>IF(ISBLANK(data),"",VALUE(YEAR(data)))</f>
        <v/>
      </c>
      <c r="G383" s="6" t="str">
        <f>IF(OR(ISBLANK(data),ISBLANK(categoria)),"",INDEX(nm_categoria,categoria))</f>
        <v/>
      </c>
      <c r="I383" s="6" t="str">
        <f>IF(OR(ISBLANK(data),ISBLANK(forma_pagamento)),"",INDEX(nm_forma_pagamento,forma_pagamento))</f>
        <v/>
      </c>
      <c r="K383" s="6" t="str">
        <f>IF(OR(ISBLANK(data),ISBLANK(conta)),"",INDEX(nm_conta,conta))</f>
        <v/>
      </c>
      <c r="M383" s="6" t="str">
        <f>IF(OR(ISBLANK(data),ISBLANK(id_cc)),"",INDEX(nm_cartao,id_cc))</f>
        <v/>
      </c>
    </row>
    <row r="384" spans="1:13">
      <c r="A384" s="6" t="str">
        <f>IF(ISBLANK(data),"",1+IF(ISNUMBER(A383),A383,0))</f>
        <v/>
      </c>
      <c r="C384" s="50" t="str">
        <f>IF(ISBLANK(data),"",VALUE(DAY(data)))</f>
        <v/>
      </c>
      <c r="D384" s="50" t="str">
        <f>IF(ISBLANK(data),"",VALUE(MONTH(data)))</f>
        <v/>
      </c>
      <c r="E384" s="50" t="str">
        <f>IF(ISBLANK(data),"",VALUE(YEAR(data)))</f>
        <v/>
      </c>
      <c r="G384" s="6" t="str">
        <f>IF(OR(ISBLANK(data),ISBLANK(categoria)),"",INDEX(nm_categoria,categoria))</f>
        <v/>
      </c>
      <c r="I384" s="6" t="str">
        <f>IF(OR(ISBLANK(data),ISBLANK(forma_pagamento)),"",INDEX(nm_forma_pagamento,forma_pagamento))</f>
        <v/>
      </c>
      <c r="K384" s="6" t="str">
        <f>IF(OR(ISBLANK(data),ISBLANK(conta)),"",INDEX(nm_conta,conta))</f>
        <v/>
      </c>
      <c r="M384" s="6" t="str">
        <f>IF(OR(ISBLANK(data),ISBLANK(id_cc)),"",INDEX(nm_cartao,id_cc))</f>
        <v/>
      </c>
    </row>
    <row r="385" spans="1:13">
      <c r="A385" s="6" t="str">
        <f>IF(ISBLANK(data),"",1+IF(ISNUMBER(A384),A384,0))</f>
        <v/>
      </c>
      <c r="C385" s="50" t="str">
        <f>IF(ISBLANK(data),"",VALUE(DAY(data)))</f>
        <v/>
      </c>
      <c r="D385" s="50" t="str">
        <f>IF(ISBLANK(data),"",VALUE(MONTH(data)))</f>
        <v/>
      </c>
      <c r="E385" s="50" t="str">
        <f>IF(ISBLANK(data),"",VALUE(YEAR(data)))</f>
        <v/>
      </c>
      <c r="G385" s="6" t="str">
        <f>IF(OR(ISBLANK(data),ISBLANK(categoria)),"",INDEX(nm_categoria,categoria))</f>
        <v/>
      </c>
      <c r="I385" s="6" t="str">
        <f>IF(OR(ISBLANK(data),ISBLANK(forma_pagamento)),"",INDEX(nm_forma_pagamento,forma_pagamento))</f>
        <v/>
      </c>
      <c r="K385" s="6" t="str">
        <f>IF(OR(ISBLANK(data),ISBLANK(conta)),"",INDEX(nm_conta,conta))</f>
        <v/>
      </c>
      <c r="M385" s="6" t="str">
        <f>IF(OR(ISBLANK(data),ISBLANK(id_cc)),"",INDEX(nm_cartao,id_cc))</f>
        <v/>
      </c>
    </row>
    <row r="386" spans="1:13">
      <c r="A386" s="6" t="str">
        <f>IF(ISBLANK(data),"",1+IF(ISNUMBER(A385),A385,0))</f>
        <v/>
      </c>
      <c r="C386" s="50" t="str">
        <f>IF(ISBLANK(data),"",VALUE(DAY(data)))</f>
        <v/>
      </c>
      <c r="D386" s="50" t="str">
        <f>IF(ISBLANK(data),"",VALUE(MONTH(data)))</f>
        <v/>
      </c>
      <c r="E386" s="50" t="str">
        <f>IF(ISBLANK(data),"",VALUE(YEAR(data)))</f>
        <v/>
      </c>
      <c r="G386" s="6" t="str">
        <f>IF(OR(ISBLANK(data),ISBLANK(categoria)),"",INDEX(nm_categoria,categoria))</f>
        <v/>
      </c>
      <c r="I386" s="6" t="str">
        <f>IF(OR(ISBLANK(data),ISBLANK(forma_pagamento)),"",INDEX(nm_forma_pagamento,forma_pagamento))</f>
        <v/>
      </c>
      <c r="K386" s="6" t="str">
        <f>IF(OR(ISBLANK(data),ISBLANK(conta)),"",INDEX(nm_conta,conta))</f>
        <v/>
      </c>
      <c r="M386" s="6" t="str">
        <f>IF(OR(ISBLANK(data),ISBLANK(id_cc)),"",INDEX(nm_cartao,id_cc))</f>
        <v/>
      </c>
    </row>
    <row r="387" spans="1:13">
      <c r="A387" s="6" t="str">
        <f>IF(ISBLANK(data),"",1+IF(ISNUMBER(A386),A386,0))</f>
        <v/>
      </c>
      <c r="C387" s="50" t="str">
        <f>IF(ISBLANK(data),"",VALUE(DAY(data)))</f>
        <v/>
      </c>
      <c r="D387" s="50" t="str">
        <f>IF(ISBLANK(data),"",VALUE(MONTH(data)))</f>
        <v/>
      </c>
      <c r="E387" s="50" t="str">
        <f>IF(ISBLANK(data),"",VALUE(YEAR(data)))</f>
        <v/>
      </c>
      <c r="G387" s="6" t="str">
        <f>IF(OR(ISBLANK(data),ISBLANK(categoria)),"",INDEX(nm_categoria,categoria))</f>
        <v/>
      </c>
      <c r="I387" s="6" t="str">
        <f>IF(OR(ISBLANK(data),ISBLANK(forma_pagamento)),"",INDEX(nm_forma_pagamento,forma_pagamento))</f>
        <v/>
      </c>
      <c r="K387" s="6" t="str">
        <f>IF(OR(ISBLANK(data),ISBLANK(conta)),"",INDEX(nm_conta,conta))</f>
        <v/>
      </c>
      <c r="M387" s="6" t="str">
        <f>IF(OR(ISBLANK(data),ISBLANK(id_cc)),"",INDEX(nm_cartao,id_cc))</f>
        <v/>
      </c>
    </row>
    <row r="388" spans="1:13">
      <c r="A388" s="6" t="str">
        <f>IF(ISBLANK(data),"",1+IF(ISNUMBER(A387),A387,0))</f>
        <v/>
      </c>
      <c r="C388" s="50" t="str">
        <f>IF(ISBLANK(data),"",VALUE(DAY(data)))</f>
        <v/>
      </c>
      <c r="D388" s="50" t="str">
        <f>IF(ISBLANK(data),"",VALUE(MONTH(data)))</f>
        <v/>
      </c>
      <c r="E388" s="50" t="str">
        <f>IF(ISBLANK(data),"",VALUE(YEAR(data)))</f>
        <v/>
      </c>
      <c r="G388" s="6" t="str">
        <f>IF(OR(ISBLANK(data),ISBLANK(categoria)),"",INDEX(nm_categoria,categoria))</f>
        <v/>
      </c>
      <c r="I388" s="6" t="str">
        <f>IF(OR(ISBLANK(data),ISBLANK(forma_pagamento)),"",INDEX(nm_forma_pagamento,forma_pagamento))</f>
        <v/>
      </c>
      <c r="K388" s="6" t="str">
        <f>IF(OR(ISBLANK(data),ISBLANK(conta)),"",INDEX(nm_conta,conta))</f>
        <v/>
      </c>
      <c r="M388" s="6" t="str">
        <f>IF(OR(ISBLANK(data),ISBLANK(id_cc)),"",INDEX(nm_cartao,id_cc))</f>
        <v/>
      </c>
    </row>
    <row r="389" spans="1:13">
      <c r="A389" s="6" t="str">
        <f>IF(ISBLANK(data),"",1+IF(ISNUMBER(A388),A388,0))</f>
        <v/>
      </c>
      <c r="C389" s="50" t="str">
        <f>IF(ISBLANK(data),"",VALUE(DAY(data)))</f>
        <v/>
      </c>
      <c r="D389" s="50" t="str">
        <f>IF(ISBLANK(data),"",VALUE(MONTH(data)))</f>
        <v/>
      </c>
      <c r="E389" s="50" t="str">
        <f>IF(ISBLANK(data),"",VALUE(YEAR(data)))</f>
        <v/>
      </c>
      <c r="G389" s="6" t="str">
        <f>IF(OR(ISBLANK(data),ISBLANK(categoria)),"",INDEX(nm_categoria,categoria))</f>
        <v/>
      </c>
      <c r="I389" s="6" t="str">
        <f>IF(OR(ISBLANK(data),ISBLANK(forma_pagamento)),"",INDEX(nm_forma_pagamento,forma_pagamento))</f>
        <v/>
      </c>
      <c r="K389" s="6" t="str">
        <f>IF(OR(ISBLANK(data),ISBLANK(conta)),"",INDEX(nm_conta,conta))</f>
        <v/>
      </c>
      <c r="M389" s="6" t="str">
        <f>IF(OR(ISBLANK(data),ISBLANK(id_cc)),"",INDEX(nm_cartao,id_cc))</f>
        <v/>
      </c>
    </row>
    <row r="390" spans="1:13">
      <c r="A390" s="6" t="str">
        <f>IF(ISBLANK(data),"",1+IF(ISNUMBER(A389),A389,0))</f>
        <v/>
      </c>
      <c r="C390" s="50" t="str">
        <f>IF(ISBLANK(data),"",VALUE(DAY(data)))</f>
        <v/>
      </c>
      <c r="D390" s="50" t="str">
        <f>IF(ISBLANK(data),"",VALUE(MONTH(data)))</f>
        <v/>
      </c>
      <c r="E390" s="50" t="str">
        <f>IF(ISBLANK(data),"",VALUE(YEAR(data)))</f>
        <v/>
      </c>
      <c r="G390" s="6" t="str">
        <f>IF(OR(ISBLANK(data),ISBLANK(categoria)),"",INDEX(nm_categoria,categoria))</f>
        <v/>
      </c>
      <c r="I390" s="6" t="str">
        <f>IF(OR(ISBLANK(data),ISBLANK(forma_pagamento)),"",INDEX(nm_forma_pagamento,forma_pagamento))</f>
        <v/>
      </c>
      <c r="K390" s="6" t="str">
        <f>IF(OR(ISBLANK(data),ISBLANK(conta)),"",INDEX(nm_conta,conta))</f>
        <v/>
      </c>
      <c r="M390" s="6" t="str">
        <f>IF(OR(ISBLANK(data),ISBLANK(id_cc)),"",INDEX(nm_cartao,id_cc))</f>
        <v/>
      </c>
    </row>
    <row r="391" spans="1:13">
      <c r="A391" s="6" t="str">
        <f>IF(ISBLANK(data),"",1+IF(ISNUMBER(A390),A390,0))</f>
        <v/>
      </c>
      <c r="C391" s="50" t="str">
        <f>IF(ISBLANK(data),"",VALUE(DAY(data)))</f>
        <v/>
      </c>
      <c r="D391" s="50" t="str">
        <f>IF(ISBLANK(data),"",VALUE(MONTH(data)))</f>
        <v/>
      </c>
      <c r="E391" s="50" t="str">
        <f>IF(ISBLANK(data),"",VALUE(YEAR(data)))</f>
        <v/>
      </c>
      <c r="G391" s="6" t="str">
        <f>IF(OR(ISBLANK(data),ISBLANK(categoria)),"",INDEX(nm_categoria,categoria))</f>
        <v/>
      </c>
      <c r="I391" s="6" t="str">
        <f>IF(OR(ISBLANK(data),ISBLANK(forma_pagamento)),"",INDEX(nm_forma_pagamento,forma_pagamento))</f>
        <v/>
      </c>
      <c r="K391" s="6" t="str">
        <f>IF(OR(ISBLANK(data),ISBLANK(conta)),"",INDEX(nm_conta,conta))</f>
        <v/>
      </c>
      <c r="M391" s="6" t="str">
        <f>IF(OR(ISBLANK(data),ISBLANK(id_cc)),"",INDEX(nm_cartao,id_cc))</f>
        <v/>
      </c>
    </row>
    <row r="392" spans="1:13">
      <c r="A392" s="6" t="str">
        <f>IF(ISBLANK(data),"",1+IF(ISNUMBER(A391),A391,0))</f>
        <v/>
      </c>
      <c r="C392" s="50" t="str">
        <f>IF(ISBLANK(data),"",VALUE(DAY(data)))</f>
        <v/>
      </c>
      <c r="D392" s="50" t="str">
        <f>IF(ISBLANK(data),"",VALUE(MONTH(data)))</f>
        <v/>
      </c>
      <c r="E392" s="50" t="str">
        <f>IF(ISBLANK(data),"",VALUE(YEAR(data)))</f>
        <v/>
      </c>
      <c r="G392" s="6" t="str">
        <f>IF(OR(ISBLANK(data),ISBLANK(categoria)),"",INDEX(nm_categoria,categoria))</f>
        <v/>
      </c>
      <c r="I392" s="6" t="str">
        <f>IF(OR(ISBLANK(data),ISBLANK(forma_pagamento)),"",INDEX(nm_forma_pagamento,forma_pagamento))</f>
        <v/>
      </c>
      <c r="K392" s="6" t="str">
        <f>IF(OR(ISBLANK(data),ISBLANK(conta)),"",INDEX(nm_conta,conta))</f>
        <v/>
      </c>
      <c r="M392" s="6" t="str">
        <f>IF(OR(ISBLANK(data),ISBLANK(id_cc)),"",INDEX(nm_cartao,id_cc))</f>
        <v/>
      </c>
    </row>
    <row r="393" spans="1:13">
      <c r="A393" s="6" t="str">
        <f>IF(ISBLANK(data),"",1+IF(ISNUMBER(A392),A392,0))</f>
        <v/>
      </c>
      <c r="C393" s="50" t="str">
        <f>IF(ISBLANK(data),"",VALUE(DAY(data)))</f>
        <v/>
      </c>
      <c r="D393" s="50" t="str">
        <f>IF(ISBLANK(data),"",VALUE(MONTH(data)))</f>
        <v/>
      </c>
      <c r="E393" s="50" t="str">
        <f>IF(ISBLANK(data),"",VALUE(YEAR(data)))</f>
        <v/>
      </c>
      <c r="G393" s="6" t="str">
        <f>IF(OR(ISBLANK(data),ISBLANK(categoria)),"",INDEX(nm_categoria,categoria))</f>
        <v/>
      </c>
      <c r="I393" s="6" t="str">
        <f>IF(OR(ISBLANK(data),ISBLANK(forma_pagamento)),"",INDEX(nm_forma_pagamento,forma_pagamento))</f>
        <v/>
      </c>
      <c r="K393" s="6" t="str">
        <f>IF(OR(ISBLANK(data),ISBLANK(conta)),"",INDEX(nm_conta,conta))</f>
        <v/>
      </c>
      <c r="M393" s="6" t="str">
        <f>IF(OR(ISBLANK(data),ISBLANK(id_cc)),"",INDEX(nm_cartao,id_cc))</f>
        <v/>
      </c>
    </row>
    <row r="394" spans="1:13">
      <c r="A394" s="6" t="str">
        <f>IF(ISBLANK(data),"",1+IF(ISNUMBER(A393),A393,0))</f>
        <v/>
      </c>
      <c r="C394" s="50" t="str">
        <f>IF(ISBLANK(data),"",VALUE(DAY(data)))</f>
        <v/>
      </c>
      <c r="D394" s="50" t="str">
        <f>IF(ISBLANK(data),"",VALUE(MONTH(data)))</f>
        <v/>
      </c>
      <c r="E394" s="50" t="str">
        <f>IF(ISBLANK(data),"",VALUE(YEAR(data)))</f>
        <v/>
      </c>
      <c r="G394" s="6" t="str">
        <f>IF(OR(ISBLANK(data),ISBLANK(categoria)),"",INDEX(nm_categoria,categoria))</f>
        <v/>
      </c>
      <c r="I394" s="6" t="str">
        <f>IF(OR(ISBLANK(data),ISBLANK(forma_pagamento)),"",INDEX(nm_forma_pagamento,forma_pagamento))</f>
        <v/>
      </c>
      <c r="K394" s="6" t="str">
        <f>IF(OR(ISBLANK(data),ISBLANK(conta)),"",INDEX(nm_conta,conta))</f>
        <v/>
      </c>
      <c r="M394" s="6" t="str">
        <f>IF(OR(ISBLANK(data),ISBLANK(id_cc)),"",INDEX(nm_cartao,id_cc))</f>
        <v/>
      </c>
    </row>
    <row r="395" spans="1:13">
      <c r="A395" s="6" t="str">
        <f>IF(ISBLANK(data),"",1+IF(ISNUMBER(A394),A394,0))</f>
        <v/>
      </c>
      <c r="C395" s="50" t="str">
        <f>IF(ISBLANK(data),"",VALUE(DAY(data)))</f>
        <v/>
      </c>
      <c r="D395" s="50" t="str">
        <f>IF(ISBLANK(data),"",VALUE(MONTH(data)))</f>
        <v/>
      </c>
      <c r="E395" s="50" t="str">
        <f>IF(ISBLANK(data),"",VALUE(YEAR(data)))</f>
        <v/>
      </c>
      <c r="G395" s="6" t="str">
        <f>IF(OR(ISBLANK(data),ISBLANK(categoria)),"",INDEX(nm_categoria,categoria))</f>
        <v/>
      </c>
      <c r="I395" s="6" t="str">
        <f>IF(OR(ISBLANK(data),ISBLANK(forma_pagamento)),"",INDEX(nm_forma_pagamento,forma_pagamento))</f>
        <v/>
      </c>
      <c r="K395" s="6" t="str">
        <f>IF(OR(ISBLANK(data),ISBLANK(conta)),"",INDEX(nm_conta,conta))</f>
        <v/>
      </c>
      <c r="M395" s="6" t="str">
        <f>IF(OR(ISBLANK(data),ISBLANK(id_cc)),"",INDEX(nm_cartao,id_cc))</f>
        <v/>
      </c>
    </row>
    <row r="396" spans="1:13">
      <c r="A396" s="6" t="str">
        <f>IF(ISBLANK(data),"",1+IF(ISNUMBER(A395),A395,0))</f>
        <v/>
      </c>
      <c r="C396" s="50" t="str">
        <f>IF(ISBLANK(data),"",VALUE(DAY(data)))</f>
        <v/>
      </c>
      <c r="D396" s="50" t="str">
        <f>IF(ISBLANK(data),"",VALUE(MONTH(data)))</f>
        <v/>
      </c>
      <c r="E396" s="50" t="str">
        <f>IF(ISBLANK(data),"",VALUE(YEAR(data)))</f>
        <v/>
      </c>
      <c r="G396" s="6" t="str">
        <f>IF(OR(ISBLANK(data),ISBLANK(categoria)),"",INDEX(nm_categoria,categoria))</f>
        <v/>
      </c>
      <c r="I396" s="6" t="str">
        <f>IF(OR(ISBLANK(data),ISBLANK(forma_pagamento)),"",INDEX(nm_forma_pagamento,forma_pagamento))</f>
        <v/>
      </c>
      <c r="K396" s="6" t="str">
        <f>IF(OR(ISBLANK(data),ISBLANK(conta)),"",INDEX(nm_conta,conta))</f>
        <v/>
      </c>
      <c r="M396" s="6" t="str">
        <f>IF(OR(ISBLANK(data),ISBLANK(id_cc)),"",INDEX(nm_cartao,id_cc))</f>
        <v/>
      </c>
    </row>
    <row r="397" spans="1:13">
      <c r="A397" s="6" t="str">
        <f>IF(ISBLANK(data),"",1+IF(ISNUMBER(A396),A396,0))</f>
        <v/>
      </c>
      <c r="C397" s="50" t="str">
        <f>IF(ISBLANK(data),"",VALUE(DAY(data)))</f>
        <v/>
      </c>
      <c r="D397" s="50" t="str">
        <f>IF(ISBLANK(data),"",VALUE(MONTH(data)))</f>
        <v/>
      </c>
      <c r="E397" s="50" t="str">
        <f>IF(ISBLANK(data),"",VALUE(YEAR(data)))</f>
        <v/>
      </c>
      <c r="G397" s="6" t="str">
        <f>IF(OR(ISBLANK(data),ISBLANK(categoria)),"",INDEX(nm_categoria,categoria))</f>
        <v/>
      </c>
      <c r="I397" s="6" t="str">
        <f>IF(OR(ISBLANK(data),ISBLANK(forma_pagamento)),"",INDEX(nm_forma_pagamento,forma_pagamento))</f>
        <v/>
      </c>
      <c r="K397" s="6" t="str">
        <f>IF(OR(ISBLANK(data),ISBLANK(conta)),"",INDEX(nm_conta,conta))</f>
        <v/>
      </c>
      <c r="M397" s="6" t="str">
        <f>IF(OR(ISBLANK(data),ISBLANK(id_cc)),"",INDEX(nm_cartao,id_cc))</f>
        <v/>
      </c>
    </row>
    <row r="398" spans="1:13">
      <c r="A398" s="6" t="str">
        <f>IF(ISBLANK(data),"",1+IF(ISNUMBER(A397),A397,0))</f>
        <v/>
      </c>
      <c r="C398" s="50" t="str">
        <f>IF(ISBLANK(data),"",VALUE(DAY(data)))</f>
        <v/>
      </c>
      <c r="D398" s="50" t="str">
        <f>IF(ISBLANK(data),"",VALUE(MONTH(data)))</f>
        <v/>
      </c>
      <c r="E398" s="50" t="str">
        <f>IF(ISBLANK(data),"",VALUE(YEAR(data)))</f>
        <v/>
      </c>
      <c r="G398" s="6" t="str">
        <f>IF(OR(ISBLANK(data),ISBLANK(categoria)),"",INDEX(nm_categoria,categoria))</f>
        <v/>
      </c>
      <c r="I398" s="6" t="str">
        <f>IF(OR(ISBLANK(data),ISBLANK(forma_pagamento)),"",INDEX(nm_forma_pagamento,forma_pagamento))</f>
        <v/>
      </c>
      <c r="K398" s="6" t="str">
        <f>IF(OR(ISBLANK(data),ISBLANK(conta)),"",INDEX(nm_conta,conta))</f>
        <v/>
      </c>
      <c r="M398" s="6" t="str">
        <f>IF(OR(ISBLANK(data),ISBLANK(id_cc)),"",INDEX(nm_cartao,id_cc))</f>
        <v/>
      </c>
    </row>
    <row r="399" spans="1:13">
      <c r="A399" s="6" t="str">
        <f>IF(ISBLANK(data),"",1+IF(ISNUMBER(A398),A398,0))</f>
        <v/>
      </c>
      <c r="C399" s="50" t="str">
        <f>IF(ISBLANK(data),"",VALUE(DAY(data)))</f>
        <v/>
      </c>
      <c r="D399" s="50" t="str">
        <f>IF(ISBLANK(data),"",VALUE(MONTH(data)))</f>
        <v/>
      </c>
      <c r="E399" s="50" t="str">
        <f>IF(ISBLANK(data),"",VALUE(YEAR(data)))</f>
        <v/>
      </c>
      <c r="G399" s="6" t="str">
        <f>IF(OR(ISBLANK(data),ISBLANK(categoria)),"",INDEX(nm_categoria,categoria))</f>
        <v/>
      </c>
      <c r="I399" s="6" t="str">
        <f>IF(OR(ISBLANK(data),ISBLANK(forma_pagamento)),"",INDEX(nm_forma_pagamento,forma_pagamento))</f>
        <v/>
      </c>
      <c r="K399" s="6" t="str">
        <f>IF(OR(ISBLANK(data),ISBLANK(conta)),"",INDEX(nm_conta,conta))</f>
        <v/>
      </c>
      <c r="M399" s="6" t="str">
        <f>IF(OR(ISBLANK(data),ISBLANK(id_cc)),"",INDEX(nm_cartao,id_cc))</f>
        <v/>
      </c>
    </row>
    <row r="400" spans="1:13">
      <c r="A400" s="6" t="str">
        <f>IF(ISBLANK(data),"",1+IF(ISNUMBER(A399),A399,0))</f>
        <v/>
      </c>
      <c r="C400" s="50" t="str">
        <f>IF(ISBLANK(data),"",VALUE(DAY(data)))</f>
        <v/>
      </c>
      <c r="D400" s="50" t="str">
        <f>IF(ISBLANK(data),"",VALUE(MONTH(data)))</f>
        <v/>
      </c>
      <c r="E400" s="50" t="str">
        <f>IF(ISBLANK(data),"",VALUE(YEAR(data)))</f>
        <v/>
      </c>
      <c r="G400" s="6" t="str">
        <f>IF(OR(ISBLANK(data),ISBLANK(categoria)),"",INDEX(nm_categoria,categoria))</f>
        <v/>
      </c>
      <c r="I400" s="6" t="str">
        <f>IF(OR(ISBLANK(data),ISBLANK(forma_pagamento)),"",INDEX(nm_forma_pagamento,forma_pagamento))</f>
        <v/>
      </c>
      <c r="K400" s="6" t="str">
        <f>IF(OR(ISBLANK(data),ISBLANK(conta)),"",INDEX(nm_conta,conta))</f>
        <v/>
      </c>
      <c r="M400" s="6" t="str">
        <f>IF(OR(ISBLANK(data),ISBLANK(id_cc)),"",INDEX(nm_cartao,id_cc))</f>
        <v/>
      </c>
    </row>
    <row r="401" spans="1:13">
      <c r="A401" s="6" t="str">
        <f>IF(ISBLANK(data),"",1+IF(ISNUMBER(A400),A400,0))</f>
        <v/>
      </c>
      <c r="C401" s="50" t="str">
        <f>IF(ISBLANK(data),"",VALUE(DAY(data)))</f>
        <v/>
      </c>
      <c r="D401" s="50" t="str">
        <f>IF(ISBLANK(data),"",VALUE(MONTH(data)))</f>
        <v/>
      </c>
      <c r="E401" s="50" t="str">
        <f>IF(ISBLANK(data),"",VALUE(YEAR(data)))</f>
        <v/>
      </c>
      <c r="G401" s="6" t="str">
        <f>IF(OR(ISBLANK(data),ISBLANK(categoria)),"",INDEX(nm_categoria,categoria))</f>
        <v/>
      </c>
      <c r="I401" s="6" t="str">
        <f>IF(OR(ISBLANK(data),ISBLANK(forma_pagamento)),"",INDEX(nm_forma_pagamento,forma_pagamento))</f>
        <v/>
      </c>
      <c r="K401" s="6" t="str">
        <f>IF(OR(ISBLANK(data),ISBLANK(conta)),"",INDEX(nm_conta,conta))</f>
        <v/>
      </c>
      <c r="M401" s="6" t="str">
        <f>IF(OR(ISBLANK(data),ISBLANK(id_cc)),"",INDEX(nm_cartao,id_cc))</f>
        <v/>
      </c>
    </row>
    <row r="402" spans="1:13">
      <c r="A402" s="6" t="str">
        <f>IF(ISBLANK(data),"",1+IF(ISNUMBER(A401),A401,0))</f>
        <v/>
      </c>
      <c r="C402" s="50" t="str">
        <f>IF(ISBLANK(data),"",VALUE(DAY(data)))</f>
        <v/>
      </c>
      <c r="D402" s="50" t="str">
        <f>IF(ISBLANK(data),"",VALUE(MONTH(data)))</f>
        <v/>
      </c>
      <c r="E402" s="50" t="str">
        <f>IF(ISBLANK(data),"",VALUE(YEAR(data)))</f>
        <v/>
      </c>
      <c r="G402" s="6" t="str">
        <f>IF(OR(ISBLANK(data),ISBLANK(categoria)),"",INDEX(nm_categoria,categoria))</f>
        <v/>
      </c>
      <c r="I402" s="6" t="str">
        <f>IF(OR(ISBLANK(data),ISBLANK(forma_pagamento)),"",INDEX(nm_forma_pagamento,forma_pagamento))</f>
        <v/>
      </c>
      <c r="K402" s="6" t="str">
        <f>IF(OR(ISBLANK(data),ISBLANK(conta)),"",INDEX(nm_conta,conta))</f>
        <v/>
      </c>
      <c r="M402" s="6" t="str">
        <f>IF(OR(ISBLANK(data),ISBLANK(id_cc)),"",INDEX(nm_cartao,id_cc))</f>
        <v/>
      </c>
    </row>
    <row r="403" spans="1:13">
      <c r="A403" s="6" t="str">
        <f>IF(ISBLANK(data),"",1+IF(ISNUMBER(A402),A402,0))</f>
        <v/>
      </c>
      <c r="C403" s="50" t="str">
        <f>IF(ISBLANK(data),"",VALUE(DAY(data)))</f>
        <v/>
      </c>
      <c r="D403" s="50" t="str">
        <f>IF(ISBLANK(data),"",VALUE(MONTH(data)))</f>
        <v/>
      </c>
      <c r="E403" s="50" t="str">
        <f>IF(ISBLANK(data),"",VALUE(YEAR(data)))</f>
        <v/>
      </c>
      <c r="G403" s="6" t="str">
        <f>IF(OR(ISBLANK(data),ISBLANK(categoria)),"",INDEX(nm_categoria,categoria))</f>
        <v/>
      </c>
      <c r="I403" s="6" t="str">
        <f>IF(OR(ISBLANK(data),ISBLANK(forma_pagamento)),"",INDEX(nm_forma_pagamento,forma_pagamento))</f>
        <v/>
      </c>
      <c r="K403" s="6" t="str">
        <f>IF(OR(ISBLANK(data),ISBLANK(conta)),"",INDEX(nm_conta,conta))</f>
        <v/>
      </c>
      <c r="M403" s="6" t="str">
        <f>IF(OR(ISBLANK(data),ISBLANK(id_cc)),"",INDEX(nm_cartao,id_cc))</f>
        <v/>
      </c>
    </row>
    <row r="404" spans="1:13">
      <c r="A404" s="6" t="str">
        <f>IF(ISBLANK(data),"",1+IF(ISNUMBER(A403),A403,0))</f>
        <v/>
      </c>
      <c r="C404" s="50" t="str">
        <f>IF(ISBLANK(data),"",VALUE(DAY(data)))</f>
        <v/>
      </c>
      <c r="D404" s="50" t="str">
        <f>IF(ISBLANK(data),"",VALUE(MONTH(data)))</f>
        <v/>
      </c>
      <c r="E404" s="50" t="str">
        <f>IF(ISBLANK(data),"",VALUE(YEAR(data)))</f>
        <v/>
      </c>
      <c r="G404" s="6" t="str">
        <f>IF(OR(ISBLANK(data),ISBLANK(categoria)),"",INDEX(nm_categoria,categoria))</f>
        <v/>
      </c>
      <c r="I404" s="6" t="str">
        <f>IF(OR(ISBLANK(data),ISBLANK(forma_pagamento)),"",INDEX(nm_forma_pagamento,forma_pagamento))</f>
        <v/>
      </c>
      <c r="K404" s="6" t="str">
        <f>IF(OR(ISBLANK(data),ISBLANK(conta)),"",INDEX(nm_conta,conta))</f>
        <v/>
      </c>
      <c r="M404" s="6" t="str">
        <f>IF(OR(ISBLANK(data),ISBLANK(id_cc)),"",INDEX(nm_cartao,id_cc))</f>
        <v/>
      </c>
    </row>
    <row r="405" spans="1:13">
      <c r="A405" s="6" t="str">
        <f>IF(ISBLANK(data),"",1+IF(ISNUMBER(A404),A404,0))</f>
        <v/>
      </c>
      <c r="C405" s="50" t="str">
        <f>IF(ISBLANK(data),"",VALUE(DAY(data)))</f>
        <v/>
      </c>
      <c r="D405" s="50" t="str">
        <f>IF(ISBLANK(data),"",VALUE(MONTH(data)))</f>
        <v/>
      </c>
      <c r="E405" s="50" t="str">
        <f>IF(ISBLANK(data),"",VALUE(YEAR(data)))</f>
        <v/>
      </c>
      <c r="G405" s="6" t="str">
        <f>IF(OR(ISBLANK(data),ISBLANK(categoria)),"",INDEX(nm_categoria,categoria))</f>
        <v/>
      </c>
      <c r="I405" s="6" t="str">
        <f>IF(OR(ISBLANK(data),ISBLANK(forma_pagamento)),"",INDEX(nm_forma_pagamento,forma_pagamento))</f>
        <v/>
      </c>
      <c r="K405" s="6" t="str">
        <f>IF(OR(ISBLANK(data),ISBLANK(conta)),"",INDEX(nm_conta,conta))</f>
        <v/>
      </c>
      <c r="M405" s="6" t="str">
        <f>IF(OR(ISBLANK(data),ISBLANK(id_cc)),"",INDEX(nm_cartao,id_cc))</f>
        <v/>
      </c>
    </row>
    <row r="406" spans="1:13">
      <c r="A406" s="6" t="str">
        <f>IF(ISBLANK(data),"",1+IF(ISNUMBER(A405),A405,0))</f>
        <v/>
      </c>
      <c r="C406" s="50" t="str">
        <f>IF(ISBLANK(data),"",VALUE(DAY(data)))</f>
        <v/>
      </c>
      <c r="D406" s="50" t="str">
        <f>IF(ISBLANK(data),"",VALUE(MONTH(data)))</f>
        <v/>
      </c>
      <c r="E406" s="50" t="str">
        <f>IF(ISBLANK(data),"",VALUE(YEAR(data)))</f>
        <v/>
      </c>
      <c r="G406" s="6" t="str">
        <f>IF(OR(ISBLANK(data),ISBLANK(categoria)),"",INDEX(nm_categoria,categoria))</f>
        <v/>
      </c>
      <c r="I406" s="6" t="str">
        <f>IF(OR(ISBLANK(data),ISBLANK(forma_pagamento)),"",INDEX(nm_forma_pagamento,forma_pagamento))</f>
        <v/>
      </c>
      <c r="K406" s="6" t="str">
        <f>IF(OR(ISBLANK(data),ISBLANK(conta)),"",INDEX(nm_conta,conta))</f>
        <v/>
      </c>
      <c r="M406" s="6" t="str">
        <f>IF(OR(ISBLANK(data),ISBLANK(id_cc)),"",INDEX(nm_cartao,id_cc))</f>
        <v/>
      </c>
    </row>
    <row r="407" spans="1:13">
      <c r="A407" s="6" t="str">
        <f>IF(ISBLANK(data),"",1+IF(ISNUMBER(A406),A406,0))</f>
        <v/>
      </c>
      <c r="C407" s="50" t="str">
        <f>IF(ISBLANK(data),"",VALUE(DAY(data)))</f>
        <v/>
      </c>
      <c r="D407" s="50" t="str">
        <f>IF(ISBLANK(data),"",VALUE(MONTH(data)))</f>
        <v/>
      </c>
      <c r="E407" s="50" t="str">
        <f>IF(ISBLANK(data),"",VALUE(YEAR(data)))</f>
        <v/>
      </c>
      <c r="G407" s="6" t="str">
        <f>IF(OR(ISBLANK(data),ISBLANK(categoria)),"",INDEX(nm_categoria,categoria))</f>
        <v/>
      </c>
      <c r="I407" s="6" t="str">
        <f>IF(OR(ISBLANK(data),ISBLANK(forma_pagamento)),"",INDEX(nm_forma_pagamento,forma_pagamento))</f>
        <v/>
      </c>
      <c r="K407" s="6" t="str">
        <f>IF(OR(ISBLANK(data),ISBLANK(conta)),"",INDEX(nm_conta,conta))</f>
        <v/>
      </c>
      <c r="M407" s="6" t="str">
        <f>IF(OR(ISBLANK(data),ISBLANK(id_cc)),"",INDEX(nm_cartao,id_cc))</f>
        <v/>
      </c>
    </row>
    <row r="408" spans="1:13">
      <c r="A408" s="6" t="str">
        <f>IF(ISBLANK(data),"",1+IF(ISNUMBER(A407),A407,0))</f>
        <v/>
      </c>
      <c r="C408" s="50" t="str">
        <f>IF(ISBLANK(data),"",VALUE(DAY(data)))</f>
        <v/>
      </c>
      <c r="D408" s="50" t="str">
        <f>IF(ISBLANK(data),"",VALUE(MONTH(data)))</f>
        <v/>
      </c>
      <c r="E408" s="50" t="str">
        <f>IF(ISBLANK(data),"",VALUE(YEAR(data)))</f>
        <v/>
      </c>
      <c r="G408" s="6" t="str">
        <f>IF(OR(ISBLANK(data),ISBLANK(categoria)),"",INDEX(nm_categoria,categoria))</f>
        <v/>
      </c>
      <c r="I408" s="6" t="str">
        <f>IF(OR(ISBLANK(data),ISBLANK(forma_pagamento)),"",INDEX(nm_forma_pagamento,forma_pagamento))</f>
        <v/>
      </c>
      <c r="K408" s="6" t="str">
        <f>IF(OR(ISBLANK(data),ISBLANK(conta)),"",INDEX(nm_conta,conta))</f>
        <v/>
      </c>
      <c r="M408" s="6" t="str">
        <f>IF(OR(ISBLANK(data),ISBLANK(id_cc)),"",INDEX(nm_cartao,id_cc))</f>
        <v/>
      </c>
    </row>
    <row r="409" spans="1:13">
      <c r="A409" s="6" t="str">
        <f>IF(ISBLANK(data),"",1+IF(ISNUMBER(A408),A408,0))</f>
        <v/>
      </c>
      <c r="C409" s="50" t="str">
        <f>IF(ISBLANK(data),"",VALUE(DAY(data)))</f>
        <v/>
      </c>
      <c r="D409" s="50" t="str">
        <f>IF(ISBLANK(data),"",VALUE(MONTH(data)))</f>
        <v/>
      </c>
      <c r="E409" s="50" t="str">
        <f>IF(ISBLANK(data),"",VALUE(YEAR(data)))</f>
        <v/>
      </c>
      <c r="G409" s="6" t="str">
        <f>IF(OR(ISBLANK(data),ISBLANK(categoria)),"",INDEX(nm_categoria,categoria))</f>
        <v/>
      </c>
      <c r="I409" s="6" t="str">
        <f>IF(OR(ISBLANK(data),ISBLANK(forma_pagamento)),"",INDEX(nm_forma_pagamento,forma_pagamento))</f>
        <v/>
      </c>
      <c r="K409" s="6" t="str">
        <f>IF(OR(ISBLANK(data),ISBLANK(conta)),"",INDEX(nm_conta,conta))</f>
        <v/>
      </c>
      <c r="M409" s="6" t="str">
        <f>IF(OR(ISBLANK(data),ISBLANK(id_cc)),"",INDEX(nm_cartao,id_cc))</f>
        <v/>
      </c>
    </row>
    <row r="410" spans="1:13">
      <c r="A410" s="6" t="str">
        <f>IF(ISBLANK(data),"",1+IF(ISNUMBER(A409),A409,0))</f>
        <v/>
      </c>
      <c r="C410" s="50" t="str">
        <f>IF(ISBLANK(data),"",VALUE(DAY(data)))</f>
        <v/>
      </c>
      <c r="D410" s="50" t="str">
        <f>IF(ISBLANK(data),"",VALUE(MONTH(data)))</f>
        <v/>
      </c>
      <c r="E410" s="50" t="str">
        <f>IF(ISBLANK(data),"",VALUE(YEAR(data)))</f>
        <v/>
      </c>
      <c r="G410" s="6" t="str">
        <f>IF(OR(ISBLANK(data),ISBLANK(categoria)),"",INDEX(nm_categoria,categoria))</f>
        <v/>
      </c>
      <c r="I410" s="6" t="str">
        <f>IF(OR(ISBLANK(data),ISBLANK(forma_pagamento)),"",INDEX(nm_forma_pagamento,forma_pagamento))</f>
        <v/>
      </c>
      <c r="K410" s="6" t="str">
        <f>IF(OR(ISBLANK(data),ISBLANK(conta)),"",INDEX(nm_conta,conta))</f>
        <v/>
      </c>
      <c r="M410" s="6" t="str">
        <f>IF(OR(ISBLANK(data),ISBLANK(id_cc)),"",INDEX(nm_cartao,id_cc))</f>
        <v/>
      </c>
    </row>
    <row r="411" spans="1:13">
      <c r="A411" s="6" t="str">
        <f>IF(ISBLANK(data),"",1+IF(ISNUMBER(A410),A410,0))</f>
        <v/>
      </c>
      <c r="C411" s="50" t="str">
        <f>IF(ISBLANK(data),"",VALUE(DAY(data)))</f>
        <v/>
      </c>
      <c r="D411" s="50" t="str">
        <f>IF(ISBLANK(data),"",VALUE(MONTH(data)))</f>
        <v/>
      </c>
      <c r="E411" s="50" t="str">
        <f>IF(ISBLANK(data),"",VALUE(YEAR(data)))</f>
        <v/>
      </c>
      <c r="G411" s="6" t="str">
        <f>IF(OR(ISBLANK(data),ISBLANK(categoria)),"",INDEX(nm_categoria,categoria))</f>
        <v/>
      </c>
      <c r="I411" s="6" t="str">
        <f>IF(OR(ISBLANK(data),ISBLANK(forma_pagamento)),"",INDEX(nm_forma_pagamento,forma_pagamento))</f>
        <v/>
      </c>
      <c r="K411" s="6" t="str">
        <f>IF(OR(ISBLANK(data),ISBLANK(conta)),"",INDEX(nm_conta,conta))</f>
        <v/>
      </c>
      <c r="M411" s="6" t="str">
        <f>IF(OR(ISBLANK(data),ISBLANK(id_cc)),"",INDEX(nm_cartao,id_cc))</f>
        <v/>
      </c>
    </row>
    <row r="412" spans="1:13">
      <c r="A412" s="6" t="str">
        <f>IF(ISBLANK(data),"",1+IF(ISNUMBER(A411),A411,0))</f>
        <v/>
      </c>
      <c r="C412" s="50" t="str">
        <f>IF(ISBLANK(data),"",VALUE(DAY(data)))</f>
        <v/>
      </c>
      <c r="D412" s="50" t="str">
        <f>IF(ISBLANK(data),"",VALUE(MONTH(data)))</f>
        <v/>
      </c>
      <c r="E412" s="50" t="str">
        <f>IF(ISBLANK(data),"",VALUE(YEAR(data)))</f>
        <v/>
      </c>
      <c r="G412" s="6" t="str">
        <f>IF(OR(ISBLANK(data),ISBLANK(categoria)),"",INDEX(nm_categoria,categoria))</f>
        <v/>
      </c>
      <c r="I412" s="6" t="str">
        <f>IF(OR(ISBLANK(data),ISBLANK(forma_pagamento)),"",INDEX(nm_forma_pagamento,forma_pagamento))</f>
        <v/>
      </c>
      <c r="K412" s="6" t="str">
        <f>IF(OR(ISBLANK(data),ISBLANK(conta)),"",INDEX(nm_conta,conta))</f>
        <v/>
      </c>
      <c r="M412" s="6" t="str">
        <f>IF(OR(ISBLANK(data),ISBLANK(id_cc)),"",INDEX(nm_cartao,id_cc))</f>
        <v/>
      </c>
    </row>
    <row r="413" spans="1:13">
      <c r="A413" s="6" t="str">
        <f>IF(ISBLANK(data),"",1+IF(ISNUMBER(A412),A412,0))</f>
        <v/>
      </c>
      <c r="C413" s="50" t="str">
        <f>IF(ISBLANK(data),"",VALUE(DAY(data)))</f>
        <v/>
      </c>
      <c r="D413" s="50" t="str">
        <f>IF(ISBLANK(data),"",VALUE(MONTH(data)))</f>
        <v/>
      </c>
      <c r="E413" s="50" t="str">
        <f>IF(ISBLANK(data),"",VALUE(YEAR(data)))</f>
        <v/>
      </c>
      <c r="G413" s="6" t="str">
        <f>IF(OR(ISBLANK(data),ISBLANK(categoria)),"",INDEX(nm_categoria,categoria))</f>
        <v/>
      </c>
      <c r="I413" s="6" t="str">
        <f>IF(OR(ISBLANK(data),ISBLANK(forma_pagamento)),"",INDEX(nm_forma_pagamento,forma_pagamento))</f>
        <v/>
      </c>
      <c r="K413" s="6" t="str">
        <f>IF(OR(ISBLANK(data),ISBLANK(conta)),"",INDEX(nm_conta,conta))</f>
        <v/>
      </c>
      <c r="M413" s="6" t="str">
        <f>IF(OR(ISBLANK(data),ISBLANK(id_cc)),"",INDEX(nm_cartao,id_cc))</f>
        <v/>
      </c>
    </row>
    <row r="414" spans="1:13">
      <c r="A414" s="6" t="str">
        <f>IF(ISBLANK(data),"",1+IF(ISNUMBER(A413),A413,0))</f>
        <v/>
      </c>
      <c r="C414" s="50" t="str">
        <f>IF(ISBLANK(data),"",VALUE(DAY(data)))</f>
        <v/>
      </c>
      <c r="D414" s="50" t="str">
        <f>IF(ISBLANK(data),"",VALUE(MONTH(data)))</f>
        <v/>
      </c>
      <c r="E414" s="50" t="str">
        <f>IF(ISBLANK(data),"",VALUE(YEAR(data)))</f>
        <v/>
      </c>
      <c r="G414" s="6" t="str">
        <f>IF(OR(ISBLANK(data),ISBLANK(categoria)),"",INDEX(nm_categoria,categoria))</f>
        <v/>
      </c>
      <c r="I414" s="6" t="str">
        <f>IF(OR(ISBLANK(data),ISBLANK(forma_pagamento)),"",INDEX(nm_forma_pagamento,forma_pagamento))</f>
        <v/>
      </c>
      <c r="K414" s="6" t="str">
        <f>IF(OR(ISBLANK(data),ISBLANK(conta)),"",INDEX(nm_conta,conta))</f>
        <v/>
      </c>
      <c r="M414" s="6" t="str">
        <f>IF(OR(ISBLANK(data),ISBLANK(id_cc)),"",INDEX(nm_cartao,id_cc))</f>
        <v/>
      </c>
    </row>
    <row r="415" spans="1:13">
      <c r="A415" s="6" t="str">
        <f>IF(ISBLANK(data),"",1+IF(ISNUMBER(A414),A414,0))</f>
        <v/>
      </c>
      <c r="C415" s="50" t="str">
        <f>IF(ISBLANK(data),"",VALUE(DAY(data)))</f>
        <v/>
      </c>
      <c r="D415" s="50" t="str">
        <f>IF(ISBLANK(data),"",VALUE(MONTH(data)))</f>
        <v/>
      </c>
      <c r="E415" s="50" t="str">
        <f>IF(ISBLANK(data),"",VALUE(YEAR(data)))</f>
        <v/>
      </c>
      <c r="G415" s="6" t="str">
        <f>IF(OR(ISBLANK(data),ISBLANK(categoria)),"",INDEX(nm_categoria,categoria))</f>
        <v/>
      </c>
      <c r="I415" s="6" t="str">
        <f>IF(OR(ISBLANK(data),ISBLANK(forma_pagamento)),"",INDEX(nm_forma_pagamento,forma_pagamento))</f>
        <v/>
      </c>
      <c r="K415" s="6" t="str">
        <f>IF(OR(ISBLANK(data),ISBLANK(conta)),"",INDEX(nm_conta,conta))</f>
        <v/>
      </c>
      <c r="M415" s="6" t="str">
        <f>IF(OR(ISBLANK(data),ISBLANK(id_cc)),"",INDEX(nm_cartao,id_cc))</f>
        <v/>
      </c>
    </row>
    <row r="416" spans="1:13">
      <c r="A416" s="6" t="str">
        <f>IF(ISBLANK(data),"",1+IF(ISNUMBER(A415),A415,0))</f>
        <v/>
      </c>
      <c r="C416" s="50" t="str">
        <f>IF(ISBLANK(data),"",VALUE(DAY(data)))</f>
        <v/>
      </c>
      <c r="D416" s="50" t="str">
        <f>IF(ISBLANK(data),"",VALUE(MONTH(data)))</f>
        <v/>
      </c>
      <c r="E416" s="50" t="str">
        <f>IF(ISBLANK(data),"",VALUE(YEAR(data)))</f>
        <v/>
      </c>
      <c r="G416" s="6" t="str">
        <f>IF(OR(ISBLANK(data),ISBLANK(categoria)),"",INDEX(nm_categoria,categoria))</f>
        <v/>
      </c>
      <c r="I416" s="6" t="str">
        <f>IF(OR(ISBLANK(data),ISBLANK(forma_pagamento)),"",INDEX(nm_forma_pagamento,forma_pagamento))</f>
        <v/>
      </c>
      <c r="K416" s="6" t="str">
        <f>IF(OR(ISBLANK(data),ISBLANK(conta)),"",INDEX(nm_conta,conta))</f>
        <v/>
      </c>
      <c r="M416" s="6" t="str">
        <f>IF(OR(ISBLANK(data),ISBLANK(id_cc)),"",INDEX(nm_cartao,id_cc))</f>
        <v/>
      </c>
    </row>
    <row r="417" spans="1:13">
      <c r="A417" s="6" t="str">
        <f>IF(ISBLANK(data),"",1+IF(ISNUMBER(A416),A416,0))</f>
        <v/>
      </c>
      <c r="C417" s="50" t="str">
        <f>IF(ISBLANK(data),"",VALUE(DAY(data)))</f>
        <v/>
      </c>
      <c r="D417" s="50" t="str">
        <f>IF(ISBLANK(data),"",VALUE(MONTH(data)))</f>
        <v/>
      </c>
      <c r="E417" s="50" t="str">
        <f>IF(ISBLANK(data),"",VALUE(YEAR(data)))</f>
        <v/>
      </c>
      <c r="G417" s="6" t="str">
        <f>IF(OR(ISBLANK(data),ISBLANK(categoria)),"",INDEX(nm_categoria,categoria))</f>
        <v/>
      </c>
      <c r="I417" s="6" t="str">
        <f>IF(OR(ISBLANK(data),ISBLANK(forma_pagamento)),"",INDEX(nm_forma_pagamento,forma_pagamento))</f>
        <v/>
      </c>
      <c r="K417" s="6" t="str">
        <f>IF(OR(ISBLANK(data),ISBLANK(conta)),"",INDEX(nm_conta,conta))</f>
        <v/>
      </c>
      <c r="M417" s="6" t="str">
        <f>IF(OR(ISBLANK(data),ISBLANK(id_cc)),"",INDEX(nm_cartao,id_cc))</f>
        <v/>
      </c>
    </row>
    <row r="418" spans="1:13">
      <c r="A418" s="6" t="str">
        <f>IF(ISBLANK(data),"",1+IF(ISNUMBER(A417),A417,0))</f>
        <v/>
      </c>
      <c r="C418" s="50" t="str">
        <f>IF(ISBLANK(data),"",VALUE(DAY(data)))</f>
        <v/>
      </c>
      <c r="D418" s="50" t="str">
        <f>IF(ISBLANK(data),"",VALUE(MONTH(data)))</f>
        <v/>
      </c>
      <c r="E418" s="50" t="str">
        <f>IF(ISBLANK(data),"",VALUE(YEAR(data)))</f>
        <v/>
      </c>
      <c r="G418" s="6" t="str">
        <f>IF(OR(ISBLANK(data),ISBLANK(categoria)),"",INDEX(nm_categoria,categoria))</f>
        <v/>
      </c>
      <c r="I418" s="6" t="str">
        <f>IF(OR(ISBLANK(data),ISBLANK(forma_pagamento)),"",INDEX(nm_forma_pagamento,forma_pagamento))</f>
        <v/>
      </c>
      <c r="K418" s="6" t="str">
        <f>IF(OR(ISBLANK(data),ISBLANK(conta)),"",INDEX(nm_conta,conta))</f>
        <v/>
      </c>
      <c r="M418" s="6" t="str">
        <f>IF(OR(ISBLANK(data),ISBLANK(id_cc)),"",INDEX(nm_cartao,id_cc))</f>
        <v/>
      </c>
    </row>
    <row r="419" spans="1:13">
      <c r="A419" s="6" t="str">
        <f>IF(ISBLANK(data),"",1+IF(ISNUMBER(A418),A418,0))</f>
        <v/>
      </c>
      <c r="C419" s="50" t="str">
        <f>IF(ISBLANK(data),"",VALUE(DAY(data)))</f>
        <v/>
      </c>
      <c r="D419" s="50" t="str">
        <f>IF(ISBLANK(data),"",VALUE(MONTH(data)))</f>
        <v/>
      </c>
      <c r="E419" s="50" t="str">
        <f>IF(ISBLANK(data),"",VALUE(YEAR(data)))</f>
        <v/>
      </c>
      <c r="G419" s="6" t="str">
        <f>IF(OR(ISBLANK(data),ISBLANK(categoria)),"",INDEX(nm_categoria,categoria))</f>
        <v/>
      </c>
      <c r="I419" s="6" t="str">
        <f>IF(OR(ISBLANK(data),ISBLANK(forma_pagamento)),"",INDEX(nm_forma_pagamento,forma_pagamento))</f>
        <v/>
      </c>
      <c r="K419" s="6" t="str">
        <f>IF(OR(ISBLANK(data),ISBLANK(conta)),"",INDEX(nm_conta,conta))</f>
        <v/>
      </c>
      <c r="M419" s="6" t="str">
        <f>IF(OR(ISBLANK(data),ISBLANK(id_cc)),"",INDEX(nm_cartao,id_cc))</f>
        <v/>
      </c>
    </row>
    <row r="420" spans="1:13">
      <c r="A420" s="6" t="str">
        <f>IF(ISBLANK(data),"",1+IF(ISNUMBER(A419),A419,0))</f>
        <v/>
      </c>
      <c r="C420" s="50" t="str">
        <f>IF(ISBLANK(data),"",VALUE(DAY(data)))</f>
        <v/>
      </c>
      <c r="D420" s="50" t="str">
        <f>IF(ISBLANK(data),"",VALUE(MONTH(data)))</f>
        <v/>
      </c>
      <c r="E420" s="50" t="str">
        <f>IF(ISBLANK(data),"",VALUE(YEAR(data)))</f>
        <v/>
      </c>
      <c r="G420" s="6" t="str">
        <f>IF(OR(ISBLANK(data),ISBLANK(categoria)),"",INDEX(nm_categoria,categoria))</f>
        <v/>
      </c>
      <c r="I420" s="6" t="str">
        <f>IF(OR(ISBLANK(data),ISBLANK(forma_pagamento)),"",INDEX(nm_forma_pagamento,forma_pagamento))</f>
        <v/>
      </c>
      <c r="K420" s="6" t="str">
        <f>IF(OR(ISBLANK(data),ISBLANK(conta)),"",INDEX(nm_conta,conta))</f>
        <v/>
      </c>
      <c r="M420" s="6" t="str">
        <f>IF(OR(ISBLANK(data),ISBLANK(id_cc)),"",INDEX(nm_cartao,id_cc))</f>
        <v/>
      </c>
    </row>
    <row r="421" spans="1:13">
      <c r="A421" s="6" t="str">
        <f>IF(ISBLANK(data),"",1+IF(ISNUMBER(A420),A420,0))</f>
        <v/>
      </c>
      <c r="C421" s="50" t="str">
        <f>IF(ISBLANK(data),"",VALUE(DAY(data)))</f>
        <v/>
      </c>
      <c r="D421" s="50" t="str">
        <f>IF(ISBLANK(data),"",VALUE(MONTH(data)))</f>
        <v/>
      </c>
      <c r="E421" s="50" t="str">
        <f>IF(ISBLANK(data),"",VALUE(YEAR(data)))</f>
        <v/>
      </c>
      <c r="G421" s="6" t="str">
        <f>IF(OR(ISBLANK(data),ISBLANK(categoria)),"",INDEX(nm_categoria,categoria))</f>
        <v/>
      </c>
      <c r="I421" s="6" t="str">
        <f>IF(OR(ISBLANK(data),ISBLANK(forma_pagamento)),"",INDEX(nm_forma_pagamento,forma_pagamento))</f>
        <v/>
      </c>
      <c r="K421" s="6" t="str">
        <f>IF(OR(ISBLANK(data),ISBLANK(conta)),"",INDEX(nm_conta,conta))</f>
        <v/>
      </c>
      <c r="M421" s="6" t="str">
        <f>IF(OR(ISBLANK(data),ISBLANK(id_cc)),"",INDEX(nm_cartao,id_cc))</f>
        <v/>
      </c>
    </row>
    <row r="422" spans="1:13">
      <c r="A422" s="6" t="str">
        <f>IF(ISBLANK(data),"",1+IF(ISNUMBER(A421),A421,0))</f>
        <v/>
      </c>
      <c r="C422" s="50" t="str">
        <f>IF(ISBLANK(data),"",VALUE(DAY(data)))</f>
        <v/>
      </c>
      <c r="D422" s="50" t="str">
        <f>IF(ISBLANK(data),"",VALUE(MONTH(data)))</f>
        <v/>
      </c>
      <c r="E422" s="50" t="str">
        <f>IF(ISBLANK(data),"",VALUE(YEAR(data)))</f>
        <v/>
      </c>
      <c r="G422" s="6" t="str">
        <f>IF(OR(ISBLANK(data),ISBLANK(categoria)),"",INDEX(nm_categoria,categoria))</f>
        <v/>
      </c>
      <c r="I422" s="6" t="str">
        <f>IF(OR(ISBLANK(data),ISBLANK(forma_pagamento)),"",INDEX(nm_forma_pagamento,forma_pagamento))</f>
        <v/>
      </c>
      <c r="K422" s="6" t="str">
        <f>IF(OR(ISBLANK(data),ISBLANK(conta)),"",INDEX(nm_conta,conta))</f>
        <v/>
      </c>
      <c r="M422" s="6" t="str">
        <f>IF(OR(ISBLANK(data),ISBLANK(id_cc)),"",INDEX(nm_cartao,id_cc))</f>
        <v/>
      </c>
    </row>
    <row r="423" spans="1:13">
      <c r="A423" s="6" t="str">
        <f>IF(ISBLANK(data),"",1+IF(ISNUMBER(A422),A422,0))</f>
        <v/>
      </c>
      <c r="C423" s="50" t="str">
        <f>IF(ISBLANK(data),"",VALUE(DAY(data)))</f>
        <v/>
      </c>
      <c r="D423" s="50" t="str">
        <f>IF(ISBLANK(data),"",VALUE(MONTH(data)))</f>
        <v/>
      </c>
      <c r="E423" s="50" t="str">
        <f>IF(ISBLANK(data),"",VALUE(YEAR(data)))</f>
        <v/>
      </c>
      <c r="G423" s="6" t="str">
        <f>IF(OR(ISBLANK(data),ISBLANK(categoria)),"",INDEX(nm_categoria,categoria))</f>
        <v/>
      </c>
      <c r="I423" s="6" t="str">
        <f>IF(OR(ISBLANK(data),ISBLANK(forma_pagamento)),"",INDEX(nm_forma_pagamento,forma_pagamento))</f>
        <v/>
      </c>
      <c r="K423" s="6" t="str">
        <f>IF(OR(ISBLANK(data),ISBLANK(conta)),"",INDEX(nm_conta,conta))</f>
        <v/>
      </c>
      <c r="M423" s="6" t="str">
        <f>IF(OR(ISBLANK(data),ISBLANK(id_cc)),"",INDEX(nm_cartao,id_cc))</f>
        <v/>
      </c>
    </row>
    <row r="424" spans="1:13">
      <c r="A424" s="6" t="str">
        <f>IF(ISBLANK(data),"",1+IF(ISNUMBER(A423),A423,0))</f>
        <v/>
      </c>
      <c r="C424" s="50" t="str">
        <f>IF(ISBLANK(data),"",VALUE(DAY(data)))</f>
        <v/>
      </c>
      <c r="D424" s="50" t="str">
        <f>IF(ISBLANK(data),"",VALUE(MONTH(data)))</f>
        <v/>
      </c>
      <c r="E424" s="50" t="str">
        <f>IF(ISBLANK(data),"",VALUE(YEAR(data)))</f>
        <v/>
      </c>
      <c r="G424" s="6" t="str">
        <f>IF(OR(ISBLANK(data),ISBLANK(categoria)),"",INDEX(nm_categoria,categoria))</f>
        <v/>
      </c>
      <c r="I424" s="6" t="str">
        <f>IF(OR(ISBLANK(data),ISBLANK(forma_pagamento)),"",INDEX(nm_forma_pagamento,forma_pagamento))</f>
        <v/>
      </c>
      <c r="K424" s="6" t="str">
        <f>IF(OR(ISBLANK(data),ISBLANK(conta)),"",INDEX(nm_conta,conta))</f>
        <v/>
      </c>
      <c r="M424" s="6" t="str">
        <f>IF(OR(ISBLANK(data),ISBLANK(id_cc)),"",INDEX(nm_cartao,id_cc))</f>
        <v/>
      </c>
    </row>
    <row r="425" spans="1:13">
      <c r="A425" s="6" t="str">
        <f>IF(ISBLANK(data),"",1+IF(ISNUMBER(A424),A424,0))</f>
        <v/>
      </c>
      <c r="C425" s="50" t="str">
        <f>IF(ISBLANK(data),"",VALUE(DAY(data)))</f>
        <v/>
      </c>
      <c r="D425" s="50" t="str">
        <f>IF(ISBLANK(data),"",VALUE(MONTH(data)))</f>
        <v/>
      </c>
      <c r="E425" s="50" t="str">
        <f>IF(ISBLANK(data),"",VALUE(YEAR(data)))</f>
        <v/>
      </c>
      <c r="G425" s="6" t="str">
        <f>IF(OR(ISBLANK(data),ISBLANK(categoria)),"",INDEX(nm_categoria,categoria))</f>
        <v/>
      </c>
      <c r="I425" s="6" t="str">
        <f>IF(OR(ISBLANK(data),ISBLANK(forma_pagamento)),"",INDEX(nm_forma_pagamento,forma_pagamento))</f>
        <v/>
      </c>
      <c r="K425" s="6" t="str">
        <f>IF(OR(ISBLANK(data),ISBLANK(conta)),"",INDEX(nm_conta,conta))</f>
        <v/>
      </c>
      <c r="M425" s="6" t="str">
        <f>IF(OR(ISBLANK(data),ISBLANK(id_cc)),"",INDEX(nm_cartao,id_cc))</f>
        <v/>
      </c>
    </row>
    <row r="426" spans="1:13">
      <c r="A426" s="6" t="str">
        <f>IF(ISBLANK(data),"",1+IF(ISNUMBER(A425),A425,0))</f>
        <v/>
      </c>
      <c r="C426" s="50" t="str">
        <f>IF(ISBLANK(data),"",VALUE(DAY(data)))</f>
        <v/>
      </c>
      <c r="D426" s="50" t="str">
        <f>IF(ISBLANK(data),"",VALUE(MONTH(data)))</f>
        <v/>
      </c>
      <c r="E426" s="50" t="str">
        <f>IF(ISBLANK(data),"",VALUE(YEAR(data)))</f>
        <v/>
      </c>
      <c r="G426" s="6" t="str">
        <f>IF(OR(ISBLANK(data),ISBLANK(categoria)),"",INDEX(nm_categoria,categoria))</f>
        <v/>
      </c>
      <c r="I426" s="6" t="str">
        <f>IF(OR(ISBLANK(data),ISBLANK(forma_pagamento)),"",INDEX(nm_forma_pagamento,forma_pagamento))</f>
        <v/>
      </c>
      <c r="K426" s="6" t="str">
        <f>IF(OR(ISBLANK(data),ISBLANK(conta)),"",INDEX(nm_conta,conta))</f>
        <v/>
      </c>
      <c r="M426" s="6" t="str">
        <f>IF(OR(ISBLANK(data),ISBLANK(id_cc)),"",INDEX(nm_cartao,id_cc))</f>
        <v/>
      </c>
    </row>
    <row r="427" spans="1:13">
      <c r="A427" s="6" t="str">
        <f>IF(ISBLANK(data),"",1+IF(ISNUMBER(A426),A426,0))</f>
        <v/>
      </c>
      <c r="C427" s="50" t="str">
        <f>IF(ISBLANK(data),"",VALUE(DAY(data)))</f>
        <v/>
      </c>
      <c r="D427" s="50" t="str">
        <f>IF(ISBLANK(data),"",VALUE(MONTH(data)))</f>
        <v/>
      </c>
      <c r="E427" s="50" t="str">
        <f>IF(ISBLANK(data),"",VALUE(YEAR(data)))</f>
        <v/>
      </c>
      <c r="G427" s="6" t="str">
        <f>IF(OR(ISBLANK(data),ISBLANK(categoria)),"",INDEX(nm_categoria,categoria))</f>
        <v/>
      </c>
      <c r="I427" s="6" t="str">
        <f>IF(OR(ISBLANK(data),ISBLANK(forma_pagamento)),"",INDEX(nm_forma_pagamento,forma_pagamento))</f>
        <v/>
      </c>
      <c r="K427" s="6" t="str">
        <f>IF(OR(ISBLANK(data),ISBLANK(conta)),"",INDEX(nm_conta,conta))</f>
        <v/>
      </c>
      <c r="M427" s="6" t="str">
        <f>IF(OR(ISBLANK(data),ISBLANK(id_cc)),"",INDEX(nm_cartao,id_cc))</f>
        <v/>
      </c>
    </row>
    <row r="428" spans="1:13">
      <c r="A428" s="6" t="str">
        <f>IF(ISBLANK(data),"",1+IF(ISNUMBER(A427),A427,0))</f>
        <v/>
      </c>
      <c r="C428" s="50" t="str">
        <f>IF(ISBLANK(data),"",VALUE(DAY(data)))</f>
        <v/>
      </c>
      <c r="D428" s="50" t="str">
        <f>IF(ISBLANK(data),"",VALUE(MONTH(data)))</f>
        <v/>
      </c>
      <c r="E428" s="50" t="str">
        <f>IF(ISBLANK(data),"",VALUE(YEAR(data)))</f>
        <v/>
      </c>
      <c r="G428" s="6" t="str">
        <f>IF(OR(ISBLANK(data),ISBLANK(categoria)),"",INDEX(nm_categoria,categoria))</f>
        <v/>
      </c>
      <c r="I428" s="6" t="str">
        <f>IF(OR(ISBLANK(data),ISBLANK(forma_pagamento)),"",INDEX(nm_forma_pagamento,forma_pagamento))</f>
        <v/>
      </c>
      <c r="K428" s="6" t="str">
        <f>IF(OR(ISBLANK(data),ISBLANK(conta)),"",INDEX(nm_conta,conta))</f>
        <v/>
      </c>
      <c r="M428" s="6" t="str">
        <f>IF(OR(ISBLANK(data),ISBLANK(id_cc)),"",INDEX(nm_cartao,id_cc))</f>
        <v/>
      </c>
    </row>
    <row r="429" spans="1:13">
      <c r="A429" s="6" t="str">
        <f>IF(ISBLANK(data),"",1+IF(ISNUMBER(A428),A428,0))</f>
        <v/>
      </c>
      <c r="C429" s="50" t="str">
        <f>IF(ISBLANK(data),"",VALUE(DAY(data)))</f>
        <v/>
      </c>
      <c r="D429" s="50" t="str">
        <f>IF(ISBLANK(data),"",VALUE(MONTH(data)))</f>
        <v/>
      </c>
      <c r="E429" s="50" t="str">
        <f>IF(ISBLANK(data),"",VALUE(YEAR(data)))</f>
        <v/>
      </c>
      <c r="G429" s="6" t="str">
        <f>IF(OR(ISBLANK(data),ISBLANK(categoria)),"",INDEX(nm_categoria,categoria))</f>
        <v/>
      </c>
      <c r="I429" s="6" t="str">
        <f>IF(OR(ISBLANK(data),ISBLANK(forma_pagamento)),"",INDEX(nm_forma_pagamento,forma_pagamento))</f>
        <v/>
      </c>
      <c r="K429" s="6" t="str">
        <f>IF(OR(ISBLANK(data),ISBLANK(conta)),"",INDEX(nm_conta,conta))</f>
        <v/>
      </c>
      <c r="M429" s="6" t="str">
        <f>IF(OR(ISBLANK(data),ISBLANK(id_cc)),"",INDEX(nm_cartao,id_cc))</f>
        <v/>
      </c>
    </row>
    <row r="430" spans="1:13">
      <c r="A430" s="6" t="str">
        <f>IF(ISBLANK(data),"",1+IF(ISNUMBER(A429),A429,0))</f>
        <v/>
      </c>
      <c r="C430" s="50" t="str">
        <f>IF(ISBLANK(data),"",VALUE(DAY(data)))</f>
        <v/>
      </c>
      <c r="D430" s="50" t="str">
        <f>IF(ISBLANK(data),"",VALUE(MONTH(data)))</f>
        <v/>
      </c>
      <c r="E430" s="50" t="str">
        <f>IF(ISBLANK(data),"",VALUE(YEAR(data)))</f>
        <v/>
      </c>
      <c r="G430" s="6" t="str">
        <f>IF(OR(ISBLANK(data),ISBLANK(categoria)),"",INDEX(nm_categoria,categoria))</f>
        <v/>
      </c>
      <c r="I430" s="6" t="str">
        <f>IF(OR(ISBLANK(data),ISBLANK(forma_pagamento)),"",INDEX(nm_forma_pagamento,forma_pagamento))</f>
        <v/>
      </c>
      <c r="K430" s="6" t="str">
        <f>IF(OR(ISBLANK(data),ISBLANK(conta)),"",INDEX(nm_conta,conta))</f>
        <v/>
      </c>
      <c r="M430" s="6" t="str">
        <f>IF(OR(ISBLANK(data),ISBLANK(id_cc)),"",INDEX(nm_cartao,id_cc))</f>
        <v/>
      </c>
    </row>
    <row r="431" spans="1:13">
      <c r="A431" s="6" t="str">
        <f>IF(ISBLANK(data),"",1+IF(ISNUMBER(A430),A430,0))</f>
        <v/>
      </c>
      <c r="C431" s="50" t="str">
        <f>IF(ISBLANK(data),"",VALUE(DAY(data)))</f>
        <v/>
      </c>
      <c r="D431" s="50" t="str">
        <f>IF(ISBLANK(data),"",VALUE(MONTH(data)))</f>
        <v/>
      </c>
      <c r="E431" s="50" t="str">
        <f>IF(ISBLANK(data),"",VALUE(YEAR(data)))</f>
        <v/>
      </c>
      <c r="G431" s="6" t="str">
        <f>IF(OR(ISBLANK(data),ISBLANK(categoria)),"",INDEX(nm_categoria,categoria))</f>
        <v/>
      </c>
      <c r="I431" s="6" t="str">
        <f>IF(OR(ISBLANK(data),ISBLANK(forma_pagamento)),"",INDEX(nm_forma_pagamento,forma_pagamento))</f>
        <v/>
      </c>
      <c r="K431" s="6" t="str">
        <f>IF(OR(ISBLANK(data),ISBLANK(conta)),"",INDEX(nm_conta,conta))</f>
        <v/>
      </c>
      <c r="M431" s="6" t="str">
        <f>IF(OR(ISBLANK(data),ISBLANK(id_cc)),"",INDEX(nm_cartao,id_cc))</f>
        <v/>
      </c>
    </row>
    <row r="432" spans="1:13">
      <c r="A432" s="6" t="str">
        <f>IF(ISBLANK(data),"",1+IF(ISNUMBER(A431),A431,0))</f>
        <v/>
      </c>
      <c r="C432" s="50" t="str">
        <f>IF(ISBLANK(data),"",VALUE(DAY(data)))</f>
        <v/>
      </c>
      <c r="D432" s="50" t="str">
        <f>IF(ISBLANK(data),"",VALUE(MONTH(data)))</f>
        <v/>
      </c>
      <c r="E432" s="50" t="str">
        <f>IF(ISBLANK(data),"",VALUE(YEAR(data)))</f>
        <v/>
      </c>
      <c r="G432" s="6" t="str">
        <f>IF(OR(ISBLANK(data),ISBLANK(categoria)),"",INDEX(nm_categoria,categoria))</f>
        <v/>
      </c>
      <c r="I432" s="6" t="str">
        <f>IF(OR(ISBLANK(data),ISBLANK(forma_pagamento)),"",INDEX(nm_forma_pagamento,forma_pagamento))</f>
        <v/>
      </c>
      <c r="K432" s="6" t="str">
        <f>IF(OR(ISBLANK(data),ISBLANK(conta)),"",INDEX(nm_conta,conta))</f>
        <v/>
      </c>
      <c r="M432" s="6" t="str">
        <f>IF(OR(ISBLANK(data),ISBLANK(id_cc)),"",INDEX(nm_cartao,id_cc))</f>
        <v/>
      </c>
    </row>
    <row r="433" spans="1:13">
      <c r="A433" s="6" t="str">
        <f>IF(ISBLANK(data),"",1+IF(ISNUMBER(A432),A432,0))</f>
        <v/>
      </c>
      <c r="C433" s="50" t="str">
        <f>IF(ISBLANK(data),"",VALUE(DAY(data)))</f>
        <v/>
      </c>
      <c r="D433" s="50" t="str">
        <f>IF(ISBLANK(data),"",VALUE(MONTH(data)))</f>
        <v/>
      </c>
      <c r="E433" s="50" t="str">
        <f>IF(ISBLANK(data),"",VALUE(YEAR(data)))</f>
        <v/>
      </c>
      <c r="G433" s="6" t="str">
        <f>IF(OR(ISBLANK(data),ISBLANK(categoria)),"",INDEX(nm_categoria,categoria))</f>
        <v/>
      </c>
      <c r="I433" s="6" t="str">
        <f>IF(OR(ISBLANK(data),ISBLANK(forma_pagamento)),"",INDEX(nm_forma_pagamento,forma_pagamento))</f>
        <v/>
      </c>
      <c r="K433" s="6" t="str">
        <f>IF(OR(ISBLANK(data),ISBLANK(conta)),"",INDEX(nm_conta,conta))</f>
        <v/>
      </c>
      <c r="M433" s="6" t="str">
        <f>IF(OR(ISBLANK(data),ISBLANK(id_cc)),"",INDEX(nm_cartao,id_cc))</f>
        <v/>
      </c>
    </row>
    <row r="434" spans="1:13">
      <c r="A434" s="6" t="str">
        <f>IF(ISBLANK(data),"",1+IF(ISNUMBER(A433),A433,0))</f>
        <v/>
      </c>
      <c r="C434" s="50" t="str">
        <f>IF(ISBLANK(data),"",VALUE(DAY(data)))</f>
        <v/>
      </c>
      <c r="D434" s="50" t="str">
        <f>IF(ISBLANK(data),"",VALUE(MONTH(data)))</f>
        <v/>
      </c>
      <c r="E434" s="50" t="str">
        <f>IF(ISBLANK(data),"",VALUE(YEAR(data)))</f>
        <v/>
      </c>
      <c r="G434" s="6" t="str">
        <f>IF(OR(ISBLANK(data),ISBLANK(categoria)),"",INDEX(nm_categoria,categoria))</f>
        <v/>
      </c>
      <c r="I434" s="6" t="str">
        <f>IF(OR(ISBLANK(data),ISBLANK(forma_pagamento)),"",INDEX(nm_forma_pagamento,forma_pagamento))</f>
        <v/>
      </c>
      <c r="K434" s="6" t="str">
        <f>IF(OR(ISBLANK(data),ISBLANK(conta)),"",INDEX(nm_conta,conta))</f>
        <v/>
      </c>
      <c r="M434" s="6" t="str">
        <f>IF(OR(ISBLANK(data),ISBLANK(id_cc)),"",INDEX(nm_cartao,id_cc))</f>
        <v/>
      </c>
    </row>
    <row r="435" spans="1:13">
      <c r="A435" s="6" t="str">
        <f>IF(ISBLANK(data),"",1+IF(ISNUMBER(A434),A434,0))</f>
        <v/>
      </c>
      <c r="C435" s="50" t="str">
        <f>IF(ISBLANK(data),"",VALUE(DAY(data)))</f>
        <v/>
      </c>
      <c r="D435" s="50" t="str">
        <f>IF(ISBLANK(data),"",VALUE(MONTH(data)))</f>
        <v/>
      </c>
      <c r="E435" s="50" t="str">
        <f>IF(ISBLANK(data),"",VALUE(YEAR(data)))</f>
        <v/>
      </c>
      <c r="G435" s="6" t="str">
        <f>IF(OR(ISBLANK(data),ISBLANK(categoria)),"",INDEX(nm_categoria,categoria))</f>
        <v/>
      </c>
      <c r="I435" s="6" t="str">
        <f>IF(OR(ISBLANK(data),ISBLANK(forma_pagamento)),"",INDEX(nm_forma_pagamento,forma_pagamento))</f>
        <v/>
      </c>
      <c r="K435" s="6" t="str">
        <f>IF(OR(ISBLANK(data),ISBLANK(conta)),"",INDEX(nm_conta,conta))</f>
        <v/>
      </c>
      <c r="M435" s="6" t="str">
        <f>IF(OR(ISBLANK(data),ISBLANK(id_cc)),"",INDEX(nm_cartao,id_cc))</f>
        <v/>
      </c>
    </row>
    <row r="436" spans="1:13">
      <c r="A436" s="6" t="str">
        <f>IF(ISBLANK(data),"",1+IF(ISNUMBER(A435),A435,0))</f>
        <v/>
      </c>
      <c r="C436" s="50" t="str">
        <f>IF(ISBLANK(data),"",VALUE(DAY(data)))</f>
        <v/>
      </c>
      <c r="D436" s="50" t="str">
        <f>IF(ISBLANK(data),"",VALUE(MONTH(data)))</f>
        <v/>
      </c>
      <c r="E436" s="50" t="str">
        <f>IF(ISBLANK(data),"",VALUE(YEAR(data)))</f>
        <v/>
      </c>
      <c r="G436" s="6" t="str">
        <f>IF(OR(ISBLANK(data),ISBLANK(categoria)),"",INDEX(nm_categoria,categoria))</f>
        <v/>
      </c>
      <c r="I436" s="6" t="str">
        <f>IF(OR(ISBLANK(data),ISBLANK(forma_pagamento)),"",INDEX(nm_forma_pagamento,forma_pagamento))</f>
        <v/>
      </c>
      <c r="K436" s="6" t="str">
        <f>IF(OR(ISBLANK(data),ISBLANK(conta)),"",INDEX(nm_conta,conta))</f>
        <v/>
      </c>
      <c r="M436" s="6" t="str">
        <f>IF(OR(ISBLANK(data),ISBLANK(id_cc)),"",INDEX(nm_cartao,id_cc))</f>
        <v/>
      </c>
    </row>
    <row r="437" spans="1:13">
      <c r="A437" s="6" t="str">
        <f>IF(ISBLANK(data),"",1+IF(ISNUMBER(A436),A436,0))</f>
        <v/>
      </c>
      <c r="C437" s="50" t="str">
        <f>IF(ISBLANK(data),"",VALUE(DAY(data)))</f>
        <v/>
      </c>
      <c r="D437" s="50" t="str">
        <f>IF(ISBLANK(data),"",VALUE(MONTH(data)))</f>
        <v/>
      </c>
      <c r="E437" s="50" t="str">
        <f>IF(ISBLANK(data),"",VALUE(YEAR(data)))</f>
        <v/>
      </c>
      <c r="G437" s="6" t="str">
        <f>IF(OR(ISBLANK(data),ISBLANK(categoria)),"",INDEX(nm_categoria,categoria))</f>
        <v/>
      </c>
      <c r="I437" s="6" t="str">
        <f>IF(OR(ISBLANK(data),ISBLANK(forma_pagamento)),"",INDEX(nm_forma_pagamento,forma_pagamento))</f>
        <v/>
      </c>
      <c r="K437" s="6" t="str">
        <f>IF(OR(ISBLANK(data),ISBLANK(conta)),"",INDEX(nm_conta,conta))</f>
        <v/>
      </c>
      <c r="M437" s="6" t="str">
        <f>IF(OR(ISBLANK(data),ISBLANK(id_cc)),"",INDEX(nm_cartao,id_cc))</f>
        <v/>
      </c>
    </row>
    <row r="438" spans="1:13">
      <c r="A438" s="6" t="str">
        <f>IF(ISBLANK(data),"",1+IF(ISNUMBER(A437),A437,0))</f>
        <v/>
      </c>
      <c r="C438" s="50" t="str">
        <f>IF(ISBLANK(data),"",VALUE(DAY(data)))</f>
        <v/>
      </c>
      <c r="D438" s="50" t="str">
        <f>IF(ISBLANK(data),"",VALUE(MONTH(data)))</f>
        <v/>
      </c>
      <c r="E438" s="50" t="str">
        <f>IF(ISBLANK(data),"",VALUE(YEAR(data)))</f>
        <v/>
      </c>
      <c r="G438" s="6" t="str">
        <f>IF(OR(ISBLANK(data),ISBLANK(categoria)),"",INDEX(nm_categoria,categoria))</f>
        <v/>
      </c>
      <c r="I438" s="6" t="str">
        <f>IF(OR(ISBLANK(data),ISBLANK(forma_pagamento)),"",INDEX(nm_forma_pagamento,forma_pagamento))</f>
        <v/>
      </c>
      <c r="K438" s="6" t="str">
        <f>IF(OR(ISBLANK(data),ISBLANK(conta)),"",INDEX(nm_conta,conta))</f>
        <v/>
      </c>
      <c r="M438" s="6" t="str">
        <f>IF(OR(ISBLANK(data),ISBLANK(id_cc)),"",INDEX(nm_cartao,id_cc))</f>
        <v/>
      </c>
    </row>
    <row r="439" spans="1:13">
      <c r="A439" s="6" t="str">
        <f>IF(ISBLANK(data),"",1+IF(ISNUMBER(A438),A438,0))</f>
        <v/>
      </c>
      <c r="C439" s="50" t="str">
        <f>IF(ISBLANK(data),"",VALUE(DAY(data)))</f>
        <v/>
      </c>
      <c r="D439" s="50" t="str">
        <f>IF(ISBLANK(data),"",VALUE(MONTH(data)))</f>
        <v/>
      </c>
      <c r="E439" s="50" t="str">
        <f>IF(ISBLANK(data),"",VALUE(YEAR(data)))</f>
        <v/>
      </c>
      <c r="G439" s="6" t="str">
        <f>IF(OR(ISBLANK(data),ISBLANK(categoria)),"",INDEX(nm_categoria,categoria))</f>
        <v/>
      </c>
      <c r="I439" s="6" t="str">
        <f>IF(OR(ISBLANK(data),ISBLANK(forma_pagamento)),"",INDEX(nm_forma_pagamento,forma_pagamento))</f>
        <v/>
      </c>
      <c r="K439" s="6" t="str">
        <f>IF(OR(ISBLANK(data),ISBLANK(conta)),"",INDEX(nm_conta,conta))</f>
        <v/>
      </c>
      <c r="M439" s="6" t="str">
        <f>IF(OR(ISBLANK(data),ISBLANK(id_cc)),"",INDEX(nm_cartao,id_cc))</f>
        <v/>
      </c>
    </row>
    <row r="440" spans="1:13">
      <c r="A440" s="6" t="str">
        <f>IF(ISBLANK(data),"",1+IF(ISNUMBER(A439),A439,0))</f>
        <v/>
      </c>
      <c r="C440" s="50" t="str">
        <f>IF(ISBLANK(data),"",VALUE(DAY(data)))</f>
        <v/>
      </c>
      <c r="D440" s="50" t="str">
        <f>IF(ISBLANK(data),"",VALUE(MONTH(data)))</f>
        <v/>
      </c>
      <c r="E440" s="50" t="str">
        <f>IF(ISBLANK(data),"",VALUE(YEAR(data)))</f>
        <v/>
      </c>
      <c r="G440" s="6" t="str">
        <f>IF(OR(ISBLANK(data),ISBLANK(categoria)),"",INDEX(nm_categoria,categoria))</f>
        <v/>
      </c>
      <c r="I440" s="6" t="str">
        <f>IF(OR(ISBLANK(data),ISBLANK(forma_pagamento)),"",INDEX(nm_forma_pagamento,forma_pagamento))</f>
        <v/>
      </c>
      <c r="K440" s="6" t="str">
        <f>IF(OR(ISBLANK(data),ISBLANK(conta)),"",INDEX(nm_conta,conta))</f>
        <v/>
      </c>
      <c r="M440" s="6" t="str">
        <f>IF(OR(ISBLANK(data),ISBLANK(id_cc)),"",INDEX(nm_cartao,id_cc))</f>
        <v/>
      </c>
    </row>
    <row r="441" spans="1:13">
      <c r="A441" s="6" t="str">
        <f>IF(ISBLANK(data),"",1+IF(ISNUMBER(A440),A440,0))</f>
        <v/>
      </c>
      <c r="C441" s="50" t="str">
        <f>IF(ISBLANK(data),"",VALUE(DAY(data)))</f>
        <v/>
      </c>
      <c r="D441" s="50" t="str">
        <f>IF(ISBLANK(data),"",VALUE(MONTH(data)))</f>
        <v/>
      </c>
      <c r="E441" s="50" t="str">
        <f>IF(ISBLANK(data),"",VALUE(YEAR(data)))</f>
        <v/>
      </c>
      <c r="G441" s="6" t="str">
        <f>IF(OR(ISBLANK(data),ISBLANK(categoria)),"",INDEX(nm_categoria,categoria))</f>
        <v/>
      </c>
      <c r="I441" s="6" t="str">
        <f>IF(OR(ISBLANK(data),ISBLANK(forma_pagamento)),"",INDEX(nm_forma_pagamento,forma_pagamento))</f>
        <v/>
      </c>
      <c r="K441" s="6" t="str">
        <f>IF(OR(ISBLANK(data),ISBLANK(conta)),"",INDEX(nm_conta,conta))</f>
        <v/>
      </c>
      <c r="M441" s="6" t="str">
        <f>IF(OR(ISBLANK(data),ISBLANK(id_cc)),"",INDEX(nm_cartao,id_cc))</f>
        <v/>
      </c>
    </row>
    <row r="442" spans="1:13">
      <c r="A442" s="6" t="str">
        <f>IF(ISBLANK(data),"",1+IF(ISNUMBER(A441),A441,0))</f>
        <v/>
      </c>
      <c r="C442" s="50" t="str">
        <f>IF(ISBLANK(data),"",VALUE(DAY(data)))</f>
        <v/>
      </c>
      <c r="D442" s="50" t="str">
        <f>IF(ISBLANK(data),"",VALUE(MONTH(data)))</f>
        <v/>
      </c>
      <c r="E442" s="50" t="str">
        <f>IF(ISBLANK(data),"",VALUE(YEAR(data)))</f>
        <v/>
      </c>
      <c r="G442" s="6" t="str">
        <f>IF(OR(ISBLANK(data),ISBLANK(categoria)),"",INDEX(nm_categoria,categoria))</f>
        <v/>
      </c>
      <c r="I442" s="6" t="str">
        <f>IF(OR(ISBLANK(data),ISBLANK(forma_pagamento)),"",INDEX(nm_forma_pagamento,forma_pagamento))</f>
        <v/>
      </c>
      <c r="K442" s="6" t="str">
        <f>IF(OR(ISBLANK(data),ISBLANK(conta)),"",INDEX(nm_conta,conta))</f>
        <v/>
      </c>
      <c r="M442" s="6" t="str">
        <f>IF(OR(ISBLANK(data),ISBLANK(id_cc)),"",INDEX(nm_cartao,id_cc))</f>
        <v/>
      </c>
    </row>
    <row r="443" spans="1:13">
      <c r="A443" s="6" t="str">
        <f>IF(ISBLANK(data),"",1+IF(ISNUMBER(A442),A442,0))</f>
        <v/>
      </c>
      <c r="C443" s="50" t="str">
        <f>IF(ISBLANK(data),"",VALUE(DAY(data)))</f>
        <v/>
      </c>
      <c r="D443" s="50" t="str">
        <f>IF(ISBLANK(data),"",VALUE(MONTH(data)))</f>
        <v/>
      </c>
      <c r="E443" s="50" t="str">
        <f>IF(ISBLANK(data),"",VALUE(YEAR(data)))</f>
        <v/>
      </c>
      <c r="G443" s="6" t="str">
        <f>IF(OR(ISBLANK(data),ISBLANK(categoria)),"",INDEX(nm_categoria,categoria))</f>
        <v/>
      </c>
      <c r="I443" s="6" t="str">
        <f>IF(OR(ISBLANK(data),ISBLANK(forma_pagamento)),"",INDEX(nm_forma_pagamento,forma_pagamento))</f>
        <v/>
      </c>
      <c r="K443" s="6" t="str">
        <f>IF(OR(ISBLANK(data),ISBLANK(conta)),"",INDEX(nm_conta,conta))</f>
        <v/>
      </c>
      <c r="M443" s="6" t="str">
        <f>IF(OR(ISBLANK(data),ISBLANK(id_cc)),"",INDEX(nm_cartao,id_cc))</f>
        <v/>
      </c>
    </row>
    <row r="444" spans="1:13">
      <c r="A444" s="6" t="str">
        <f>IF(ISBLANK(data),"",1+IF(ISNUMBER(A443),A443,0))</f>
        <v/>
      </c>
      <c r="C444" s="50" t="str">
        <f>IF(ISBLANK(data),"",VALUE(DAY(data)))</f>
        <v/>
      </c>
      <c r="D444" s="50" t="str">
        <f>IF(ISBLANK(data),"",VALUE(MONTH(data)))</f>
        <v/>
      </c>
      <c r="E444" s="50" t="str">
        <f>IF(ISBLANK(data),"",VALUE(YEAR(data)))</f>
        <v/>
      </c>
      <c r="G444" s="6" t="str">
        <f>IF(OR(ISBLANK(data),ISBLANK(categoria)),"",INDEX(nm_categoria,categoria))</f>
        <v/>
      </c>
      <c r="I444" s="6" t="str">
        <f>IF(OR(ISBLANK(data),ISBLANK(forma_pagamento)),"",INDEX(nm_forma_pagamento,forma_pagamento))</f>
        <v/>
      </c>
      <c r="K444" s="6" t="str">
        <f>IF(OR(ISBLANK(data),ISBLANK(conta)),"",INDEX(nm_conta,conta))</f>
        <v/>
      </c>
      <c r="M444" s="6" t="str">
        <f>IF(OR(ISBLANK(data),ISBLANK(id_cc)),"",INDEX(nm_cartao,id_cc))</f>
        <v/>
      </c>
    </row>
    <row r="445" spans="1:13">
      <c r="A445" s="6" t="str">
        <f>IF(ISBLANK(data),"",1+IF(ISNUMBER(A444),A444,0))</f>
        <v/>
      </c>
      <c r="C445" s="50" t="str">
        <f>IF(ISBLANK(data),"",VALUE(DAY(data)))</f>
        <v/>
      </c>
      <c r="D445" s="50" t="str">
        <f>IF(ISBLANK(data),"",VALUE(MONTH(data)))</f>
        <v/>
      </c>
      <c r="E445" s="50" t="str">
        <f>IF(ISBLANK(data),"",VALUE(YEAR(data)))</f>
        <v/>
      </c>
      <c r="G445" s="6" t="str">
        <f>IF(OR(ISBLANK(data),ISBLANK(categoria)),"",INDEX(nm_categoria,categoria))</f>
        <v/>
      </c>
      <c r="I445" s="6" t="str">
        <f>IF(OR(ISBLANK(data),ISBLANK(forma_pagamento)),"",INDEX(nm_forma_pagamento,forma_pagamento))</f>
        <v/>
      </c>
      <c r="K445" s="6" t="str">
        <f>IF(OR(ISBLANK(data),ISBLANK(conta)),"",INDEX(nm_conta,conta))</f>
        <v/>
      </c>
      <c r="M445" s="6" t="str">
        <f>IF(OR(ISBLANK(data),ISBLANK(id_cc)),"",INDEX(nm_cartao,id_cc))</f>
        <v/>
      </c>
    </row>
    <row r="446" spans="1:13">
      <c r="A446" s="6" t="str">
        <f>IF(ISBLANK(data),"",1+IF(ISNUMBER(A445),A445,0))</f>
        <v/>
      </c>
      <c r="C446" s="50" t="str">
        <f>IF(ISBLANK(data),"",VALUE(DAY(data)))</f>
        <v/>
      </c>
      <c r="D446" s="50" t="str">
        <f>IF(ISBLANK(data),"",VALUE(MONTH(data)))</f>
        <v/>
      </c>
      <c r="E446" s="50" t="str">
        <f>IF(ISBLANK(data),"",VALUE(YEAR(data)))</f>
        <v/>
      </c>
      <c r="G446" s="6" t="str">
        <f>IF(OR(ISBLANK(data),ISBLANK(categoria)),"",INDEX(nm_categoria,categoria))</f>
        <v/>
      </c>
      <c r="I446" s="6" t="str">
        <f>IF(OR(ISBLANK(data),ISBLANK(forma_pagamento)),"",INDEX(nm_forma_pagamento,forma_pagamento))</f>
        <v/>
      </c>
      <c r="K446" s="6" t="str">
        <f>IF(OR(ISBLANK(data),ISBLANK(conta)),"",INDEX(nm_conta,conta))</f>
        <v/>
      </c>
      <c r="M446" s="6" t="str">
        <f>IF(OR(ISBLANK(data),ISBLANK(id_cc)),"",INDEX(nm_cartao,id_cc))</f>
        <v/>
      </c>
    </row>
    <row r="447" spans="1:13">
      <c r="A447" s="6" t="str">
        <f>IF(ISBLANK(data),"",1+IF(ISNUMBER(A446),A446,0))</f>
        <v/>
      </c>
      <c r="C447" s="50" t="str">
        <f>IF(ISBLANK(data),"",VALUE(DAY(data)))</f>
        <v/>
      </c>
      <c r="D447" s="50" t="str">
        <f>IF(ISBLANK(data),"",VALUE(MONTH(data)))</f>
        <v/>
      </c>
      <c r="E447" s="50" t="str">
        <f>IF(ISBLANK(data),"",VALUE(YEAR(data)))</f>
        <v/>
      </c>
      <c r="G447" s="6" t="str">
        <f>IF(OR(ISBLANK(data),ISBLANK(categoria)),"",INDEX(nm_categoria,categoria))</f>
        <v/>
      </c>
      <c r="I447" s="6" t="str">
        <f>IF(OR(ISBLANK(data),ISBLANK(forma_pagamento)),"",INDEX(nm_forma_pagamento,forma_pagamento))</f>
        <v/>
      </c>
      <c r="K447" s="6" t="str">
        <f>IF(OR(ISBLANK(data),ISBLANK(conta)),"",INDEX(nm_conta,conta))</f>
        <v/>
      </c>
      <c r="M447" s="6" t="str">
        <f>IF(OR(ISBLANK(data),ISBLANK(id_cc)),"",INDEX(nm_cartao,id_cc))</f>
        <v/>
      </c>
    </row>
    <row r="448" spans="1:13">
      <c r="A448" s="6" t="str">
        <f>IF(ISBLANK(data),"",1+IF(ISNUMBER(A447),A447,0))</f>
        <v/>
      </c>
      <c r="C448" s="50" t="str">
        <f>IF(ISBLANK(data),"",VALUE(DAY(data)))</f>
        <v/>
      </c>
      <c r="D448" s="50" t="str">
        <f>IF(ISBLANK(data),"",VALUE(MONTH(data)))</f>
        <v/>
      </c>
      <c r="E448" s="50" t="str">
        <f>IF(ISBLANK(data),"",VALUE(YEAR(data)))</f>
        <v/>
      </c>
      <c r="G448" s="6" t="str">
        <f>IF(OR(ISBLANK(data),ISBLANK(categoria)),"",INDEX(nm_categoria,categoria))</f>
        <v/>
      </c>
      <c r="I448" s="6" t="str">
        <f>IF(OR(ISBLANK(data),ISBLANK(forma_pagamento)),"",INDEX(nm_forma_pagamento,forma_pagamento))</f>
        <v/>
      </c>
      <c r="K448" s="6" t="str">
        <f>IF(OR(ISBLANK(data),ISBLANK(conta)),"",INDEX(nm_conta,conta))</f>
        <v/>
      </c>
      <c r="M448" s="6" t="str">
        <f>IF(OR(ISBLANK(data),ISBLANK(id_cc)),"",INDEX(nm_cartao,id_cc))</f>
        <v/>
      </c>
    </row>
    <row r="449" spans="1:13">
      <c r="A449" s="6" t="str">
        <f>IF(ISBLANK(data),"",1+IF(ISNUMBER(A448),A448,0))</f>
        <v/>
      </c>
      <c r="C449" s="50" t="str">
        <f>IF(ISBLANK(data),"",VALUE(DAY(data)))</f>
        <v/>
      </c>
      <c r="D449" s="50" t="str">
        <f>IF(ISBLANK(data),"",VALUE(MONTH(data)))</f>
        <v/>
      </c>
      <c r="E449" s="50" t="str">
        <f>IF(ISBLANK(data),"",VALUE(YEAR(data)))</f>
        <v/>
      </c>
      <c r="G449" s="6" t="str">
        <f>IF(OR(ISBLANK(data),ISBLANK(categoria)),"",INDEX(nm_categoria,categoria))</f>
        <v/>
      </c>
      <c r="I449" s="6" t="str">
        <f>IF(OR(ISBLANK(data),ISBLANK(forma_pagamento)),"",INDEX(nm_forma_pagamento,forma_pagamento))</f>
        <v/>
      </c>
      <c r="K449" s="6" t="str">
        <f>IF(OR(ISBLANK(data),ISBLANK(conta)),"",INDEX(nm_conta,conta))</f>
        <v/>
      </c>
      <c r="M449" s="6" t="str">
        <f>IF(OR(ISBLANK(data),ISBLANK(id_cc)),"",INDEX(nm_cartao,id_cc))</f>
        <v/>
      </c>
    </row>
    <row r="450" spans="1:13">
      <c r="A450" s="6" t="str">
        <f>IF(ISBLANK(data),"",1+IF(ISNUMBER(A449),A449,0))</f>
        <v/>
      </c>
      <c r="C450" s="50" t="str">
        <f>IF(ISBLANK(data),"",VALUE(DAY(data)))</f>
        <v/>
      </c>
      <c r="D450" s="50" t="str">
        <f>IF(ISBLANK(data),"",VALUE(MONTH(data)))</f>
        <v/>
      </c>
      <c r="E450" s="50" t="str">
        <f>IF(ISBLANK(data),"",VALUE(YEAR(data)))</f>
        <v/>
      </c>
      <c r="G450" s="6" t="str">
        <f>IF(OR(ISBLANK(data),ISBLANK(categoria)),"",INDEX(nm_categoria,categoria))</f>
        <v/>
      </c>
      <c r="I450" s="6" t="str">
        <f>IF(OR(ISBLANK(data),ISBLANK(forma_pagamento)),"",INDEX(nm_forma_pagamento,forma_pagamento))</f>
        <v/>
      </c>
      <c r="K450" s="6" t="str">
        <f>IF(OR(ISBLANK(data),ISBLANK(conta)),"",INDEX(nm_conta,conta))</f>
        <v/>
      </c>
      <c r="M450" s="6" t="str">
        <f>IF(OR(ISBLANK(data),ISBLANK(id_cc)),"",INDEX(nm_cartao,id_cc))</f>
        <v/>
      </c>
    </row>
    <row r="451" spans="1:13">
      <c r="A451" s="6" t="str">
        <f>IF(ISBLANK(data),"",1+IF(ISNUMBER(A450),A450,0))</f>
        <v/>
      </c>
      <c r="C451" s="50" t="str">
        <f>IF(ISBLANK(data),"",VALUE(DAY(data)))</f>
        <v/>
      </c>
      <c r="D451" s="50" t="str">
        <f>IF(ISBLANK(data),"",VALUE(MONTH(data)))</f>
        <v/>
      </c>
      <c r="E451" s="50" t="str">
        <f>IF(ISBLANK(data),"",VALUE(YEAR(data)))</f>
        <v/>
      </c>
      <c r="G451" s="6" t="str">
        <f>IF(OR(ISBLANK(data),ISBLANK(categoria)),"",INDEX(nm_categoria,categoria))</f>
        <v/>
      </c>
      <c r="I451" s="6" t="str">
        <f>IF(OR(ISBLANK(data),ISBLANK(forma_pagamento)),"",INDEX(nm_forma_pagamento,forma_pagamento))</f>
        <v/>
      </c>
      <c r="K451" s="6" t="str">
        <f>IF(OR(ISBLANK(data),ISBLANK(conta)),"",INDEX(nm_conta,conta))</f>
        <v/>
      </c>
      <c r="M451" s="6" t="str">
        <f>IF(OR(ISBLANK(data),ISBLANK(id_cc)),"",INDEX(nm_cartao,id_cc))</f>
        <v/>
      </c>
    </row>
    <row r="452" spans="1:13">
      <c r="A452" s="6" t="str">
        <f>IF(ISBLANK(data),"",1+IF(ISNUMBER(A451),A451,0))</f>
        <v/>
      </c>
      <c r="C452" s="50" t="str">
        <f>IF(ISBLANK(data),"",VALUE(DAY(data)))</f>
        <v/>
      </c>
      <c r="D452" s="50" t="str">
        <f>IF(ISBLANK(data),"",VALUE(MONTH(data)))</f>
        <v/>
      </c>
      <c r="E452" s="50" t="str">
        <f>IF(ISBLANK(data),"",VALUE(YEAR(data)))</f>
        <v/>
      </c>
      <c r="G452" s="6" t="str">
        <f>IF(OR(ISBLANK(data),ISBLANK(categoria)),"",INDEX(nm_categoria,categoria))</f>
        <v/>
      </c>
      <c r="I452" s="6" t="str">
        <f>IF(OR(ISBLANK(data),ISBLANK(forma_pagamento)),"",INDEX(nm_forma_pagamento,forma_pagamento))</f>
        <v/>
      </c>
      <c r="K452" s="6" t="str">
        <f>IF(OR(ISBLANK(data),ISBLANK(conta)),"",INDEX(nm_conta,conta))</f>
        <v/>
      </c>
      <c r="M452" s="6" t="str">
        <f>IF(OR(ISBLANK(data),ISBLANK(id_cc)),"",INDEX(nm_cartao,id_cc))</f>
        <v/>
      </c>
    </row>
    <row r="453" spans="1:13">
      <c r="A453" s="6" t="str">
        <f>IF(ISBLANK(data),"",1+IF(ISNUMBER(A452),A452,0))</f>
        <v/>
      </c>
      <c r="C453" s="50" t="str">
        <f>IF(ISBLANK(data),"",VALUE(DAY(data)))</f>
        <v/>
      </c>
      <c r="D453" s="50" t="str">
        <f>IF(ISBLANK(data),"",VALUE(MONTH(data)))</f>
        <v/>
      </c>
      <c r="E453" s="50" t="str">
        <f>IF(ISBLANK(data),"",VALUE(YEAR(data)))</f>
        <v/>
      </c>
      <c r="G453" s="6" t="str">
        <f>IF(OR(ISBLANK(data),ISBLANK(categoria)),"",INDEX(nm_categoria,categoria))</f>
        <v/>
      </c>
      <c r="I453" s="6" t="str">
        <f>IF(OR(ISBLANK(data),ISBLANK(forma_pagamento)),"",INDEX(nm_forma_pagamento,forma_pagamento))</f>
        <v/>
      </c>
      <c r="K453" s="6" t="str">
        <f>IF(OR(ISBLANK(data),ISBLANK(conta)),"",INDEX(nm_conta,conta))</f>
        <v/>
      </c>
      <c r="M453" s="6" t="str">
        <f>IF(OR(ISBLANK(data),ISBLANK(id_cc)),"",INDEX(nm_cartao,id_cc))</f>
        <v/>
      </c>
    </row>
    <row r="454" spans="1:13">
      <c r="A454" s="6" t="str">
        <f>IF(ISBLANK(data),"",1+IF(ISNUMBER(A453),A453,0))</f>
        <v/>
      </c>
      <c r="C454" s="50" t="str">
        <f>IF(ISBLANK(data),"",VALUE(DAY(data)))</f>
        <v/>
      </c>
      <c r="D454" s="50" t="str">
        <f>IF(ISBLANK(data),"",VALUE(MONTH(data)))</f>
        <v/>
      </c>
      <c r="E454" s="50" t="str">
        <f>IF(ISBLANK(data),"",VALUE(YEAR(data)))</f>
        <v/>
      </c>
      <c r="G454" s="6" t="str">
        <f>IF(OR(ISBLANK(data),ISBLANK(categoria)),"",INDEX(nm_categoria,categoria))</f>
        <v/>
      </c>
      <c r="I454" s="6" t="str">
        <f>IF(OR(ISBLANK(data),ISBLANK(forma_pagamento)),"",INDEX(nm_forma_pagamento,forma_pagamento))</f>
        <v/>
      </c>
      <c r="K454" s="6" t="str">
        <f>IF(OR(ISBLANK(data),ISBLANK(conta)),"",INDEX(nm_conta,conta))</f>
        <v/>
      </c>
      <c r="M454" s="6" t="str">
        <f>IF(OR(ISBLANK(data),ISBLANK(id_cc)),"",INDEX(nm_cartao,id_cc))</f>
        <v/>
      </c>
    </row>
    <row r="455" spans="1:13">
      <c r="A455" s="6" t="str">
        <f>IF(ISBLANK(data),"",1+IF(ISNUMBER(A454),A454,0))</f>
        <v/>
      </c>
      <c r="C455" s="50" t="str">
        <f>IF(ISBLANK(data),"",VALUE(DAY(data)))</f>
        <v/>
      </c>
      <c r="D455" s="50" t="str">
        <f>IF(ISBLANK(data),"",VALUE(MONTH(data)))</f>
        <v/>
      </c>
      <c r="E455" s="50" t="str">
        <f>IF(ISBLANK(data),"",VALUE(YEAR(data)))</f>
        <v/>
      </c>
      <c r="G455" s="6" t="str">
        <f>IF(OR(ISBLANK(data),ISBLANK(categoria)),"",INDEX(nm_categoria,categoria))</f>
        <v/>
      </c>
      <c r="I455" s="6" t="str">
        <f>IF(OR(ISBLANK(data),ISBLANK(forma_pagamento)),"",INDEX(nm_forma_pagamento,forma_pagamento))</f>
        <v/>
      </c>
      <c r="K455" s="6" t="str">
        <f>IF(OR(ISBLANK(data),ISBLANK(conta)),"",INDEX(nm_conta,conta))</f>
        <v/>
      </c>
      <c r="M455" s="6" t="str">
        <f>IF(OR(ISBLANK(data),ISBLANK(id_cc)),"",INDEX(nm_cartao,id_cc))</f>
        <v/>
      </c>
    </row>
    <row r="456" spans="1:13">
      <c r="A456" s="6" t="str">
        <f>IF(ISBLANK(data),"",1+IF(ISNUMBER(A455),A455,0))</f>
        <v/>
      </c>
      <c r="C456" s="50" t="str">
        <f>IF(ISBLANK(data),"",VALUE(DAY(data)))</f>
        <v/>
      </c>
      <c r="D456" s="50" t="str">
        <f>IF(ISBLANK(data),"",VALUE(MONTH(data)))</f>
        <v/>
      </c>
      <c r="E456" s="50" t="str">
        <f>IF(ISBLANK(data),"",VALUE(YEAR(data)))</f>
        <v/>
      </c>
      <c r="G456" s="6" t="str">
        <f>IF(OR(ISBLANK(data),ISBLANK(categoria)),"",INDEX(nm_categoria,categoria))</f>
        <v/>
      </c>
      <c r="I456" s="6" t="str">
        <f>IF(OR(ISBLANK(data),ISBLANK(forma_pagamento)),"",INDEX(nm_forma_pagamento,forma_pagamento))</f>
        <v/>
      </c>
      <c r="K456" s="6" t="str">
        <f>IF(OR(ISBLANK(data),ISBLANK(conta)),"",INDEX(nm_conta,conta))</f>
        <v/>
      </c>
      <c r="M456" s="6" t="str">
        <f>IF(OR(ISBLANK(data),ISBLANK(id_cc)),"",INDEX(nm_cartao,id_cc))</f>
        <v/>
      </c>
    </row>
    <row r="457" spans="1:13">
      <c r="A457" s="6" t="str">
        <f>IF(ISBLANK(data),"",1+IF(ISNUMBER(A456),A456,0))</f>
        <v/>
      </c>
      <c r="C457" s="50" t="str">
        <f>IF(ISBLANK(data),"",VALUE(DAY(data)))</f>
        <v/>
      </c>
      <c r="D457" s="50" t="str">
        <f>IF(ISBLANK(data),"",VALUE(MONTH(data)))</f>
        <v/>
      </c>
      <c r="E457" s="50" t="str">
        <f>IF(ISBLANK(data),"",VALUE(YEAR(data)))</f>
        <v/>
      </c>
      <c r="G457" s="6" t="str">
        <f>IF(OR(ISBLANK(data),ISBLANK(categoria)),"",INDEX(nm_categoria,categoria))</f>
        <v/>
      </c>
      <c r="I457" s="6" t="str">
        <f>IF(OR(ISBLANK(data),ISBLANK(forma_pagamento)),"",INDEX(nm_forma_pagamento,forma_pagamento))</f>
        <v/>
      </c>
      <c r="K457" s="6" t="str">
        <f>IF(OR(ISBLANK(data),ISBLANK(conta)),"",INDEX(nm_conta,conta))</f>
        <v/>
      </c>
      <c r="M457" s="6" t="str">
        <f>IF(OR(ISBLANK(data),ISBLANK(id_cc)),"",INDEX(nm_cartao,id_cc))</f>
        <v/>
      </c>
    </row>
    <row r="458" spans="1:13">
      <c r="A458" s="6" t="str">
        <f>IF(ISBLANK(data),"",1+IF(ISNUMBER(A457),A457,0))</f>
        <v/>
      </c>
      <c r="C458" s="50" t="str">
        <f>IF(ISBLANK(data),"",VALUE(DAY(data)))</f>
        <v/>
      </c>
      <c r="D458" s="50" t="str">
        <f>IF(ISBLANK(data),"",VALUE(MONTH(data)))</f>
        <v/>
      </c>
      <c r="E458" s="50" t="str">
        <f>IF(ISBLANK(data),"",VALUE(YEAR(data)))</f>
        <v/>
      </c>
      <c r="G458" s="6" t="str">
        <f>IF(OR(ISBLANK(data),ISBLANK(categoria)),"",INDEX(nm_categoria,categoria))</f>
        <v/>
      </c>
      <c r="I458" s="6" t="str">
        <f>IF(OR(ISBLANK(data),ISBLANK(forma_pagamento)),"",INDEX(nm_forma_pagamento,forma_pagamento))</f>
        <v/>
      </c>
      <c r="K458" s="6" t="str">
        <f>IF(OR(ISBLANK(data),ISBLANK(conta)),"",INDEX(nm_conta,conta))</f>
        <v/>
      </c>
      <c r="M458" s="6" t="str">
        <f>IF(OR(ISBLANK(data),ISBLANK(id_cc)),"",INDEX(nm_cartao,id_cc))</f>
        <v/>
      </c>
    </row>
    <row r="459" spans="1:13">
      <c r="A459" s="6" t="str">
        <f>IF(ISBLANK(data),"",1+IF(ISNUMBER(A458),A458,0))</f>
        <v/>
      </c>
      <c r="C459" s="50" t="str">
        <f>IF(ISBLANK(data),"",VALUE(DAY(data)))</f>
        <v/>
      </c>
      <c r="D459" s="50" t="str">
        <f>IF(ISBLANK(data),"",VALUE(MONTH(data)))</f>
        <v/>
      </c>
      <c r="E459" s="50" t="str">
        <f>IF(ISBLANK(data),"",VALUE(YEAR(data)))</f>
        <v/>
      </c>
      <c r="G459" s="6" t="str">
        <f>IF(OR(ISBLANK(data),ISBLANK(categoria)),"",INDEX(nm_categoria,categoria))</f>
        <v/>
      </c>
      <c r="I459" s="6" t="str">
        <f>IF(OR(ISBLANK(data),ISBLANK(forma_pagamento)),"",INDEX(nm_forma_pagamento,forma_pagamento))</f>
        <v/>
      </c>
      <c r="K459" s="6" t="str">
        <f>IF(OR(ISBLANK(data),ISBLANK(conta)),"",INDEX(nm_conta,conta))</f>
        <v/>
      </c>
      <c r="M459" s="6" t="str">
        <f>IF(OR(ISBLANK(data),ISBLANK(id_cc)),"",INDEX(nm_cartao,id_cc))</f>
        <v/>
      </c>
    </row>
    <row r="460" spans="1:13">
      <c r="A460" s="6" t="str">
        <f>IF(ISBLANK(data),"",1+IF(ISNUMBER(A459),A459,0))</f>
        <v/>
      </c>
      <c r="C460" s="50" t="str">
        <f>IF(ISBLANK(data),"",VALUE(DAY(data)))</f>
        <v/>
      </c>
      <c r="D460" s="50" t="str">
        <f>IF(ISBLANK(data),"",VALUE(MONTH(data)))</f>
        <v/>
      </c>
      <c r="E460" s="50" t="str">
        <f>IF(ISBLANK(data),"",VALUE(YEAR(data)))</f>
        <v/>
      </c>
      <c r="G460" s="6" t="str">
        <f>IF(OR(ISBLANK(data),ISBLANK(categoria)),"",INDEX(nm_categoria,categoria))</f>
        <v/>
      </c>
      <c r="I460" s="6" t="str">
        <f>IF(OR(ISBLANK(data),ISBLANK(forma_pagamento)),"",INDEX(nm_forma_pagamento,forma_pagamento))</f>
        <v/>
      </c>
      <c r="K460" s="6" t="str">
        <f>IF(OR(ISBLANK(data),ISBLANK(conta)),"",INDEX(nm_conta,conta))</f>
        <v/>
      </c>
      <c r="M460" s="6" t="str">
        <f>IF(OR(ISBLANK(data),ISBLANK(id_cc)),"",INDEX(nm_cartao,id_cc))</f>
        <v/>
      </c>
    </row>
    <row r="461" spans="1:13">
      <c r="A461" s="6" t="str">
        <f>IF(ISBLANK(data),"",1+IF(ISNUMBER(A460),A460,0))</f>
        <v/>
      </c>
      <c r="C461" s="50" t="str">
        <f>IF(ISBLANK(data),"",VALUE(DAY(data)))</f>
        <v/>
      </c>
      <c r="D461" s="50" t="str">
        <f>IF(ISBLANK(data),"",VALUE(MONTH(data)))</f>
        <v/>
      </c>
      <c r="E461" s="50" t="str">
        <f>IF(ISBLANK(data),"",VALUE(YEAR(data)))</f>
        <v/>
      </c>
      <c r="G461" s="6" t="str">
        <f>IF(OR(ISBLANK(data),ISBLANK(categoria)),"",INDEX(nm_categoria,categoria))</f>
        <v/>
      </c>
      <c r="I461" s="6" t="str">
        <f>IF(OR(ISBLANK(data),ISBLANK(forma_pagamento)),"",INDEX(nm_forma_pagamento,forma_pagamento))</f>
        <v/>
      </c>
      <c r="K461" s="6" t="str">
        <f>IF(OR(ISBLANK(data),ISBLANK(conta)),"",INDEX(nm_conta,conta))</f>
        <v/>
      </c>
      <c r="M461" s="6" t="str">
        <f>IF(OR(ISBLANK(data),ISBLANK(id_cc)),"",INDEX(nm_cartao,id_cc))</f>
        <v/>
      </c>
    </row>
    <row r="462" spans="1:13">
      <c r="A462" s="6" t="str">
        <f>IF(ISBLANK(data),"",1+IF(ISNUMBER(A461),A461,0))</f>
        <v/>
      </c>
      <c r="C462" s="50" t="str">
        <f>IF(ISBLANK(data),"",VALUE(DAY(data)))</f>
        <v/>
      </c>
      <c r="D462" s="50" t="str">
        <f>IF(ISBLANK(data),"",VALUE(MONTH(data)))</f>
        <v/>
      </c>
      <c r="E462" s="50" t="str">
        <f>IF(ISBLANK(data),"",VALUE(YEAR(data)))</f>
        <v/>
      </c>
      <c r="G462" s="6" t="str">
        <f>IF(OR(ISBLANK(data),ISBLANK(categoria)),"",INDEX(nm_categoria,categoria))</f>
        <v/>
      </c>
      <c r="I462" s="6" t="str">
        <f>IF(OR(ISBLANK(data),ISBLANK(forma_pagamento)),"",INDEX(nm_forma_pagamento,forma_pagamento))</f>
        <v/>
      </c>
      <c r="K462" s="6" t="str">
        <f>IF(OR(ISBLANK(data),ISBLANK(conta)),"",INDEX(nm_conta,conta))</f>
        <v/>
      </c>
      <c r="M462" s="6" t="str">
        <f>IF(OR(ISBLANK(data),ISBLANK(id_cc)),"",INDEX(nm_cartao,id_cc))</f>
        <v/>
      </c>
    </row>
    <row r="463" spans="1:13">
      <c r="A463" s="6" t="str">
        <f>IF(ISBLANK(data),"",1+IF(ISNUMBER(A462),A462,0))</f>
        <v/>
      </c>
      <c r="C463" s="50" t="str">
        <f>IF(ISBLANK(data),"",VALUE(DAY(data)))</f>
        <v/>
      </c>
      <c r="D463" s="50" t="str">
        <f>IF(ISBLANK(data),"",VALUE(MONTH(data)))</f>
        <v/>
      </c>
      <c r="E463" s="50" t="str">
        <f>IF(ISBLANK(data),"",VALUE(YEAR(data)))</f>
        <v/>
      </c>
      <c r="G463" s="6" t="str">
        <f>IF(OR(ISBLANK(data),ISBLANK(categoria)),"",INDEX(nm_categoria,categoria))</f>
        <v/>
      </c>
      <c r="I463" s="6" t="str">
        <f>IF(OR(ISBLANK(data),ISBLANK(forma_pagamento)),"",INDEX(nm_forma_pagamento,forma_pagamento))</f>
        <v/>
      </c>
      <c r="K463" s="6" t="str">
        <f>IF(OR(ISBLANK(data),ISBLANK(conta)),"",INDEX(nm_conta,conta))</f>
        <v/>
      </c>
      <c r="M463" s="6" t="str">
        <f>IF(OR(ISBLANK(data),ISBLANK(id_cc)),"",INDEX(nm_cartao,id_cc))</f>
        <v/>
      </c>
    </row>
    <row r="464" spans="1:13">
      <c r="A464" s="6" t="str">
        <f>IF(ISBLANK(data),"",1+IF(ISNUMBER(A463),A463,0))</f>
        <v/>
      </c>
      <c r="C464" s="50" t="str">
        <f>IF(ISBLANK(data),"",VALUE(DAY(data)))</f>
        <v/>
      </c>
      <c r="D464" s="50" t="str">
        <f>IF(ISBLANK(data),"",VALUE(MONTH(data)))</f>
        <v/>
      </c>
      <c r="E464" s="50" t="str">
        <f>IF(ISBLANK(data),"",VALUE(YEAR(data)))</f>
        <v/>
      </c>
      <c r="G464" s="6" t="str">
        <f>IF(OR(ISBLANK(data),ISBLANK(categoria)),"",INDEX(nm_categoria,categoria))</f>
        <v/>
      </c>
      <c r="I464" s="6" t="str">
        <f>IF(OR(ISBLANK(data),ISBLANK(forma_pagamento)),"",INDEX(nm_forma_pagamento,forma_pagamento))</f>
        <v/>
      </c>
      <c r="K464" s="6" t="str">
        <f>IF(OR(ISBLANK(data),ISBLANK(conta)),"",INDEX(nm_conta,conta))</f>
        <v/>
      </c>
      <c r="M464" s="6" t="str">
        <f>IF(OR(ISBLANK(data),ISBLANK(id_cc)),"",INDEX(nm_cartao,id_cc))</f>
        <v/>
      </c>
    </row>
    <row r="465" spans="1:13">
      <c r="A465" s="6" t="str">
        <f>IF(ISBLANK(data),"",1+IF(ISNUMBER(A464),A464,0))</f>
        <v/>
      </c>
      <c r="C465" s="50" t="str">
        <f>IF(ISBLANK(data),"",VALUE(DAY(data)))</f>
        <v/>
      </c>
      <c r="D465" s="50" t="str">
        <f>IF(ISBLANK(data),"",VALUE(MONTH(data)))</f>
        <v/>
      </c>
      <c r="E465" s="50" t="str">
        <f>IF(ISBLANK(data),"",VALUE(YEAR(data)))</f>
        <v/>
      </c>
      <c r="G465" s="6" t="str">
        <f>IF(OR(ISBLANK(data),ISBLANK(categoria)),"",INDEX(nm_categoria,categoria))</f>
        <v/>
      </c>
      <c r="I465" s="6" t="str">
        <f>IF(OR(ISBLANK(data),ISBLANK(forma_pagamento)),"",INDEX(nm_forma_pagamento,forma_pagamento))</f>
        <v/>
      </c>
      <c r="K465" s="6" t="str">
        <f>IF(OR(ISBLANK(data),ISBLANK(conta)),"",INDEX(nm_conta,conta))</f>
        <v/>
      </c>
      <c r="M465" s="6" t="str">
        <f>IF(OR(ISBLANK(data),ISBLANK(id_cc)),"",INDEX(nm_cartao,id_cc))</f>
        <v/>
      </c>
    </row>
    <row r="466" spans="1:13">
      <c r="A466" s="6" t="str">
        <f>IF(ISBLANK(data),"",1+IF(ISNUMBER(A465),A465,0))</f>
        <v/>
      </c>
      <c r="C466" s="50" t="str">
        <f>IF(ISBLANK(data),"",VALUE(DAY(data)))</f>
        <v/>
      </c>
      <c r="D466" s="50" t="str">
        <f>IF(ISBLANK(data),"",VALUE(MONTH(data)))</f>
        <v/>
      </c>
      <c r="E466" s="50" t="str">
        <f>IF(ISBLANK(data),"",VALUE(YEAR(data)))</f>
        <v/>
      </c>
      <c r="G466" s="6" t="str">
        <f>IF(OR(ISBLANK(data),ISBLANK(categoria)),"",INDEX(nm_categoria,categoria))</f>
        <v/>
      </c>
      <c r="I466" s="6" t="str">
        <f>IF(OR(ISBLANK(data),ISBLANK(forma_pagamento)),"",INDEX(nm_forma_pagamento,forma_pagamento))</f>
        <v/>
      </c>
      <c r="K466" s="6" t="str">
        <f>IF(OR(ISBLANK(data),ISBLANK(conta)),"",INDEX(nm_conta,conta))</f>
        <v/>
      </c>
      <c r="M466" s="6" t="str">
        <f>IF(OR(ISBLANK(data),ISBLANK(id_cc)),"",INDEX(nm_cartao,id_cc))</f>
        <v/>
      </c>
    </row>
    <row r="467" spans="1:13">
      <c r="A467" s="6" t="str">
        <f>IF(ISBLANK(data),"",1+IF(ISNUMBER(A466),A466,0))</f>
        <v/>
      </c>
      <c r="C467" s="50" t="str">
        <f>IF(ISBLANK(data),"",VALUE(DAY(data)))</f>
        <v/>
      </c>
      <c r="D467" s="50" t="str">
        <f>IF(ISBLANK(data),"",VALUE(MONTH(data)))</f>
        <v/>
      </c>
      <c r="E467" s="50" t="str">
        <f>IF(ISBLANK(data),"",VALUE(YEAR(data)))</f>
        <v/>
      </c>
      <c r="G467" s="6" t="str">
        <f>IF(OR(ISBLANK(data),ISBLANK(categoria)),"",INDEX(nm_categoria,categoria))</f>
        <v/>
      </c>
      <c r="I467" s="6" t="str">
        <f>IF(OR(ISBLANK(data),ISBLANK(forma_pagamento)),"",INDEX(nm_forma_pagamento,forma_pagamento))</f>
        <v/>
      </c>
      <c r="K467" s="6" t="str">
        <f>IF(OR(ISBLANK(data),ISBLANK(conta)),"",INDEX(nm_conta,conta))</f>
        <v/>
      </c>
      <c r="M467" s="6" t="str">
        <f>IF(OR(ISBLANK(data),ISBLANK(id_cc)),"",INDEX(nm_cartao,id_cc))</f>
        <v/>
      </c>
    </row>
    <row r="468" spans="1:13">
      <c r="A468" s="6" t="str">
        <f>IF(ISBLANK(data),"",1+IF(ISNUMBER(A467),A467,0))</f>
        <v/>
      </c>
      <c r="C468" s="50" t="str">
        <f>IF(ISBLANK(data),"",VALUE(DAY(data)))</f>
        <v/>
      </c>
      <c r="D468" s="50" t="str">
        <f>IF(ISBLANK(data),"",VALUE(MONTH(data)))</f>
        <v/>
      </c>
      <c r="E468" s="50" t="str">
        <f>IF(ISBLANK(data),"",VALUE(YEAR(data)))</f>
        <v/>
      </c>
      <c r="G468" s="6" t="str">
        <f>IF(OR(ISBLANK(data),ISBLANK(categoria)),"",INDEX(nm_categoria,categoria))</f>
        <v/>
      </c>
      <c r="I468" s="6" t="str">
        <f>IF(OR(ISBLANK(data),ISBLANK(forma_pagamento)),"",INDEX(nm_forma_pagamento,forma_pagamento))</f>
        <v/>
      </c>
      <c r="K468" s="6" t="str">
        <f>IF(OR(ISBLANK(data),ISBLANK(conta)),"",INDEX(nm_conta,conta))</f>
        <v/>
      </c>
      <c r="M468" s="6" t="str">
        <f>IF(OR(ISBLANK(data),ISBLANK(id_cc)),"",INDEX(nm_cartao,id_cc))</f>
        <v/>
      </c>
    </row>
    <row r="469" spans="1:13">
      <c r="A469" s="6" t="str">
        <f>IF(ISBLANK(data),"",1+IF(ISNUMBER(A468),A468,0))</f>
        <v/>
      </c>
      <c r="C469" s="50" t="str">
        <f>IF(ISBLANK(data),"",VALUE(DAY(data)))</f>
        <v/>
      </c>
      <c r="D469" s="50" t="str">
        <f>IF(ISBLANK(data),"",VALUE(MONTH(data)))</f>
        <v/>
      </c>
      <c r="E469" s="50" t="str">
        <f>IF(ISBLANK(data),"",VALUE(YEAR(data)))</f>
        <v/>
      </c>
      <c r="G469" s="6" t="str">
        <f>IF(OR(ISBLANK(data),ISBLANK(categoria)),"",INDEX(nm_categoria,categoria))</f>
        <v/>
      </c>
      <c r="I469" s="6" t="str">
        <f>IF(OR(ISBLANK(data),ISBLANK(forma_pagamento)),"",INDEX(nm_forma_pagamento,forma_pagamento))</f>
        <v/>
      </c>
      <c r="K469" s="6" t="str">
        <f>IF(OR(ISBLANK(data),ISBLANK(conta)),"",INDEX(nm_conta,conta))</f>
        <v/>
      </c>
      <c r="M469" s="6" t="str">
        <f>IF(OR(ISBLANK(data),ISBLANK(id_cc)),"",INDEX(nm_cartao,id_cc))</f>
        <v/>
      </c>
    </row>
    <row r="470" spans="1:13">
      <c r="A470" s="6" t="str">
        <f>IF(ISBLANK(data),"",1+IF(ISNUMBER(A469),A469,0))</f>
        <v/>
      </c>
      <c r="C470" s="50" t="str">
        <f>IF(ISBLANK(data),"",VALUE(DAY(data)))</f>
        <v/>
      </c>
      <c r="D470" s="50" t="str">
        <f>IF(ISBLANK(data),"",VALUE(MONTH(data)))</f>
        <v/>
      </c>
      <c r="E470" s="50" t="str">
        <f>IF(ISBLANK(data),"",VALUE(YEAR(data)))</f>
        <v/>
      </c>
      <c r="G470" s="6" t="str">
        <f>IF(OR(ISBLANK(data),ISBLANK(categoria)),"",INDEX(nm_categoria,categoria))</f>
        <v/>
      </c>
      <c r="I470" s="6" t="str">
        <f>IF(OR(ISBLANK(data),ISBLANK(forma_pagamento)),"",INDEX(nm_forma_pagamento,forma_pagamento))</f>
        <v/>
      </c>
      <c r="K470" s="6" t="str">
        <f>IF(OR(ISBLANK(data),ISBLANK(conta)),"",INDEX(nm_conta,conta))</f>
        <v/>
      </c>
      <c r="M470" s="6" t="str">
        <f>IF(OR(ISBLANK(data),ISBLANK(id_cc)),"",INDEX(nm_cartao,id_cc))</f>
        <v/>
      </c>
    </row>
    <row r="471" spans="1:13">
      <c r="A471" s="6" t="str">
        <f>IF(ISBLANK(data),"",1+IF(ISNUMBER(A470),A470,0))</f>
        <v/>
      </c>
      <c r="C471" s="50" t="str">
        <f>IF(ISBLANK(data),"",VALUE(DAY(data)))</f>
        <v/>
      </c>
      <c r="D471" s="50" t="str">
        <f>IF(ISBLANK(data),"",VALUE(MONTH(data)))</f>
        <v/>
      </c>
      <c r="E471" s="50" t="str">
        <f>IF(ISBLANK(data),"",VALUE(YEAR(data)))</f>
        <v/>
      </c>
      <c r="G471" s="6" t="str">
        <f>IF(OR(ISBLANK(data),ISBLANK(categoria)),"",INDEX(nm_categoria,categoria))</f>
        <v/>
      </c>
      <c r="I471" s="6" t="str">
        <f>IF(OR(ISBLANK(data),ISBLANK(forma_pagamento)),"",INDEX(nm_forma_pagamento,forma_pagamento))</f>
        <v/>
      </c>
      <c r="K471" s="6" t="str">
        <f>IF(OR(ISBLANK(data),ISBLANK(conta)),"",INDEX(nm_conta,conta))</f>
        <v/>
      </c>
      <c r="M471" s="6" t="str">
        <f>IF(OR(ISBLANK(data),ISBLANK(id_cc)),"",INDEX(nm_cartao,id_cc))</f>
        <v/>
      </c>
    </row>
    <row r="472" spans="1:13">
      <c r="A472" s="6" t="str">
        <f>IF(ISBLANK(data),"",1+IF(ISNUMBER(A471),A471,0))</f>
        <v/>
      </c>
      <c r="C472" s="50" t="str">
        <f>IF(ISBLANK(data),"",VALUE(DAY(data)))</f>
        <v/>
      </c>
      <c r="D472" s="50" t="str">
        <f>IF(ISBLANK(data),"",VALUE(MONTH(data)))</f>
        <v/>
      </c>
      <c r="E472" s="50" t="str">
        <f>IF(ISBLANK(data),"",VALUE(YEAR(data)))</f>
        <v/>
      </c>
      <c r="G472" s="6" t="str">
        <f>IF(OR(ISBLANK(data),ISBLANK(categoria)),"",INDEX(nm_categoria,categoria))</f>
        <v/>
      </c>
      <c r="I472" s="6" t="str">
        <f>IF(OR(ISBLANK(data),ISBLANK(forma_pagamento)),"",INDEX(nm_forma_pagamento,forma_pagamento))</f>
        <v/>
      </c>
      <c r="K472" s="6" t="str">
        <f>IF(OR(ISBLANK(data),ISBLANK(conta)),"",INDEX(nm_conta,conta))</f>
        <v/>
      </c>
      <c r="M472" s="6" t="str">
        <f>IF(OR(ISBLANK(data),ISBLANK(id_cc)),"",INDEX(nm_cartao,id_cc))</f>
        <v/>
      </c>
    </row>
    <row r="473" spans="1:13">
      <c r="A473" s="6" t="str">
        <f>IF(ISBLANK(data),"",1+IF(ISNUMBER(A472),A472,0))</f>
        <v/>
      </c>
      <c r="C473" s="50" t="str">
        <f>IF(ISBLANK(data),"",VALUE(DAY(data)))</f>
        <v/>
      </c>
      <c r="D473" s="50" t="str">
        <f>IF(ISBLANK(data),"",VALUE(MONTH(data)))</f>
        <v/>
      </c>
      <c r="E473" s="50" t="str">
        <f>IF(ISBLANK(data),"",VALUE(YEAR(data)))</f>
        <v/>
      </c>
      <c r="G473" s="6" t="str">
        <f>IF(OR(ISBLANK(data),ISBLANK(categoria)),"",INDEX(nm_categoria,categoria))</f>
        <v/>
      </c>
      <c r="I473" s="6" t="str">
        <f>IF(OR(ISBLANK(data),ISBLANK(forma_pagamento)),"",INDEX(nm_forma_pagamento,forma_pagamento))</f>
        <v/>
      </c>
      <c r="K473" s="6" t="str">
        <f>IF(OR(ISBLANK(data),ISBLANK(conta)),"",INDEX(nm_conta,conta))</f>
        <v/>
      </c>
      <c r="M473" s="6" t="str">
        <f>IF(OR(ISBLANK(data),ISBLANK(id_cc)),"",INDEX(nm_cartao,id_cc))</f>
        <v/>
      </c>
    </row>
    <row r="474" spans="1:13">
      <c r="A474" s="6" t="str">
        <f>IF(ISBLANK(data),"",1+IF(ISNUMBER(A473),A473,0))</f>
        <v/>
      </c>
      <c r="C474" s="50" t="str">
        <f>IF(ISBLANK(data),"",VALUE(DAY(data)))</f>
        <v/>
      </c>
      <c r="D474" s="50" t="str">
        <f>IF(ISBLANK(data),"",VALUE(MONTH(data)))</f>
        <v/>
      </c>
      <c r="E474" s="50" t="str">
        <f>IF(ISBLANK(data),"",VALUE(YEAR(data)))</f>
        <v/>
      </c>
      <c r="G474" s="6" t="str">
        <f>IF(OR(ISBLANK(data),ISBLANK(categoria)),"",INDEX(nm_categoria,categoria))</f>
        <v/>
      </c>
      <c r="I474" s="6" t="str">
        <f>IF(OR(ISBLANK(data),ISBLANK(forma_pagamento)),"",INDEX(nm_forma_pagamento,forma_pagamento))</f>
        <v/>
      </c>
      <c r="K474" s="6" t="str">
        <f>IF(OR(ISBLANK(data),ISBLANK(conta)),"",INDEX(nm_conta,conta))</f>
        <v/>
      </c>
      <c r="M474" s="6" t="str">
        <f>IF(OR(ISBLANK(data),ISBLANK(id_cc)),"",INDEX(nm_cartao,id_cc))</f>
        <v/>
      </c>
    </row>
    <row r="475" spans="1:13">
      <c r="A475" s="6" t="str">
        <f>IF(ISBLANK(data),"",1+IF(ISNUMBER(A474),A474,0))</f>
        <v/>
      </c>
      <c r="C475" s="50" t="str">
        <f>IF(ISBLANK(data),"",VALUE(DAY(data)))</f>
        <v/>
      </c>
      <c r="D475" s="50" t="str">
        <f>IF(ISBLANK(data),"",VALUE(MONTH(data)))</f>
        <v/>
      </c>
      <c r="E475" s="50" t="str">
        <f>IF(ISBLANK(data),"",VALUE(YEAR(data)))</f>
        <v/>
      </c>
      <c r="G475" s="6" t="str">
        <f>IF(OR(ISBLANK(data),ISBLANK(categoria)),"",INDEX(nm_categoria,categoria))</f>
        <v/>
      </c>
      <c r="I475" s="6" t="str">
        <f>IF(OR(ISBLANK(data),ISBLANK(forma_pagamento)),"",INDEX(nm_forma_pagamento,forma_pagamento))</f>
        <v/>
      </c>
      <c r="K475" s="6" t="str">
        <f>IF(OR(ISBLANK(data),ISBLANK(conta)),"",INDEX(nm_conta,conta))</f>
        <v/>
      </c>
      <c r="M475" s="6" t="str">
        <f>IF(OR(ISBLANK(data),ISBLANK(id_cc)),"",INDEX(nm_cartao,id_cc))</f>
        <v/>
      </c>
    </row>
    <row r="476" spans="1:13">
      <c r="A476" s="6" t="str">
        <f>IF(ISBLANK(data),"",1+IF(ISNUMBER(A475),A475,0))</f>
        <v/>
      </c>
      <c r="C476" s="50" t="str">
        <f>IF(ISBLANK(data),"",VALUE(DAY(data)))</f>
        <v/>
      </c>
      <c r="D476" s="50" t="str">
        <f>IF(ISBLANK(data),"",VALUE(MONTH(data)))</f>
        <v/>
      </c>
      <c r="E476" s="50" t="str">
        <f>IF(ISBLANK(data),"",VALUE(YEAR(data)))</f>
        <v/>
      </c>
      <c r="G476" s="6" t="str">
        <f>IF(OR(ISBLANK(data),ISBLANK(categoria)),"",INDEX(nm_categoria,categoria))</f>
        <v/>
      </c>
      <c r="I476" s="6" t="str">
        <f>IF(OR(ISBLANK(data),ISBLANK(forma_pagamento)),"",INDEX(nm_forma_pagamento,forma_pagamento))</f>
        <v/>
      </c>
      <c r="K476" s="6" t="str">
        <f>IF(OR(ISBLANK(data),ISBLANK(conta)),"",INDEX(nm_conta,conta))</f>
        <v/>
      </c>
      <c r="M476" s="6" t="str">
        <f>IF(OR(ISBLANK(data),ISBLANK(id_cc)),"",INDEX(nm_cartao,id_cc))</f>
        <v/>
      </c>
    </row>
    <row r="477" spans="1:13">
      <c r="A477" s="6" t="str">
        <f>IF(ISBLANK(data),"",1+IF(ISNUMBER(A476),A476,0))</f>
        <v/>
      </c>
      <c r="C477" s="50" t="str">
        <f>IF(ISBLANK(data),"",VALUE(DAY(data)))</f>
        <v/>
      </c>
      <c r="D477" s="50" t="str">
        <f>IF(ISBLANK(data),"",VALUE(MONTH(data)))</f>
        <v/>
      </c>
      <c r="E477" s="50" t="str">
        <f>IF(ISBLANK(data),"",VALUE(YEAR(data)))</f>
        <v/>
      </c>
      <c r="G477" s="6" t="str">
        <f>IF(OR(ISBLANK(data),ISBLANK(categoria)),"",INDEX(nm_categoria,categoria))</f>
        <v/>
      </c>
      <c r="I477" s="6" t="str">
        <f>IF(OR(ISBLANK(data),ISBLANK(forma_pagamento)),"",INDEX(nm_forma_pagamento,forma_pagamento))</f>
        <v/>
      </c>
      <c r="K477" s="6" t="str">
        <f>IF(OR(ISBLANK(data),ISBLANK(conta)),"",INDEX(nm_conta,conta))</f>
        <v/>
      </c>
      <c r="M477" s="6" t="str">
        <f>IF(OR(ISBLANK(data),ISBLANK(id_cc)),"",INDEX(nm_cartao,id_cc))</f>
        <v/>
      </c>
    </row>
    <row r="478" spans="1:13">
      <c r="A478" s="6" t="str">
        <f>IF(ISBLANK(data),"",1+IF(ISNUMBER(A477),A477,0))</f>
        <v/>
      </c>
      <c r="C478" s="50" t="str">
        <f>IF(ISBLANK(data),"",VALUE(DAY(data)))</f>
        <v/>
      </c>
      <c r="D478" s="50" t="str">
        <f>IF(ISBLANK(data),"",VALUE(MONTH(data)))</f>
        <v/>
      </c>
      <c r="E478" s="50" t="str">
        <f>IF(ISBLANK(data),"",VALUE(YEAR(data)))</f>
        <v/>
      </c>
      <c r="G478" s="6" t="str">
        <f>IF(OR(ISBLANK(data),ISBLANK(categoria)),"",INDEX(nm_categoria,categoria))</f>
        <v/>
      </c>
      <c r="I478" s="6" t="str">
        <f>IF(OR(ISBLANK(data),ISBLANK(forma_pagamento)),"",INDEX(nm_forma_pagamento,forma_pagamento))</f>
        <v/>
      </c>
      <c r="K478" s="6" t="str">
        <f>IF(OR(ISBLANK(data),ISBLANK(conta)),"",INDEX(nm_conta,conta))</f>
        <v/>
      </c>
      <c r="M478" s="6" t="str">
        <f>IF(OR(ISBLANK(data),ISBLANK(id_cc)),"",INDEX(nm_cartao,id_cc))</f>
        <v/>
      </c>
    </row>
    <row r="479" spans="1:13">
      <c r="A479" s="6" t="str">
        <f>IF(ISBLANK(data),"",1+IF(ISNUMBER(A478),A478,0))</f>
        <v/>
      </c>
      <c r="C479" s="50" t="str">
        <f>IF(ISBLANK(data),"",VALUE(DAY(data)))</f>
        <v/>
      </c>
      <c r="D479" s="50" t="str">
        <f>IF(ISBLANK(data),"",VALUE(MONTH(data)))</f>
        <v/>
      </c>
      <c r="E479" s="50" t="str">
        <f>IF(ISBLANK(data),"",VALUE(YEAR(data)))</f>
        <v/>
      </c>
      <c r="G479" s="6" t="str">
        <f>IF(OR(ISBLANK(data),ISBLANK(categoria)),"",INDEX(nm_categoria,categoria))</f>
        <v/>
      </c>
      <c r="I479" s="6" t="str">
        <f>IF(OR(ISBLANK(data),ISBLANK(forma_pagamento)),"",INDEX(nm_forma_pagamento,forma_pagamento))</f>
        <v/>
      </c>
      <c r="K479" s="6" t="str">
        <f>IF(OR(ISBLANK(data),ISBLANK(conta)),"",INDEX(nm_conta,conta))</f>
        <v/>
      </c>
      <c r="M479" s="6" t="str">
        <f>IF(OR(ISBLANK(data),ISBLANK(id_cc)),"",INDEX(nm_cartao,id_cc))</f>
        <v/>
      </c>
    </row>
    <row r="480" spans="1:13">
      <c r="A480" s="6" t="str">
        <f>IF(ISBLANK(data),"",1+IF(ISNUMBER(A479),A479,0))</f>
        <v/>
      </c>
      <c r="C480" s="50" t="str">
        <f>IF(ISBLANK(data),"",VALUE(DAY(data)))</f>
        <v/>
      </c>
      <c r="D480" s="50" t="str">
        <f>IF(ISBLANK(data),"",VALUE(MONTH(data)))</f>
        <v/>
      </c>
      <c r="E480" s="50" t="str">
        <f>IF(ISBLANK(data),"",VALUE(YEAR(data)))</f>
        <v/>
      </c>
      <c r="G480" s="6" t="str">
        <f>IF(OR(ISBLANK(data),ISBLANK(categoria)),"",INDEX(nm_categoria,categoria))</f>
        <v/>
      </c>
      <c r="I480" s="6" t="str">
        <f>IF(OR(ISBLANK(data),ISBLANK(forma_pagamento)),"",INDEX(nm_forma_pagamento,forma_pagamento))</f>
        <v/>
      </c>
      <c r="K480" s="6" t="str">
        <f>IF(OR(ISBLANK(data),ISBLANK(conta)),"",INDEX(nm_conta,conta))</f>
        <v/>
      </c>
      <c r="M480" s="6" t="str">
        <f>IF(OR(ISBLANK(data),ISBLANK(id_cc)),"",INDEX(nm_cartao,id_cc))</f>
        <v/>
      </c>
    </row>
    <row r="481" spans="1:13">
      <c r="A481" s="6" t="str">
        <f>IF(ISBLANK(data),"",1+IF(ISNUMBER(A480),A480,0))</f>
        <v/>
      </c>
      <c r="C481" s="50" t="str">
        <f>IF(ISBLANK(data),"",VALUE(DAY(data)))</f>
        <v/>
      </c>
      <c r="D481" s="50" t="str">
        <f>IF(ISBLANK(data),"",VALUE(MONTH(data)))</f>
        <v/>
      </c>
      <c r="E481" s="50" t="str">
        <f>IF(ISBLANK(data),"",VALUE(YEAR(data)))</f>
        <v/>
      </c>
      <c r="G481" s="6" t="str">
        <f>IF(OR(ISBLANK(data),ISBLANK(categoria)),"",INDEX(nm_categoria,categoria))</f>
        <v/>
      </c>
      <c r="I481" s="6" t="str">
        <f>IF(OR(ISBLANK(data),ISBLANK(forma_pagamento)),"",INDEX(nm_forma_pagamento,forma_pagamento))</f>
        <v/>
      </c>
      <c r="K481" s="6" t="str">
        <f>IF(OR(ISBLANK(data),ISBLANK(conta)),"",INDEX(nm_conta,conta))</f>
        <v/>
      </c>
      <c r="M481" s="6" t="str">
        <f>IF(OR(ISBLANK(data),ISBLANK(id_cc)),"",INDEX(nm_cartao,id_cc))</f>
        <v/>
      </c>
    </row>
    <row r="482" spans="1:13">
      <c r="A482" s="6" t="str">
        <f>IF(ISBLANK(data),"",1+IF(ISNUMBER(A481),A481,0))</f>
        <v/>
      </c>
      <c r="C482" s="50" t="str">
        <f>IF(ISBLANK(data),"",VALUE(DAY(data)))</f>
        <v/>
      </c>
      <c r="D482" s="50" t="str">
        <f>IF(ISBLANK(data),"",VALUE(MONTH(data)))</f>
        <v/>
      </c>
      <c r="E482" s="50" t="str">
        <f>IF(ISBLANK(data),"",VALUE(YEAR(data)))</f>
        <v/>
      </c>
      <c r="G482" s="6" t="str">
        <f>IF(OR(ISBLANK(data),ISBLANK(categoria)),"",INDEX(nm_categoria,categoria))</f>
        <v/>
      </c>
      <c r="I482" s="6" t="str">
        <f>IF(OR(ISBLANK(data),ISBLANK(forma_pagamento)),"",INDEX(nm_forma_pagamento,forma_pagamento))</f>
        <v/>
      </c>
      <c r="K482" s="6" t="str">
        <f>IF(OR(ISBLANK(data),ISBLANK(conta)),"",INDEX(nm_conta,conta))</f>
        <v/>
      </c>
      <c r="M482" s="6" t="str">
        <f>IF(OR(ISBLANK(data),ISBLANK(id_cc)),"",INDEX(nm_cartao,id_cc))</f>
        <v/>
      </c>
    </row>
    <row r="483" spans="1:13">
      <c r="A483" s="6" t="str">
        <f>IF(ISBLANK(data),"",1+IF(ISNUMBER(A482),A482,0))</f>
        <v/>
      </c>
      <c r="C483" s="50" t="str">
        <f>IF(ISBLANK(data),"",VALUE(DAY(data)))</f>
        <v/>
      </c>
      <c r="D483" s="50" t="str">
        <f>IF(ISBLANK(data),"",VALUE(MONTH(data)))</f>
        <v/>
      </c>
      <c r="E483" s="50" t="str">
        <f>IF(ISBLANK(data),"",VALUE(YEAR(data)))</f>
        <v/>
      </c>
      <c r="G483" s="6" t="str">
        <f>IF(OR(ISBLANK(data),ISBLANK(categoria)),"",INDEX(nm_categoria,categoria))</f>
        <v/>
      </c>
      <c r="I483" s="6" t="str">
        <f>IF(OR(ISBLANK(data),ISBLANK(forma_pagamento)),"",INDEX(nm_forma_pagamento,forma_pagamento))</f>
        <v/>
      </c>
      <c r="K483" s="6" t="str">
        <f>IF(OR(ISBLANK(data),ISBLANK(conta)),"",INDEX(nm_conta,conta))</f>
        <v/>
      </c>
      <c r="M483" s="6" t="str">
        <f>IF(OR(ISBLANK(data),ISBLANK(id_cc)),"",INDEX(nm_cartao,id_cc))</f>
        <v/>
      </c>
    </row>
    <row r="484" spans="1:13">
      <c r="A484" s="6" t="str">
        <f>IF(ISBLANK(data),"",1+IF(ISNUMBER(A483),A483,0))</f>
        <v/>
      </c>
      <c r="C484" s="50" t="str">
        <f>IF(ISBLANK(data),"",VALUE(DAY(data)))</f>
        <v/>
      </c>
      <c r="D484" s="50" t="str">
        <f>IF(ISBLANK(data),"",VALUE(MONTH(data)))</f>
        <v/>
      </c>
      <c r="E484" s="50" t="str">
        <f>IF(ISBLANK(data),"",VALUE(YEAR(data)))</f>
        <v/>
      </c>
      <c r="G484" s="6" t="str">
        <f>IF(OR(ISBLANK(data),ISBLANK(categoria)),"",INDEX(nm_categoria,categoria))</f>
        <v/>
      </c>
      <c r="I484" s="6" t="str">
        <f>IF(OR(ISBLANK(data),ISBLANK(forma_pagamento)),"",INDEX(nm_forma_pagamento,forma_pagamento))</f>
        <v/>
      </c>
      <c r="K484" s="6" t="str">
        <f>IF(OR(ISBLANK(data),ISBLANK(conta)),"",INDEX(nm_conta,conta))</f>
        <v/>
      </c>
      <c r="M484" s="6" t="str">
        <f>IF(OR(ISBLANK(data),ISBLANK(id_cc)),"",INDEX(nm_cartao,id_cc))</f>
        <v/>
      </c>
    </row>
    <row r="485" spans="1:13">
      <c r="A485" s="6" t="str">
        <f>IF(ISBLANK(data),"",1+IF(ISNUMBER(A484),A484,0))</f>
        <v/>
      </c>
      <c r="C485" s="50" t="str">
        <f>IF(ISBLANK(data),"",VALUE(DAY(data)))</f>
        <v/>
      </c>
      <c r="D485" s="50" t="str">
        <f>IF(ISBLANK(data),"",VALUE(MONTH(data)))</f>
        <v/>
      </c>
      <c r="E485" s="50" t="str">
        <f>IF(ISBLANK(data),"",VALUE(YEAR(data)))</f>
        <v/>
      </c>
      <c r="G485" s="6" t="str">
        <f>IF(OR(ISBLANK(data),ISBLANK(categoria)),"",INDEX(nm_categoria,categoria))</f>
        <v/>
      </c>
      <c r="I485" s="6" t="str">
        <f>IF(OR(ISBLANK(data),ISBLANK(forma_pagamento)),"",INDEX(nm_forma_pagamento,forma_pagamento))</f>
        <v/>
      </c>
      <c r="K485" s="6" t="str">
        <f>IF(OR(ISBLANK(data),ISBLANK(conta)),"",INDEX(nm_conta,conta))</f>
        <v/>
      </c>
      <c r="M485" s="6" t="str">
        <f>IF(OR(ISBLANK(data),ISBLANK(id_cc)),"",INDEX(nm_cartao,id_cc))</f>
        <v/>
      </c>
    </row>
    <row r="486" spans="1:13">
      <c r="A486" s="6" t="str">
        <f>IF(ISBLANK(data),"",1+IF(ISNUMBER(A485),A485,0))</f>
        <v/>
      </c>
      <c r="C486" s="50" t="str">
        <f>IF(ISBLANK(data),"",VALUE(DAY(data)))</f>
        <v/>
      </c>
      <c r="D486" s="50" t="str">
        <f>IF(ISBLANK(data),"",VALUE(MONTH(data)))</f>
        <v/>
      </c>
      <c r="E486" s="50" t="str">
        <f>IF(ISBLANK(data),"",VALUE(YEAR(data)))</f>
        <v/>
      </c>
      <c r="G486" s="6" t="str">
        <f>IF(OR(ISBLANK(data),ISBLANK(categoria)),"",INDEX(nm_categoria,categoria))</f>
        <v/>
      </c>
      <c r="I486" s="6" t="str">
        <f>IF(OR(ISBLANK(data),ISBLANK(forma_pagamento)),"",INDEX(nm_forma_pagamento,forma_pagamento))</f>
        <v/>
      </c>
      <c r="K486" s="6" t="str">
        <f>IF(OR(ISBLANK(data),ISBLANK(conta)),"",INDEX(nm_conta,conta))</f>
        <v/>
      </c>
      <c r="M486" s="6" t="str">
        <f>IF(OR(ISBLANK(data),ISBLANK(id_cc)),"",INDEX(nm_cartao,id_cc))</f>
        <v/>
      </c>
    </row>
    <row r="487" spans="1:13">
      <c r="A487" s="6" t="str">
        <f>IF(ISBLANK(data),"",1+IF(ISNUMBER(A486),A486,0))</f>
        <v/>
      </c>
      <c r="C487" s="50" t="str">
        <f>IF(ISBLANK(data),"",VALUE(DAY(data)))</f>
        <v/>
      </c>
      <c r="D487" s="50" t="str">
        <f>IF(ISBLANK(data),"",VALUE(MONTH(data)))</f>
        <v/>
      </c>
      <c r="E487" s="50" t="str">
        <f>IF(ISBLANK(data),"",VALUE(YEAR(data)))</f>
        <v/>
      </c>
      <c r="G487" s="6" t="str">
        <f>IF(OR(ISBLANK(data),ISBLANK(categoria)),"",INDEX(nm_categoria,categoria))</f>
        <v/>
      </c>
      <c r="I487" s="6" t="str">
        <f>IF(OR(ISBLANK(data),ISBLANK(forma_pagamento)),"",INDEX(nm_forma_pagamento,forma_pagamento))</f>
        <v/>
      </c>
      <c r="K487" s="6" t="str">
        <f>IF(OR(ISBLANK(data),ISBLANK(conta)),"",INDEX(nm_conta,conta))</f>
        <v/>
      </c>
      <c r="M487" s="6" t="str">
        <f>IF(OR(ISBLANK(data),ISBLANK(id_cc)),"",INDEX(nm_cartao,id_cc))</f>
        <v/>
      </c>
    </row>
    <row r="488" spans="1:13">
      <c r="A488" s="6" t="str">
        <f>IF(ISBLANK(data),"",1+IF(ISNUMBER(A487),A487,0))</f>
        <v/>
      </c>
      <c r="C488" s="50" t="str">
        <f>IF(ISBLANK(data),"",VALUE(DAY(data)))</f>
        <v/>
      </c>
      <c r="D488" s="50" t="str">
        <f>IF(ISBLANK(data),"",VALUE(MONTH(data)))</f>
        <v/>
      </c>
      <c r="E488" s="50" t="str">
        <f>IF(ISBLANK(data),"",VALUE(YEAR(data)))</f>
        <v/>
      </c>
      <c r="G488" s="6" t="str">
        <f>IF(OR(ISBLANK(data),ISBLANK(categoria)),"",INDEX(nm_categoria,categoria))</f>
        <v/>
      </c>
      <c r="I488" s="6" t="str">
        <f>IF(OR(ISBLANK(data),ISBLANK(forma_pagamento)),"",INDEX(nm_forma_pagamento,forma_pagamento))</f>
        <v/>
      </c>
      <c r="K488" s="6" t="str">
        <f>IF(OR(ISBLANK(data),ISBLANK(conta)),"",INDEX(nm_conta,conta))</f>
        <v/>
      </c>
      <c r="M488" s="6" t="str">
        <f>IF(OR(ISBLANK(data),ISBLANK(id_cc)),"",INDEX(nm_cartao,id_cc))</f>
        <v/>
      </c>
    </row>
    <row r="489" spans="1:13">
      <c r="A489" s="6" t="str">
        <f>IF(ISBLANK(data),"",1+IF(ISNUMBER(A488),A488,0))</f>
        <v/>
      </c>
      <c r="C489" s="50" t="str">
        <f>IF(ISBLANK(data),"",VALUE(DAY(data)))</f>
        <v/>
      </c>
      <c r="D489" s="50" t="str">
        <f>IF(ISBLANK(data),"",VALUE(MONTH(data)))</f>
        <v/>
      </c>
      <c r="E489" s="50" t="str">
        <f>IF(ISBLANK(data),"",VALUE(YEAR(data)))</f>
        <v/>
      </c>
      <c r="G489" s="6" t="str">
        <f>IF(OR(ISBLANK(data),ISBLANK(categoria)),"",INDEX(nm_categoria,categoria))</f>
        <v/>
      </c>
      <c r="I489" s="6" t="str">
        <f>IF(OR(ISBLANK(data),ISBLANK(forma_pagamento)),"",INDEX(nm_forma_pagamento,forma_pagamento))</f>
        <v/>
      </c>
      <c r="K489" s="6" t="str">
        <f>IF(OR(ISBLANK(data),ISBLANK(conta)),"",INDEX(nm_conta,conta))</f>
        <v/>
      </c>
      <c r="M489" s="6" t="str">
        <f>IF(OR(ISBLANK(data),ISBLANK(id_cc)),"",INDEX(nm_cartao,id_cc))</f>
        <v/>
      </c>
    </row>
    <row r="490" spans="1:13">
      <c r="A490" s="6" t="str">
        <f>IF(ISBLANK(data),"",1+IF(ISNUMBER(A489),A489,0))</f>
        <v/>
      </c>
      <c r="C490" s="50" t="str">
        <f>IF(ISBLANK(data),"",VALUE(DAY(data)))</f>
        <v/>
      </c>
      <c r="D490" s="50" t="str">
        <f>IF(ISBLANK(data),"",VALUE(MONTH(data)))</f>
        <v/>
      </c>
      <c r="E490" s="50" t="str">
        <f>IF(ISBLANK(data),"",VALUE(YEAR(data)))</f>
        <v/>
      </c>
      <c r="G490" s="6" t="str">
        <f>IF(OR(ISBLANK(data),ISBLANK(categoria)),"",INDEX(nm_categoria,categoria))</f>
        <v/>
      </c>
      <c r="I490" s="6" t="str">
        <f>IF(OR(ISBLANK(data),ISBLANK(forma_pagamento)),"",INDEX(nm_forma_pagamento,forma_pagamento))</f>
        <v/>
      </c>
      <c r="K490" s="6" t="str">
        <f>IF(OR(ISBLANK(data),ISBLANK(conta)),"",INDEX(nm_conta,conta))</f>
        <v/>
      </c>
      <c r="M490" s="6" t="str">
        <f>IF(OR(ISBLANK(data),ISBLANK(id_cc)),"",INDEX(nm_cartao,id_cc))</f>
        <v/>
      </c>
    </row>
    <row r="491" spans="1:13">
      <c r="A491" s="6" t="str">
        <f>IF(ISBLANK(data),"",1+IF(ISNUMBER(A490),A490,0))</f>
        <v/>
      </c>
      <c r="C491" s="50" t="str">
        <f>IF(ISBLANK(data),"",VALUE(DAY(data)))</f>
        <v/>
      </c>
      <c r="D491" s="50" t="str">
        <f>IF(ISBLANK(data),"",VALUE(MONTH(data)))</f>
        <v/>
      </c>
      <c r="E491" s="50" t="str">
        <f>IF(ISBLANK(data),"",VALUE(YEAR(data)))</f>
        <v/>
      </c>
      <c r="G491" s="6" t="str">
        <f>IF(OR(ISBLANK(data),ISBLANK(categoria)),"",INDEX(nm_categoria,categoria))</f>
        <v/>
      </c>
      <c r="I491" s="6" t="str">
        <f>IF(OR(ISBLANK(data),ISBLANK(forma_pagamento)),"",INDEX(nm_forma_pagamento,forma_pagamento))</f>
        <v/>
      </c>
      <c r="K491" s="6" t="str">
        <f>IF(OR(ISBLANK(data),ISBLANK(conta)),"",INDEX(nm_conta,conta))</f>
        <v/>
      </c>
      <c r="M491" s="6" t="str">
        <f>IF(OR(ISBLANK(data),ISBLANK(id_cc)),"",INDEX(nm_cartao,id_cc))</f>
        <v/>
      </c>
    </row>
    <row r="492" spans="1:13">
      <c r="A492" s="6" t="str">
        <f>IF(ISBLANK(data),"",1+IF(ISNUMBER(A491),A491,0))</f>
        <v/>
      </c>
      <c r="C492" s="50" t="str">
        <f>IF(ISBLANK(data),"",VALUE(DAY(data)))</f>
        <v/>
      </c>
      <c r="D492" s="50" t="str">
        <f>IF(ISBLANK(data),"",VALUE(MONTH(data)))</f>
        <v/>
      </c>
      <c r="E492" s="50" t="str">
        <f>IF(ISBLANK(data),"",VALUE(YEAR(data)))</f>
        <v/>
      </c>
      <c r="G492" s="6" t="str">
        <f>IF(OR(ISBLANK(data),ISBLANK(categoria)),"",INDEX(nm_categoria,categoria))</f>
        <v/>
      </c>
      <c r="I492" s="6" t="str">
        <f>IF(OR(ISBLANK(data),ISBLANK(forma_pagamento)),"",INDEX(nm_forma_pagamento,forma_pagamento))</f>
        <v/>
      </c>
      <c r="K492" s="6" t="str">
        <f>IF(OR(ISBLANK(data),ISBLANK(conta)),"",INDEX(nm_conta,conta))</f>
        <v/>
      </c>
      <c r="M492" s="6" t="str">
        <f>IF(OR(ISBLANK(data),ISBLANK(id_cc)),"",INDEX(nm_cartao,id_cc))</f>
        <v/>
      </c>
    </row>
    <row r="493" spans="1:13">
      <c r="A493" s="6" t="str">
        <f>IF(ISBLANK(data),"",1+IF(ISNUMBER(A492),A492,0))</f>
        <v/>
      </c>
      <c r="C493" s="50" t="str">
        <f>IF(ISBLANK(data),"",VALUE(DAY(data)))</f>
        <v/>
      </c>
      <c r="D493" s="50" t="str">
        <f>IF(ISBLANK(data),"",VALUE(MONTH(data)))</f>
        <v/>
      </c>
      <c r="E493" s="50" t="str">
        <f>IF(ISBLANK(data),"",VALUE(YEAR(data)))</f>
        <v/>
      </c>
      <c r="G493" s="6" t="str">
        <f>IF(OR(ISBLANK(data),ISBLANK(categoria)),"",INDEX(nm_categoria,categoria))</f>
        <v/>
      </c>
      <c r="I493" s="6" t="str">
        <f>IF(OR(ISBLANK(data),ISBLANK(forma_pagamento)),"",INDEX(nm_forma_pagamento,forma_pagamento))</f>
        <v/>
      </c>
      <c r="K493" s="6" t="str">
        <f>IF(OR(ISBLANK(data),ISBLANK(conta)),"",INDEX(nm_conta,conta))</f>
        <v/>
      </c>
      <c r="M493" s="6" t="str">
        <f>IF(OR(ISBLANK(data),ISBLANK(id_cc)),"",INDEX(nm_cartao,id_cc))</f>
        <v/>
      </c>
    </row>
    <row r="494" spans="1:13">
      <c r="A494" s="6" t="str">
        <f>IF(ISBLANK(data),"",1+IF(ISNUMBER(A493),A493,0))</f>
        <v/>
      </c>
      <c r="C494" s="50" t="str">
        <f>IF(ISBLANK(data),"",VALUE(DAY(data)))</f>
        <v/>
      </c>
      <c r="D494" s="50" t="str">
        <f>IF(ISBLANK(data),"",VALUE(MONTH(data)))</f>
        <v/>
      </c>
      <c r="E494" s="50" t="str">
        <f>IF(ISBLANK(data),"",VALUE(YEAR(data)))</f>
        <v/>
      </c>
      <c r="G494" s="6" t="str">
        <f>IF(OR(ISBLANK(data),ISBLANK(categoria)),"",INDEX(nm_categoria,categoria))</f>
        <v/>
      </c>
      <c r="I494" s="6" t="str">
        <f>IF(OR(ISBLANK(data),ISBLANK(forma_pagamento)),"",INDEX(nm_forma_pagamento,forma_pagamento))</f>
        <v/>
      </c>
      <c r="K494" s="6" t="str">
        <f>IF(OR(ISBLANK(data),ISBLANK(conta)),"",INDEX(nm_conta,conta))</f>
        <v/>
      </c>
      <c r="M494" s="6" t="str">
        <f>IF(OR(ISBLANK(data),ISBLANK(id_cc)),"",INDEX(nm_cartao,id_cc))</f>
        <v/>
      </c>
    </row>
    <row r="495" spans="1:13">
      <c r="A495" s="6" t="str">
        <f>IF(ISBLANK(data),"",1+IF(ISNUMBER(A494),A494,0))</f>
        <v/>
      </c>
      <c r="C495" s="50" t="str">
        <f>IF(ISBLANK(data),"",VALUE(DAY(data)))</f>
        <v/>
      </c>
      <c r="D495" s="50" t="str">
        <f>IF(ISBLANK(data),"",VALUE(MONTH(data)))</f>
        <v/>
      </c>
      <c r="E495" s="50" t="str">
        <f>IF(ISBLANK(data),"",VALUE(YEAR(data)))</f>
        <v/>
      </c>
      <c r="G495" s="6" t="str">
        <f>IF(OR(ISBLANK(data),ISBLANK(categoria)),"",INDEX(nm_categoria,categoria))</f>
        <v/>
      </c>
      <c r="I495" s="6" t="str">
        <f>IF(OR(ISBLANK(data),ISBLANK(forma_pagamento)),"",INDEX(nm_forma_pagamento,forma_pagamento))</f>
        <v/>
      </c>
      <c r="K495" s="6" t="str">
        <f>IF(OR(ISBLANK(data),ISBLANK(conta)),"",INDEX(nm_conta,conta))</f>
        <v/>
      </c>
      <c r="M495" s="6" t="str">
        <f>IF(OR(ISBLANK(data),ISBLANK(id_cc)),"",INDEX(nm_cartao,id_cc))</f>
        <v/>
      </c>
    </row>
    <row r="496" spans="1:13">
      <c r="A496" s="6" t="str">
        <f>IF(ISBLANK(data),"",1+IF(ISNUMBER(A495),A495,0))</f>
        <v/>
      </c>
      <c r="C496" s="50" t="str">
        <f>IF(ISBLANK(data),"",VALUE(DAY(data)))</f>
        <v/>
      </c>
      <c r="D496" s="50" t="str">
        <f>IF(ISBLANK(data),"",VALUE(MONTH(data)))</f>
        <v/>
      </c>
      <c r="E496" s="50" t="str">
        <f>IF(ISBLANK(data),"",VALUE(YEAR(data)))</f>
        <v/>
      </c>
      <c r="G496" s="6" t="str">
        <f>IF(OR(ISBLANK(data),ISBLANK(categoria)),"",INDEX(nm_categoria,categoria))</f>
        <v/>
      </c>
      <c r="I496" s="6" t="str">
        <f>IF(OR(ISBLANK(data),ISBLANK(forma_pagamento)),"",INDEX(nm_forma_pagamento,forma_pagamento))</f>
        <v/>
      </c>
      <c r="K496" s="6" t="str">
        <f>IF(OR(ISBLANK(data),ISBLANK(conta)),"",INDEX(nm_conta,conta))</f>
        <v/>
      </c>
      <c r="M496" s="6" t="str">
        <f>IF(OR(ISBLANK(data),ISBLANK(id_cc)),"",INDEX(nm_cartao,id_cc))</f>
        <v/>
      </c>
    </row>
    <row r="497" spans="1:13">
      <c r="A497" s="6" t="str">
        <f>IF(ISBLANK(data),"",1+IF(ISNUMBER(A496),A496,0))</f>
        <v/>
      </c>
      <c r="C497" s="50" t="str">
        <f>IF(ISBLANK(data),"",VALUE(DAY(data)))</f>
        <v/>
      </c>
      <c r="D497" s="50" t="str">
        <f>IF(ISBLANK(data),"",VALUE(MONTH(data)))</f>
        <v/>
      </c>
      <c r="E497" s="50" t="str">
        <f>IF(ISBLANK(data),"",VALUE(YEAR(data)))</f>
        <v/>
      </c>
      <c r="G497" s="6" t="str">
        <f>IF(OR(ISBLANK(data),ISBLANK(categoria)),"",INDEX(nm_categoria,categoria))</f>
        <v/>
      </c>
      <c r="I497" s="6" t="str">
        <f>IF(OR(ISBLANK(data),ISBLANK(forma_pagamento)),"",INDEX(nm_forma_pagamento,forma_pagamento))</f>
        <v/>
      </c>
      <c r="K497" s="6" t="str">
        <f>IF(OR(ISBLANK(data),ISBLANK(conta)),"",INDEX(nm_conta,conta))</f>
        <v/>
      </c>
      <c r="M497" s="6" t="str">
        <f>IF(OR(ISBLANK(data),ISBLANK(id_cc)),"",INDEX(nm_cartao,id_cc))</f>
        <v/>
      </c>
    </row>
    <row r="498" spans="1:13">
      <c r="A498" s="6" t="str">
        <f>IF(ISBLANK(data),"",1+IF(ISNUMBER(A497),A497,0))</f>
        <v/>
      </c>
      <c r="C498" s="50" t="str">
        <f>IF(ISBLANK(data),"",VALUE(DAY(data)))</f>
        <v/>
      </c>
      <c r="D498" s="50" t="str">
        <f>IF(ISBLANK(data),"",VALUE(MONTH(data)))</f>
        <v/>
      </c>
      <c r="E498" s="50" t="str">
        <f>IF(ISBLANK(data),"",VALUE(YEAR(data)))</f>
        <v/>
      </c>
      <c r="G498" s="6" t="str">
        <f>IF(OR(ISBLANK(data),ISBLANK(categoria)),"",INDEX(nm_categoria,categoria))</f>
        <v/>
      </c>
      <c r="I498" s="6" t="str">
        <f>IF(OR(ISBLANK(data),ISBLANK(forma_pagamento)),"",INDEX(nm_forma_pagamento,forma_pagamento))</f>
        <v/>
      </c>
      <c r="K498" s="6" t="str">
        <f>IF(OR(ISBLANK(data),ISBLANK(conta)),"",INDEX(nm_conta,conta))</f>
        <v/>
      </c>
      <c r="M498" s="6" t="str">
        <f>IF(OR(ISBLANK(data),ISBLANK(id_cc)),"",INDEX(nm_cartao,id_cc))</f>
        <v/>
      </c>
    </row>
    <row r="499" spans="1:13">
      <c r="A499" s="6" t="str">
        <f>IF(ISBLANK(data),"",1+IF(ISNUMBER(A498),A498,0))</f>
        <v/>
      </c>
      <c r="C499" s="50" t="str">
        <f>IF(ISBLANK(data),"",VALUE(DAY(data)))</f>
        <v/>
      </c>
      <c r="D499" s="50" t="str">
        <f>IF(ISBLANK(data),"",VALUE(MONTH(data)))</f>
        <v/>
      </c>
      <c r="E499" s="50" t="str">
        <f>IF(ISBLANK(data),"",VALUE(YEAR(data)))</f>
        <v/>
      </c>
      <c r="G499" s="6" t="str">
        <f>IF(OR(ISBLANK(data),ISBLANK(categoria)),"",INDEX(nm_categoria,categoria))</f>
        <v/>
      </c>
      <c r="I499" s="6" t="str">
        <f>IF(OR(ISBLANK(data),ISBLANK(forma_pagamento)),"",INDEX(nm_forma_pagamento,forma_pagamento))</f>
        <v/>
      </c>
      <c r="K499" s="6" t="str">
        <f>IF(OR(ISBLANK(data),ISBLANK(conta)),"",INDEX(nm_conta,conta))</f>
        <v/>
      </c>
      <c r="M499" s="6" t="str">
        <f>IF(OR(ISBLANK(data),ISBLANK(id_cc)),"",INDEX(nm_cartao,id_cc))</f>
        <v/>
      </c>
    </row>
    <row r="500" spans="1:13">
      <c r="A500" s="6" t="str">
        <f>IF(ISBLANK(data),"",1+IF(ISNUMBER(A499),A499,0))</f>
        <v/>
      </c>
      <c r="C500" s="50" t="str">
        <f>IF(ISBLANK(data),"",VALUE(DAY(data)))</f>
        <v/>
      </c>
      <c r="D500" s="50" t="str">
        <f>IF(ISBLANK(data),"",VALUE(MONTH(data)))</f>
        <v/>
      </c>
      <c r="E500" s="50" t="str">
        <f>IF(ISBLANK(data),"",VALUE(YEAR(data)))</f>
        <v/>
      </c>
      <c r="G500" s="6" t="str">
        <f>IF(OR(ISBLANK(data),ISBLANK(categoria)),"",INDEX(nm_categoria,categoria))</f>
        <v/>
      </c>
      <c r="I500" s="6" t="str">
        <f>IF(OR(ISBLANK(data),ISBLANK(forma_pagamento)),"",INDEX(nm_forma_pagamento,forma_pagamento))</f>
        <v/>
      </c>
      <c r="K500" s="6" t="str">
        <f>IF(OR(ISBLANK(data),ISBLANK(conta)),"",INDEX(nm_conta,conta))</f>
        <v/>
      </c>
      <c r="M500" s="6" t="str">
        <f>IF(OR(ISBLANK(data),ISBLANK(id_cc)),"",INDEX(nm_cartao,id_cc))</f>
        <v/>
      </c>
    </row>
    <row r="501" spans="1:13">
      <c r="A501" s="6" t="str">
        <f>IF(ISBLANK(data),"",1+IF(ISNUMBER(A500),A500,0))</f>
        <v/>
      </c>
      <c r="C501" s="50" t="str">
        <f>IF(ISBLANK(data),"",VALUE(DAY(data)))</f>
        <v/>
      </c>
      <c r="D501" s="50" t="str">
        <f>IF(ISBLANK(data),"",VALUE(MONTH(data)))</f>
        <v/>
      </c>
      <c r="E501" s="50" t="str">
        <f>IF(ISBLANK(data),"",VALUE(YEAR(data)))</f>
        <v/>
      </c>
      <c r="G501" s="6" t="str">
        <f>IF(OR(ISBLANK(data),ISBLANK(categoria)),"",INDEX(nm_categoria,categoria))</f>
        <v/>
      </c>
      <c r="I501" s="6" t="str">
        <f>IF(OR(ISBLANK(data),ISBLANK(forma_pagamento)),"",INDEX(nm_forma_pagamento,forma_pagamento))</f>
        <v/>
      </c>
      <c r="K501" s="6" t="str">
        <f>IF(OR(ISBLANK(data),ISBLANK(conta)),"",INDEX(nm_conta,conta))</f>
        <v/>
      </c>
      <c r="M501" s="6" t="str">
        <f>IF(OR(ISBLANK(data),ISBLANK(id_cc)),"",INDEX(nm_cartao,id_cc))</f>
        <v/>
      </c>
    </row>
    <row r="502" spans="1:13">
      <c r="A502" s="6" t="str">
        <f>IF(ISBLANK(data),"",1+IF(ISNUMBER(A501),A501,0))</f>
        <v/>
      </c>
      <c r="C502" s="50" t="str">
        <f>IF(ISBLANK(data),"",VALUE(DAY(data)))</f>
        <v/>
      </c>
      <c r="D502" s="50" t="str">
        <f>IF(ISBLANK(data),"",VALUE(MONTH(data)))</f>
        <v/>
      </c>
      <c r="E502" s="50" t="str">
        <f>IF(ISBLANK(data),"",VALUE(YEAR(data)))</f>
        <v/>
      </c>
      <c r="G502" s="6" t="str">
        <f>IF(OR(ISBLANK(data),ISBLANK(categoria)),"",INDEX(nm_categoria,categoria))</f>
        <v/>
      </c>
      <c r="I502" s="6" t="str">
        <f>IF(OR(ISBLANK(data),ISBLANK(forma_pagamento)),"",INDEX(nm_forma_pagamento,forma_pagamento))</f>
        <v/>
      </c>
      <c r="K502" s="6" t="str">
        <f>IF(OR(ISBLANK(data),ISBLANK(conta)),"",INDEX(nm_conta,conta))</f>
        <v/>
      </c>
      <c r="M502" s="6" t="str">
        <f>IF(OR(ISBLANK(data),ISBLANK(id_cc)),"",INDEX(nm_cartao,id_cc))</f>
        <v/>
      </c>
    </row>
    <row r="503" spans="1:13">
      <c r="A503" s="6" t="str">
        <f>IF(ISBLANK(data),"",1+IF(ISNUMBER(A502),A502,0))</f>
        <v/>
      </c>
      <c r="C503" s="50" t="str">
        <f>IF(ISBLANK(data),"",VALUE(DAY(data)))</f>
        <v/>
      </c>
      <c r="D503" s="50" t="str">
        <f>IF(ISBLANK(data),"",VALUE(MONTH(data)))</f>
        <v/>
      </c>
      <c r="E503" s="50" t="str">
        <f>IF(ISBLANK(data),"",VALUE(YEAR(data)))</f>
        <v/>
      </c>
      <c r="G503" s="6" t="str">
        <f>IF(OR(ISBLANK(data),ISBLANK(categoria)),"",INDEX(nm_categoria,categoria))</f>
        <v/>
      </c>
      <c r="I503" s="6" t="str">
        <f>IF(OR(ISBLANK(data),ISBLANK(forma_pagamento)),"",INDEX(nm_forma_pagamento,forma_pagamento))</f>
        <v/>
      </c>
      <c r="K503" s="6" t="str">
        <f>IF(OR(ISBLANK(data),ISBLANK(conta)),"",INDEX(nm_conta,conta))</f>
        <v/>
      </c>
      <c r="M503" s="6" t="str">
        <f>IF(OR(ISBLANK(data),ISBLANK(id_cc)),"",INDEX(nm_cartao,id_cc))</f>
        <v/>
      </c>
    </row>
    <row r="504" spans="1:13">
      <c r="A504" s="6" t="str">
        <f>IF(ISBLANK(data),"",1+IF(ISNUMBER(A503),A503,0))</f>
        <v/>
      </c>
      <c r="C504" s="50" t="str">
        <f>IF(ISBLANK(data),"",VALUE(DAY(data)))</f>
        <v/>
      </c>
      <c r="D504" s="50" t="str">
        <f>IF(ISBLANK(data),"",VALUE(MONTH(data)))</f>
        <v/>
      </c>
      <c r="E504" s="50" t="str">
        <f>IF(ISBLANK(data),"",VALUE(YEAR(data)))</f>
        <v/>
      </c>
      <c r="G504" s="6" t="str">
        <f>IF(OR(ISBLANK(data),ISBLANK(categoria)),"",INDEX(nm_categoria,categoria))</f>
        <v/>
      </c>
      <c r="I504" s="6" t="str">
        <f>IF(OR(ISBLANK(data),ISBLANK(forma_pagamento)),"",INDEX(nm_forma_pagamento,forma_pagamento))</f>
        <v/>
      </c>
      <c r="K504" s="6" t="str">
        <f>IF(OR(ISBLANK(data),ISBLANK(conta)),"",INDEX(nm_conta,conta))</f>
        <v/>
      </c>
      <c r="M504" s="6" t="str">
        <f>IF(OR(ISBLANK(data),ISBLANK(id_cc)),"",INDEX(nm_cartao,id_cc))</f>
        <v/>
      </c>
    </row>
    <row r="505" spans="1:13">
      <c r="A505" s="6" t="str">
        <f>IF(ISBLANK(data),"",1+IF(ISNUMBER(A504),A504,0))</f>
        <v/>
      </c>
      <c r="C505" s="50" t="str">
        <f>IF(ISBLANK(data),"",VALUE(DAY(data)))</f>
        <v/>
      </c>
      <c r="D505" s="50" t="str">
        <f>IF(ISBLANK(data),"",VALUE(MONTH(data)))</f>
        <v/>
      </c>
      <c r="E505" s="50" t="str">
        <f>IF(ISBLANK(data),"",VALUE(YEAR(data)))</f>
        <v/>
      </c>
      <c r="G505" s="6" t="str">
        <f>IF(OR(ISBLANK(data),ISBLANK(categoria)),"",INDEX(nm_categoria,categoria))</f>
        <v/>
      </c>
      <c r="I505" s="6" t="str">
        <f>IF(OR(ISBLANK(data),ISBLANK(forma_pagamento)),"",INDEX(nm_forma_pagamento,forma_pagamento))</f>
        <v/>
      </c>
      <c r="K505" s="6" t="str">
        <f>IF(OR(ISBLANK(data),ISBLANK(conta)),"",INDEX(nm_conta,conta))</f>
        <v/>
      </c>
      <c r="M505" s="6" t="str">
        <f>IF(OR(ISBLANK(data),ISBLANK(id_cc)),"",INDEX(nm_cartao,id_cc))</f>
        <v/>
      </c>
    </row>
    <row r="506" spans="1:13">
      <c r="A506" s="6" t="str">
        <f>IF(ISBLANK(data),"",1+IF(ISNUMBER(A505),A505,0))</f>
        <v/>
      </c>
      <c r="C506" s="50" t="str">
        <f>IF(ISBLANK(data),"",VALUE(DAY(data)))</f>
        <v/>
      </c>
      <c r="D506" s="50" t="str">
        <f>IF(ISBLANK(data),"",VALUE(MONTH(data)))</f>
        <v/>
      </c>
      <c r="E506" s="50" t="str">
        <f>IF(ISBLANK(data),"",VALUE(YEAR(data)))</f>
        <v/>
      </c>
      <c r="G506" s="6" t="str">
        <f>IF(OR(ISBLANK(data),ISBLANK(categoria)),"",INDEX(nm_categoria,categoria))</f>
        <v/>
      </c>
      <c r="I506" s="6" t="str">
        <f>IF(OR(ISBLANK(data),ISBLANK(forma_pagamento)),"",INDEX(nm_forma_pagamento,forma_pagamento))</f>
        <v/>
      </c>
      <c r="K506" s="6" t="str">
        <f>IF(OR(ISBLANK(data),ISBLANK(conta)),"",INDEX(nm_conta,conta))</f>
        <v/>
      </c>
      <c r="M506" s="6" t="str">
        <f>IF(OR(ISBLANK(data),ISBLANK(id_cc)),"",INDEX(nm_cartao,id_cc))</f>
        <v/>
      </c>
    </row>
    <row r="507" spans="1:13">
      <c r="A507" s="6" t="str">
        <f>IF(ISBLANK(data),"",1+IF(ISNUMBER(A506),A506,0))</f>
        <v/>
      </c>
      <c r="C507" s="50" t="str">
        <f>IF(ISBLANK(data),"",VALUE(DAY(data)))</f>
        <v/>
      </c>
      <c r="D507" s="50" t="str">
        <f>IF(ISBLANK(data),"",VALUE(MONTH(data)))</f>
        <v/>
      </c>
      <c r="E507" s="50" t="str">
        <f>IF(ISBLANK(data),"",VALUE(YEAR(data)))</f>
        <v/>
      </c>
      <c r="G507" s="6" t="str">
        <f>IF(OR(ISBLANK(data),ISBLANK(categoria)),"",INDEX(nm_categoria,categoria))</f>
        <v/>
      </c>
      <c r="I507" s="6" t="str">
        <f>IF(OR(ISBLANK(data),ISBLANK(forma_pagamento)),"",INDEX(nm_forma_pagamento,forma_pagamento))</f>
        <v/>
      </c>
      <c r="K507" s="6" t="str">
        <f>IF(OR(ISBLANK(data),ISBLANK(conta)),"",INDEX(nm_conta,conta))</f>
        <v/>
      </c>
      <c r="M507" s="6" t="str">
        <f>IF(OR(ISBLANK(data),ISBLANK(id_cc)),"",INDEX(nm_cartao,id_cc))</f>
        <v/>
      </c>
    </row>
    <row r="508" spans="1:13">
      <c r="A508" s="6" t="str">
        <f>IF(ISBLANK(data),"",1+IF(ISNUMBER(A507),A507,0))</f>
        <v/>
      </c>
      <c r="C508" s="50" t="str">
        <f>IF(ISBLANK(data),"",VALUE(DAY(data)))</f>
        <v/>
      </c>
      <c r="D508" s="50" t="str">
        <f>IF(ISBLANK(data),"",VALUE(MONTH(data)))</f>
        <v/>
      </c>
      <c r="E508" s="50" t="str">
        <f>IF(ISBLANK(data),"",VALUE(YEAR(data)))</f>
        <v/>
      </c>
      <c r="G508" s="6" t="str">
        <f>IF(OR(ISBLANK(data),ISBLANK(categoria)),"",INDEX(nm_categoria,categoria))</f>
        <v/>
      </c>
      <c r="I508" s="6" t="str">
        <f>IF(OR(ISBLANK(data),ISBLANK(forma_pagamento)),"",INDEX(nm_forma_pagamento,forma_pagamento))</f>
        <v/>
      </c>
      <c r="K508" s="6" t="str">
        <f>IF(OR(ISBLANK(data),ISBLANK(conta)),"",INDEX(nm_conta,conta))</f>
        <v/>
      </c>
      <c r="M508" s="6" t="str">
        <f>IF(OR(ISBLANK(data),ISBLANK(id_cc)),"",INDEX(nm_cartao,id_cc))</f>
        <v/>
      </c>
    </row>
    <row r="509" spans="1:13">
      <c r="A509" s="6" t="str">
        <f>IF(ISBLANK(data),"",1+IF(ISNUMBER(A508),A508,0))</f>
        <v/>
      </c>
      <c r="C509" s="50" t="str">
        <f>IF(ISBLANK(data),"",VALUE(DAY(data)))</f>
        <v/>
      </c>
      <c r="D509" s="50" t="str">
        <f>IF(ISBLANK(data),"",VALUE(MONTH(data)))</f>
        <v/>
      </c>
      <c r="E509" s="50" t="str">
        <f>IF(ISBLANK(data),"",VALUE(YEAR(data)))</f>
        <v/>
      </c>
      <c r="G509" s="6" t="str">
        <f>IF(OR(ISBLANK(data),ISBLANK(categoria)),"",INDEX(nm_categoria,categoria))</f>
        <v/>
      </c>
      <c r="I509" s="6" t="str">
        <f>IF(OR(ISBLANK(data),ISBLANK(forma_pagamento)),"",INDEX(nm_forma_pagamento,forma_pagamento))</f>
        <v/>
      </c>
      <c r="K509" s="6" t="str">
        <f>IF(OR(ISBLANK(data),ISBLANK(conta)),"",INDEX(nm_conta,conta))</f>
        <v/>
      </c>
      <c r="M509" s="6" t="str">
        <f>IF(OR(ISBLANK(data),ISBLANK(id_cc)),"",INDEX(nm_cartao,id_cc))</f>
        <v/>
      </c>
    </row>
    <row r="510" spans="1:13">
      <c r="A510" s="6" t="str">
        <f>IF(ISBLANK(data),"",1+IF(ISNUMBER(A509),A509,0))</f>
        <v/>
      </c>
      <c r="C510" s="50" t="str">
        <f>IF(ISBLANK(data),"",VALUE(DAY(data)))</f>
        <v/>
      </c>
      <c r="D510" s="50" t="str">
        <f>IF(ISBLANK(data),"",VALUE(MONTH(data)))</f>
        <v/>
      </c>
      <c r="E510" s="50" t="str">
        <f>IF(ISBLANK(data),"",VALUE(YEAR(data)))</f>
        <v/>
      </c>
      <c r="G510" s="6" t="str">
        <f>IF(OR(ISBLANK(data),ISBLANK(categoria)),"",INDEX(nm_categoria,categoria))</f>
        <v/>
      </c>
      <c r="I510" s="6" t="str">
        <f>IF(OR(ISBLANK(data),ISBLANK(forma_pagamento)),"",INDEX(nm_forma_pagamento,forma_pagamento))</f>
        <v/>
      </c>
      <c r="K510" s="6" t="str">
        <f>IF(OR(ISBLANK(data),ISBLANK(conta)),"",INDEX(nm_conta,conta))</f>
        <v/>
      </c>
      <c r="M510" s="6" t="str">
        <f>IF(OR(ISBLANK(data),ISBLANK(id_cc)),"",INDEX(nm_cartao,id_cc))</f>
        <v/>
      </c>
    </row>
    <row r="511" spans="1:13">
      <c r="A511" s="6" t="str">
        <f>IF(ISBLANK(data),"",1+IF(ISNUMBER(A510),A510,0))</f>
        <v/>
      </c>
      <c r="C511" s="50" t="str">
        <f>IF(ISBLANK(data),"",VALUE(DAY(data)))</f>
        <v/>
      </c>
      <c r="D511" s="50" t="str">
        <f>IF(ISBLANK(data),"",VALUE(MONTH(data)))</f>
        <v/>
      </c>
      <c r="E511" s="50" t="str">
        <f>IF(ISBLANK(data),"",VALUE(YEAR(data)))</f>
        <v/>
      </c>
      <c r="G511" s="6" t="str">
        <f>IF(OR(ISBLANK(data),ISBLANK(categoria)),"",INDEX(nm_categoria,categoria))</f>
        <v/>
      </c>
      <c r="I511" s="6" t="str">
        <f>IF(OR(ISBLANK(data),ISBLANK(forma_pagamento)),"",INDEX(nm_forma_pagamento,forma_pagamento))</f>
        <v/>
      </c>
      <c r="K511" s="6" t="str">
        <f>IF(OR(ISBLANK(data),ISBLANK(conta)),"",INDEX(nm_conta,conta))</f>
        <v/>
      </c>
      <c r="M511" s="6" t="str">
        <f>IF(OR(ISBLANK(data),ISBLANK(id_cc)),"",INDEX(nm_cartao,id_cc))</f>
        <v/>
      </c>
    </row>
    <row r="512" spans="1:13">
      <c r="A512" s="6" t="str">
        <f>IF(ISBLANK(data),"",1+IF(ISNUMBER(A511),A511,0))</f>
        <v/>
      </c>
      <c r="C512" s="50" t="str">
        <f>IF(ISBLANK(data),"",VALUE(DAY(data)))</f>
        <v/>
      </c>
      <c r="D512" s="50" t="str">
        <f>IF(ISBLANK(data),"",VALUE(MONTH(data)))</f>
        <v/>
      </c>
      <c r="E512" s="50" t="str">
        <f>IF(ISBLANK(data),"",VALUE(YEAR(data)))</f>
        <v/>
      </c>
      <c r="G512" s="6" t="str">
        <f>IF(OR(ISBLANK(data),ISBLANK(categoria)),"",INDEX(nm_categoria,categoria))</f>
        <v/>
      </c>
      <c r="I512" s="6" t="str">
        <f>IF(OR(ISBLANK(data),ISBLANK(forma_pagamento)),"",INDEX(nm_forma_pagamento,forma_pagamento))</f>
        <v/>
      </c>
      <c r="K512" s="6" t="str">
        <f>IF(OR(ISBLANK(data),ISBLANK(conta)),"",INDEX(nm_conta,conta))</f>
        <v/>
      </c>
      <c r="M512" s="6" t="str">
        <f>IF(OR(ISBLANK(data),ISBLANK(id_cc)),"",INDEX(nm_cartao,id_cc))</f>
        <v/>
      </c>
    </row>
    <row r="513" spans="1:13">
      <c r="A513" s="6" t="str">
        <f>IF(ISBLANK(data),"",1+IF(ISNUMBER(A512),A512,0))</f>
        <v/>
      </c>
      <c r="C513" s="50" t="str">
        <f>IF(ISBLANK(data),"",VALUE(DAY(data)))</f>
        <v/>
      </c>
      <c r="D513" s="50" t="str">
        <f>IF(ISBLANK(data),"",VALUE(MONTH(data)))</f>
        <v/>
      </c>
      <c r="E513" s="50" t="str">
        <f>IF(ISBLANK(data),"",VALUE(YEAR(data)))</f>
        <v/>
      </c>
      <c r="G513" s="6" t="str">
        <f>IF(OR(ISBLANK(data),ISBLANK(categoria)),"",INDEX(nm_categoria,categoria))</f>
        <v/>
      </c>
      <c r="I513" s="6" t="str">
        <f>IF(OR(ISBLANK(data),ISBLANK(forma_pagamento)),"",INDEX(nm_forma_pagamento,forma_pagamento))</f>
        <v/>
      </c>
      <c r="K513" s="6" t="str">
        <f>IF(OR(ISBLANK(data),ISBLANK(conta)),"",INDEX(nm_conta,conta))</f>
        <v/>
      </c>
      <c r="M513" s="6" t="str">
        <f>IF(OR(ISBLANK(data),ISBLANK(id_cc)),"",INDEX(nm_cartao,id_cc))</f>
        <v/>
      </c>
    </row>
    <row r="514" spans="1:13">
      <c r="A514" s="6" t="str">
        <f>IF(ISBLANK(data),"",1+IF(ISNUMBER(A513),A513,0))</f>
        <v/>
      </c>
      <c r="C514" s="50" t="str">
        <f>IF(ISBLANK(data),"",VALUE(DAY(data)))</f>
        <v/>
      </c>
      <c r="D514" s="50" t="str">
        <f>IF(ISBLANK(data),"",VALUE(MONTH(data)))</f>
        <v/>
      </c>
      <c r="E514" s="50" t="str">
        <f>IF(ISBLANK(data),"",VALUE(YEAR(data)))</f>
        <v/>
      </c>
      <c r="G514" s="6" t="str">
        <f>IF(OR(ISBLANK(data),ISBLANK(categoria)),"",INDEX(nm_categoria,categoria))</f>
        <v/>
      </c>
      <c r="I514" s="6" t="str">
        <f>IF(OR(ISBLANK(data),ISBLANK(forma_pagamento)),"",INDEX(nm_forma_pagamento,forma_pagamento))</f>
        <v/>
      </c>
      <c r="K514" s="6" t="str">
        <f>IF(OR(ISBLANK(data),ISBLANK(conta)),"",INDEX(nm_conta,conta))</f>
        <v/>
      </c>
      <c r="M514" s="6" t="str">
        <f>IF(OR(ISBLANK(data),ISBLANK(id_cc)),"",INDEX(nm_cartao,id_cc))</f>
        <v/>
      </c>
    </row>
    <row r="515" spans="1:13">
      <c r="A515" s="6" t="str">
        <f>IF(ISBLANK(data),"",1+IF(ISNUMBER(A514),A514,0))</f>
        <v/>
      </c>
      <c r="C515" s="50" t="str">
        <f>IF(ISBLANK(data),"",VALUE(DAY(data)))</f>
        <v/>
      </c>
      <c r="D515" s="50" t="str">
        <f>IF(ISBLANK(data),"",VALUE(MONTH(data)))</f>
        <v/>
      </c>
      <c r="E515" s="50" t="str">
        <f>IF(ISBLANK(data),"",VALUE(YEAR(data)))</f>
        <v/>
      </c>
      <c r="G515" s="6" t="str">
        <f>IF(OR(ISBLANK(data),ISBLANK(categoria)),"",INDEX(nm_categoria,categoria))</f>
        <v/>
      </c>
      <c r="I515" s="6" t="str">
        <f>IF(OR(ISBLANK(data),ISBLANK(forma_pagamento)),"",INDEX(nm_forma_pagamento,forma_pagamento))</f>
        <v/>
      </c>
      <c r="K515" s="6" t="str">
        <f>IF(OR(ISBLANK(data),ISBLANK(conta)),"",INDEX(nm_conta,conta))</f>
        <v/>
      </c>
      <c r="M515" s="6" t="str">
        <f>IF(OR(ISBLANK(data),ISBLANK(id_cc)),"",INDEX(nm_cartao,id_cc))</f>
        <v/>
      </c>
    </row>
    <row r="516" spans="1:13">
      <c r="A516" s="6" t="str">
        <f>IF(ISBLANK(data),"",1+IF(ISNUMBER(A515),A515,0))</f>
        <v/>
      </c>
      <c r="C516" s="50" t="str">
        <f>IF(ISBLANK(data),"",VALUE(DAY(data)))</f>
        <v/>
      </c>
      <c r="D516" s="50" t="str">
        <f>IF(ISBLANK(data),"",VALUE(MONTH(data)))</f>
        <v/>
      </c>
      <c r="E516" s="50" t="str">
        <f>IF(ISBLANK(data),"",VALUE(YEAR(data)))</f>
        <v/>
      </c>
      <c r="G516" s="6" t="str">
        <f>IF(OR(ISBLANK(data),ISBLANK(categoria)),"",INDEX(nm_categoria,categoria))</f>
        <v/>
      </c>
      <c r="I516" s="6" t="str">
        <f>IF(OR(ISBLANK(data),ISBLANK(forma_pagamento)),"",INDEX(nm_forma_pagamento,forma_pagamento))</f>
        <v/>
      </c>
      <c r="K516" s="6" t="str">
        <f>IF(OR(ISBLANK(data),ISBLANK(conta)),"",INDEX(nm_conta,conta))</f>
        <v/>
      </c>
      <c r="M516" s="6" t="str">
        <f>IF(OR(ISBLANK(data),ISBLANK(id_cc)),"",INDEX(nm_cartao,id_cc))</f>
        <v/>
      </c>
    </row>
    <row r="517" spans="1:13">
      <c r="A517" s="6" t="str">
        <f>IF(ISBLANK(data),"",1+IF(ISNUMBER(A516),A516,0))</f>
        <v/>
      </c>
      <c r="C517" s="50" t="str">
        <f>IF(ISBLANK(data),"",VALUE(DAY(data)))</f>
        <v/>
      </c>
      <c r="D517" s="50" t="str">
        <f>IF(ISBLANK(data),"",VALUE(MONTH(data)))</f>
        <v/>
      </c>
      <c r="E517" s="50" t="str">
        <f>IF(ISBLANK(data),"",VALUE(YEAR(data)))</f>
        <v/>
      </c>
      <c r="G517" s="6" t="str">
        <f>IF(OR(ISBLANK(data),ISBLANK(categoria)),"",INDEX(nm_categoria,categoria))</f>
        <v/>
      </c>
      <c r="I517" s="6" t="str">
        <f>IF(OR(ISBLANK(data),ISBLANK(forma_pagamento)),"",INDEX(nm_forma_pagamento,forma_pagamento))</f>
        <v/>
      </c>
      <c r="K517" s="6" t="str">
        <f>IF(OR(ISBLANK(data),ISBLANK(conta)),"",INDEX(nm_conta,conta))</f>
        <v/>
      </c>
      <c r="M517" s="6" t="str">
        <f>IF(OR(ISBLANK(data),ISBLANK(id_cc)),"",INDEX(nm_cartao,id_cc))</f>
        <v/>
      </c>
    </row>
    <row r="518" spans="1:13">
      <c r="A518" s="6" t="str">
        <f>IF(ISBLANK(data),"",1+IF(ISNUMBER(A517),A517,0))</f>
        <v/>
      </c>
      <c r="C518" s="50" t="str">
        <f>IF(ISBLANK(data),"",VALUE(DAY(data)))</f>
        <v/>
      </c>
      <c r="D518" s="50" t="str">
        <f>IF(ISBLANK(data),"",VALUE(MONTH(data)))</f>
        <v/>
      </c>
      <c r="E518" s="50" t="str">
        <f>IF(ISBLANK(data),"",VALUE(YEAR(data)))</f>
        <v/>
      </c>
      <c r="G518" s="6" t="str">
        <f>IF(OR(ISBLANK(data),ISBLANK(categoria)),"",INDEX(nm_categoria,categoria))</f>
        <v/>
      </c>
      <c r="I518" s="6" t="str">
        <f>IF(OR(ISBLANK(data),ISBLANK(forma_pagamento)),"",INDEX(nm_forma_pagamento,forma_pagamento))</f>
        <v/>
      </c>
      <c r="K518" s="6" t="str">
        <f>IF(OR(ISBLANK(data),ISBLANK(conta)),"",INDEX(nm_conta,conta))</f>
        <v/>
      </c>
      <c r="M518" s="6" t="str">
        <f>IF(OR(ISBLANK(data),ISBLANK(id_cc)),"",INDEX(nm_cartao,id_cc))</f>
        <v/>
      </c>
    </row>
    <row r="519" spans="1:13">
      <c r="A519" s="6" t="str">
        <f>IF(ISBLANK(data),"",1+IF(ISNUMBER(A518),A518,0))</f>
        <v/>
      </c>
      <c r="C519" s="50" t="str">
        <f>IF(ISBLANK(data),"",VALUE(DAY(data)))</f>
        <v/>
      </c>
      <c r="D519" s="50" t="str">
        <f>IF(ISBLANK(data),"",VALUE(MONTH(data)))</f>
        <v/>
      </c>
      <c r="E519" s="50" t="str">
        <f>IF(ISBLANK(data),"",VALUE(YEAR(data)))</f>
        <v/>
      </c>
      <c r="G519" s="6" t="str">
        <f>IF(OR(ISBLANK(data),ISBLANK(categoria)),"",INDEX(nm_categoria,categoria))</f>
        <v/>
      </c>
      <c r="I519" s="6" t="str">
        <f>IF(OR(ISBLANK(data),ISBLANK(forma_pagamento)),"",INDEX(nm_forma_pagamento,forma_pagamento))</f>
        <v/>
      </c>
      <c r="K519" s="6" t="str">
        <f>IF(OR(ISBLANK(data),ISBLANK(conta)),"",INDEX(nm_conta,conta))</f>
        <v/>
      </c>
      <c r="M519" s="6" t="str">
        <f>IF(OR(ISBLANK(data),ISBLANK(id_cc)),"",INDEX(nm_cartao,id_cc))</f>
        <v/>
      </c>
    </row>
    <row r="520" spans="1:13">
      <c r="A520" s="6" t="str">
        <f>IF(ISBLANK(data),"",1+IF(ISNUMBER(A519),A519,0))</f>
        <v/>
      </c>
      <c r="C520" s="50" t="str">
        <f>IF(ISBLANK(data),"",VALUE(DAY(data)))</f>
        <v/>
      </c>
      <c r="D520" s="50" t="str">
        <f>IF(ISBLANK(data),"",VALUE(MONTH(data)))</f>
        <v/>
      </c>
      <c r="E520" s="50" t="str">
        <f>IF(ISBLANK(data),"",VALUE(YEAR(data)))</f>
        <v/>
      </c>
      <c r="G520" s="6" t="str">
        <f>IF(OR(ISBLANK(data),ISBLANK(categoria)),"",INDEX(nm_categoria,categoria))</f>
        <v/>
      </c>
      <c r="I520" s="6" t="str">
        <f>IF(OR(ISBLANK(data),ISBLANK(forma_pagamento)),"",INDEX(nm_forma_pagamento,forma_pagamento))</f>
        <v/>
      </c>
      <c r="K520" s="6" t="str">
        <f>IF(OR(ISBLANK(data),ISBLANK(conta)),"",INDEX(nm_conta,conta))</f>
        <v/>
      </c>
      <c r="M520" s="6" t="str">
        <f>IF(OR(ISBLANK(data),ISBLANK(id_cc)),"",INDEX(nm_cartao,id_cc))</f>
        <v/>
      </c>
    </row>
    <row r="521" spans="1:13">
      <c r="A521" s="6" t="str">
        <f>IF(ISBLANK(data),"",1+IF(ISNUMBER(A520),A520,0))</f>
        <v/>
      </c>
      <c r="C521" s="50" t="str">
        <f>IF(ISBLANK(data),"",VALUE(DAY(data)))</f>
        <v/>
      </c>
      <c r="D521" s="50" t="str">
        <f>IF(ISBLANK(data),"",VALUE(MONTH(data)))</f>
        <v/>
      </c>
      <c r="E521" s="50" t="str">
        <f>IF(ISBLANK(data),"",VALUE(YEAR(data)))</f>
        <v/>
      </c>
      <c r="G521" s="6" t="str">
        <f>IF(OR(ISBLANK(data),ISBLANK(categoria)),"",INDEX(nm_categoria,categoria))</f>
        <v/>
      </c>
      <c r="I521" s="6" t="str">
        <f>IF(OR(ISBLANK(data),ISBLANK(forma_pagamento)),"",INDEX(nm_forma_pagamento,forma_pagamento))</f>
        <v/>
      </c>
      <c r="K521" s="6" t="str">
        <f>IF(OR(ISBLANK(data),ISBLANK(conta)),"",INDEX(nm_conta,conta))</f>
        <v/>
      </c>
      <c r="M521" s="6" t="str">
        <f>IF(OR(ISBLANK(data),ISBLANK(id_cc)),"",INDEX(nm_cartao,id_cc))</f>
        <v/>
      </c>
    </row>
    <row r="522" spans="1:13">
      <c r="A522" s="6" t="str">
        <f>IF(ISBLANK(data),"",1+IF(ISNUMBER(A521),A521,0))</f>
        <v/>
      </c>
      <c r="C522" s="50" t="str">
        <f>IF(ISBLANK(data),"",VALUE(DAY(data)))</f>
        <v/>
      </c>
      <c r="D522" s="50" t="str">
        <f>IF(ISBLANK(data),"",VALUE(MONTH(data)))</f>
        <v/>
      </c>
      <c r="E522" s="50" t="str">
        <f>IF(ISBLANK(data),"",VALUE(YEAR(data)))</f>
        <v/>
      </c>
      <c r="G522" s="6" t="str">
        <f>IF(OR(ISBLANK(data),ISBLANK(categoria)),"",INDEX(nm_categoria,categoria))</f>
        <v/>
      </c>
      <c r="I522" s="6" t="str">
        <f>IF(OR(ISBLANK(data),ISBLANK(forma_pagamento)),"",INDEX(nm_forma_pagamento,forma_pagamento))</f>
        <v/>
      </c>
      <c r="K522" s="6" t="str">
        <f>IF(OR(ISBLANK(data),ISBLANK(conta)),"",INDEX(nm_conta,conta))</f>
        <v/>
      </c>
      <c r="M522" s="6" t="str">
        <f>IF(OR(ISBLANK(data),ISBLANK(id_cc)),"",INDEX(nm_cartao,id_cc))</f>
        <v/>
      </c>
    </row>
    <row r="523" spans="1:13">
      <c r="A523" s="6" t="str">
        <f>IF(ISBLANK(data),"",1+IF(ISNUMBER(A522),A522,0))</f>
        <v/>
      </c>
      <c r="C523" s="50" t="str">
        <f>IF(ISBLANK(data),"",VALUE(DAY(data)))</f>
        <v/>
      </c>
      <c r="D523" s="50" t="str">
        <f>IF(ISBLANK(data),"",VALUE(MONTH(data)))</f>
        <v/>
      </c>
      <c r="E523" s="50" t="str">
        <f>IF(ISBLANK(data),"",VALUE(YEAR(data)))</f>
        <v/>
      </c>
      <c r="G523" s="6" t="str">
        <f>IF(OR(ISBLANK(data),ISBLANK(categoria)),"",INDEX(nm_categoria,categoria))</f>
        <v/>
      </c>
      <c r="I523" s="6" t="str">
        <f>IF(OR(ISBLANK(data),ISBLANK(forma_pagamento)),"",INDEX(nm_forma_pagamento,forma_pagamento))</f>
        <v/>
      </c>
      <c r="K523" s="6" t="str">
        <f>IF(OR(ISBLANK(data),ISBLANK(conta)),"",INDEX(nm_conta,conta))</f>
        <v/>
      </c>
      <c r="M523" s="6" t="str">
        <f>IF(OR(ISBLANK(data),ISBLANK(id_cc)),"",INDEX(nm_cartao,id_cc))</f>
        <v/>
      </c>
    </row>
    <row r="524" spans="1:13">
      <c r="A524" s="6" t="str">
        <f>IF(ISBLANK(data),"",1+IF(ISNUMBER(A523),A523,0))</f>
        <v/>
      </c>
      <c r="C524" s="50" t="str">
        <f>IF(ISBLANK(data),"",VALUE(DAY(data)))</f>
        <v/>
      </c>
      <c r="D524" s="50" t="str">
        <f>IF(ISBLANK(data),"",VALUE(MONTH(data)))</f>
        <v/>
      </c>
      <c r="E524" s="50" t="str">
        <f>IF(ISBLANK(data),"",VALUE(YEAR(data)))</f>
        <v/>
      </c>
      <c r="G524" s="6" t="str">
        <f>IF(OR(ISBLANK(data),ISBLANK(categoria)),"",INDEX(nm_categoria,categoria))</f>
        <v/>
      </c>
      <c r="I524" s="6" t="str">
        <f>IF(OR(ISBLANK(data),ISBLANK(forma_pagamento)),"",INDEX(nm_forma_pagamento,forma_pagamento))</f>
        <v/>
      </c>
      <c r="K524" s="6" t="str">
        <f>IF(OR(ISBLANK(data),ISBLANK(conta)),"",INDEX(nm_conta,conta))</f>
        <v/>
      </c>
      <c r="M524" s="6" t="str">
        <f>IF(OR(ISBLANK(data),ISBLANK(id_cc)),"",INDEX(nm_cartao,id_cc))</f>
        <v/>
      </c>
    </row>
    <row r="525" spans="1:13">
      <c r="A525" s="6" t="str">
        <f>IF(ISBLANK(data),"",1+IF(ISNUMBER(A524),A524,0))</f>
        <v/>
      </c>
      <c r="C525" s="50" t="str">
        <f>IF(ISBLANK(data),"",VALUE(DAY(data)))</f>
        <v/>
      </c>
      <c r="D525" s="50" t="str">
        <f>IF(ISBLANK(data),"",VALUE(MONTH(data)))</f>
        <v/>
      </c>
      <c r="E525" s="50" t="str">
        <f>IF(ISBLANK(data),"",VALUE(YEAR(data)))</f>
        <v/>
      </c>
      <c r="G525" s="6" t="str">
        <f>IF(OR(ISBLANK(data),ISBLANK(categoria)),"",INDEX(nm_categoria,categoria))</f>
        <v/>
      </c>
      <c r="I525" s="6" t="str">
        <f>IF(OR(ISBLANK(data),ISBLANK(forma_pagamento)),"",INDEX(nm_forma_pagamento,forma_pagamento))</f>
        <v/>
      </c>
      <c r="K525" s="6" t="str">
        <f>IF(OR(ISBLANK(data),ISBLANK(conta)),"",INDEX(nm_conta,conta))</f>
        <v/>
      </c>
      <c r="M525" s="6" t="str">
        <f>IF(OR(ISBLANK(data),ISBLANK(id_cc)),"",INDEX(nm_cartao,id_cc))</f>
        <v/>
      </c>
    </row>
    <row r="526" spans="1:13">
      <c r="A526" s="6" t="str">
        <f>IF(ISBLANK(data),"",1+IF(ISNUMBER(A525),A525,0))</f>
        <v/>
      </c>
      <c r="C526" s="50" t="str">
        <f>IF(ISBLANK(data),"",VALUE(DAY(data)))</f>
        <v/>
      </c>
      <c r="D526" s="50" t="str">
        <f>IF(ISBLANK(data),"",VALUE(MONTH(data)))</f>
        <v/>
      </c>
      <c r="E526" s="50" t="str">
        <f>IF(ISBLANK(data),"",VALUE(YEAR(data)))</f>
        <v/>
      </c>
      <c r="G526" s="6" t="str">
        <f>IF(OR(ISBLANK(data),ISBLANK(categoria)),"",INDEX(nm_categoria,categoria))</f>
        <v/>
      </c>
      <c r="I526" s="6" t="str">
        <f>IF(OR(ISBLANK(data),ISBLANK(forma_pagamento)),"",INDEX(nm_forma_pagamento,forma_pagamento))</f>
        <v/>
      </c>
      <c r="K526" s="6" t="str">
        <f>IF(OR(ISBLANK(data),ISBLANK(conta)),"",INDEX(nm_conta,conta))</f>
        <v/>
      </c>
      <c r="M526" s="6" t="str">
        <f>IF(OR(ISBLANK(data),ISBLANK(id_cc)),"",INDEX(nm_cartao,id_cc))</f>
        <v/>
      </c>
    </row>
    <row r="527" spans="1:13">
      <c r="A527" s="6" t="str">
        <f>IF(ISBLANK(data),"",1+IF(ISNUMBER(A526),A526,0))</f>
        <v/>
      </c>
      <c r="C527" s="50" t="str">
        <f>IF(ISBLANK(data),"",VALUE(DAY(data)))</f>
        <v/>
      </c>
      <c r="D527" s="50" t="str">
        <f>IF(ISBLANK(data),"",VALUE(MONTH(data)))</f>
        <v/>
      </c>
      <c r="E527" s="50" t="str">
        <f>IF(ISBLANK(data),"",VALUE(YEAR(data)))</f>
        <v/>
      </c>
      <c r="G527" s="6" t="str">
        <f>IF(OR(ISBLANK(data),ISBLANK(categoria)),"",INDEX(nm_categoria,categoria))</f>
        <v/>
      </c>
      <c r="I527" s="6" t="str">
        <f>IF(OR(ISBLANK(data),ISBLANK(forma_pagamento)),"",INDEX(nm_forma_pagamento,forma_pagamento))</f>
        <v/>
      </c>
      <c r="K527" s="6" t="str">
        <f>IF(OR(ISBLANK(data),ISBLANK(conta)),"",INDEX(nm_conta,conta))</f>
        <v/>
      </c>
      <c r="M527" s="6" t="str">
        <f>IF(OR(ISBLANK(data),ISBLANK(id_cc)),"",INDEX(nm_cartao,id_cc))</f>
        <v/>
      </c>
    </row>
    <row r="528" spans="1:13">
      <c r="A528" s="6" t="str">
        <f>IF(ISBLANK(data),"",1+IF(ISNUMBER(A527),A527,0))</f>
        <v/>
      </c>
      <c r="C528" s="50" t="str">
        <f>IF(ISBLANK(data),"",VALUE(DAY(data)))</f>
        <v/>
      </c>
      <c r="D528" s="50" t="str">
        <f>IF(ISBLANK(data),"",VALUE(MONTH(data)))</f>
        <v/>
      </c>
      <c r="E528" s="50" t="str">
        <f>IF(ISBLANK(data),"",VALUE(YEAR(data)))</f>
        <v/>
      </c>
      <c r="G528" s="6" t="str">
        <f>IF(OR(ISBLANK(data),ISBLANK(categoria)),"",INDEX(nm_categoria,categoria))</f>
        <v/>
      </c>
      <c r="I528" s="6" t="str">
        <f>IF(OR(ISBLANK(data),ISBLANK(forma_pagamento)),"",INDEX(nm_forma_pagamento,forma_pagamento))</f>
        <v/>
      </c>
      <c r="K528" s="6" t="str">
        <f>IF(OR(ISBLANK(data),ISBLANK(conta)),"",INDEX(nm_conta,conta))</f>
        <v/>
      </c>
      <c r="M528" s="6" t="str">
        <f>IF(OR(ISBLANK(data),ISBLANK(id_cc)),"",INDEX(nm_cartao,id_cc))</f>
        <v/>
      </c>
    </row>
    <row r="529" spans="1:13">
      <c r="A529" s="6" t="str">
        <f>IF(ISBLANK(data),"",1+IF(ISNUMBER(A528),A528,0))</f>
        <v/>
      </c>
      <c r="C529" s="50" t="str">
        <f>IF(ISBLANK(data),"",VALUE(DAY(data)))</f>
        <v/>
      </c>
      <c r="D529" s="50" t="str">
        <f>IF(ISBLANK(data),"",VALUE(MONTH(data)))</f>
        <v/>
      </c>
      <c r="E529" s="50" t="str">
        <f>IF(ISBLANK(data),"",VALUE(YEAR(data)))</f>
        <v/>
      </c>
      <c r="G529" s="6" t="str">
        <f>IF(OR(ISBLANK(data),ISBLANK(categoria)),"",INDEX(nm_categoria,categoria))</f>
        <v/>
      </c>
      <c r="I529" s="6" t="str">
        <f>IF(OR(ISBLANK(data),ISBLANK(forma_pagamento)),"",INDEX(nm_forma_pagamento,forma_pagamento))</f>
        <v/>
      </c>
      <c r="K529" s="6" t="str">
        <f>IF(OR(ISBLANK(data),ISBLANK(conta)),"",INDEX(nm_conta,conta))</f>
        <v/>
      </c>
      <c r="M529" s="6" t="str">
        <f>IF(OR(ISBLANK(data),ISBLANK(id_cc)),"",INDEX(nm_cartao,id_cc))</f>
        <v/>
      </c>
    </row>
    <row r="530" spans="1:13">
      <c r="A530" s="6" t="str">
        <f>IF(ISBLANK(data),"",1+IF(ISNUMBER(A529),A529,0))</f>
        <v/>
      </c>
      <c r="C530" s="50" t="str">
        <f>IF(ISBLANK(data),"",VALUE(DAY(data)))</f>
        <v/>
      </c>
      <c r="D530" s="50" t="str">
        <f>IF(ISBLANK(data),"",VALUE(MONTH(data)))</f>
        <v/>
      </c>
      <c r="E530" s="50" t="str">
        <f>IF(ISBLANK(data),"",VALUE(YEAR(data)))</f>
        <v/>
      </c>
      <c r="G530" s="6" t="str">
        <f>IF(OR(ISBLANK(data),ISBLANK(categoria)),"",INDEX(nm_categoria,categoria))</f>
        <v/>
      </c>
      <c r="I530" s="6" t="str">
        <f>IF(OR(ISBLANK(data),ISBLANK(forma_pagamento)),"",INDEX(nm_forma_pagamento,forma_pagamento))</f>
        <v/>
      </c>
      <c r="K530" s="6" t="str">
        <f>IF(OR(ISBLANK(data),ISBLANK(conta)),"",INDEX(nm_conta,conta))</f>
        <v/>
      </c>
      <c r="M530" s="6" t="str">
        <f>IF(OR(ISBLANK(data),ISBLANK(id_cc)),"",INDEX(nm_cartao,id_cc))</f>
        <v/>
      </c>
    </row>
    <row r="531" spans="1:13">
      <c r="A531" s="6" t="str">
        <f>IF(ISBLANK(data),"",1+IF(ISNUMBER(A530),A530,0))</f>
        <v/>
      </c>
      <c r="C531" s="50" t="str">
        <f>IF(ISBLANK(data),"",VALUE(DAY(data)))</f>
        <v/>
      </c>
      <c r="D531" s="50" t="str">
        <f>IF(ISBLANK(data),"",VALUE(MONTH(data)))</f>
        <v/>
      </c>
      <c r="E531" s="50" t="str">
        <f>IF(ISBLANK(data),"",VALUE(YEAR(data)))</f>
        <v/>
      </c>
      <c r="G531" s="6" t="str">
        <f>IF(OR(ISBLANK(data),ISBLANK(categoria)),"",INDEX(nm_categoria,categoria))</f>
        <v/>
      </c>
      <c r="I531" s="6" t="str">
        <f>IF(OR(ISBLANK(data),ISBLANK(forma_pagamento)),"",INDEX(nm_forma_pagamento,forma_pagamento))</f>
        <v/>
      </c>
      <c r="K531" s="6" t="str">
        <f>IF(OR(ISBLANK(data),ISBLANK(conta)),"",INDEX(nm_conta,conta))</f>
        <v/>
      </c>
      <c r="M531" s="6" t="str">
        <f>IF(OR(ISBLANK(data),ISBLANK(id_cc)),"",INDEX(nm_cartao,id_cc))</f>
        <v/>
      </c>
    </row>
    <row r="532" spans="1:13">
      <c r="A532" s="6" t="str">
        <f>IF(ISBLANK(data),"",1+IF(ISNUMBER(A531),A531,0))</f>
        <v/>
      </c>
      <c r="C532" s="50" t="str">
        <f>IF(ISBLANK(data),"",VALUE(DAY(data)))</f>
        <v/>
      </c>
      <c r="D532" s="50" t="str">
        <f>IF(ISBLANK(data),"",VALUE(MONTH(data)))</f>
        <v/>
      </c>
      <c r="E532" s="50" t="str">
        <f>IF(ISBLANK(data),"",VALUE(YEAR(data)))</f>
        <v/>
      </c>
      <c r="G532" s="6" t="str">
        <f>IF(OR(ISBLANK(data),ISBLANK(categoria)),"",INDEX(nm_categoria,categoria))</f>
        <v/>
      </c>
      <c r="I532" s="6" t="str">
        <f>IF(OR(ISBLANK(data),ISBLANK(forma_pagamento)),"",INDEX(nm_forma_pagamento,forma_pagamento))</f>
        <v/>
      </c>
      <c r="K532" s="6" t="str">
        <f>IF(OR(ISBLANK(data),ISBLANK(conta)),"",INDEX(nm_conta,conta))</f>
        <v/>
      </c>
      <c r="M532" s="6" t="str">
        <f>IF(OR(ISBLANK(data),ISBLANK(id_cc)),"",INDEX(nm_cartao,id_cc))</f>
        <v/>
      </c>
    </row>
    <row r="533" spans="1:13">
      <c r="A533" s="6" t="str">
        <f>IF(ISBLANK(data),"",1+IF(ISNUMBER(A532),A532,0))</f>
        <v/>
      </c>
      <c r="C533" s="50" t="str">
        <f>IF(ISBLANK(data),"",VALUE(DAY(data)))</f>
        <v/>
      </c>
      <c r="D533" s="50" t="str">
        <f>IF(ISBLANK(data),"",VALUE(MONTH(data)))</f>
        <v/>
      </c>
      <c r="E533" s="50" t="str">
        <f>IF(ISBLANK(data),"",VALUE(YEAR(data)))</f>
        <v/>
      </c>
      <c r="G533" s="6" t="str">
        <f>IF(OR(ISBLANK(data),ISBLANK(categoria)),"",INDEX(nm_categoria,categoria))</f>
        <v/>
      </c>
      <c r="I533" s="6" t="str">
        <f>IF(OR(ISBLANK(data),ISBLANK(forma_pagamento)),"",INDEX(nm_forma_pagamento,forma_pagamento))</f>
        <v/>
      </c>
      <c r="K533" s="6" t="str">
        <f>IF(OR(ISBLANK(data),ISBLANK(conta)),"",INDEX(nm_conta,conta))</f>
        <v/>
      </c>
      <c r="M533" s="6" t="str">
        <f>IF(OR(ISBLANK(data),ISBLANK(id_cc)),"",INDEX(nm_cartao,id_cc))</f>
        <v/>
      </c>
    </row>
    <row r="534" spans="1:13">
      <c r="A534" s="6" t="str">
        <f>IF(ISBLANK(data),"",1+IF(ISNUMBER(A533),A533,0))</f>
        <v/>
      </c>
      <c r="C534" s="50" t="str">
        <f>IF(ISBLANK(data),"",VALUE(DAY(data)))</f>
        <v/>
      </c>
      <c r="D534" s="50" t="str">
        <f>IF(ISBLANK(data),"",VALUE(MONTH(data)))</f>
        <v/>
      </c>
      <c r="E534" s="50" t="str">
        <f>IF(ISBLANK(data),"",VALUE(YEAR(data)))</f>
        <v/>
      </c>
      <c r="G534" s="6" t="str">
        <f>IF(OR(ISBLANK(data),ISBLANK(categoria)),"",INDEX(nm_categoria,categoria))</f>
        <v/>
      </c>
      <c r="I534" s="6" t="str">
        <f>IF(OR(ISBLANK(data),ISBLANK(forma_pagamento)),"",INDEX(nm_forma_pagamento,forma_pagamento))</f>
        <v/>
      </c>
      <c r="K534" s="6" t="str">
        <f>IF(OR(ISBLANK(data),ISBLANK(conta)),"",INDEX(nm_conta,conta))</f>
        <v/>
      </c>
      <c r="M534" s="6" t="str">
        <f>IF(OR(ISBLANK(data),ISBLANK(id_cc)),"",INDEX(nm_cartao,id_cc))</f>
        <v/>
      </c>
    </row>
    <row r="535" spans="1:13">
      <c r="A535" s="6" t="str">
        <f>IF(ISBLANK(data),"",1+IF(ISNUMBER(A534),A534,0))</f>
        <v/>
      </c>
      <c r="C535" s="50" t="str">
        <f>IF(ISBLANK(data),"",VALUE(DAY(data)))</f>
        <v/>
      </c>
      <c r="D535" s="50" t="str">
        <f>IF(ISBLANK(data),"",VALUE(MONTH(data)))</f>
        <v/>
      </c>
      <c r="E535" s="50" t="str">
        <f>IF(ISBLANK(data),"",VALUE(YEAR(data)))</f>
        <v/>
      </c>
      <c r="G535" s="6" t="str">
        <f>IF(OR(ISBLANK(data),ISBLANK(categoria)),"",INDEX(nm_categoria,categoria))</f>
        <v/>
      </c>
      <c r="I535" s="6" t="str">
        <f>IF(OR(ISBLANK(data),ISBLANK(forma_pagamento)),"",INDEX(nm_forma_pagamento,forma_pagamento))</f>
        <v/>
      </c>
      <c r="K535" s="6" t="str">
        <f>IF(OR(ISBLANK(data),ISBLANK(conta)),"",INDEX(nm_conta,conta))</f>
        <v/>
      </c>
      <c r="M535" s="6" t="str">
        <f>IF(OR(ISBLANK(data),ISBLANK(id_cc)),"",INDEX(nm_cartao,id_cc))</f>
        <v/>
      </c>
    </row>
    <row r="536" spans="1:13">
      <c r="A536" s="6" t="str">
        <f>IF(ISBLANK(data),"",1+IF(ISNUMBER(A535),A535,0))</f>
        <v/>
      </c>
      <c r="C536" s="50" t="str">
        <f>IF(ISBLANK(data),"",VALUE(DAY(data)))</f>
        <v/>
      </c>
      <c r="D536" s="50" t="str">
        <f>IF(ISBLANK(data),"",VALUE(MONTH(data)))</f>
        <v/>
      </c>
      <c r="E536" s="50" t="str">
        <f>IF(ISBLANK(data),"",VALUE(YEAR(data)))</f>
        <v/>
      </c>
      <c r="G536" s="6" t="str">
        <f>IF(OR(ISBLANK(data),ISBLANK(categoria)),"",INDEX(nm_categoria,categoria))</f>
        <v/>
      </c>
      <c r="I536" s="6" t="str">
        <f>IF(OR(ISBLANK(data),ISBLANK(forma_pagamento)),"",INDEX(nm_forma_pagamento,forma_pagamento))</f>
        <v/>
      </c>
      <c r="K536" s="6" t="str">
        <f>IF(OR(ISBLANK(data),ISBLANK(conta)),"",INDEX(nm_conta,conta))</f>
        <v/>
      </c>
      <c r="M536" s="6" t="str">
        <f>IF(OR(ISBLANK(data),ISBLANK(id_cc)),"",INDEX(nm_cartao,id_cc))</f>
        <v/>
      </c>
    </row>
    <row r="537" spans="1:13">
      <c r="A537" s="6" t="str">
        <f>IF(ISBLANK(data),"",1+IF(ISNUMBER(A536),A536,0))</f>
        <v/>
      </c>
      <c r="C537" s="50" t="str">
        <f>IF(ISBLANK(data),"",VALUE(DAY(data)))</f>
        <v/>
      </c>
      <c r="D537" s="50" t="str">
        <f>IF(ISBLANK(data),"",VALUE(MONTH(data)))</f>
        <v/>
      </c>
      <c r="E537" s="50" t="str">
        <f>IF(ISBLANK(data),"",VALUE(YEAR(data)))</f>
        <v/>
      </c>
      <c r="G537" s="6" t="str">
        <f>IF(OR(ISBLANK(data),ISBLANK(categoria)),"",INDEX(nm_categoria,categoria))</f>
        <v/>
      </c>
      <c r="I537" s="6" t="str">
        <f>IF(OR(ISBLANK(data),ISBLANK(forma_pagamento)),"",INDEX(nm_forma_pagamento,forma_pagamento))</f>
        <v/>
      </c>
      <c r="K537" s="6" t="str">
        <f>IF(OR(ISBLANK(data),ISBLANK(conta)),"",INDEX(nm_conta,conta))</f>
        <v/>
      </c>
      <c r="M537" s="6" t="str">
        <f>IF(OR(ISBLANK(data),ISBLANK(id_cc)),"",INDEX(nm_cartao,id_cc))</f>
        <v/>
      </c>
    </row>
    <row r="538" spans="1:13">
      <c r="A538" s="6" t="str">
        <f>IF(ISBLANK(data),"",1+IF(ISNUMBER(A537),A537,0))</f>
        <v/>
      </c>
      <c r="C538" s="50" t="str">
        <f>IF(ISBLANK(data),"",VALUE(DAY(data)))</f>
        <v/>
      </c>
      <c r="D538" s="50" t="str">
        <f>IF(ISBLANK(data),"",VALUE(MONTH(data)))</f>
        <v/>
      </c>
      <c r="E538" s="50" t="str">
        <f>IF(ISBLANK(data),"",VALUE(YEAR(data)))</f>
        <v/>
      </c>
      <c r="G538" s="6" t="str">
        <f>IF(OR(ISBLANK(data),ISBLANK(categoria)),"",INDEX(nm_categoria,categoria))</f>
        <v/>
      </c>
      <c r="I538" s="6" t="str">
        <f>IF(OR(ISBLANK(data),ISBLANK(forma_pagamento)),"",INDEX(nm_forma_pagamento,forma_pagamento))</f>
        <v/>
      </c>
      <c r="K538" s="6" t="str">
        <f>IF(OR(ISBLANK(data),ISBLANK(conta)),"",INDEX(nm_conta,conta))</f>
        <v/>
      </c>
      <c r="M538" s="6" t="str">
        <f>IF(OR(ISBLANK(data),ISBLANK(id_cc)),"",INDEX(nm_cartao,id_cc))</f>
        <v/>
      </c>
    </row>
    <row r="539" spans="1:13">
      <c r="A539" s="6" t="str">
        <f>IF(ISBLANK(data),"",1+IF(ISNUMBER(A538),A538,0))</f>
        <v/>
      </c>
      <c r="C539" s="50" t="str">
        <f>IF(ISBLANK(data),"",VALUE(DAY(data)))</f>
        <v/>
      </c>
      <c r="D539" s="50" t="str">
        <f>IF(ISBLANK(data),"",VALUE(MONTH(data)))</f>
        <v/>
      </c>
      <c r="E539" s="50" t="str">
        <f>IF(ISBLANK(data),"",VALUE(YEAR(data)))</f>
        <v/>
      </c>
      <c r="G539" s="6" t="str">
        <f>IF(OR(ISBLANK(data),ISBLANK(categoria)),"",INDEX(nm_categoria,categoria))</f>
        <v/>
      </c>
      <c r="I539" s="6" t="str">
        <f>IF(OR(ISBLANK(data),ISBLANK(forma_pagamento)),"",INDEX(nm_forma_pagamento,forma_pagamento))</f>
        <v/>
      </c>
      <c r="K539" s="6" t="str">
        <f>IF(OR(ISBLANK(data),ISBLANK(conta)),"",INDEX(nm_conta,conta))</f>
        <v/>
      </c>
      <c r="M539" s="6" t="str">
        <f>IF(OR(ISBLANK(data),ISBLANK(id_cc)),"",INDEX(nm_cartao,id_cc))</f>
        <v/>
      </c>
    </row>
    <row r="540" spans="1:13">
      <c r="A540" s="6" t="str">
        <f>IF(ISBLANK(data),"",1+IF(ISNUMBER(A539),A539,0))</f>
        <v/>
      </c>
      <c r="C540" s="50" t="str">
        <f>IF(ISBLANK(data),"",VALUE(DAY(data)))</f>
        <v/>
      </c>
      <c r="D540" s="50" t="str">
        <f>IF(ISBLANK(data),"",VALUE(MONTH(data)))</f>
        <v/>
      </c>
      <c r="E540" s="50" t="str">
        <f>IF(ISBLANK(data),"",VALUE(YEAR(data)))</f>
        <v/>
      </c>
      <c r="G540" s="6" t="str">
        <f>IF(OR(ISBLANK(data),ISBLANK(categoria)),"",INDEX(nm_categoria,categoria))</f>
        <v/>
      </c>
      <c r="I540" s="6" t="str">
        <f>IF(OR(ISBLANK(data),ISBLANK(forma_pagamento)),"",INDEX(nm_forma_pagamento,forma_pagamento))</f>
        <v/>
      </c>
      <c r="K540" s="6" t="str">
        <f>IF(OR(ISBLANK(data),ISBLANK(conta)),"",INDEX(nm_conta,conta))</f>
        <v/>
      </c>
      <c r="M540" s="6" t="str">
        <f>IF(OR(ISBLANK(data),ISBLANK(id_cc)),"",INDEX(nm_cartao,id_cc))</f>
        <v/>
      </c>
    </row>
    <row r="541" spans="1:13">
      <c r="A541" s="6" t="str">
        <f>IF(ISBLANK(data),"",1+IF(ISNUMBER(A540),A540,0))</f>
        <v/>
      </c>
      <c r="C541" s="50" t="str">
        <f>IF(ISBLANK(data),"",VALUE(DAY(data)))</f>
        <v/>
      </c>
      <c r="D541" s="50" t="str">
        <f>IF(ISBLANK(data),"",VALUE(MONTH(data)))</f>
        <v/>
      </c>
      <c r="E541" s="50" t="str">
        <f>IF(ISBLANK(data),"",VALUE(YEAR(data)))</f>
        <v/>
      </c>
      <c r="G541" s="6" t="str">
        <f>IF(OR(ISBLANK(data),ISBLANK(categoria)),"",INDEX(nm_categoria,categoria))</f>
        <v/>
      </c>
      <c r="I541" s="6" t="str">
        <f>IF(OR(ISBLANK(data),ISBLANK(forma_pagamento)),"",INDEX(nm_forma_pagamento,forma_pagamento))</f>
        <v/>
      </c>
      <c r="K541" s="6" t="str">
        <f>IF(OR(ISBLANK(data),ISBLANK(conta)),"",INDEX(nm_conta,conta))</f>
        <v/>
      </c>
      <c r="M541" s="6" t="str">
        <f>IF(OR(ISBLANK(data),ISBLANK(id_cc)),"",INDEX(nm_cartao,id_cc))</f>
        <v/>
      </c>
    </row>
    <row r="542" spans="1:13">
      <c r="A542" s="6" t="str">
        <f>IF(ISBLANK(data),"",1+IF(ISNUMBER(A541),A541,0))</f>
        <v/>
      </c>
      <c r="C542" s="50" t="str">
        <f>IF(ISBLANK(data),"",VALUE(DAY(data)))</f>
        <v/>
      </c>
      <c r="D542" s="50" t="str">
        <f>IF(ISBLANK(data),"",VALUE(MONTH(data)))</f>
        <v/>
      </c>
      <c r="E542" s="50" t="str">
        <f>IF(ISBLANK(data),"",VALUE(YEAR(data)))</f>
        <v/>
      </c>
      <c r="G542" s="6" t="str">
        <f>IF(OR(ISBLANK(data),ISBLANK(categoria)),"",INDEX(nm_categoria,categoria))</f>
        <v/>
      </c>
      <c r="I542" s="6" t="str">
        <f>IF(OR(ISBLANK(data),ISBLANK(forma_pagamento)),"",INDEX(nm_forma_pagamento,forma_pagamento))</f>
        <v/>
      </c>
      <c r="K542" s="6" t="str">
        <f>IF(OR(ISBLANK(data),ISBLANK(conta)),"",INDEX(nm_conta,conta))</f>
        <v/>
      </c>
      <c r="M542" s="6" t="str">
        <f>IF(OR(ISBLANK(data),ISBLANK(id_cc)),"",INDEX(nm_cartao,id_cc))</f>
        <v/>
      </c>
    </row>
    <row r="543" spans="1:13">
      <c r="A543" s="6" t="str">
        <f>IF(ISBLANK(data),"",1+IF(ISNUMBER(A542),A542,0))</f>
        <v/>
      </c>
      <c r="C543" s="50" t="str">
        <f>IF(ISBLANK(data),"",VALUE(DAY(data)))</f>
        <v/>
      </c>
      <c r="D543" s="50" t="str">
        <f>IF(ISBLANK(data),"",VALUE(MONTH(data)))</f>
        <v/>
      </c>
      <c r="E543" s="50" t="str">
        <f>IF(ISBLANK(data),"",VALUE(YEAR(data)))</f>
        <v/>
      </c>
      <c r="G543" s="6" t="str">
        <f>IF(OR(ISBLANK(data),ISBLANK(categoria)),"",INDEX(nm_categoria,categoria))</f>
        <v/>
      </c>
      <c r="I543" s="6" t="str">
        <f>IF(OR(ISBLANK(data),ISBLANK(forma_pagamento)),"",INDEX(nm_forma_pagamento,forma_pagamento))</f>
        <v/>
      </c>
      <c r="K543" s="6" t="str">
        <f>IF(OR(ISBLANK(data),ISBLANK(conta)),"",INDEX(nm_conta,conta))</f>
        <v/>
      </c>
      <c r="M543" s="6" t="str">
        <f>IF(OR(ISBLANK(data),ISBLANK(id_cc)),"",INDEX(nm_cartao,id_cc))</f>
        <v/>
      </c>
    </row>
    <row r="544" spans="1:13">
      <c r="A544" s="6" t="str">
        <f>IF(ISBLANK(data),"",1+IF(ISNUMBER(A543),A543,0))</f>
        <v/>
      </c>
      <c r="C544" s="50" t="str">
        <f>IF(ISBLANK(data),"",VALUE(DAY(data)))</f>
        <v/>
      </c>
      <c r="D544" s="50" t="str">
        <f>IF(ISBLANK(data),"",VALUE(MONTH(data)))</f>
        <v/>
      </c>
      <c r="E544" s="50" t="str">
        <f>IF(ISBLANK(data),"",VALUE(YEAR(data)))</f>
        <v/>
      </c>
      <c r="G544" s="6" t="str">
        <f>IF(OR(ISBLANK(data),ISBLANK(categoria)),"",INDEX(nm_categoria,categoria))</f>
        <v/>
      </c>
      <c r="I544" s="6" t="str">
        <f>IF(OR(ISBLANK(data),ISBLANK(forma_pagamento)),"",INDEX(nm_forma_pagamento,forma_pagamento))</f>
        <v/>
      </c>
      <c r="K544" s="6" t="str">
        <f>IF(OR(ISBLANK(data),ISBLANK(conta)),"",INDEX(nm_conta,conta))</f>
        <v/>
      </c>
      <c r="M544" s="6" t="str">
        <f>IF(OR(ISBLANK(data),ISBLANK(id_cc)),"",INDEX(nm_cartao,id_cc))</f>
        <v/>
      </c>
    </row>
    <row r="545" spans="1:13">
      <c r="A545" s="6" t="str">
        <f>IF(ISBLANK(data),"",1+IF(ISNUMBER(A544),A544,0))</f>
        <v/>
      </c>
      <c r="C545" s="50" t="str">
        <f>IF(ISBLANK(data),"",VALUE(DAY(data)))</f>
        <v/>
      </c>
      <c r="D545" s="50" t="str">
        <f>IF(ISBLANK(data),"",VALUE(MONTH(data)))</f>
        <v/>
      </c>
      <c r="E545" s="50" t="str">
        <f>IF(ISBLANK(data),"",VALUE(YEAR(data)))</f>
        <v/>
      </c>
      <c r="G545" s="6" t="str">
        <f>IF(OR(ISBLANK(data),ISBLANK(categoria)),"",INDEX(nm_categoria,categoria))</f>
        <v/>
      </c>
      <c r="I545" s="6" t="str">
        <f>IF(OR(ISBLANK(data),ISBLANK(forma_pagamento)),"",INDEX(nm_forma_pagamento,forma_pagamento))</f>
        <v/>
      </c>
      <c r="K545" s="6" t="str">
        <f>IF(OR(ISBLANK(data),ISBLANK(conta)),"",INDEX(nm_conta,conta))</f>
        <v/>
      </c>
      <c r="M545" s="6" t="str">
        <f>IF(OR(ISBLANK(data),ISBLANK(id_cc)),"",INDEX(nm_cartao,id_cc))</f>
        <v/>
      </c>
    </row>
    <row r="546" spans="1:13">
      <c r="A546" s="6" t="str">
        <f>IF(ISBLANK(data),"",1+IF(ISNUMBER(A545),A545,0))</f>
        <v/>
      </c>
      <c r="C546" s="50" t="str">
        <f>IF(ISBLANK(data),"",VALUE(DAY(data)))</f>
        <v/>
      </c>
      <c r="D546" s="50" t="str">
        <f>IF(ISBLANK(data),"",VALUE(MONTH(data)))</f>
        <v/>
      </c>
      <c r="E546" s="50" t="str">
        <f>IF(ISBLANK(data),"",VALUE(YEAR(data)))</f>
        <v/>
      </c>
      <c r="G546" s="6" t="str">
        <f>IF(OR(ISBLANK(data),ISBLANK(categoria)),"",INDEX(nm_categoria,categoria))</f>
        <v/>
      </c>
      <c r="I546" s="6" t="str">
        <f>IF(OR(ISBLANK(data),ISBLANK(forma_pagamento)),"",INDEX(nm_forma_pagamento,forma_pagamento))</f>
        <v/>
      </c>
      <c r="K546" s="6" t="str">
        <f>IF(OR(ISBLANK(data),ISBLANK(conta)),"",INDEX(nm_conta,conta))</f>
        <v/>
      </c>
      <c r="M546" s="6" t="str">
        <f>IF(OR(ISBLANK(data),ISBLANK(id_cc)),"",INDEX(nm_cartao,id_cc))</f>
        <v/>
      </c>
    </row>
    <row r="547" spans="1:13">
      <c r="A547" s="6" t="str">
        <f>IF(ISBLANK(data),"",1+IF(ISNUMBER(A546),A546,0))</f>
        <v/>
      </c>
      <c r="C547" s="50" t="str">
        <f>IF(ISBLANK(data),"",VALUE(DAY(data)))</f>
        <v/>
      </c>
      <c r="D547" s="50" t="str">
        <f>IF(ISBLANK(data),"",VALUE(MONTH(data)))</f>
        <v/>
      </c>
      <c r="E547" s="50" t="str">
        <f>IF(ISBLANK(data),"",VALUE(YEAR(data)))</f>
        <v/>
      </c>
      <c r="G547" s="6" t="str">
        <f>IF(OR(ISBLANK(data),ISBLANK(categoria)),"",INDEX(nm_categoria,categoria))</f>
        <v/>
      </c>
      <c r="I547" s="6" t="str">
        <f>IF(OR(ISBLANK(data),ISBLANK(forma_pagamento)),"",INDEX(nm_forma_pagamento,forma_pagamento))</f>
        <v/>
      </c>
      <c r="K547" s="6" t="str">
        <f>IF(OR(ISBLANK(data),ISBLANK(conta)),"",INDEX(nm_conta,conta))</f>
        <v/>
      </c>
      <c r="M547" s="6" t="str">
        <f>IF(OR(ISBLANK(data),ISBLANK(id_cc)),"",INDEX(nm_cartao,id_cc))</f>
        <v/>
      </c>
    </row>
    <row r="548" spans="1:13">
      <c r="A548" s="6" t="str">
        <f>IF(ISBLANK(data),"",1+IF(ISNUMBER(A547),A547,0))</f>
        <v/>
      </c>
      <c r="C548" s="50" t="str">
        <f>IF(ISBLANK(data),"",VALUE(DAY(data)))</f>
        <v/>
      </c>
      <c r="D548" s="50" t="str">
        <f>IF(ISBLANK(data),"",VALUE(MONTH(data)))</f>
        <v/>
      </c>
      <c r="E548" s="50" t="str">
        <f>IF(ISBLANK(data),"",VALUE(YEAR(data)))</f>
        <v/>
      </c>
      <c r="G548" s="6" t="str">
        <f>IF(OR(ISBLANK(data),ISBLANK(categoria)),"",INDEX(nm_categoria,categoria))</f>
        <v/>
      </c>
      <c r="I548" s="6" t="str">
        <f>IF(OR(ISBLANK(data),ISBLANK(forma_pagamento)),"",INDEX(nm_forma_pagamento,forma_pagamento))</f>
        <v/>
      </c>
      <c r="K548" s="6" t="str">
        <f>IF(OR(ISBLANK(data),ISBLANK(conta)),"",INDEX(nm_conta,conta))</f>
        <v/>
      </c>
      <c r="M548" s="6" t="str">
        <f>IF(OR(ISBLANK(data),ISBLANK(id_cc)),"",INDEX(nm_cartao,id_cc))</f>
        <v/>
      </c>
    </row>
    <row r="549" spans="1:13">
      <c r="A549" s="6" t="str">
        <f>IF(ISBLANK(data),"",1+IF(ISNUMBER(A548),A548,0))</f>
        <v/>
      </c>
      <c r="C549" s="50" t="str">
        <f>IF(ISBLANK(data),"",VALUE(DAY(data)))</f>
        <v/>
      </c>
      <c r="D549" s="50" t="str">
        <f>IF(ISBLANK(data),"",VALUE(MONTH(data)))</f>
        <v/>
      </c>
      <c r="E549" s="50" t="str">
        <f>IF(ISBLANK(data),"",VALUE(YEAR(data)))</f>
        <v/>
      </c>
      <c r="G549" s="6" t="str">
        <f>IF(OR(ISBLANK(data),ISBLANK(categoria)),"",INDEX(nm_categoria,categoria))</f>
        <v/>
      </c>
      <c r="I549" s="6" t="str">
        <f>IF(OR(ISBLANK(data),ISBLANK(forma_pagamento)),"",INDEX(nm_forma_pagamento,forma_pagamento))</f>
        <v/>
      </c>
      <c r="K549" s="6" t="str">
        <f>IF(OR(ISBLANK(data),ISBLANK(conta)),"",INDEX(nm_conta,conta))</f>
        <v/>
      </c>
      <c r="M549" s="6" t="str">
        <f>IF(OR(ISBLANK(data),ISBLANK(id_cc)),"",INDEX(nm_cartao,id_cc))</f>
        <v/>
      </c>
    </row>
    <row r="550" spans="1:13">
      <c r="A550" s="6" t="str">
        <f>IF(ISBLANK(data),"",1+IF(ISNUMBER(A549),A549,0))</f>
        <v/>
      </c>
      <c r="C550" s="50" t="str">
        <f>IF(ISBLANK(data),"",VALUE(DAY(data)))</f>
        <v/>
      </c>
      <c r="D550" s="50" t="str">
        <f>IF(ISBLANK(data),"",VALUE(MONTH(data)))</f>
        <v/>
      </c>
      <c r="E550" s="50" t="str">
        <f>IF(ISBLANK(data),"",VALUE(YEAR(data)))</f>
        <v/>
      </c>
      <c r="G550" s="6" t="str">
        <f>IF(OR(ISBLANK(data),ISBLANK(categoria)),"",INDEX(nm_categoria,categoria))</f>
        <v/>
      </c>
      <c r="I550" s="6" t="str">
        <f>IF(OR(ISBLANK(data),ISBLANK(forma_pagamento)),"",INDEX(nm_forma_pagamento,forma_pagamento))</f>
        <v/>
      </c>
      <c r="K550" s="6" t="str">
        <f>IF(OR(ISBLANK(data),ISBLANK(conta)),"",INDEX(nm_conta,conta))</f>
        <v/>
      </c>
      <c r="M550" s="6" t="str">
        <f>IF(OR(ISBLANK(data),ISBLANK(id_cc)),"",INDEX(nm_cartao,id_cc))</f>
        <v/>
      </c>
    </row>
    <row r="551" spans="1:13">
      <c r="A551" s="6" t="str">
        <f>IF(ISBLANK(data),"",1+IF(ISNUMBER(A550),A550,0))</f>
        <v/>
      </c>
      <c r="C551" s="50" t="str">
        <f>IF(ISBLANK(data),"",VALUE(DAY(data)))</f>
        <v/>
      </c>
      <c r="D551" s="50" t="str">
        <f>IF(ISBLANK(data),"",VALUE(MONTH(data)))</f>
        <v/>
      </c>
      <c r="E551" s="50" t="str">
        <f>IF(ISBLANK(data),"",VALUE(YEAR(data)))</f>
        <v/>
      </c>
      <c r="G551" s="6" t="str">
        <f>IF(OR(ISBLANK(data),ISBLANK(categoria)),"",INDEX(nm_categoria,categoria))</f>
        <v/>
      </c>
      <c r="I551" s="6" t="str">
        <f>IF(OR(ISBLANK(data),ISBLANK(forma_pagamento)),"",INDEX(nm_forma_pagamento,forma_pagamento))</f>
        <v/>
      </c>
      <c r="K551" s="6" t="str">
        <f>IF(OR(ISBLANK(data),ISBLANK(conta)),"",INDEX(nm_conta,conta))</f>
        <v/>
      </c>
      <c r="M551" s="6" t="str">
        <f>IF(OR(ISBLANK(data),ISBLANK(id_cc)),"",INDEX(nm_cartao,id_cc))</f>
        <v/>
      </c>
    </row>
    <row r="552" spans="1:13">
      <c r="A552" s="6" t="str">
        <f>IF(ISBLANK(data),"",1+IF(ISNUMBER(A551),A551,0))</f>
        <v/>
      </c>
      <c r="C552" s="50" t="str">
        <f>IF(ISBLANK(data),"",VALUE(DAY(data)))</f>
        <v/>
      </c>
      <c r="D552" s="50" t="str">
        <f>IF(ISBLANK(data),"",VALUE(MONTH(data)))</f>
        <v/>
      </c>
      <c r="E552" s="50" t="str">
        <f>IF(ISBLANK(data),"",VALUE(YEAR(data)))</f>
        <v/>
      </c>
      <c r="G552" s="6" t="str">
        <f>IF(OR(ISBLANK(data),ISBLANK(categoria)),"",INDEX(nm_categoria,categoria))</f>
        <v/>
      </c>
      <c r="I552" s="6" t="str">
        <f>IF(OR(ISBLANK(data),ISBLANK(forma_pagamento)),"",INDEX(nm_forma_pagamento,forma_pagamento))</f>
        <v/>
      </c>
      <c r="K552" s="6" t="str">
        <f>IF(OR(ISBLANK(data),ISBLANK(conta)),"",INDEX(nm_conta,conta))</f>
        <v/>
      </c>
      <c r="M552" s="6" t="str">
        <f>IF(OR(ISBLANK(data),ISBLANK(id_cc)),"",INDEX(nm_cartao,id_cc))</f>
        <v/>
      </c>
    </row>
    <row r="553" spans="1:13">
      <c r="A553" s="6" t="str">
        <f>IF(ISBLANK(data),"",1+IF(ISNUMBER(A552),A552,0))</f>
        <v/>
      </c>
      <c r="C553" s="50" t="str">
        <f>IF(ISBLANK(data),"",VALUE(DAY(data)))</f>
        <v/>
      </c>
      <c r="D553" s="50" t="str">
        <f>IF(ISBLANK(data),"",VALUE(MONTH(data)))</f>
        <v/>
      </c>
      <c r="E553" s="50" t="str">
        <f>IF(ISBLANK(data),"",VALUE(YEAR(data)))</f>
        <v/>
      </c>
      <c r="G553" s="6" t="str">
        <f>IF(OR(ISBLANK(data),ISBLANK(categoria)),"",INDEX(nm_categoria,categoria))</f>
        <v/>
      </c>
      <c r="I553" s="6" t="str">
        <f>IF(OR(ISBLANK(data),ISBLANK(forma_pagamento)),"",INDEX(nm_forma_pagamento,forma_pagamento))</f>
        <v/>
      </c>
      <c r="K553" s="6" t="str">
        <f>IF(OR(ISBLANK(data),ISBLANK(conta)),"",INDEX(nm_conta,conta))</f>
        <v/>
      </c>
      <c r="M553" s="6" t="str">
        <f>IF(OR(ISBLANK(data),ISBLANK(id_cc)),"",INDEX(nm_cartao,id_cc))</f>
        <v/>
      </c>
    </row>
    <row r="554" spans="1:13">
      <c r="A554" s="6" t="str">
        <f>IF(ISBLANK(data),"",1+IF(ISNUMBER(A553),A553,0))</f>
        <v/>
      </c>
      <c r="C554" s="50" t="str">
        <f>IF(ISBLANK(data),"",VALUE(DAY(data)))</f>
        <v/>
      </c>
      <c r="D554" s="50" t="str">
        <f>IF(ISBLANK(data),"",VALUE(MONTH(data)))</f>
        <v/>
      </c>
      <c r="E554" s="50" t="str">
        <f>IF(ISBLANK(data),"",VALUE(YEAR(data)))</f>
        <v/>
      </c>
      <c r="G554" s="6" t="str">
        <f>IF(OR(ISBLANK(data),ISBLANK(categoria)),"",INDEX(nm_categoria,categoria))</f>
        <v/>
      </c>
      <c r="I554" s="6" t="str">
        <f>IF(OR(ISBLANK(data),ISBLANK(forma_pagamento)),"",INDEX(nm_forma_pagamento,forma_pagamento))</f>
        <v/>
      </c>
      <c r="K554" s="6" t="str">
        <f>IF(OR(ISBLANK(data),ISBLANK(conta)),"",INDEX(nm_conta,conta))</f>
        <v/>
      </c>
      <c r="M554" s="6" t="str">
        <f>IF(OR(ISBLANK(data),ISBLANK(id_cc)),"",INDEX(nm_cartao,id_cc))</f>
        <v/>
      </c>
    </row>
    <row r="555" spans="1:13">
      <c r="A555" s="6" t="str">
        <f>IF(ISBLANK(data),"",1+IF(ISNUMBER(A554),A554,0))</f>
        <v/>
      </c>
      <c r="C555" s="50" t="str">
        <f>IF(ISBLANK(data),"",VALUE(DAY(data)))</f>
        <v/>
      </c>
      <c r="D555" s="50" t="str">
        <f>IF(ISBLANK(data),"",VALUE(MONTH(data)))</f>
        <v/>
      </c>
      <c r="E555" s="50" t="str">
        <f>IF(ISBLANK(data),"",VALUE(YEAR(data)))</f>
        <v/>
      </c>
      <c r="G555" s="6" t="str">
        <f>IF(OR(ISBLANK(data),ISBLANK(categoria)),"",INDEX(nm_categoria,categoria))</f>
        <v/>
      </c>
      <c r="I555" s="6" t="str">
        <f>IF(OR(ISBLANK(data),ISBLANK(forma_pagamento)),"",INDEX(nm_forma_pagamento,forma_pagamento))</f>
        <v/>
      </c>
      <c r="K555" s="6" t="str">
        <f>IF(OR(ISBLANK(data),ISBLANK(conta)),"",INDEX(nm_conta,conta))</f>
        <v/>
      </c>
      <c r="M555" s="6" t="str">
        <f>IF(OR(ISBLANK(data),ISBLANK(id_cc)),"",INDEX(nm_cartao,id_cc))</f>
        <v/>
      </c>
    </row>
    <row r="556" spans="1:13">
      <c r="A556" s="6" t="str">
        <f>IF(ISBLANK(data),"",1+IF(ISNUMBER(A555),A555,0))</f>
        <v/>
      </c>
      <c r="C556" s="50" t="str">
        <f>IF(ISBLANK(data),"",VALUE(DAY(data)))</f>
        <v/>
      </c>
      <c r="D556" s="50" t="str">
        <f>IF(ISBLANK(data),"",VALUE(MONTH(data)))</f>
        <v/>
      </c>
      <c r="E556" s="50" t="str">
        <f>IF(ISBLANK(data),"",VALUE(YEAR(data)))</f>
        <v/>
      </c>
      <c r="G556" s="6" t="str">
        <f>IF(OR(ISBLANK(data),ISBLANK(categoria)),"",INDEX(nm_categoria,categoria))</f>
        <v/>
      </c>
      <c r="I556" s="6" t="str">
        <f>IF(OR(ISBLANK(data),ISBLANK(forma_pagamento)),"",INDEX(nm_forma_pagamento,forma_pagamento))</f>
        <v/>
      </c>
      <c r="K556" s="6" t="str">
        <f>IF(OR(ISBLANK(data),ISBLANK(conta)),"",INDEX(nm_conta,conta))</f>
        <v/>
      </c>
      <c r="M556" s="6" t="str">
        <f>IF(OR(ISBLANK(data),ISBLANK(id_cc)),"",INDEX(nm_cartao,id_cc))</f>
        <v/>
      </c>
    </row>
    <row r="557" spans="1:13">
      <c r="A557" s="6" t="str">
        <f>IF(ISBLANK(data),"",1+IF(ISNUMBER(A556),A556,0))</f>
        <v/>
      </c>
      <c r="C557" s="50" t="str">
        <f>IF(ISBLANK(data),"",VALUE(DAY(data)))</f>
        <v/>
      </c>
      <c r="D557" s="50" t="str">
        <f>IF(ISBLANK(data),"",VALUE(MONTH(data)))</f>
        <v/>
      </c>
      <c r="E557" s="50" t="str">
        <f>IF(ISBLANK(data),"",VALUE(YEAR(data)))</f>
        <v/>
      </c>
      <c r="G557" s="6" t="str">
        <f>IF(OR(ISBLANK(data),ISBLANK(categoria)),"",INDEX(nm_categoria,categoria))</f>
        <v/>
      </c>
      <c r="I557" s="6" t="str">
        <f>IF(OR(ISBLANK(data),ISBLANK(forma_pagamento)),"",INDEX(nm_forma_pagamento,forma_pagamento))</f>
        <v/>
      </c>
      <c r="K557" s="6" t="str">
        <f>IF(OR(ISBLANK(data),ISBLANK(conta)),"",INDEX(nm_conta,conta))</f>
        <v/>
      </c>
      <c r="M557" s="6" t="str">
        <f>IF(OR(ISBLANK(data),ISBLANK(id_cc)),"",INDEX(nm_cartao,id_cc))</f>
        <v/>
      </c>
    </row>
    <row r="558" spans="1:13">
      <c r="A558" s="6" t="str">
        <f>IF(ISBLANK(data),"",1+IF(ISNUMBER(A557),A557,0))</f>
        <v/>
      </c>
      <c r="C558" s="50" t="str">
        <f>IF(ISBLANK(data),"",VALUE(DAY(data)))</f>
        <v/>
      </c>
      <c r="D558" s="50" t="str">
        <f>IF(ISBLANK(data),"",VALUE(MONTH(data)))</f>
        <v/>
      </c>
      <c r="E558" s="50" t="str">
        <f>IF(ISBLANK(data),"",VALUE(YEAR(data)))</f>
        <v/>
      </c>
      <c r="G558" s="6" t="str">
        <f>IF(OR(ISBLANK(data),ISBLANK(categoria)),"",INDEX(nm_categoria,categoria))</f>
        <v/>
      </c>
      <c r="I558" s="6" t="str">
        <f>IF(OR(ISBLANK(data),ISBLANK(forma_pagamento)),"",INDEX(nm_forma_pagamento,forma_pagamento))</f>
        <v/>
      </c>
      <c r="K558" s="6" t="str">
        <f>IF(OR(ISBLANK(data),ISBLANK(conta)),"",INDEX(nm_conta,conta))</f>
        <v/>
      </c>
      <c r="M558" s="6" t="str">
        <f>IF(OR(ISBLANK(data),ISBLANK(id_cc)),"",INDEX(nm_cartao,id_cc))</f>
        <v/>
      </c>
    </row>
    <row r="559" spans="1:13">
      <c r="A559" s="6" t="str">
        <f>IF(ISBLANK(data),"",1+IF(ISNUMBER(A558),A558,0))</f>
        <v/>
      </c>
      <c r="C559" s="50" t="str">
        <f>IF(ISBLANK(data),"",VALUE(DAY(data)))</f>
        <v/>
      </c>
      <c r="D559" s="50" t="str">
        <f>IF(ISBLANK(data),"",VALUE(MONTH(data)))</f>
        <v/>
      </c>
      <c r="E559" s="50" t="str">
        <f>IF(ISBLANK(data),"",VALUE(YEAR(data)))</f>
        <v/>
      </c>
      <c r="G559" s="6" t="str">
        <f>IF(OR(ISBLANK(data),ISBLANK(categoria)),"",INDEX(nm_categoria,categoria))</f>
        <v/>
      </c>
      <c r="I559" s="6" t="str">
        <f>IF(OR(ISBLANK(data),ISBLANK(forma_pagamento)),"",INDEX(nm_forma_pagamento,forma_pagamento))</f>
        <v/>
      </c>
      <c r="K559" s="6" t="str">
        <f>IF(OR(ISBLANK(data),ISBLANK(conta)),"",INDEX(nm_conta,conta))</f>
        <v/>
      </c>
      <c r="M559" s="6" t="str">
        <f>IF(OR(ISBLANK(data),ISBLANK(id_cc)),"",INDEX(nm_cartao,id_cc))</f>
        <v/>
      </c>
    </row>
    <row r="560" spans="1:13">
      <c r="A560" s="6" t="str">
        <f>IF(ISBLANK(data),"",1+IF(ISNUMBER(A559),A559,0))</f>
        <v/>
      </c>
      <c r="C560" s="50" t="str">
        <f>IF(ISBLANK(data),"",VALUE(DAY(data)))</f>
        <v/>
      </c>
      <c r="D560" s="50" t="str">
        <f>IF(ISBLANK(data),"",VALUE(MONTH(data)))</f>
        <v/>
      </c>
      <c r="E560" s="50" t="str">
        <f>IF(ISBLANK(data),"",VALUE(YEAR(data)))</f>
        <v/>
      </c>
      <c r="G560" s="6" t="str">
        <f>IF(OR(ISBLANK(data),ISBLANK(categoria)),"",INDEX(nm_categoria,categoria))</f>
        <v/>
      </c>
      <c r="I560" s="6" t="str">
        <f>IF(OR(ISBLANK(data),ISBLANK(forma_pagamento)),"",INDEX(nm_forma_pagamento,forma_pagamento))</f>
        <v/>
      </c>
      <c r="K560" s="6" t="str">
        <f>IF(OR(ISBLANK(data),ISBLANK(conta)),"",INDEX(nm_conta,conta))</f>
        <v/>
      </c>
      <c r="M560" s="6" t="str">
        <f>IF(OR(ISBLANK(data),ISBLANK(id_cc)),"",INDEX(nm_cartao,id_cc))</f>
        <v/>
      </c>
    </row>
    <row r="561" spans="1:13">
      <c r="A561" s="6" t="str">
        <f>IF(ISBLANK(data),"",1+IF(ISNUMBER(A560),A560,0))</f>
        <v/>
      </c>
      <c r="C561" s="50" t="str">
        <f>IF(ISBLANK(data),"",VALUE(DAY(data)))</f>
        <v/>
      </c>
      <c r="D561" s="50" t="str">
        <f>IF(ISBLANK(data),"",VALUE(MONTH(data)))</f>
        <v/>
      </c>
      <c r="E561" s="50" t="str">
        <f>IF(ISBLANK(data),"",VALUE(YEAR(data)))</f>
        <v/>
      </c>
      <c r="G561" s="6" t="str">
        <f>IF(OR(ISBLANK(data),ISBLANK(categoria)),"",INDEX(nm_categoria,categoria))</f>
        <v/>
      </c>
      <c r="I561" s="6" t="str">
        <f>IF(OR(ISBLANK(data),ISBLANK(forma_pagamento)),"",INDEX(nm_forma_pagamento,forma_pagamento))</f>
        <v/>
      </c>
      <c r="K561" s="6" t="str">
        <f>IF(OR(ISBLANK(data),ISBLANK(conta)),"",INDEX(nm_conta,conta))</f>
        <v/>
      </c>
      <c r="M561" s="6" t="str">
        <f>IF(OR(ISBLANK(data),ISBLANK(id_cc)),"",INDEX(nm_cartao,id_cc))</f>
        <v/>
      </c>
    </row>
    <row r="562" spans="1:13">
      <c r="A562" s="6" t="str">
        <f>IF(ISBLANK(data),"",1+IF(ISNUMBER(A561),A561,0))</f>
        <v/>
      </c>
      <c r="C562" s="50" t="str">
        <f>IF(ISBLANK(data),"",VALUE(DAY(data)))</f>
        <v/>
      </c>
      <c r="D562" s="50" t="str">
        <f>IF(ISBLANK(data),"",VALUE(MONTH(data)))</f>
        <v/>
      </c>
      <c r="E562" s="50" t="str">
        <f>IF(ISBLANK(data),"",VALUE(YEAR(data)))</f>
        <v/>
      </c>
      <c r="G562" s="6" t="str">
        <f>IF(OR(ISBLANK(data),ISBLANK(categoria)),"",INDEX(nm_categoria,categoria))</f>
        <v/>
      </c>
      <c r="I562" s="6" t="str">
        <f>IF(OR(ISBLANK(data),ISBLANK(forma_pagamento)),"",INDEX(nm_forma_pagamento,forma_pagamento))</f>
        <v/>
      </c>
      <c r="K562" s="6" t="str">
        <f>IF(OR(ISBLANK(data),ISBLANK(conta)),"",INDEX(nm_conta,conta))</f>
        <v/>
      </c>
      <c r="M562" s="6" t="str">
        <f>IF(OR(ISBLANK(data),ISBLANK(id_cc)),"",INDEX(nm_cartao,id_cc))</f>
        <v/>
      </c>
    </row>
    <row r="563" spans="1:13">
      <c r="A563" s="6" t="str">
        <f>IF(ISBLANK(data),"",1+IF(ISNUMBER(A562),A562,0))</f>
        <v/>
      </c>
      <c r="C563" s="50" t="str">
        <f>IF(ISBLANK(data),"",VALUE(DAY(data)))</f>
        <v/>
      </c>
      <c r="D563" s="50" t="str">
        <f>IF(ISBLANK(data),"",VALUE(MONTH(data)))</f>
        <v/>
      </c>
      <c r="E563" s="50" t="str">
        <f>IF(ISBLANK(data),"",VALUE(YEAR(data)))</f>
        <v/>
      </c>
      <c r="G563" s="6" t="str">
        <f>IF(OR(ISBLANK(data),ISBLANK(categoria)),"",INDEX(nm_categoria,categoria))</f>
        <v/>
      </c>
      <c r="I563" s="6" t="str">
        <f>IF(OR(ISBLANK(data),ISBLANK(forma_pagamento)),"",INDEX(nm_forma_pagamento,forma_pagamento))</f>
        <v/>
      </c>
      <c r="K563" s="6" t="str">
        <f>IF(OR(ISBLANK(data),ISBLANK(conta)),"",INDEX(nm_conta,conta))</f>
        <v/>
      </c>
      <c r="M563" s="6" t="str">
        <f>IF(OR(ISBLANK(data),ISBLANK(id_cc)),"",INDEX(nm_cartao,id_cc))</f>
        <v/>
      </c>
    </row>
    <row r="564" spans="1:13">
      <c r="A564" s="6" t="str">
        <f>IF(ISBLANK(data),"",1+IF(ISNUMBER(A563),A563,0))</f>
        <v/>
      </c>
      <c r="C564" s="50" t="str">
        <f>IF(ISBLANK(data),"",VALUE(DAY(data)))</f>
        <v/>
      </c>
      <c r="D564" s="50" t="str">
        <f>IF(ISBLANK(data),"",VALUE(MONTH(data)))</f>
        <v/>
      </c>
      <c r="E564" s="50" t="str">
        <f>IF(ISBLANK(data),"",VALUE(YEAR(data)))</f>
        <v/>
      </c>
      <c r="G564" s="6" t="str">
        <f>IF(OR(ISBLANK(data),ISBLANK(categoria)),"",INDEX(nm_categoria,categoria))</f>
        <v/>
      </c>
      <c r="I564" s="6" t="str">
        <f>IF(OR(ISBLANK(data),ISBLANK(forma_pagamento)),"",INDEX(nm_forma_pagamento,forma_pagamento))</f>
        <v/>
      </c>
      <c r="K564" s="6" t="str">
        <f>IF(OR(ISBLANK(data),ISBLANK(conta)),"",INDEX(nm_conta,conta))</f>
        <v/>
      </c>
      <c r="M564" s="6" t="str">
        <f>IF(OR(ISBLANK(data),ISBLANK(id_cc)),"",INDEX(nm_cartao,id_cc))</f>
        <v/>
      </c>
    </row>
    <row r="565" spans="1:13">
      <c r="A565" s="6" t="str">
        <f>IF(ISBLANK(data),"",1+IF(ISNUMBER(A564),A564,0))</f>
        <v/>
      </c>
      <c r="C565" s="50" t="str">
        <f>IF(ISBLANK(data),"",VALUE(DAY(data)))</f>
        <v/>
      </c>
      <c r="D565" s="50" t="str">
        <f>IF(ISBLANK(data),"",VALUE(MONTH(data)))</f>
        <v/>
      </c>
      <c r="E565" s="50" t="str">
        <f>IF(ISBLANK(data),"",VALUE(YEAR(data)))</f>
        <v/>
      </c>
      <c r="G565" s="6" t="str">
        <f>IF(OR(ISBLANK(data),ISBLANK(categoria)),"",INDEX(nm_categoria,categoria))</f>
        <v/>
      </c>
      <c r="I565" s="6" t="str">
        <f>IF(OR(ISBLANK(data),ISBLANK(forma_pagamento)),"",INDEX(nm_forma_pagamento,forma_pagamento))</f>
        <v/>
      </c>
      <c r="K565" s="6" t="str">
        <f>IF(OR(ISBLANK(data),ISBLANK(conta)),"",INDEX(nm_conta,conta))</f>
        <v/>
      </c>
      <c r="M565" s="6" t="str">
        <f>IF(OR(ISBLANK(data),ISBLANK(id_cc)),"",INDEX(nm_cartao,id_cc))</f>
        <v/>
      </c>
    </row>
    <row r="566" spans="1:13">
      <c r="A566" s="6" t="str">
        <f>IF(ISBLANK(data),"",1+IF(ISNUMBER(A565),A565,0))</f>
        <v/>
      </c>
      <c r="C566" s="50" t="str">
        <f>IF(ISBLANK(data),"",VALUE(DAY(data)))</f>
        <v/>
      </c>
      <c r="D566" s="50" t="str">
        <f>IF(ISBLANK(data),"",VALUE(MONTH(data)))</f>
        <v/>
      </c>
      <c r="E566" s="50" t="str">
        <f>IF(ISBLANK(data),"",VALUE(YEAR(data)))</f>
        <v/>
      </c>
      <c r="G566" s="6" t="str">
        <f>IF(OR(ISBLANK(data),ISBLANK(categoria)),"",INDEX(nm_categoria,categoria))</f>
        <v/>
      </c>
      <c r="I566" s="6" t="str">
        <f>IF(OR(ISBLANK(data),ISBLANK(forma_pagamento)),"",INDEX(nm_forma_pagamento,forma_pagamento))</f>
        <v/>
      </c>
      <c r="K566" s="6" t="str">
        <f>IF(OR(ISBLANK(data),ISBLANK(conta)),"",INDEX(nm_conta,conta))</f>
        <v/>
      </c>
      <c r="M566" s="6" t="str">
        <f>IF(OR(ISBLANK(data),ISBLANK(id_cc)),"",INDEX(nm_cartao,id_cc))</f>
        <v/>
      </c>
    </row>
    <row r="567" spans="1:13">
      <c r="A567" s="6" t="str">
        <f>IF(ISBLANK(data),"",1+IF(ISNUMBER(A566),A566,0))</f>
        <v/>
      </c>
      <c r="C567" s="50" t="str">
        <f>IF(ISBLANK(data),"",VALUE(DAY(data)))</f>
        <v/>
      </c>
      <c r="D567" s="50" t="str">
        <f>IF(ISBLANK(data),"",VALUE(MONTH(data)))</f>
        <v/>
      </c>
      <c r="E567" s="50" t="str">
        <f>IF(ISBLANK(data),"",VALUE(YEAR(data)))</f>
        <v/>
      </c>
      <c r="G567" s="6" t="str">
        <f>IF(OR(ISBLANK(data),ISBLANK(categoria)),"",INDEX(nm_categoria,categoria))</f>
        <v/>
      </c>
      <c r="I567" s="6" t="str">
        <f>IF(OR(ISBLANK(data),ISBLANK(forma_pagamento)),"",INDEX(nm_forma_pagamento,forma_pagamento))</f>
        <v/>
      </c>
      <c r="K567" s="6" t="str">
        <f>IF(OR(ISBLANK(data),ISBLANK(conta)),"",INDEX(nm_conta,conta))</f>
        <v/>
      </c>
      <c r="M567" s="6" t="str">
        <f>IF(OR(ISBLANK(data),ISBLANK(id_cc)),"",INDEX(nm_cartao,id_cc))</f>
        <v/>
      </c>
    </row>
    <row r="568" spans="1:13">
      <c r="A568" s="6" t="str">
        <f>IF(ISBLANK(data),"",1+IF(ISNUMBER(A567),A567,0))</f>
        <v/>
      </c>
      <c r="C568" s="50" t="str">
        <f>IF(ISBLANK(data),"",VALUE(DAY(data)))</f>
        <v/>
      </c>
      <c r="D568" s="50" t="str">
        <f>IF(ISBLANK(data),"",VALUE(MONTH(data)))</f>
        <v/>
      </c>
      <c r="E568" s="50" t="str">
        <f>IF(ISBLANK(data),"",VALUE(YEAR(data)))</f>
        <v/>
      </c>
      <c r="G568" s="6" t="str">
        <f>IF(OR(ISBLANK(data),ISBLANK(categoria)),"",INDEX(nm_categoria,categoria))</f>
        <v/>
      </c>
      <c r="I568" s="6" t="str">
        <f>IF(OR(ISBLANK(data),ISBLANK(forma_pagamento)),"",INDEX(nm_forma_pagamento,forma_pagamento))</f>
        <v/>
      </c>
      <c r="K568" s="6" t="str">
        <f>IF(OR(ISBLANK(data),ISBLANK(conta)),"",INDEX(nm_conta,conta))</f>
        <v/>
      </c>
      <c r="M568" s="6" t="str">
        <f>IF(OR(ISBLANK(data),ISBLANK(id_cc)),"",INDEX(nm_cartao,id_cc))</f>
        <v/>
      </c>
    </row>
    <row r="569" spans="1:13">
      <c r="A569" s="6" t="str">
        <f>IF(ISBLANK(data),"",1+IF(ISNUMBER(A568),A568,0))</f>
        <v/>
      </c>
      <c r="C569" s="50" t="str">
        <f>IF(ISBLANK(data),"",VALUE(DAY(data)))</f>
        <v/>
      </c>
      <c r="D569" s="50" t="str">
        <f>IF(ISBLANK(data),"",VALUE(MONTH(data)))</f>
        <v/>
      </c>
      <c r="E569" s="50" t="str">
        <f>IF(ISBLANK(data),"",VALUE(YEAR(data)))</f>
        <v/>
      </c>
      <c r="G569" s="6" t="str">
        <f>IF(OR(ISBLANK(data),ISBLANK(categoria)),"",INDEX(nm_categoria,categoria))</f>
        <v/>
      </c>
      <c r="I569" s="6" t="str">
        <f>IF(OR(ISBLANK(data),ISBLANK(forma_pagamento)),"",INDEX(nm_forma_pagamento,forma_pagamento))</f>
        <v/>
      </c>
      <c r="K569" s="6" t="str">
        <f>IF(OR(ISBLANK(data),ISBLANK(conta)),"",INDEX(nm_conta,conta))</f>
        <v/>
      </c>
      <c r="M569" s="6" t="str">
        <f>IF(OR(ISBLANK(data),ISBLANK(id_cc)),"",INDEX(nm_cartao,id_cc))</f>
        <v/>
      </c>
    </row>
    <row r="570" spans="1:13">
      <c r="A570" s="6" t="str">
        <f>IF(ISBLANK(data),"",1+IF(ISNUMBER(A569),A569,0))</f>
        <v/>
      </c>
      <c r="C570" s="50" t="str">
        <f>IF(ISBLANK(data),"",VALUE(DAY(data)))</f>
        <v/>
      </c>
      <c r="D570" s="50" t="str">
        <f>IF(ISBLANK(data),"",VALUE(MONTH(data)))</f>
        <v/>
      </c>
      <c r="E570" s="50" t="str">
        <f>IF(ISBLANK(data),"",VALUE(YEAR(data)))</f>
        <v/>
      </c>
      <c r="G570" s="6" t="str">
        <f>IF(OR(ISBLANK(data),ISBLANK(categoria)),"",INDEX(nm_categoria,categoria))</f>
        <v/>
      </c>
      <c r="I570" s="6" t="str">
        <f>IF(OR(ISBLANK(data),ISBLANK(forma_pagamento)),"",INDEX(nm_forma_pagamento,forma_pagamento))</f>
        <v/>
      </c>
      <c r="K570" s="6" t="str">
        <f>IF(OR(ISBLANK(data),ISBLANK(conta)),"",INDEX(nm_conta,conta))</f>
        <v/>
      </c>
      <c r="M570" s="6" t="str">
        <f>IF(OR(ISBLANK(data),ISBLANK(id_cc)),"",INDEX(nm_cartao,id_cc))</f>
        <v/>
      </c>
    </row>
    <row r="571" spans="1:13">
      <c r="A571" s="6" t="str">
        <f>IF(ISBLANK(data),"",1+IF(ISNUMBER(A570),A570,0))</f>
        <v/>
      </c>
      <c r="C571" s="50" t="str">
        <f>IF(ISBLANK(data),"",VALUE(DAY(data)))</f>
        <v/>
      </c>
      <c r="D571" s="50" t="str">
        <f>IF(ISBLANK(data),"",VALUE(MONTH(data)))</f>
        <v/>
      </c>
      <c r="E571" s="50" t="str">
        <f>IF(ISBLANK(data),"",VALUE(YEAR(data)))</f>
        <v/>
      </c>
      <c r="G571" s="6" t="str">
        <f>IF(OR(ISBLANK(data),ISBLANK(categoria)),"",INDEX(nm_categoria,categoria))</f>
        <v/>
      </c>
      <c r="I571" s="6" t="str">
        <f>IF(OR(ISBLANK(data),ISBLANK(forma_pagamento)),"",INDEX(nm_forma_pagamento,forma_pagamento))</f>
        <v/>
      </c>
      <c r="K571" s="6" t="str">
        <f>IF(OR(ISBLANK(data),ISBLANK(conta)),"",INDEX(nm_conta,conta))</f>
        <v/>
      </c>
      <c r="M571" s="6" t="str">
        <f>IF(OR(ISBLANK(data),ISBLANK(id_cc)),"",INDEX(nm_cartao,id_cc))</f>
        <v/>
      </c>
    </row>
    <row r="572" spans="1:13">
      <c r="A572" s="6" t="str">
        <f>IF(ISBLANK(data),"",1+IF(ISNUMBER(A571),A571,0))</f>
        <v/>
      </c>
      <c r="C572" s="50" t="str">
        <f>IF(ISBLANK(data),"",VALUE(DAY(data)))</f>
        <v/>
      </c>
      <c r="D572" s="50" t="str">
        <f>IF(ISBLANK(data),"",VALUE(MONTH(data)))</f>
        <v/>
      </c>
      <c r="E572" s="50" t="str">
        <f>IF(ISBLANK(data),"",VALUE(YEAR(data)))</f>
        <v/>
      </c>
      <c r="G572" s="6" t="str">
        <f>IF(OR(ISBLANK(data),ISBLANK(categoria)),"",INDEX(nm_categoria,categoria))</f>
        <v/>
      </c>
      <c r="I572" s="6" t="str">
        <f>IF(OR(ISBLANK(data),ISBLANK(forma_pagamento)),"",INDEX(nm_forma_pagamento,forma_pagamento))</f>
        <v/>
      </c>
      <c r="K572" s="6" t="str">
        <f>IF(OR(ISBLANK(data),ISBLANK(conta)),"",INDEX(nm_conta,conta))</f>
        <v/>
      </c>
      <c r="M572" s="6" t="str">
        <f>IF(OR(ISBLANK(data),ISBLANK(id_cc)),"",INDEX(nm_cartao,id_cc))</f>
        <v/>
      </c>
    </row>
    <row r="573" spans="1:13">
      <c r="A573" s="6" t="str">
        <f>IF(ISBLANK(data),"",1+IF(ISNUMBER(A572),A572,0))</f>
        <v/>
      </c>
      <c r="C573" s="50" t="str">
        <f>IF(ISBLANK(data),"",VALUE(DAY(data)))</f>
        <v/>
      </c>
      <c r="D573" s="50" t="str">
        <f>IF(ISBLANK(data),"",VALUE(MONTH(data)))</f>
        <v/>
      </c>
      <c r="E573" s="50" t="str">
        <f>IF(ISBLANK(data),"",VALUE(YEAR(data)))</f>
        <v/>
      </c>
      <c r="G573" s="6" t="str">
        <f>IF(OR(ISBLANK(data),ISBLANK(categoria)),"",INDEX(nm_categoria,categoria))</f>
        <v/>
      </c>
      <c r="I573" s="6" t="str">
        <f>IF(OR(ISBLANK(data),ISBLANK(forma_pagamento)),"",INDEX(nm_forma_pagamento,forma_pagamento))</f>
        <v/>
      </c>
      <c r="K573" s="6" t="str">
        <f>IF(OR(ISBLANK(data),ISBLANK(conta)),"",INDEX(nm_conta,conta))</f>
        <v/>
      </c>
      <c r="M573" s="6" t="str">
        <f>IF(OR(ISBLANK(data),ISBLANK(id_cc)),"",INDEX(nm_cartao,id_cc))</f>
        <v/>
      </c>
    </row>
    <row r="574" spans="1:13">
      <c r="A574" s="6" t="str">
        <f>IF(ISBLANK(data),"",1+IF(ISNUMBER(A573),A573,0))</f>
        <v/>
      </c>
      <c r="C574" s="50" t="str">
        <f>IF(ISBLANK(data),"",VALUE(DAY(data)))</f>
        <v/>
      </c>
      <c r="D574" s="50" t="str">
        <f>IF(ISBLANK(data),"",VALUE(MONTH(data)))</f>
        <v/>
      </c>
      <c r="E574" s="50" t="str">
        <f>IF(ISBLANK(data),"",VALUE(YEAR(data)))</f>
        <v/>
      </c>
      <c r="G574" s="6" t="str">
        <f>IF(OR(ISBLANK(data),ISBLANK(categoria)),"",INDEX(nm_categoria,categoria))</f>
        <v/>
      </c>
      <c r="I574" s="6" t="str">
        <f>IF(OR(ISBLANK(data),ISBLANK(forma_pagamento)),"",INDEX(nm_forma_pagamento,forma_pagamento))</f>
        <v/>
      </c>
      <c r="K574" s="6" t="str">
        <f>IF(OR(ISBLANK(data),ISBLANK(conta)),"",INDEX(nm_conta,conta))</f>
        <v/>
      </c>
      <c r="M574" s="6" t="str">
        <f>IF(OR(ISBLANK(data),ISBLANK(id_cc)),"",INDEX(nm_cartao,id_cc))</f>
        <v/>
      </c>
    </row>
    <row r="575" spans="1:13">
      <c r="A575" s="6" t="str">
        <f>IF(ISBLANK(data),"",1+IF(ISNUMBER(A574),A574,0))</f>
        <v/>
      </c>
      <c r="C575" s="50" t="str">
        <f>IF(ISBLANK(data),"",VALUE(DAY(data)))</f>
        <v/>
      </c>
      <c r="D575" s="50" t="str">
        <f>IF(ISBLANK(data),"",VALUE(MONTH(data)))</f>
        <v/>
      </c>
      <c r="E575" s="50" t="str">
        <f>IF(ISBLANK(data),"",VALUE(YEAR(data)))</f>
        <v/>
      </c>
      <c r="G575" s="6" t="str">
        <f>IF(OR(ISBLANK(data),ISBLANK(categoria)),"",INDEX(nm_categoria,categoria))</f>
        <v/>
      </c>
      <c r="I575" s="6" t="str">
        <f>IF(OR(ISBLANK(data),ISBLANK(forma_pagamento)),"",INDEX(nm_forma_pagamento,forma_pagamento))</f>
        <v/>
      </c>
      <c r="K575" s="6" t="str">
        <f>IF(OR(ISBLANK(data),ISBLANK(conta)),"",INDEX(nm_conta,conta))</f>
        <v/>
      </c>
      <c r="M575" s="6" t="str">
        <f>IF(OR(ISBLANK(data),ISBLANK(id_cc)),"",INDEX(nm_cartao,id_cc))</f>
        <v/>
      </c>
    </row>
    <row r="576" spans="1:13">
      <c r="A576" s="6" t="str">
        <f>IF(ISBLANK(data),"",1+IF(ISNUMBER(A575),A575,0))</f>
        <v/>
      </c>
      <c r="C576" s="50" t="str">
        <f>IF(ISBLANK(data),"",VALUE(DAY(data)))</f>
        <v/>
      </c>
      <c r="D576" s="50" t="str">
        <f>IF(ISBLANK(data),"",VALUE(MONTH(data)))</f>
        <v/>
      </c>
      <c r="E576" s="50" t="str">
        <f>IF(ISBLANK(data),"",VALUE(YEAR(data)))</f>
        <v/>
      </c>
      <c r="G576" s="6" t="str">
        <f>IF(OR(ISBLANK(data),ISBLANK(categoria)),"",INDEX(nm_categoria,categoria))</f>
        <v/>
      </c>
      <c r="I576" s="6" t="str">
        <f>IF(OR(ISBLANK(data),ISBLANK(forma_pagamento)),"",INDEX(nm_forma_pagamento,forma_pagamento))</f>
        <v/>
      </c>
      <c r="K576" s="6" t="str">
        <f>IF(OR(ISBLANK(data),ISBLANK(conta)),"",INDEX(nm_conta,conta))</f>
        <v/>
      </c>
      <c r="M576" s="6" t="str">
        <f>IF(OR(ISBLANK(data),ISBLANK(id_cc)),"",INDEX(nm_cartao,id_cc))</f>
        <v/>
      </c>
    </row>
    <row r="577" spans="1:13">
      <c r="A577" s="6" t="str">
        <f>IF(ISBLANK(data),"",1+IF(ISNUMBER(A576),A576,0))</f>
        <v/>
      </c>
      <c r="C577" s="50" t="str">
        <f>IF(ISBLANK(data),"",VALUE(DAY(data)))</f>
        <v/>
      </c>
      <c r="D577" s="50" t="str">
        <f>IF(ISBLANK(data),"",VALUE(MONTH(data)))</f>
        <v/>
      </c>
      <c r="E577" s="50" t="str">
        <f>IF(ISBLANK(data),"",VALUE(YEAR(data)))</f>
        <v/>
      </c>
      <c r="G577" s="6" t="str">
        <f>IF(OR(ISBLANK(data),ISBLANK(categoria)),"",INDEX(nm_categoria,categoria))</f>
        <v/>
      </c>
      <c r="I577" s="6" t="str">
        <f>IF(OR(ISBLANK(data),ISBLANK(forma_pagamento)),"",INDEX(nm_forma_pagamento,forma_pagamento))</f>
        <v/>
      </c>
      <c r="K577" s="6" t="str">
        <f>IF(OR(ISBLANK(data),ISBLANK(conta)),"",INDEX(nm_conta,conta))</f>
        <v/>
      </c>
      <c r="M577" s="6" t="str">
        <f>IF(OR(ISBLANK(data),ISBLANK(id_cc)),"",INDEX(nm_cartao,id_cc))</f>
        <v/>
      </c>
    </row>
    <row r="578" spans="1:13">
      <c r="A578" s="6" t="str">
        <f>IF(ISBLANK(data),"",1+IF(ISNUMBER(A577),A577,0))</f>
        <v/>
      </c>
      <c r="C578" s="50" t="str">
        <f>IF(ISBLANK(data),"",VALUE(DAY(data)))</f>
        <v/>
      </c>
      <c r="D578" s="50" t="str">
        <f>IF(ISBLANK(data),"",VALUE(MONTH(data)))</f>
        <v/>
      </c>
      <c r="E578" s="50" t="str">
        <f>IF(ISBLANK(data),"",VALUE(YEAR(data)))</f>
        <v/>
      </c>
      <c r="G578" s="6" t="str">
        <f>IF(OR(ISBLANK(data),ISBLANK(categoria)),"",INDEX(nm_categoria,categoria))</f>
        <v/>
      </c>
      <c r="I578" s="6" t="str">
        <f>IF(OR(ISBLANK(data),ISBLANK(forma_pagamento)),"",INDEX(nm_forma_pagamento,forma_pagamento))</f>
        <v/>
      </c>
      <c r="K578" s="6" t="str">
        <f>IF(OR(ISBLANK(data),ISBLANK(conta)),"",INDEX(nm_conta,conta))</f>
        <v/>
      </c>
      <c r="M578" s="6" t="str">
        <f>IF(OR(ISBLANK(data),ISBLANK(id_cc)),"",INDEX(nm_cartao,id_cc))</f>
        <v/>
      </c>
    </row>
    <row r="579" spans="1:13">
      <c r="A579" s="6" t="str">
        <f>IF(ISBLANK(data),"",1+IF(ISNUMBER(A578),A578,0))</f>
        <v/>
      </c>
      <c r="C579" s="50" t="str">
        <f>IF(ISBLANK(data),"",VALUE(DAY(data)))</f>
        <v/>
      </c>
      <c r="D579" s="50" t="str">
        <f>IF(ISBLANK(data),"",VALUE(MONTH(data)))</f>
        <v/>
      </c>
      <c r="E579" s="50" t="str">
        <f>IF(ISBLANK(data),"",VALUE(YEAR(data)))</f>
        <v/>
      </c>
      <c r="G579" s="6" t="str">
        <f>IF(OR(ISBLANK(data),ISBLANK(categoria)),"",INDEX(nm_categoria,categoria))</f>
        <v/>
      </c>
      <c r="I579" s="6" t="str">
        <f>IF(OR(ISBLANK(data),ISBLANK(forma_pagamento)),"",INDEX(nm_forma_pagamento,forma_pagamento))</f>
        <v/>
      </c>
      <c r="K579" s="6" t="str">
        <f>IF(OR(ISBLANK(data),ISBLANK(conta)),"",INDEX(nm_conta,conta))</f>
        <v/>
      </c>
      <c r="M579" s="6" t="str">
        <f>IF(OR(ISBLANK(data),ISBLANK(id_cc)),"",INDEX(nm_cartao,id_cc))</f>
        <v/>
      </c>
    </row>
    <row r="580" spans="1:13">
      <c r="A580" s="6" t="str">
        <f>IF(ISBLANK(data),"",1+IF(ISNUMBER(A579),A579,0))</f>
        <v/>
      </c>
      <c r="C580" s="50" t="str">
        <f>IF(ISBLANK(data),"",VALUE(DAY(data)))</f>
        <v/>
      </c>
      <c r="D580" s="50" t="str">
        <f>IF(ISBLANK(data),"",VALUE(MONTH(data)))</f>
        <v/>
      </c>
      <c r="E580" s="50" t="str">
        <f>IF(ISBLANK(data),"",VALUE(YEAR(data)))</f>
        <v/>
      </c>
      <c r="G580" s="6" t="str">
        <f>IF(OR(ISBLANK(data),ISBLANK(categoria)),"",INDEX(nm_categoria,categoria))</f>
        <v/>
      </c>
      <c r="I580" s="6" t="str">
        <f>IF(OR(ISBLANK(data),ISBLANK(forma_pagamento)),"",INDEX(nm_forma_pagamento,forma_pagamento))</f>
        <v/>
      </c>
      <c r="K580" s="6" t="str">
        <f>IF(OR(ISBLANK(data),ISBLANK(conta)),"",INDEX(nm_conta,conta))</f>
        <v/>
      </c>
      <c r="M580" s="6" t="str">
        <f>IF(OR(ISBLANK(data),ISBLANK(id_cc)),"",INDEX(nm_cartao,id_cc))</f>
        <v/>
      </c>
    </row>
    <row r="581" spans="1:13">
      <c r="A581" s="6" t="str">
        <f>IF(ISBLANK(data),"",1+IF(ISNUMBER(A580),A580,0))</f>
        <v/>
      </c>
      <c r="C581" s="50" t="str">
        <f>IF(ISBLANK(data),"",VALUE(DAY(data)))</f>
        <v/>
      </c>
      <c r="D581" s="50" t="str">
        <f>IF(ISBLANK(data),"",VALUE(MONTH(data)))</f>
        <v/>
      </c>
      <c r="E581" s="50" t="str">
        <f>IF(ISBLANK(data),"",VALUE(YEAR(data)))</f>
        <v/>
      </c>
      <c r="G581" s="6" t="str">
        <f>IF(OR(ISBLANK(data),ISBLANK(categoria)),"",INDEX(nm_categoria,categoria))</f>
        <v/>
      </c>
      <c r="I581" s="6" t="str">
        <f>IF(OR(ISBLANK(data),ISBLANK(forma_pagamento)),"",INDEX(nm_forma_pagamento,forma_pagamento))</f>
        <v/>
      </c>
      <c r="K581" s="6" t="str">
        <f>IF(OR(ISBLANK(data),ISBLANK(conta)),"",INDEX(nm_conta,conta))</f>
        <v/>
      </c>
      <c r="M581" s="6" t="str">
        <f>IF(OR(ISBLANK(data),ISBLANK(id_cc)),"",INDEX(nm_cartao,id_cc))</f>
        <v/>
      </c>
    </row>
    <row r="582" spans="1:13">
      <c r="A582" s="6" t="str">
        <f>IF(ISBLANK(data),"",1+IF(ISNUMBER(A581),A581,0))</f>
        <v/>
      </c>
      <c r="C582" s="50" t="str">
        <f>IF(ISBLANK(data),"",VALUE(DAY(data)))</f>
        <v/>
      </c>
      <c r="D582" s="50" t="str">
        <f>IF(ISBLANK(data),"",VALUE(MONTH(data)))</f>
        <v/>
      </c>
      <c r="E582" s="50" t="str">
        <f>IF(ISBLANK(data),"",VALUE(YEAR(data)))</f>
        <v/>
      </c>
      <c r="G582" s="6" t="str">
        <f>IF(OR(ISBLANK(data),ISBLANK(categoria)),"",INDEX(nm_categoria,categoria))</f>
        <v/>
      </c>
      <c r="I582" s="6" t="str">
        <f>IF(OR(ISBLANK(data),ISBLANK(forma_pagamento)),"",INDEX(nm_forma_pagamento,forma_pagamento))</f>
        <v/>
      </c>
      <c r="K582" s="6" t="str">
        <f>IF(OR(ISBLANK(data),ISBLANK(conta)),"",INDEX(nm_conta,conta))</f>
        <v/>
      </c>
      <c r="M582" s="6" t="str">
        <f>IF(OR(ISBLANK(data),ISBLANK(id_cc)),"",INDEX(nm_cartao,id_cc))</f>
        <v/>
      </c>
    </row>
    <row r="583" spans="1:13">
      <c r="A583" s="6" t="str">
        <f>IF(ISBLANK(data),"",1+IF(ISNUMBER(A582),A582,0))</f>
        <v/>
      </c>
      <c r="C583" s="50" t="str">
        <f>IF(ISBLANK(data),"",VALUE(DAY(data)))</f>
        <v/>
      </c>
      <c r="D583" s="50" t="str">
        <f>IF(ISBLANK(data),"",VALUE(MONTH(data)))</f>
        <v/>
      </c>
      <c r="E583" s="50" t="str">
        <f>IF(ISBLANK(data),"",VALUE(YEAR(data)))</f>
        <v/>
      </c>
      <c r="G583" s="6" t="str">
        <f>IF(OR(ISBLANK(data),ISBLANK(categoria)),"",INDEX(nm_categoria,categoria))</f>
        <v/>
      </c>
      <c r="I583" s="6" t="str">
        <f>IF(OR(ISBLANK(data),ISBLANK(forma_pagamento)),"",INDEX(nm_forma_pagamento,forma_pagamento))</f>
        <v/>
      </c>
      <c r="K583" s="6" t="str">
        <f>IF(OR(ISBLANK(data),ISBLANK(conta)),"",INDEX(nm_conta,conta))</f>
        <v/>
      </c>
      <c r="M583" s="6" t="str">
        <f>IF(OR(ISBLANK(data),ISBLANK(id_cc)),"",INDEX(nm_cartao,id_cc))</f>
        <v/>
      </c>
    </row>
    <row r="584" spans="1:13">
      <c r="A584" s="6" t="str">
        <f>IF(ISBLANK(data),"",1+IF(ISNUMBER(A583),A583,0))</f>
        <v/>
      </c>
      <c r="C584" s="50" t="str">
        <f>IF(ISBLANK(data),"",VALUE(DAY(data)))</f>
        <v/>
      </c>
      <c r="D584" s="50" t="str">
        <f>IF(ISBLANK(data),"",VALUE(MONTH(data)))</f>
        <v/>
      </c>
      <c r="E584" s="50" t="str">
        <f>IF(ISBLANK(data),"",VALUE(YEAR(data)))</f>
        <v/>
      </c>
      <c r="G584" s="6" t="str">
        <f>IF(OR(ISBLANK(data),ISBLANK(categoria)),"",INDEX(nm_categoria,categoria))</f>
        <v/>
      </c>
      <c r="I584" s="6" t="str">
        <f>IF(OR(ISBLANK(data),ISBLANK(forma_pagamento)),"",INDEX(nm_forma_pagamento,forma_pagamento))</f>
        <v/>
      </c>
      <c r="K584" s="6" t="str">
        <f>IF(OR(ISBLANK(data),ISBLANK(conta)),"",INDEX(nm_conta,conta))</f>
        <v/>
      </c>
      <c r="M584" s="6" t="str">
        <f>IF(OR(ISBLANK(data),ISBLANK(id_cc)),"",INDEX(nm_cartao,id_cc))</f>
        <v/>
      </c>
    </row>
    <row r="585" spans="1:13">
      <c r="A585" s="6" t="str">
        <f>IF(ISBLANK(data),"",1+IF(ISNUMBER(A584),A584,0))</f>
        <v/>
      </c>
      <c r="C585" s="50" t="str">
        <f>IF(ISBLANK(data),"",VALUE(DAY(data)))</f>
        <v/>
      </c>
      <c r="D585" s="50" t="str">
        <f>IF(ISBLANK(data),"",VALUE(MONTH(data)))</f>
        <v/>
      </c>
      <c r="E585" s="50" t="str">
        <f>IF(ISBLANK(data),"",VALUE(YEAR(data)))</f>
        <v/>
      </c>
      <c r="G585" s="6" t="str">
        <f>IF(OR(ISBLANK(data),ISBLANK(categoria)),"",INDEX(nm_categoria,categoria))</f>
        <v/>
      </c>
      <c r="I585" s="6" t="str">
        <f>IF(OR(ISBLANK(data),ISBLANK(forma_pagamento)),"",INDEX(nm_forma_pagamento,forma_pagamento))</f>
        <v/>
      </c>
      <c r="K585" s="6" t="str">
        <f>IF(OR(ISBLANK(data),ISBLANK(conta)),"",INDEX(nm_conta,conta))</f>
        <v/>
      </c>
      <c r="M585" s="6" t="str">
        <f>IF(OR(ISBLANK(data),ISBLANK(id_cc)),"",INDEX(nm_cartao,id_cc))</f>
        <v/>
      </c>
    </row>
    <row r="586" spans="1:13">
      <c r="A586" s="6" t="str">
        <f>IF(ISBLANK(data),"",1+IF(ISNUMBER(A585),A585,0))</f>
        <v/>
      </c>
      <c r="C586" s="50" t="str">
        <f>IF(ISBLANK(data),"",VALUE(DAY(data)))</f>
        <v/>
      </c>
      <c r="D586" s="50" t="str">
        <f>IF(ISBLANK(data),"",VALUE(MONTH(data)))</f>
        <v/>
      </c>
      <c r="E586" s="50" t="str">
        <f>IF(ISBLANK(data),"",VALUE(YEAR(data)))</f>
        <v/>
      </c>
      <c r="G586" s="6" t="str">
        <f>IF(OR(ISBLANK(data),ISBLANK(categoria)),"",INDEX(nm_categoria,categoria))</f>
        <v/>
      </c>
      <c r="I586" s="6" t="str">
        <f>IF(OR(ISBLANK(data),ISBLANK(forma_pagamento)),"",INDEX(nm_forma_pagamento,forma_pagamento))</f>
        <v/>
      </c>
      <c r="K586" s="6" t="str">
        <f>IF(OR(ISBLANK(data),ISBLANK(conta)),"",INDEX(nm_conta,conta))</f>
        <v/>
      </c>
      <c r="M586" s="6" t="str">
        <f>IF(OR(ISBLANK(data),ISBLANK(id_cc)),"",INDEX(nm_cartao,id_cc))</f>
        <v/>
      </c>
    </row>
    <row r="587" spans="1:13">
      <c r="A587" s="6" t="str">
        <f>IF(ISBLANK(data),"",1+IF(ISNUMBER(A586),A586,0))</f>
        <v/>
      </c>
      <c r="C587" s="50" t="str">
        <f>IF(ISBLANK(data),"",VALUE(DAY(data)))</f>
        <v/>
      </c>
      <c r="D587" s="50" t="str">
        <f>IF(ISBLANK(data),"",VALUE(MONTH(data)))</f>
        <v/>
      </c>
      <c r="E587" s="50" t="str">
        <f>IF(ISBLANK(data),"",VALUE(YEAR(data)))</f>
        <v/>
      </c>
      <c r="G587" s="6" t="str">
        <f>IF(OR(ISBLANK(data),ISBLANK(categoria)),"",INDEX(nm_categoria,categoria))</f>
        <v/>
      </c>
      <c r="I587" s="6" t="str">
        <f>IF(OR(ISBLANK(data),ISBLANK(forma_pagamento)),"",INDEX(nm_forma_pagamento,forma_pagamento))</f>
        <v/>
      </c>
      <c r="K587" s="6" t="str">
        <f>IF(OR(ISBLANK(data),ISBLANK(conta)),"",INDEX(nm_conta,conta))</f>
        <v/>
      </c>
      <c r="M587" s="6" t="str">
        <f>IF(OR(ISBLANK(data),ISBLANK(id_cc)),"",INDEX(nm_cartao,id_cc))</f>
        <v/>
      </c>
    </row>
    <row r="588" spans="1:13">
      <c r="A588" s="6" t="str">
        <f>IF(ISBLANK(data),"",1+IF(ISNUMBER(A587),A587,0))</f>
        <v/>
      </c>
      <c r="C588" s="50" t="str">
        <f>IF(ISBLANK(data),"",VALUE(DAY(data)))</f>
        <v/>
      </c>
      <c r="D588" s="50" t="str">
        <f>IF(ISBLANK(data),"",VALUE(MONTH(data)))</f>
        <v/>
      </c>
      <c r="E588" s="50" t="str">
        <f>IF(ISBLANK(data),"",VALUE(YEAR(data)))</f>
        <v/>
      </c>
      <c r="G588" s="6" t="str">
        <f>IF(OR(ISBLANK(data),ISBLANK(categoria)),"",INDEX(nm_categoria,categoria))</f>
        <v/>
      </c>
      <c r="I588" s="6" t="str">
        <f>IF(OR(ISBLANK(data),ISBLANK(forma_pagamento)),"",INDEX(nm_forma_pagamento,forma_pagamento))</f>
        <v/>
      </c>
      <c r="K588" s="6" t="str">
        <f>IF(OR(ISBLANK(data),ISBLANK(conta)),"",INDEX(nm_conta,conta))</f>
        <v/>
      </c>
      <c r="M588" s="6" t="str">
        <f>IF(OR(ISBLANK(data),ISBLANK(id_cc)),"",INDEX(nm_cartao,id_cc))</f>
        <v/>
      </c>
    </row>
    <row r="589" spans="1:13">
      <c r="A589" s="6" t="str">
        <f>IF(ISBLANK(data),"",1+IF(ISNUMBER(A588),A588,0))</f>
        <v/>
      </c>
      <c r="C589" s="50" t="str">
        <f>IF(ISBLANK(data),"",VALUE(DAY(data)))</f>
        <v/>
      </c>
      <c r="D589" s="50" t="str">
        <f>IF(ISBLANK(data),"",VALUE(MONTH(data)))</f>
        <v/>
      </c>
      <c r="E589" s="50" t="str">
        <f>IF(ISBLANK(data),"",VALUE(YEAR(data)))</f>
        <v/>
      </c>
      <c r="G589" s="6" t="str">
        <f>IF(OR(ISBLANK(data),ISBLANK(categoria)),"",INDEX(nm_categoria,categoria))</f>
        <v/>
      </c>
      <c r="I589" s="6" t="str">
        <f>IF(OR(ISBLANK(data),ISBLANK(forma_pagamento)),"",INDEX(nm_forma_pagamento,forma_pagamento))</f>
        <v/>
      </c>
      <c r="K589" s="6" t="str">
        <f>IF(OR(ISBLANK(data),ISBLANK(conta)),"",INDEX(nm_conta,conta))</f>
        <v/>
      </c>
      <c r="M589" s="6" t="str">
        <f>IF(OR(ISBLANK(data),ISBLANK(id_cc)),"",INDEX(nm_cartao,id_cc))</f>
        <v/>
      </c>
    </row>
    <row r="590" spans="1:13">
      <c r="A590" s="6" t="str">
        <f>IF(ISBLANK(data),"",1+IF(ISNUMBER(A589),A589,0))</f>
        <v/>
      </c>
      <c r="C590" s="50" t="str">
        <f>IF(ISBLANK(data),"",VALUE(DAY(data)))</f>
        <v/>
      </c>
      <c r="D590" s="50" t="str">
        <f>IF(ISBLANK(data),"",VALUE(MONTH(data)))</f>
        <v/>
      </c>
      <c r="E590" s="50" t="str">
        <f>IF(ISBLANK(data),"",VALUE(YEAR(data)))</f>
        <v/>
      </c>
      <c r="G590" s="6" t="str">
        <f>IF(OR(ISBLANK(data),ISBLANK(categoria)),"",INDEX(nm_categoria,categoria))</f>
        <v/>
      </c>
      <c r="I590" s="6" t="str">
        <f>IF(OR(ISBLANK(data),ISBLANK(forma_pagamento)),"",INDEX(nm_forma_pagamento,forma_pagamento))</f>
        <v/>
      </c>
      <c r="K590" s="6" t="str">
        <f>IF(OR(ISBLANK(data),ISBLANK(conta)),"",INDEX(nm_conta,conta))</f>
        <v/>
      </c>
      <c r="M590" s="6" t="str">
        <f>IF(OR(ISBLANK(data),ISBLANK(id_cc)),"",INDEX(nm_cartao,id_cc))</f>
        <v/>
      </c>
    </row>
    <row r="591" spans="1:13">
      <c r="A591" s="6" t="str">
        <f>IF(ISBLANK(data),"",1+IF(ISNUMBER(A590),A590,0))</f>
        <v/>
      </c>
      <c r="C591" s="50" t="str">
        <f>IF(ISBLANK(data),"",VALUE(DAY(data)))</f>
        <v/>
      </c>
      <c r="D591" s="50" t="str">
        <f>IF(ISBLANK(data),"",VALUE(MONTH(data)))</f>
        <v/>
      </c>
      <c r="E591" s="50" t="str">
        <f>IF(ISBLANK(data),"",VALUE(YEAR(data)))</f>
        <v/>
      </c>
      <c r="G591" s="6" t="str">
        <f>IF(OR(ISBLANK(data),ISBLANK(categoria)),"",INDEX(nm_categoria,categoria))</f>
        <v/>
      </c>
      <c r="I591" s="6" t="str">
        <f>IF(OR(ISBLANK(data),ISBLANK(forma_pagamento)),"",INDEX(nm_forma_pagamento,forma_pagamento))</f>
        <v/>
      </c>
      <c r="K591" s="6" t="str">
        <f>IF(OR(ISBLANK(data),ISBLANK(conta)),"",INDEX(nm_conta,conta))</f>
        <v/>
      </c>
      <c r="M591" s="6" t="str">
        <f>IF(OR(ISBLANK(data),ISBLANK(id_cc)),"",INDEX(nm_cartao,id_cc))</f>
        <v/>
      </c>
    </row>
    <row r="592" spans="1:13">
      <c r="A592" s="6" t="str">
        <f>IF(ISBLANK(data),"",1+IF(ISNUMBER(A591),A591,0))</f>
        <v/>
      </c>
      <c r="C592" s="50" t="str">
        <f>IF(ISBLANK(data),"",VALUE(DAY(data)))</f>
        <v/>
      </c>
      <c r="D592" s="50" t="str">
        <f>IF(ISBLANK(data),"",VALUE(MONTH(data)))</f>
        <v/>
      </c>
      <c r="E592" s="50" t="str">
        <f>IF(ISBLANK(data),"",VALUE(YEAR(data)))</f>
        <v/>
      </c>
      <c r="G592" s="6" t="str">
        <f>IF(OR(ISBLANK(data),ISBLANK(categoria)),"",INDEX(nm_categoria,categoria))</f>
        <v/>
      </c>
      <c r="I592" s="6" t="str">
        <f>IF(OR(ISBLANK(data),ISBLANK(forma_pagamento)),"",INDEX(nm_forma_pagamento,forma_pagamento))</f>
        <v/>
      </c>
      <c r="K592" s="6" t="str">
        <f>IF(OR(ISBLANK(data),ISBLANK(conta)),"",INDEX(nm_conta,conta))</f>
        <v/>
      </c>
      <c r="M592" s="6" t="str">
        <f>IF(OR(ISBLANK(data),ISBLANK(id_cc)),"",INDEX(nm_cartao,id_cc))</f>
        <v/>
      </c>
    </row>
    <row r="593" spans="1:13">
      <c r="A593" s="6" t="str">
        <f>IF(ISBLANK(data),"",1+IF(ISNUMBER(A592),A592,0))</f>
        <v/>
      </c>
      <c r="C593" s="50" t="str">
        <f>IF(ISBLANK(data),"",VALUE(DAY(data)))</f>
        <v/>
      </c>
      <c r="D593" s="50" t="str">
        <f>IF(ISBLANK(data),"",VALUE(MONTH(data)))</f>
        <v/>
      </c>
      <c r="E593" s="50" t="str">
        <f>IF(ISBLANK(data),"",VALUE(YEAR(data)))</f>
        <v/>
      </c>
      <c r="G593" s="6" t="str">
        <f>IF(OR(ISBLANK(data),ISBLANK(categoria)),"",INDEX(nm_categoria,categoria))</f>
        <v/>
      </c>
      <c r="I593" s="6" t="str">
        <f>IF(OR(ISBLANK(data),ISBLANK(forma_pagamento)),"",INDEX(nm_forma_pagamento,forma_pagamento))</f>
        <v/>
      </c>
      <c r="K593" s="6" t="str">
        <f>IF(OR(ISBLANK(data),ISBLANK(conta)),"",INDEX(nm_conta,conta))</f>
        <v/>
      </c>
      <c r="M593" s="6" t="str">
        <f>IF(OR(ISBLANK(data),ISBLANK(id_cc)),"",INDEX(nm_cartao,id_cc))</f>
        <v/>
      </c>
    </row>
    <row r="594" spans="1:13">
      <c r="A594" s="6" t="str">
        <f>IF(ISBLANK(data),"",1+IF(ISNUMBER(A593),A593,0))</f>
        <v/>
      </c>
      <c r="C594" s="50" t="str">
        <f>IF(ISBLANK(data),"",VALUE(DAY(data)))</f>
        <v/>
      </c>
      <c r="D594" s="50" t="str">
        <f>IF(ISBLANK(data),"",VALUE(MONTH(data)))</f>
        <v/>
      </c>
      <c r="E594" s="50" t="str">
        <f>IF(ISBLANK(data),"",VALUE(YEAR(data)))</f>
        <v/>
      </c>
      <c r="G594" s="6" t="str">
        <f>IF(OR(ISBLANK(data),ISBLANK(categoria)),"",INDEX(nm_categoria,categoria))</f>
        <v/>
      </c>
      <c r="I594" s="6" t="str">
        <f>IF(OR(ISBLANK(data),ISBLANK(forma_pagamento)),"",INDEX(nm_forma_pagamento,forma_pagamento))</f>
        <v/>
      </c>
      <c r="K594" s="6" t="str">
        <f>IF(OR(ISBLANK(data),ISBLANK(conta)),"",INDEX(nm_conta,conta))</f>
        <v/>
      </c>
      <c r="M594" s="6" t="str">
        <f>IF(OR(ISBLANK(data),ISBLANK(id_cc)),"",INDEX(nm_cartao,id_cc))</f>
        <v/>
      </c>
    </row>
    <row r="595" spans="1:13">
      <c r="A595" s="6" t="str">
        <f>IF(ISBLANK(data),"",1+IF(ISNUMBER(A594),A594,0))</f>
        <v/>
      </c>
      <c r="C595" s="50" t="str">
        <f>IF(ISBLANK(data),"",VALUE(DAY(data)))</f>
        <v/>
      </c>
      <c r="D595" s="50" t="str">
        <f>IF(ISBLANK(data),"",VALUE(MONTH(data)))</f>
        <v/>
      </c>
      <c r="E595" s="50" t="str">
        <f>IF(ISBLANK(data),"",VALUE(YEAR(data)))</f>
        <v/>
      </c>
      <c r="G595" s="6" t="str">
        <f>IF(OR(ISBLANK(data),ISBLANK(categoria)),"",INDEX(nm_categoria,categoria))</f>
        <v/>
      </c>
      <c r="I595" s="6" t="str">
        <f>IF(OR(ISBLANK(data),ISBLANK(forma_pagamento)),"",INDEX(nm_forma_pagamento,forma_pagamento))</f>
        <v/>
      </c>
      <c r="K595" s="6" t="str">
        <f>IF(OR(ISBLANK(data),ISBLANK(conta)),"",INDEX(nm_conta,conta))</f>
        <v/>
      </c>
      <c r="M595" s="6" t="str">
        <f>IF(OR(ISBLANK(data),ISBLANK(id_cc)),"",INDEX(nm_cartao,id_cc))</f>
        <v/>
      </c>
    </row>
    <row r="596" spans="1:13">
      <c r="A596" s="6" t="str">
        <f>IF(ISBLANK(data),"",1+IF(ISNUMBER(A595),A595,0))</f>
        <v/>
      </c>
      <c r="C596" s="50" t="str">
        <f>IF(ISBLANK(data),"",VALUE(DAY(data)))</f>
        <v/>
      </c>
      <c r="D596" s="50" t="str">
        <f>IF(ISBLANK(data),"",VALUE(MONTH(data)))</f>
        <v/>
      </c>
      <c r="E596" s="50" t="str">
        <f>IF(ISBLANK(data),"",VALUE(YEAR(data)))</f>
        <v/>
      </c>
      <c r="G596" s="6" t="str">
        <f>IF(OR(ISBLANK(data),ISBLANK(categoria)),"",INDEX(nm_categoria,categoria))</f>
        <v/>
      </c>
      <c r="I596" s="6" t="str">
        <f>IF(OR(ISBLANK(data),ISBLANK(forma_pagamento)),"",INDEX(nm_forma_pagamento,forma_pagamento))</f>
        <v/>
      </c>
      <c r="K596" s="6" t="str">
        <f>IF(OR(ISBLANK(data),ISBLANK(conta)),"",INDEX(nm_conta,conta))</f>
        <v/>
      </c>
      <c r="M596" s="6" t="str">
        <f>IF(OR(ISBLANK(data),ISBLANK(id_cc)),"",INDEX(nm_cartao,id_cc))</f>
        <v/>
      </c>
    </row>
    <row r="597" spans="1:13">
      <c r="A597" s="6" t="str">
        <f>IF(ISBLANK(data),"",1+IF(ISNUMBER(A596),A596,0))</f>
        <v/>
      </c>
      <c r="C597" s="50" t="str">
        <f>IF(ISBLANK(data),"",VALUE(DAY(data)))</f>
        <v/>
      </c>
      <c r="D597" s="50" t="str">
        <f>IF(ISBLANK(data),"",VALUE(MONTH(data)))</f>
        <v/>
      </c>
      <c r="E597" s="50" t="str">
        <f>IF(ISBLANK(data),"",VALUE(YEAR(data)))</f>
        <v/>
      </c>
      <c r="G597" s="6" t="str">
        <f>IF(OR(ISBLANK(data),ISBLANK(categoria)),"",INDEX(nm_categoria,categoria))</f>
        <v/>
      </c>
      <c r="I597" s="6" t="str">
        <f>IF(OR(ISBLANK(data),ISBLANK(forma_pagamento)),"",INDEX(nm_forma_pagamento,forma_pagamento))</f>
        <v/>
      </c>
      <c r="K597" s="6" t="str">
        <f>IF(OR(ISBLANK(data),ISBLANK(conta)),"",INDEX(nm_conta,conta))</f>
        <v/>
      </c>
      <c r="M597" s="6" t="str">
        <f>IF(OR(ISBLANK(data),ISBLANK(id_cc)),"",INDEX(nm_cartao,id_cc))</f>
        <v/>
      </c>
    </row>
    <row r="598" spans="1:13">
      <c r="A598" s="6" t="str">
        <f>IF(ISBLANK(data),"",1+IF(ISNUMBER(A597),A597,0))</f>
        <v/>
      </c>
      <c r="C598" s="50" t="str">
        <f>IF(ISBLANK(data),"",VALUE(DAY(data)))</f>
        <v/>
      </c>
      <c r="D598" s="50" t="str">
        <f>IF(ISBLANK(data),"",VALUE(MONTH(data)))</f>
        <v/>
      </c>
      <c r="E598" s="50" t="str">
        <f>IF(ISBLANK(data),"",VALUE(YEAR(data)))</f>
        <v/>
      </c>
      <c r="G598" s="6" t="str">
        <f>IF(OR(ISBLANK(data),ISBLANK(categoria)),"",INDEX(nm_categoria,categoria))</f>
        <v/>
      </c>
      <c r="I598" s="6" t="str">
        <f>IF(OR(ISBLANK(data),ISBLANK(forma_pagamento)),"",INDEX(nm_forma_pagamento,forma_pagamento))</f>
        <v/>
      </c>
      <c r="K598" s="6" t="str">
        <f>IF(OR(ISBLANK(data),ISBLANK(conta)),"",INDEX(nm_conta,conta))</f>
        <v/>
      </c>
      <c r="M598" s="6" t="str">
        <f>IF(OR(ISBLANK(data),ISBLANK(id_cc)),"",INDEX(nm_cartao,id_cc))</f>
        <v/>
      </c>
    </row>
    <row r="599" spans="1:13">
      <c r="A599" s="6" t="str">
        <f>IF(ISBLANK(data),"",1+IF(ISNUMBER(A598),A598,0))</f>
        <v/>
      </c>
      <c r="C599" s="50" t="str">
        <f>IF(ISBLANK(data),"",VALUE(DAY(data)))</f>
        <v/>
      </c>
      <c r="D599" s="50" t="str">
        <f>IF(ISBLANK(data),"",VALUE(MONTH(data)))</f>
        <v/>
      </c>
      <c r="E599" s="50" t="str">
        <f>IF(ISBLANK(data),"",VALUE(YEAR(data)))</f>
        <v/>
      </c>
      <c r="G599" s="6" t="str">
        <f>IF(OR(ISBLANK(data),ISBLANK(categoria)),"",INDEX(nm_categoria,categoria))</f>
        <v/>
      </c>
      <c r="I599" s="6" t="str">
        <f>IF(OR(ISBLANK(data),ISBLANK(forma_pagamento)),"",INDEX(nm_forma_pagamento,forma_pagamento))</f>
        <v/>
      </c>
      <c r="K599" s="6" t="str">
        <f>IF(OR(ISBLANK(data),ISBLANK(conta)),"",INDEX(nm_conta,conta))</f>
        <v/>
      </c>
      <c r="M599" s="6" t="str">
        <f>IF(OR(ISBLANK(data),ISBLANK(id_cc)),"",INDEX(nm_cartao,id_cc))</f>
        <v/>
      </c>
    </row>
    <row r="600" spans="1:13">
      <c r="A600" s="6" t="str">
        <f>IF(ISBLANK(data),"",1+IF(ISNUMBER(A599),A599,0))</f>
        <v/>
      </c>
      <c r="C600" s="50" t="str">
        <f>IF(ISBLANK(data),"",VALUE(DAY(data)))</f>
        <v/>
      </c>
      <c r="D600" s="50" t="str">
        <f>IF(ISBLANK(data),"",VALUE(MONTH(data)))</f>
        <v/>
      </c>
      <c r="E600" s="50" t="str">
        <f>IF(ISBLANK(data),"",VALUE(YEAR(data)))</f>
        <v/>
      </c>
      <c r="G600" s="6" t="str">
        <f>IF(OR(ISBLANK(data),ISBLANK(categoria)),"",INDEX(nm_categoria,categoria))</f>
        <v/>
      </c>
      <c r="I600" s="6" t="str">
        <f>IF(OR(ISBLANK(data),ISBLANK(forma_pagamento)),"",INDEX(nm_forma_pagamento,forma_pagamento))</f>
        <v/>
      </c>
      <c r="K600" s="6" t="str">
        <f>IF(OR(ISBLANK(data),ISBLANK(conta)),"",INDEX(nm_conta,conta))</f>
        <v/>
      </c>
      <c r="M600" s="6" t="str">
        <f>IF(OR(ISBLANK(data),ISBLANK(id_cc)),"",INDEX(nm_cartao,id_cc))</f>
        <v/>
      </c>
    </row>
    <row r="601" spans="1:13">
      <c r="A601" s="6" t="str">
        <f>IF(ISBLANK(data),"",1+IF(ISNUMBER(A600),A600,0))</f>
        <v/>
      </c>
      <c r="C601" s="50" t="str">
        <f>IF(ISBLANK(data),"",VALUE(DAY(data)))</f>
        <v/>
      </c>
      <c r="D601" s="50" t="str">
        <f>IF(ISBLANK(data),"",VALUE(MONTH(data)))</f>
        <v/>
      </c>
      <c r="E601" s="50" t="str">
        <f>IF(ISBLANK(data),"",VALUE(YEAR(data)))</f>
        <v/>
      </c>
      <c r="G601" s="6" t="str">
        <f>IF(OR(ISBLANK(data),ISBLANK(categoria)),"",INDEX(nm_categoria,categoria))</f>
        <v/>
      </c>
      <c r="I601" s="6" t="str">
        <f>IF(OR(ISBLANK(data),ISBLANK(forma_pagamento)),"",INDEX(nm_forma_pagamento,forma_pagamento))</f>
        <v/>
      </c>
      <c r="K601" s="6" t="str">
        <f>IF(OR(ISBLANK(data),ISBLANK(conta)),"",INDEX(nm_conta,conta))</f>
        <v/>
      </c>
      <c r="M601" s="6" t="str">
        <f>IF(OR(ISBLANK(data),ISBLANK(id_cc)),"",INDEX(nm_cartao,id_cc))</f>
        <v/>
      </c>
    </row>
    <row r="602" spans="1:13">
      <c r="A602" s="6" t="str">
        <f>IF(ISBLANK(data),"",1+IF(ISNUMBER(A601),A601,0))</f>
        <v/>
      </c>
      <c r="C602" s="50" t="str">
        <f>IF(ISBLANK(data),"",VALUE(DAY(data)))</f>
        <v/>
      </c>
      <c r="D602" s="50" t="str">
        <f>IF(ISBLANK(data),"",VALUE(MONTH(data)))</f>
        <v/>
      </c>
      <c r="E602" s="50" t="str">
        <f>IF(ISBLANK(data),"",VALUE(YEAR(data)))</f>
        <v/>
      </c>
      <c r="G602" s="6" t="str">
        <f>IF(OR(ISBLANK(data),ISBLANK(categoria)),"",INDEX(nm_categoria,categoria))</f>
        <v/>
      </c>
      <c r="I602" s="6" t="str">
        <f>IF(OR(ISBLANK(data),ISBLANK(forma_pagamento)),"",INDEX(nm_forma_pagamento,forma_pagamento))</f>
        <v/>
      </c>
      <c r="K602" s="6" t="str">
        <f>IF(OR(ISBLANK(data),ISBLANK(conta)),"",INDEX(nm_conta,conta))</f>
        <v/>
      </c>
      <c r="M602" s="6" t="str">
        <f>IF(OR(ISBLANK(data),ISBLANK(id_cc)),"",INDEX(nm_cartao,id_cc))</f>
        <v/>
      </c>
    </row>
    <row r="603" spans="1:13">
      <c r="A603" s="6" t="str">
        <f>IF(ISBLANK(data),"",1+IF(ISNUMBER(A602),A602,0))</f>
        <v/>
      </c>
      <c r="C603" s="50" t="str">
        <f>IF(ISBLANK(data),"",VALUE(DAY(data)))</f>
        <v/>
      </c>
      <c r="D603" s="50" t="str">
        <f>IF(ISBLANK(data),"",VALUE(MONTH(data)))</f>
        <v/>
      </c>
      <c r="E603" s="50" t="str">
        <f>IF(ISBLANK(data),"",VALUE(YEAR(data)))</f>
        <v/>
      </c>
      <c r="G603" s="6" t="str">
        <f>IF(OR(ISBLANK(data),ISBLANK(categoria)),"",INDEX(nm_categoria,categoria))</f>
        <v/>
      </c>
      <c r="I603" s="6" t="str">
        <f>IF(OR(ISBLANK(data),ISBLANK(forma_pagamento)),"",INDEX(nm_forma_pagamento,forma_pagamento))</f>
        <v/>
      </c>
      <c r="K603" s="6" t="str">
        <f>IF(OR(ISBLANK(data),ISBLANK(conta)),"",INDEX(nm_conta,conta))</f>
        <v/>
      </c>
      <c r="M603" s="6" t="str">
        <f>IF(OR(ISBLANK(data),ISBLANK(id_cc)),"",INDEX(nm_cartao,id_cc))</f>
        <v/>
      </c>
    </row>
    <row r="604" spans="1:13">
      <c r="A604" s="6" t="str">
        <f>IF(ISBLANK(data),"",1+IF(ISNUMBER(A603),A603,0))</f>
        <v/>
      </c>
      <c r="C604" s="50" t="str">
        <f>IF(ISBLANK(data),"",VALUE(DAY(data)))</f>
        <v/>
      </c>
      <c r="D604" s="50" t="str">
        <f>IF(ISBLANK(data),"",VALUE(MONTH(data)))</f>
        <v/>
      </c>
      <c r="E604" s="50" t="str">
        <f>IF(ISBLANK(data),"",VALUE(YEAR(data)))</f>
        <v/>
      </c>
      <c r="G604" s="6" t="str">
        <f>IF(OR(ISBLANK(data),ISBLANK(categoria)),"",INDEX(nm_categoria,categoria))</f>
        <v/>
      </c>
      <c r="I604" s="6" t="str">
        <f>IF(OR(ISBLANK(data),ISBLANK(forma_pagamento)),"",INDEX(nm_forma_pagamento,forma_pagamento))</f>
        <v/>
      </c>
      <c r="K604" s="6" t="str">
        <f>IF(OR(ISBLANK(data),ISBLANK(conta)),"",INDEX(nm_conta,conta))</f>
        <v/>
      </c>
      <c r="M604" s="6" t="str">
        <f>IF(OR(ISBLANK(data),ISBLANK(id_cc)),"",INDEX(nm_cartao,id_cc))</f>
        <v/>
      </c>
    </row>
    <row r="605" spans="1:13">
      <c r="A605" s="6" t="str">
        <f>IF(ISBLANK(data),"",1+IF(ISNUMBER(A604),A604,0))</f>
        <v/>
      </c>
      <c r="C605" s="50" t="str">
        <f>IF(ISBLANK(data),"",VALUE(DAY(data)))</f>
        <v/>
      </c>
      <c r="D605" s="50" t="str">
        <f>IF(ISBLANK(data),"",VALUE(MONTH(data)))</f>
        <v/>
      </c>
      <c r="E605" s="50" t="str">
        <f>IF(ISBLANK(data),"",VALUE(YEAR(data)))</f>
        <v/>
      </c>
      <c r="G605" s="6" t="str">
        <f>IF(OR(ISBLANK(data),ISBLANK(categoria)),"",INDEX(nm_categoria,categoria))</f>
        <v/>
      </c>
      <c r="I605" s="6" t="str">
        <f>IF(OR(ISBLANK(data),ISBLANK(forma_pagamento)),"",INDEX(nm_forma_pagamento,forma_pagamento))</f>
        <v/>
      </c>
      <c r="K605" s="6" t="str">
        <f>IF(OR(ISBLANK(data),ISBLANK(conta)),"",INDEX(nm_conta,conta))</f>
        <v/>
      </c>
      <c r="M605" s="6" t="str">
        <f>IF(OR(ISBLANK(data),ISBLANK(id_cc)),"",INDEX(nm_cartao,id_cc))</f>
        <v/>
      </c>
    </row>
    <row r="606" spans="1:13">
      <c r="A606" s="6" t="str">
        <f>IF(ISBLANK(data),"",1+IF(ISNUMBER(A605),A605,0))</f>
        <v/>
      </c>
      <c r="C606" s="50" t="str">
        <f>IF(ISBLANK(data),"",VALUE(DAY(data)))</f>
        <v/>
      </c>
      <c r="D606" s="50" t="str">
        <f>IF(ISBLANK(data),"",VALUE(MONTH(data)))</f>
        <v/>
      </c>
      <c r="E606" s="50" t="str">
        <f>IF(ISBLANK(data),"",VALUE(YEAR(data)))</f>
        <v/>
      </c>
      <c r="G606" s="6" t="str">
        <f>IF(OR(ISBLANK(data),ISBLANK(categoria)),"",INDEX(nm_categoria,categoria))</f>
        <v/>
      </c>
      <c r="I606" s="6" t="str">
        <f>IF(OR(ISBLANK(data),ISBLANK(forma_pagamento)),"",INDEX(nm_forma_pagamento,forma_pagamento))</f>
        <v/>
      </c>
      <c r="K606" s="6" t="str">
        <f>IF(OR(ISBLANK(data),ISBLANK(conta)),"",INDEX(nm_conta,conta))</f>
        <v/>
      </c>
      <c r="M606" s="6" t="str">
        <f>IF(OR(ISBLANK(data),ISBLANK(id_cc)),"",INDEX(nm_cartao,id_cc))</f>
        <v/>
      </c>
    </row>
    <row r="607" spans="1:13">
      <c r="A607" s="6" t="str">
        <f>IF(ISBLANK(data),"",1+IF(ISNUMBER(A606),A606,0))</f>
        <v/>
      </c>
      <c r="C607" s="50" t="str">
        <f>IF(ISBLANK(data),"",VALUE(DAY(data)))</f>
        <v/>
      </c>
      <c r="D607" s="50" t="str">
        <f>IF(ISBLANK(data),"",VALUE(MONTH(data)))</f>
        <v/>
      </c>
      <c r="E607" s="50" t="str">
        <f>IF(ISBLANK(data),"",VALUE(YEAR(data)))</f>
        <v/>
      </c>
      <c r="G607" s="6" t="str">
        <f>IF(OR(ISBLANK(data),ISBLANK(categoria)),"",INDEX(nm_categoria,categoria))</f>
        <v/>
      </c>
      <c r="I607" s="6" t="str">
        <f>IF(OR(ISBLANK(data),ISBLANK(forma_pagamento)),"",INDEX(nm_forma_pagamento,forma_pagamento))</f>
        <v/>
      </c>
      <c r="K607" s="6" t="str">
        <f>IF(OR(ISBLANK(data),ISBLANK(conta)),"",INDEX(nm_conta,conta))</f>
        <v/>
      </c>
      <c r="M607" s="6" t="str">
        <f>IF(OR(ISBLANK(data),ISBLANK(id_cc)),"",INDEX(nm_cartao,id_cc))</f>
        <v/>
      </c>
    </row>
    <row r="608" spans="1:13">
      <c r="A608" s="6" t="str">
        <f>IF(ISBLANK(data),"",1+IF(ISNUMBER(A607),A607,0))</f>
        <v/>
      </c>
      <c r="C608" s="50" t="str">
        <f>IF(ISBLANK(data),"",VALUE(DAY(data)))</f>
        <v/>
      </c>
      <c r="D608" s="50" t="str">
        <f>IF(ISBLANK(data),"",VALUE(MONTH(data)))</f>
        <v/>
      </c>
      <c r="E608" s="50" t="str">
        <f>IF(ISBLANK(data),"",VALUE(YEAR(data)))</f>
        <v/>
      </c>
      <c r="G608" s="6" t="str">
        <f>IF(OR(ISBLANK(data),ISBLANK(categoria)),"",INDEX(nm_categoria,categoria))</f>
        <v/>
      </c>
      <c r="I608" s="6" t="str">
        <f>IF(OR(ISBLANK(data),ISBLANK(forma_pagamento)),"",INDEX(nm_forma_pagamento,forma_pagamento))</f>
        <v/>
      </c>
      <c r="K608" s="6" t="str">
        <f>IF(OR(ISBLANK(data),ISBLANK(conta)),"",INDEX(nm_conta,conta))</f>
        <v/>
      </c>
      <c r="M608" s="6" t="str">
        <f>IF(OR(ISBLANK(data),ISBLANK(id_cc)),"",INDEX(nm_cartao,id_cc))</f>
        <v/>
      </c>
    </row>
    <row r="609" spans="1:13">
      <c r="A609" s="6" t="str">
        <f>IF(ISBLANK(data),"",1+IF(ISNUMBER(A608),A608,0))</f>
        <v/>
      </c>
      <c r="C609" s="50" t="str">
        <f>IF(ISBLANK(data),"",VALUE(DAY(data)))</f>
        <v/>
      </c>
      <c r="D609" s="50" t="str">
        <f>IF(ISBLANK(data),"",VALUE(MONTH(data)))</f>
        <v/>
      </c>
      <c r="E609" s="50" t="str">
        <f>IF(ISBLANK(data),"",VALUE(YEAR(data)))</f>
        <v/>
      </c>
      <c r="G609" s="6" t="str">
        <f>IF(OR(ISBLANK(data),ISBLANK(categoria)),"",INDEX(nm_categoria,categoria))</f>
        <v/>
      </c>
      <c r="I609" s="6" t="str">
        <f>IF(OR(ISBLANK(data),ISBLANK(forma_pagamento)),"",INDEX(nm_forma_pagamento,forma_pagamento))</f>
        <v/>
      </c>
      <c r="K609" s="6" t="str">
        <f>IF(OR(ISBLANK(data),ISBLANK(conta)),"",INDEX(nm_conta,conta))</f>
        <v/>
      </c>
      <c r="M609" s="6" t="str">
        <f>IF(OR(ISBLANK(data),ISBLANK(id_cc)),"",INDEX(nm_cartao,id_cc))</f>
        <v/>
      </c>
    </row>
    <row r="610" spans="1:13">
      <c r="A610" s="6" t="str">
        <f>IF(ISBLANK(data),"",1+IF(ISNUMBER(A609),A609,0))</f>
        <v/>
      </c>
      <c r="C610" s="50" t="str">
        <f>IF(ISBLANK(data),"",VALUE(DAY(data)))</f>
        <v/>
      </c>
      <c r="D610" s="50" t="str">
        <f>IF(ISBLANK(data),"",VALUE(MONTH(data)))</f>
        <v/>
      </c>
      <c r="E610" s="50" t="str">
        <f>IF(ISBLANK(data),"",VALUE(YEAR(data)))</f>
        <v/>
      </c>
      <c r="G610" s="6" t="str">
        <f>IF(OR(ISBLANK(data),ISBLANK(categoria)),"",INDEX(nm_categoria,categoria))</f>
        <v/>
      </c>
      <c r="I610" s="6" t="str">
        <f>IF(OR(ISBLANK(data),ISBLANK(forma_pagamento)),"",INDEX(nm_forma_pagamento,forma_pagamento))</f>
        <v/>
      </c>
      <c r="K610" s="6" t="str">
        <f>IF(OR(ISBLANK(data),ISBLANK(conta)),"",INDEX(nm_conta,conta))</f>
        <v/>
      </c>
      <c r="M610" s="6" t="str">
        <f>IF(OR(ISBLANK(data),ISBLANK(id_cc)),"",INDEX(nm_cartao,id_cc))</f>
        <v/>
      </c>
    </row>
    <row r="611" spans="1:13">
      <c r="A611" s="6" t="str">
        <f>IF(ISBLANK(data),"",1+IF(ISNUMBER(A610),A610,0))</f>
        <v/>
      </c>
      <c r="C611" s="50" t="str">
        <f>IF(ISBLANK(data),"",VALUE(DAY(data)))</f>
        <v/>
      </c>
      <c r="D611" s="50" t="str">
        <f>IF(ISBLANK(data),"",VALUE(MONTH(data)))</f>
        <v/>
      </c>
      <c r="E611" s="50" t="str">
        <f>IF(ISBLANK(data),"",VALUE(YEAR(data)))</f>
        <v/>
      </c>
      <c r="G611" s="6" t="str">
        <f>IF(OR(ISBLANK(data),ISBLANK(categoria)),"",INDEX(nm_categoria,categoria))</f>
        <v/>
      </c>
      <c r="I611" s="6" t="str">
        <f>IF(OR(ISBLANK(data),ISBLANK(forma_pagamento)),"",INDEX(nm_forma_pagamento,forma_pagamento))</f>
        <v/>
      </c>
      <c r="K611" s="6" t="str">
        <f>IF(OR(ISBLANK(data),ISBLANK(conta)),"",INDEX(nm_conta,conta))</f>
        <v/>
      </c>
      <c r="M611" s="6" t="str">
        <f>IF(OR(ISBLANK(data),ISBLANK(id_cc)),"",INDEX(nm_cartao,id_cc))</f>
        <v/>
      </c>
    </row>
    <row r="612" spans="1:13">
      <c r="A612" s="6" t="str">
        <f>IF(ISBLANK(data),"",1+IF(ISNUMBER(A611),A611,0))</f>
        <v/>
      </c>
      <c r="C612" s="50" t="str">
        <f>IF(ISBLANK(data),"",VALUE(DAY(data)))</f>
        <v/>
      </c>
      <c r="D612" s="50" t="str">
        <f>IF(ISBLANK(data),"",VALUE(MONTH(data)))</f>
        <v/>
      </c>
      <c r="E612" s="50" t="str">
        <f>IF(ISBLANK(data),"",VALUE(YEAR(data)))</f>
        <v/>
      </c>
      <c r="G612" s="6" t="str">
        <f>IF(OR(ISBLANK(data),ISBLANK(categoria)),"",INDEX(nm_categoria,categoria))</f>
        <v/>
      </c>
      <c r="I612" s="6" t="str">
        <f>IF(OR(ISBLANK(data),ISBLANK(forma_pagamento)),"",INDEX(nm_forma_pagamento,forma_pagamento))</f>
        <v/>
      </c>
      <c r="K612" s="6" t="str">
        <f>IF(OR(ISBLANK(data),ISBLANK(conta)),"",INDEX(nm_conta,conta))</f>
        <v/>
      </c>
      <c r="M612" s="6" t="str">
        <f>IF(OR(ISBLANK(data),ISBLANK(id_cc)),"",INDEX(nm_cartao,id_cc))</f>
        <v/>
      </c>
    </row>
    <row r="613" spans="1:13">
      <c r="A613" s="6" t="str">
        <f>IF(ISBLANK(data),"",1+IF(ISNUMBER(A612),A612,0))</f>
        <v/>
      </c>
      <c r="C613" s="50" t="str">
        <f>IF(ISBLANK(data),"",VALUE(DAY(data)))</f>
        <v/>
      </c>
      <c r="D613" s="50" t="str">
        <f>IF(ISBLANK(data),"",VALUE(MONTH(data)))</f>
        <v/>
      </c>
      <c r="E613" s="50" t="str">
        <f>IF(ISBLANK(data),"",VALUE(YEAR(data)))</f>
        <v/>
      </c>
      <c r="G613" s="6" t="str">
        <f>IF(OR(ISBLANK(data),ISBLANK(categoria)),"",INDEX(nm_categoria,categoria))</f>
        <v/>
      </c>
      <c r="I613" s="6" t="str">
        <f>IF(OR(ISBLANK(data),ISBLANK(forma_pagamento)),"",INDEX(nm_forma_pagamento,forma_pagamento))</f>
        <v/>
      </c>
      <c r="K613" s="6" t="str">
        <f>IF(OR(ISBLANK(data),ISBLANK(conta)),"",INDEX(nm_conta,conta))</f>
        <v/>
      </c>
      <c r="M613" s="6" t="str">
        <f>IF(OR(ISBLANK(data),ISBLANK(id_cc)),"",INDEX(nm_cartao,id_cc))</f>
        <v/>
      </c>
    </row>
    <row r="614" spans="1:13">
      <c r="A614" s="6" t="str">
        <f>IF(ISBLANK(data),"",1+IF(ISNUMBER(A613),A613,0))</f>
        <v/>
      </c>
      <c r="C614" s="50" t="str">
        <f>IF(ISBLANK(data),"",VALUE(DAY(data)))</f>
        <v/>
      </c>
      <c r="D614" s="50" t="str">
        <f>IF(ISBLANK(data),"",VALUE(MONTH(data)))</f>
        <v/>
      </c>
      <c r="E614" s="50" t="str">
        <f>IF(ISBLANK(data),"",VALUE(YEAR(data)))</f>
        <v/>
      </c>
      <c r="G614" s="6" t="str">
        <f>IF(OR(ISBLANK(data),ISBLANK(categoria)),"",INDEX(nm_categoria,categoria))</f>
        <v/>
      </c>
      <c r="I614" s="6" t="str">
        <f>IF(OR(ISBLANK(data),ISBLANK(forma_pagamento)),"",INDEX(nm_forma_pagamento,forma_pagamento))</f>
        <v/>
      </c>
      <c r="K614" s="6" t="str">
        <f>IF(OR(ISBLANK(data),ISBLANK(conta)),"",INDEX(nm_conta,conta))</f>
        <v/>
      </c>
      <c r="M614" s="6" t="str">
        <f>IF(OR(ISBLANK(data),ISBLANK(id_cc)),"",INDEX(nm_cartao,id_cc))</f>
        <v/>
      </c>
    </row>
    <row r="615" spans="1:13">
      <c r="A615" s="6" t="str">
        <f>IF(ISBLANK(data),"",1+IF(ISNUMBER(A614),A614,0))</f>
        <v/>
      </c>
      <c r="C615" s="50" t="str">
        <f>IF(ISBLANK(data),"",VALUE(DAY(data)))</f>
        <v/>
      </c>
      <c r="D615" s="50" t="str">
        <f>IF(ISBLANK(data),"",VALUE(MONTH(data)))</f>
        <v/>
      </c>
      <c r="E615" s="50" t="str">
        <f>IF(ISBLANK(data),"",VALUE(YEAR(data)))</f>
        <v/>
      </c>
      <c r="G615" s="6" t="str">
        <f>IF(OR(ISBLANK(data),ISBLANK(categoria)),"",INDEX(nm_categoria,categoria))</f>
        <v/>
      </c>
      <c r="I615" s="6" t="str">
        <f>IF(OR(ISBLANK(data),ISBLANK(forma_pagamento)),"",INDEX(nm_forma_pagamento,forma_pagamento))</f>
        <v/>
      </c>
      <c r="K615" s="6" t="str">
        <f>IF(OR(ISBLANK(data),ISBLANK(conta)),"",INDEX(nm_conta,conta))</f>
        <v/>
      </c>
      <c r="M615" s="6" t="str">
        <f>IF(OR(ISBLANK(data),ISBLANK(id_cc)),"",INDEX(nm_cartao,id_cc))</f>
        <v/>
      </c>
    </row>
    <row r="616" spans="1:13">
      <c r="A616" s="6" t="str">
        <f>IF(ISBLANK(data),"",1+IF(ISNUMBER(A615),A615,0))</f>
        <v/>
      </c>
      <c r="C616" s="50" t="str">
        <f>IF(ISBLANK(data),"",VALUE(DAY(data)))</f>
        <v/>
      </c>
      <c r="D616" s="50" t="str">
        <f>IF(ISBLANK(data),"",VALUE(MONTH(data)))</f>
        <v/>
      </c>
      <c r="E616" s="50" t="str">
        <f>IF(ISBLANK(data),"",VALUE(YEAR(data)))</f>
        <v/>
      </c>
      <c r="G616" s="6" t="str">
        <f>IF(OR(ISBLANK(data),ISBLANK(categoria)),"",INDEX(nm_categoria,categoria))</f>
        <v/>
      </c>
      <c r="I616" s="6" t="str">
        <f>IF(OR(ISBLANK(data),ISBLANK(forma_pagamento)),"",INDEX(nm_forma_pagamento,forma_pagamento))</f>
        <v/>
      </c>
      <c r="K616" s="6" t="str">
        <f>IF(OR(ISBLANK(data),ISBLANK(conta)),"",INDEX(nm_conta,conta))</f>
        <v/>
      </c>
      <c r="M616" s="6" t="str">
        <f>IF(OR(ISBLANK(data),ISBLANK(id_cc)),"",INDEX(nm_cartao,id_cc))</f>
        <v/>
      </c>
    </row>
    <row r="617" spans="1:13">
      <c r="A617" s="6" t="str">
        <f>IF(ISBLANK(data),"",1+IF(ISNUMBER(A616),A616,0))</f>
        <v/>
      </c>
      <c r="C617" s="50" t="str">
        <f>IF(ISBLANK(data),"",VALUE(DAY(data)))</f>
        <v/>
      </c>
      <c r="D617" s="50" t="str">
        <f>IF(ISBLANK(data),"",VALUE(MONTH(data)))</f>
        <v/>
      </c>
      <c r="E617" s="50" t="str">
        <f>IF(ISBLANK(data),"",VALUE(YEAR(data)))</f>
        <v/>
      </c>
      <c r="G617" s="6" t="str">
        <f>IF(OR(ISBLANK(data),ISBLANK(categoria)),"",INDEX(nm_categoria,categoria))</f>
        <v/>
      </c>
      <c r="I617" s="6" t="str">
        <f>IF(OR(ISBLANK(data),ISBLANK(forma_pagamento)),"",INDEX(nm_forma_pagamento,forma_pagamento))</f>
        <v/>
      </c>
      <c r="K617" s="6" t="str">
        <f>IF(OR(ISBLANK(data),ISBLANK(conta)),"",INDEX(nm_conta,conta))</f>
        <v/>
      </c>
      <c r="M617" s="6" t="str">
        <f>IF(OR(ISBLANK(data),ISBLANK(id_cc)),"",INDEX(nm_cartao,id_cc))</f>
        <v/>
      </c>
    </row>
    <row r="618" spans="1:13">
      <c r="A618" s="6" t="str">
        <f>IF(ISBLANK(data),"",1+IF(ISNUMBER(A617),A617,0))</f>
        <v/>
      </c>
      <c r="C618" s="50" t="str">
        <f>IF(ISBLANK(data),"",VALUE(DAY(data)))</f>
        <v/>
      </c>
      <c r="D618" s="50" t="str">
        <f>IF(ISBLANK(data),"",VALUE(MONTH(data)))</f>
        <v/>
      </c>
      <c r="E618" s="50" t="str">
        <f>IF(ISBLANK(data),"",VALUE(YEAR(data)))</f>
        <v/>
      </c>
      <c r="G618" s="6" t="str">
        <f>IF(OR(ISBLANK(data),ISBLANK(categoria)),"",INDEX(nm_categoria,categoria))</f>
        <v/>
      </c>
      <c r="I618" s="6" t="str">
        <f>IF(OR(ISBLANK(data),ISBLANK(forma_pagamento)),"",INDEX(nm_forma_pagamento,forma_pagamento))</f>
        <v/>
      </c>
      <c r="K618" s="6" t="str">
        <f>IF(OR(ISBLANK(data),ISBLANK(conta)),"",INDEX(nm_conta,conta))</f>
        <v/>
      </c>
      <c r="M618" s="6" t="str">
        <f>IF(OR(ISBLANK(data),ISBLANK(id_cc)),"",INDEX(nm_cartao,id_cc))</f>
        <v/>
      </c>
    </row>
    <row r="619" spans="1:13">
      <c r="A619" s="6" t="str">
        <f>IF(ISBLANK(data),"",1+IF(ISNUMBER(A618),A618,0))</f>
        <v/>
      </c>
      <c r="C619" s="50" t="str">
        <f>IF(ISBLANK(data),"",VALUE(DAY(data)))</f>
        <v/>
      </c>
      <c r="D619" s="50" t="str">
        <f>IF(ISBLANK(data),"",VALUE(MONTH(data)))</f>
        <v/>
      </c>
      <c r="E619" s="50" t="str">
        <f>IF(ISBLANK(data),"",VALUE(YEAR(data)))</f>
        <v/>
      </c>
      <c r="G619" s="6" t="str">
        <f>IF(OR(ISBLANK(data),ISBLANK(categoria)),"",INDEX(nm_categoria,categoria))</f>
        <v/>
      </c>
      <c r="I619" s="6" t="str">
        <f>IF(OR(ISBLANK(data),ISBLANK(forma_pagamento)),"",INDEX(nm_forma_pagamento,forma_pagamento))</f>
        <v/>
      </c>
      <c r="K619" s="6" t="str">
        <f>IF(OR(ISBLANK(data),ISBLANK(conta)),"",INDEX(nm_conta,conta))</f>
        <v/>
      </c>
      <c r="M619" s="6" t="str">
        <f>IF(OR(ISBLANK(data),ISBLANK(id_cc)),"",INDEX(nm_cartao,id_cc))</f>
        <v/>
      </c>
    </row>
    <row r="620" spans="1:13">
      <c r="A620" s="6" t="str">
        <f>IF(ISBLANK(data),"",1+IF(ISNUMBER(A619),A619,0))</f>
        <v/>
      </c>
      <c r="C620" s="50" t="str">
        <f>IF(ISBLANK(data),"",VALUE(DAY(data)))</f>
        <v/>
      </c>
      <c r="D620" s="50" t="str">
        <f>IF(ISBLANK(data),"",VALUE(MONTH(data)))</f>
        <v/>
      </c>
      <c r="E620" s="50" t="str">
        <f>IF(ISBLANK(data),"",VALUE(YEAR(data)))</f>
        <v/>
      </c>
      <c r="G620" s="6" t="str">
        <f>IF(OR(ISBLANK(data),ISBLANK(categoria)),"",INDEX(nm_categoria,categoria))</f>
        <v/>
      </c>
      <c r="I620" s="6" t="str">
        <f>IF(OR(ISBLANK(data),ISBLANK(forma_pagamento)),"",INDEX(nm_forma_pagamento,forma_pagamento))</f>
        <v/>
      </c>
      <c r="K620" s="6" t="str">
        <f>IF(OR(ISBLANK(data),ISBLANK(conta)),"",INDEX(nm_conta,conta))</f>
        <v/>
      </c>
      <c r="M620" s="6" t="str">
        <f>IF(OR(ISBLANK(data),ISBLANK(id_cc)),"",INDEX(nm_cartao,id_cc))</f>
        <v/>
      </c>
    </row>
    <row r="621" spans="1:13">
      <c r="A621" s="6" t="str">
        <f>IF(ISBLANK(data),"",1+IF(ISNUMBER(A620),A620,0))</f>
        <v/>
      </c>
      <c r="C621" s="50" t="str">
        <f>IF(ISBLANK(data),"",VALUE(DAY(data)))</f>
        <v/>
      </c>
      <c r="D621" s="50" t="str">
        <f>IF(ISBLANK(data),"",VALUE(MONTH(data)))</f>
        <v/>
      </c>
      <c r="E621" s="50" t="str">
        <f>IF(ISBLANK(data),"",VALUE(YEAR(data)))</f>
        <v/>
      </c>
      <c r="G621" s="6" t="str">
        <f>IF(OR(ISBLANK(data),ISBLANK(categoria)),"",INDEX(nm_categoria,categoria))</f>
        <v/>
      </c>
      <c r="I621" s="6" t="str">
        <f>IF(OR(ISBLANK(data),ISBLANK(forma_pagamento)),"",INDEX(nm_forma_pagamento,forma_pagamento))</f>
        <v/>
      </c>
      <c r="K621" s="6" t="str">
        <f>IF(OR(ISBLANK(data),ISBLANK(conta)),"",INDEX(nm_conta,conta))</f>
        <v/>
      </c>
      <c r="M621" s="6" t="str">
        <f>IF(OR(ISBLANK(data),ISBLANK(id_cc)),"",INDEX(nm_cartao,id_cc))</f>
        <v/>
      </c>
    </row>
    <row r="622" spans="1:13">
      <c r="A622" s="6" t="str">
        <f>IF(ISBLANK(data),"",1+IF(ISNUMBER(A621),A621,0))</f>
        <v/>
      </c>
      <c r="C622" s="50" t="str">
        <f>IF(ISBLANK(data),"",VALUE(DAY(data)))</f>
        <v/>
      </c>
      <c r="D622" s="50" t="str">
        <f>IF(ISBLANK(data),"",VALUE(MONTH(data)))</f>
        <v/>
      </c>
      <c r="E622" s="50" t="str">
        <f>IF(ISBLANK(data),"",VALUE(YEAR(data)))</f>
        <v/>
      </c>
      <c r="G622" s="6" t="str">
        <f>IF(OR(ISBLANK(data),ISBLANK(categoria)),"",INDEX(nm_categoria,categoria))</f>
        <v/>
      </c>
      <c r="I622" s="6" t="str">
        <f>IF(OR(ISBLANK(data),ISBLANK(forma_pagamento)),"",INDEX(nm_forma_pagamento,forma_pagamento))</f>
        <v/>
      </c>
      <c r="K622" s="6" t="str">
        <f>IF(OR(ISBLANK(data),ISBLANK(conta)),"",INDEX(nm_conta,conta))</f>
        <v/>
      </c>
      <c r="M622" s="6" t="str">
        <f>IF(OR(ISBLANK(data),ISBLANK(id_cc)),"",INDEX(nm_cartao,id_cc))</f>
        <v/>
      </c>
    </row>
    <row r="623" spans="1:13">
      <c r="A623" s="6" t="str">
        <f>IF(ISBLANK(data),"",1+IF(ISNUMBER(A622),A622,0))</f>
        <v/>
      </c>
      <c r="C623" s="50" t="str">
        <f>IF(ISBLANK(data),"",VALUE(DAY(data)))</f>
        <v/>
      </c>
      <c r="D623" s="50" t="str">
        <f>IF(ISBLANK(data),"",VALUE(MONTH(data)))</f>
        <v/>
      </c>
      <c r="E623" s="50" t="str">
        <f>IF(ISBLANK(data),"",VALUE(YEAR(data)))</f>
        <v/>
      </c>
      <c r="G623" s="6" t="str">
        <f>IF(OR(ISBLANK(data),ISBLANK(categoria)),"",INDEX(nm_categoria,categoria))</f>
        <v/>
      </c>
      <c r="I623" s="6" t="str">
        <f>IF(OR(ISBLANK(data),ISBLANK(forma_pagamento)),"",INDEX(nm_forma_pagamento,forma_pagamento))</f>
        <v/>
      </c>
      <c r="K623" s="6" t="str">
        <f>IF(OR(ISBLANK(data),ISBLANK(conta)),"",INDEX(nm_conta,conta))</f>
        <v/>
      </c>
      <c r="M623" s="6" t="str">
        <f>IF(OR(ISBLANK(data),ISBLANK(id_cc)),"",INDEX(nm_cartao,id_cc))</f>
        <v/>
      </c>
    </row>
    <row r="624" spans="1:13">
      <c r="A624" s="6" t="str">
        <f>IF(ISBLANK(data),"",1+IF(ISNUMBER(A623),A623,0))</f>
        <v/>
      </c>
      <c r="C624" s="50" t="str">
        <f>IF(ISBLANK(data),"",VALUE(DAY(data)))</f>
        <v/>
      </c>
      <c r="D624" s="50" t="str">
        <f>IF(ISBLANK(data),"",VALUE(MONTH(data)))</f>
        <v/>
      </c>
      <c r="E624" s="50" t="str">
        <f>IF(ISBLANK(data),"",VALUE(YEAR(data)))</f>
        <v/>
      </c>
      <c r="G624" s="6" t="str">
        <f>IF(OR(ISBLANK(data),ISBLANK(categoria)),"",INDEX(nm_categoria,categoria))</f>
        <v/>
      </c>
      <c r="I624" s="6" t="str">
        <f>IF(OR(ISBLANK(data),ISBLANK(forma_pagamento)),"",INDEX(nm_forma_pagamento,forma_pagamento))</f>
        <v/>
      </c>
      <c r="K624" s="6" t="str">
        <f>IF(OR(ISBLANK(data),ISBLANK(conta)),"",INDEX(nm_conta,conta))</f>
        <v/>
      </c>
      <c r="M624" s="6" t="str">
        <f>IF(OR(ISBLANK(data),ISBLANK(id_cc)),"",INDEX(nm_cartao,id_cc))</f>
        <v/>
      </c>
    </row>
    <row r="625" spans="1:13">
      <c r="A625" s="6" t="str">
        <f>IF(ISBLANK(data),"",1+IF(ISNUMBER(A624),A624,0))</f>
        <v/>
      </c>
      <c r="C625" s="50" t="str">
        <f>IF(ISBLANK(data),"",VALUE(DAY(data)))</f>
        <v/>
      </c>
      <c r="D625" s="50" t="str">
        <f>IF(ISBLANK(data),"",VALUE(MONTH(data)))</f>
        <v/>
      </c>
      <c r="E625" s="50" t="str">
        <f>IF(ISBLANK(data),"",VALUE(YEAR(data)))</f>
        <v/>
      </c>
      <c r="G625" s="6" t="str">
        <f>IF(OR(ISBLANK(data),ISBLANK(categoria)),"",INDEX(nm_categoria,categoria))</f>
        <v/>
      </c>
      <c r="I625" s="6" t="str">
        <f>IF(OR(ISBLANK(data),ISBLANK(forma_pagamento)),"",INDEX(nm_forma_pagamento,forma_pagamento))</f>
        <v/>
      </c>
      <c r="K625" s="6" t="str">
        <f>IF(OR(ISBLANK(data),ISBLANK(conta)),"",INDEX(nm_conta,conta))</f>
        <v/>
      </c>
      <c r="M625" s="6" t="str">
        <f>IF(OR(ISBLANK(data),ISBLANK(id_cc)),"",INDEX(nm_cartao,id_cc))</f>
        <v/>
      </c>
    </row>
    <row r="626" spans="1:13">
      <c r="A626" s="6" t="str">
        <f>IF(ISBLANK(data),"",1+IF(ISNUMBER(A625),A625,0))</f>
        <v/>
      </c>
      <c r="C626" s="50" t="str">
        <f>IF(ISBLANK(data),"",VALUE(DAY(data)))</f>
        <v/>
      </c>
      <c r="D626" s="50" t="str">
        <f>IF(ISBLANK(data),"",VALUE(MONTH(data)))</f>
        <v/>
      </c>
      <c r="E626" s="50" t="str">
        <f>IF(ISBLANK(data),"",VALUE(YEAR(data)))</f>
        <v/>
      </c>
      <c r="G626" s="6" t="str">
        <f>IF(OR(ISBLANK(data),ISBLANK(categoria)),"",INDEX(nm_categoria,categoria))</f>
        <v/>
      </c>
      <c r="I626" s="6" t="str">
        <f>IF(OR(ISBLANK(data),ISBLANK(forma_pagamento)),"",INDEX(nm_forma_pagamento,forma_pagamento))</f>
        <v/>
      </c>
      <c r="K626" s="6" t="str">
        <f>IF(OR(ISBLANK(data),ISBLANK(conta)),"",INDEX(nm_conta,conta))</f>
        <v/>
      </c>
      <c r="M626" s="6" t="str">
        <f>IF(OR(ISBLANK(data),ISBLANK(id_cc)),"",INDEX(nm_cartao,id_cc))</f>
        <v/>
      </c>
    </row>
    <row r="627" spans="1:13">
      <c r="A627" s="6" t="str">
        <f>IF(ISBLANK(data),"",1+IF(ISNUMBER(A626),A626,0))</f>
        <v/>
      </c>
      <c r="C627" s="50" t="str">
        <f>IF(ISBLANK(data),"",VALUE(DAY(data)))</f>
        <v/>
      </c>
      <c r="D627" s="50" t="str">
        <f>IF(ISBLANK(data),"",VALUE(MONTH(data)))</f>
        <v/>
      </c>
      <c r="E627" s="50" t="str">
        <f>IF(ISBLANK(data),"",VALUE(YEAR(data)))</f>
        <v/>
      </c>
      <c r="G627" s="6" t="str">
        <f>IF(OR(ISBLANK(data),ISBLANK(categoria)),"",INDEX(nm_categoria,categoria))</f>
        <v/>
      </c>
      <c r="I627" s="6" t="str">
        <f>IF(OR(ISBLANK(data),ISBLANK(forma_pagamento)),"",INDEX(nm_forma_pagamento,forma_pagamento))</f>
        <v/>
      </c>
      <c r="K627" s="6" t="str">
        <f>IF(OR(ISBLANK(data),ISBLANK(conta)),"",INDEX(nm_conta,conta))</f>
        <v/>
      </c>
      <c r="M627" s="6" t="str">
        <f>IF(OR(ISBLANK(data),ISBLANK(id_cc)),"",INDEX(nm_cartao,id_cc))</f>
        <v/>
      </c>
    </row>
    <row r="628" spans="1:13">
      <c r="A628" s="6" t="str">
        <f>IF(ISBLANK(data),"",1+IF(ISNUMBER(A627),A627,0))</f>
        <v/>
      </c>
      <c r="C628" s="50" t="str">
        <f>IF(ISBLANK(data),"",VALUE(DAY(data)))</f>
        <v/>
      </c>
      <c r="D628" s="50" t="str">
        <f>IF(ISBLANK(data),"",VALUE(MONTH(data)))</f>
        <v/>
      </c>
      <c r="E628" s="50" t="str">
        <f>IF(ISBLANK(data),"",VALUE(YEAR(data)))</f>
        <v/>
      </c>
      <c r="G628" s="6" t="str">
        <f>IF(OR(ISBLANK(data),ISBLANK(categoria)),"",INDEX(nm_categoria,categoria))</f>
        <v/>
      </c>
      <c r="I628" s="6" t="str">
        <f>IF(OR(ISBLANK(data),ISBLANK(forma_pagamento)),"",INDEX(nm_forma_pagamento,forma_pagamento))</f>
        <v/>
      </c>
      <c r="K628" s="6" t="str">
        <f>IF(OR(ISBLANK(data),ISBLANK(conta)),"",INDEX(nm_conta,conta))</f>
        <v/>
      </c>
      <c r="M628" s="6" t="str">
        <f>IF(OR(ISBLANK(data),ISBLANK(id_cc)),"",INDEX(nm_cartao,id_cc))</f>
        <v/>
      </c>
    </row>
    <row r="629" spans="1:13">
      <c r="A629" s="6" t="str">
        <f>IF(ISBLANK(data),"",1+IF(ISNUMBER(A628),A628,0))</f>
        <v/>
      </c>
      <c r="C629" s="50" t="str">
        <f>IF(ISBLANK(data),"",VALUE(DAY(data)))</f>
        <v/>
      </c>
      <c r="D629" s="50" t="str">
        <f>IF(ISBLANK(data),"",VALUE(MONTH(data)))</f>
        <v/>
      </c>
      <c r="E629" s="50" t="str">
        <f>IF(ISBLANK(data),"",VALUE(YEAR(data)))</f>
        <v/>
      </c>
      <c r="G629" s="6" t="str">
        <f>IF(OR(ISBLANK(data),ISBLANK(categoria)),"",INDEX(nm_categoria,categoria))</f>
        <v/>
      </c>
      <c r="I629" s="6" t="str">
        <f>IF(OR(ISBLANK(data),ISBLANK(forma_pagamento)),"",INDEX(nm_forma_pagamento,forma_pagamento))</f>
        <v/>
      </c>
      <c r="K629" s="6" t="str">
        <f>IF(OR(ISBLANK(data),ISBLANK(conta)),"",INDEX(nm_conta,conta))</f>
        <v/>
      </c>
      <c r="M629" s="6" t="str">
        <f>IF(OR(ISBLANK(data),ISBLANK(id_cc)),"",INDEX(nm_cartao,id_cc))</f>
        <v/>
      </c>
    </row>
    <row r="630" spans="1:13">
      <c r="A630" s="6" t="str">
        <f>IF(ISBLANK(data),"",1+IF(ISNUMBER(A629),A629,0))</f>
        <v/>
      </c>
      <c r="C630" s="50" t="str">
        <f>IF(ISBLANK(data),"",VALUE(DAY(data)))</f>
        <v/>
      </c>
      <c r="D630" s="50" t="str">
        <f>IF(ISBLANK(data),"",VALUE(MONTH(data)))</f>
        <v/>
      </c>
      <c r="E630" s="50" t="str">
        <f>IF(ISBLANK(data),"",VALUE(YEAR(data)))</f>
        <v/>
      </c>
      <c r="G630" s="6" t="str">
        <f>IF(OR(ISBLANK(data),ISBLANK(categoria)),"",INDEX(nm_categoria,categoria))</f>
        <v/>
      </c>
      <c r="I630" s="6" t="str">
        <f>IF(OR(ISBLANK(data),ISBLANK(forma_pagamento)),"",INDEX(nm_forma_pagamento,forma_pagamento))</f>
        <v/>
      </c>
      <c r="K630" s="6" t="str">
        <f>IF(OR(ISBLANK(data),ISBLANK(conta)),"",INDEX(nm_conta,conta))</f>
        <v/>
      </c>
      <c r="M630" s="6" t="str">
        <f>IF(OR(ISBLANK(data),ISBLANK(id_cc)),"",INDEX(nm_cartao,id_cc))</f>
        <v/>
      </c>
    </row>
    <row r="631" spans="1:13">
      <c r="A631" s="6" t="str">
        <f>IF(ISBLANK(data),"",1+IF(ISNUMBER(A630),A630,0))</f>
        <v/>
      </c>
      <c r="C631" s="50" t="str">
        <f>IF(ISBLANK(data),"",VALUE(DAY(data)))</f>
        <v/>
      </c>
      <c r="D631" s="50" t="str">
        <f>IF(ISBLANK(data),"",VALUE(MONTH(data)))</f>
        <v/>
      </c>
      <c r="E631" s="50" t="str">
        <f>IF(ISBLANK(data),"",VALUE(YEAR(data)))</f>
        <v/>
      </c>
      <c r="G631" s="6" t="str">
        <f>IF(OR(ISBLANK(data),ISBLANK(categoria)),"",INDEX(nm_categoria,categoria))</f>
        <v/>
      </c>
      <c r="I631" s="6" t="str">
        <f>IF(OR(ISBLANK(data),ISBLANK(forma_pagamento)),"",INDEX(nm_forma_pagamento,forma_pagamento))</f>
        <v/>
      </c>
      <c r="K631" s="6" t="str">
        <f>IF(OR(ISBLANK(data),ISBLANK(conta)),"",INDEX(nm_conta,conta))</f>
        <v/>
      </c>
      <c r="M631" s="6" t="str">
        <f>IF(OR(ISBLANK(data),ISBLANK(id_cc)),"",INDEX(nm_cartao,id_cc))</f>
        <v/>
      </c>
    </row>
    <row r="632" spans="1:13">
      <c r="A632" s="6" t="str">
        <f>IF(ISBLANK(data),"",1+IF(ISNUMBER(A631),A631,0))</f>
        <v/>
      </c>
      <c r="C632" s="50" t="str">
        <f>IF(ISBLANK(data),"",VALUE(DAY(data)))</f>
        <v/>
      </c>
      <c r="D632" s="50" t="str">
        <f>IF(ISBLANK(data),"",VALUE(MONTH(data)))</f>
        <v/>
      </c>
      <c r="E632" s="50" t="str">
        <f>IF(ISBLANK(data),"",VALUE(YEAR(data)))</f>
        <v/>
      </c>
      <c r="G632" s="6" t="str">
        <f>IF(OR(ISBLANK(data),ISBLANK(categoria)),"",INDEX(nm_categoria,categoria))</f>
        <v/>
      </c>
      <c r="I632" s="6" t="str">
        <f>IF(OR(ISBLANK(data),ISBLANK(forma_pagamento)),"",INDEX(nm_forma_pagamento,forma_pagamento))</f>
        <v/>
      </c>
      <c r="K632" s="6" t="str">
        <f>IF(OR(ISBLANK(data),ISBLANK(conta)),"",INDEX(nm_conta,conta))</f>
        <v/>
      </c>
      <c r="M632" s="6" t="str">
        <f>IF(OR(ISBLANK(data),ISBLANK(id_cc)),"",INDEX(nm_cartao,id_cc))</f>
        <v/>
      </c>
    </row>
    <row r="633" spans="1:13">
      <c r="A633" s="6" t="str">
        <f>IF(ISBLANK(data),"",1+IF(ISNUMBER(A632),A632,0))</f>
        <v/>
      </c>
      <c r="C633" s="50" t="str">
        <f>IF(ISBLANK(data),"",VALUE(DAY(data)))</f>
        <v/>
      </c>
      <c r="D633" s="50" t="str">
        <f>IF(ISBLANK(data),"",VALUE(MONTH(data)))</f>
        <v/>
      </c>
      <c r="E633" s="50" t="str">
        <f>IF(ISBLANK(data),"",VALUE(YEAR(data)))</f>
        <v/>
      </c>
      <c r="G633" s="6" t="str">
        <f>IF(OR(ISBLANK(data),ISBLANK(categoria)),"",INDEX(nm_categoria,categoria))</f>
        <v/>
      </c>
      <c r="I633" s="6" t="str">
        <f>IF(OR(ISBLANK(data),ISBLANK(forma_pagamento)),"",INDEX(nm_forma_pagamento,forma_pagamento))</f>
        <v/>
      </c>
      <c r="K633" s="6" t="str">
        <f>IF(OR(ISBLANK(data),ISBLANK(conta)),"",INDEX(nm_conta,conta))</f>
        <v/>
      </c>
      <c r="M633" s="6" t="str">
        <f>IF(OR(ISBLANK(data),ISBLANK(id_cc)),"",INDEX(nm_cartao,id_cc))</f>
        <v/>
      </c>
    </row>
    <row r="634" spans="1:13">
      <c r="A634" s="6" t="str">
        <f>IF(ISBLANK(data),"",1+IF(ISNUMBER(A633),A633,0))</f>
        <v/>
      </c>
      <c r="C634" s="50" t="str">
        <f>IF(ISBLANK(data),"",VALUE(DAY(data)))</f>
        <v/>
      </c>
      <c r="D634" s="50" t="str">
        <f>IF(ISBLANK(data),"",VALUE(MONTH(data)))</f>
        <v/>
      </c>
      <c r="E634" s="50" t="str">
        <f>IF(ISBLANK(data),"",VALUE(YEAR(data)))</f>
        <v/>
      </c>
      <c r="G634" s="6" t="str">
        <f>IF(OR(ISBLANK(data),ISBLANK(categoria)),"",INDEX(nm_categoria,categoria))</f>
        <v/>
      </c>
      <c r="I634" s="6" t="str">
        <f>IF(OR(ISBLANK(data),ISBLANK(forma_pagamento)),"",INDEX(nm_forma_pagamento,forma_pagamento))</f>
        <v/>
      </c>
      <c r="K634" s="6" t="str">
        <f>IF(OR(ISBLANK(data),ISBLANK(conta)),"",INDEX(nm_conta,conta))</f>
        <v/>
      </c>
      <c r="M634" s="6" t="str">
        <f>IF(OR(ISBLANK(data),ISBLANK(id_cc)),"",INDEX(nm_cartao,id_cc))</f>
        <v/>
      </c>
    </row>
    <row r="635" spans="1:13">
      <c r="A635" s="6" t="str">
        <f>IF(ISBLANK(data),"",1+IF(ISNUMBER(A634),A634,0))</f>
        <v/>
      </c>
      <c r="C635" s="50" t="str">
        <f>IF(ISBLANK(data),"",VALUE(DAY(data)))</f>
        <v/>
      </c>
      <c r="D635" s="50" t="str">
        <f>IF(ISBLANK(data),"",VALUE(MONTH(data)))</f>
        <v/>
      </c>
      <c r="E635" s="50" t="str">
        <f>IF(ISBLANK(data),"",VALUE(YEAR(data)))</f>
        <v/>
      </c>
      <c r="G635" s="6" t="str">
        <f>IF(OR(ISBLANK(data),ISBLANK(categoria)),"",INDEX(nm_categoria,categoria))</f>
        <v/>
      </c>
      <c r="I635" s="6" t="str">
        <f>IF(OR(ISBLANK(data),ISBLANK(forma_pagamento)),"",INDEX(nm_forma_pagamento,forma_pagamento))</f>
        <v/>
      </c>
      <c r="K635" s="6" t="str">
        <f>IF(OR(ISBLANK(data),ISBLANK(conta)),"",INDEX(nm_conta,conta))</f>
        <v/>
      </c>
      <c r="M635" s="6" t="str">
        <f>IF(OR(ISBLANK(data),ISBLANK(id_cc)),"",INDEX(nm_cartao,id_cc))</f>
        <v/>
      </c>
    </row>
    <row r="636" spans="1:13">
      <c r="A636" s="6" t="str">
        <f>IF(ISBLANK(data),"",1+IF(ISNUMBER(A635),A635,0))</f>
        <v/>
      </c>
      <c r="C636" s="50" t="str">
        <f>IF(ISBLANK(data),"",VALUE(DAY(data)))</f>
        <v/>
      </c>
      <c r="D636" s="50" t="str">
        <f>IF(ISBLANK(data),"",VALUE(MONTH(data)))</f>
        <v/>
      </c>
      <c r="E636" s="50" t="str">
        <f>IF(ISBLANK(data),"",VALUE(YEAR(data)))</f>
        <v/>
      </c>
      <c r="G636" s="6" t="str">
        <f>IF(OR(ISBLANK(data),ISBLANK(categoria)),"",INDEX(nm_categoria,categoria))</f>
        <v/>
      </c>
      <c r="I636" s="6" t="str">
        <f>IF(OR(ISBLANK(data),ISBLANK(forma_pagamento)),"",INDEX(nm_forma_pagamento,forma_pagamento))</f>
        <v/>
      </c>
      <c r="K636" s="6" t="str">
        <f>IF(OR(ISBLANK(data),ISBLANK(conta)),"",INDEX(nm_conta,conta))</f>
        <v/>
      </c>
      <c r="M636" s="6" t="str">
        <f>IF(OR(ISBLANK(data),ISBLANK(id_cc)),"",INDEX(nm_cartao,id_cc))</f>
        <v/>
      </c>
    </row>
    <row r="637" spans="1:13">
      <c r="A637" s="6" t="str">
        <f>IF(ISBLANK(data),"",1+IF(ISNUMBER(A636),A636,0))</f>
        <v/>
      </c>
      <c r="C637" s="50" t="str">
        <f>IF(ISBLANK(data),"",VALUE(DAY(data)))</f>
        <v/>
      </c>
      <c r="D637" s="50" t="str">
        <f>IF(ISBLANK(data),"",VALUE(MONTH(data)))</f>
        <v/>
      </c>
      <c r="E637" s="50" t="str">
        <f>IF(ISBLANK(data),"",VALUE(YEAR(data)))</f>
        <v/>
      </c>
      <c r="G637" s="6" t="str">
        <f>IF(OR(ISBLANK(data),ISBLANK(categoria)),"",INDEX(nm_categoria,categoria))</f>
        <v/>
      </c>
      <c r="I637" s="6" t="str">
        <f>IF(OR(ISBLANK(data),ISBLANK(forma_pagamento)),"",INDEX(nm_forma_pagamento,forma_pagamento))</f>
        <v/>
      </c>
      <c r="K637" s="6" t="str">
        <f>IF(OR(ISBLANK(data),ISBLANK(conta)),"",INDEX(nm_conta,conta))</f>
        <v/>
      </c>
      <c r="M637" s="6" t="str">
        <f>IF(OR(ISBLANK(data),ISBLANK(id_cc)),"",INDEX(nm_cartao,id_cc))</f>
        <v/>
      </c>
    </row>
    <row r="638" spans="1:13">
      <c r="A638" s="6" t="str">
        <f>IF(ISBLANK(data),"",1+IF(ISNUMBER(A637),A637,0))</f>
        <v/>
      </c>
      <c r="C638" s="50" t="str">
        <f>IF(ISBLANK(data),"",VALUE(DAY(data)))</f>
        <v/>
      </c>
      <c r="D638" s="50" t="str">
        <f>IF(ISBLANK(data),"",VALUE(MONTH(data)))</f>
        <v/>
      </c>
      <c r="E638" s="50" t="str">
        <f>IF(ISBLANK(data),"",VALUE(YEAR(data)))</f>
        <v/>
      </c>
      <c r="G638" s="6" t="str">
        <f>IF(OR(ISBLANK(data),ISBLANK(categoria)),"",INDEX(nm_categoria,categoria))</f>
        <v/>
      </c>
      <c r="I638" s="6" t="str">
        <f>IF(OR(ISBLANK(data),ISBLANK(forma_pagamento)),"",INDEX(nm_forma_pagamento,forma_pagamento))</f>
        <v/>
      </c>
      <c r="K638" s="6" t="str">
        <f>IF(OR(ISBLANK(data),ISBLANK(conta)),"",INDEX(nm_conta,conta))</f>
        <v/>
      </c>
      <c r="M638" s="6" t="str">
        <f>IF(OR(ISBLANK(data),ISBLANK(id_cc)),"",INDEX(nm_cartao,id_cc))</f>
        <v/>
      </c>
    </row>
    <row r="639" spans="1:13">
      <c r="A639" s="6" t="str">
        <f>IF(ISBLANK(data),"",1+IF(ISNUMBER(A638),A638,0))</f>
        <v/>
      </c>
      <c r="C639" s="50" t="str">
        <f>IF(ISBLANK(data),"",VALUE(DAY(data)))</f>
        <v/>
      </c>
      <c r="D639" s="50" t="str">
        <f>IF(ISBLANK(data),"",VALUE(MONTH(data)))</f>
        <v/>
      </c>
      <c r="E639" s="50" t="str">
        <f>IF(ISBLANK(data),"",VALUE(YEAR(data)))</f>
        <v/>
      </c>
      <c r="G639" s="6" t="str">
        <f>IF(OR(ISBLANK(data),ISBLANK(categoria)),"",INDEX(nm_categoria,categoria))</f>
        <v/>
      </c>
      <c r="I639" s="6" t="str">
        <f>IF(OR(ISBLANK(data),ISBLANK(forma_pagamento)),"",INDEX(nm_forma_pagamento,forma_pagamento))</f>
        <v/>
      </c>
      <c r="K639" s="6" t="str">
        <f>IF(OR(ISBLANK(data),ISBLANK(conta)),"",INDEX(nm_conta,conta))</f>
        <v/>
      </c>
      <c r="M639" s="6" t="str">
        <f>IF(OR(ISBLANK(data),ISBLANK(id_cc)),"",INDEX(nm_cartao,id_cc))</f>
        <v/>
      </c>
    </row>
    <row r="640" spans="1:13">
      <c r="A640" s="6" t="str">
        <f>IF(ISBLANK(data),"",1+IF(ISNUMBER(A639),A639,0))</f>
        <v/>
      </c>
      <c r="C640" s="50" t="str">
        <f>IF(ISBLANK(data),"",VALUE(DAY(data)))</f>
        <v/>
      </c>
      <c r="D640" s="50" t="str">
        <f>IF(ISBLANK(data),"",VALUE(MONTH(data)))</f>
        <v/>
      </c>
      <c r="E640" s="50" t="str">
        <f>IF(ISBLANK(data),"",VALUE(YEAR(data)))</f>
        <v/>
      </c>
      <c r="G640" s="6" t="str">
        <f>IF(OR(ISBLANK(data),ISBLANK(categoria)),"",INDEX(nm_categoria,categoria))</f>
        <v/>
      </c>
      <c r="I640" s="6" t="str">
        <f>IF(OR(ISBLANK(data),ISBLANK(forma_pagamento)),"",INDEX(nm_forma_pagamento,forma_pagamento))</f>
        <v/>
      </c>
      <c r="K640" s="6" t="str">
        <f>IF(OR(ISBLANK(data),ISBLANK(conta)),"",INDEX(nm_conta,conta))</f>
        <v/>
      </c>
      <c r="M640" s="6" t="str">
        <f>IF(OR(ISBLANK(data),ISBLANK(id_cc)),"",INDEX(nm_cartao,id_cc))</f>
        <v/>
      </c>
    </row>
    <row r="641" spans="1:13">
      <c r="A641" s="6" t="str">
        <f>IF(ISBLANK(data),"",1+IF(ISNUMBER(A640),A640,0))</f>
        <v/>
      </c>
      <c r="C641" s="50" t="str">
        <f>IF(ISBLANK(data),"",VALUE(DAY(data)))</f>
        <v/>
      </c>
      <c r="D641" s="50" t="str">
        <f>IF(ISBLANK(data),"",VALUE(MONTH(data)))</f>
        <v/>
      </c>
      <c r="E641" s="50" t="str">
        <f>IF(ISBLANK(data),"",VALUE(YEAR(data)))</f>
        <v/>
      </c>
      <c r="G641" s="6" t="str">
        <f>IF(OR(ISBLANK(data),ISBLANK(categoria)),"",INDEX(nm_categoria,categoria))</f>
        <v/>
      </c>
      <c r="I641" s="6" t="str">
        <f>IF(OR(ISBLANK(data),ISBLANK(forma_pagamento)),"",INDEX(nm_forma_pagamento,forma_pagamento))</f>
        <v/>
      </c>
      <c r="K641" s="6" t="str">
        <f>IF(OR(ISBLANK(data),ISBLANK(conta)),"",INDEX(nm_conta,conta))</f>
        <v/>
      </c>
      <c r="M641" s="6" t="str">
        <f>IF(OR(ISBLANK(data),ISBLANK(id_cc)),"",INDEX(nm_cartao,id_cc))</f>
        <v/>
      </c>
    </row>
    <row r="642" spans="1:13">
      <c r="A642" s="6" t="str">
        <f>IF(ISBLANK(data),"",1+IF(ISNUMBER(A641),A641,0))</f>
        <v/>
      </c>
      <c r="C642" s="50" t="str">
        <f>IF(ISBLANK(data),"",VALUE(DAY(data)))</f>
        <v/>
      </c>
      <c r="D642" s="50" t="str">
        <f>IF(ISBLANK(data),"",VALUE(MONTH(data)))</f>
        <v/>
      </c>
      <c r="E642" s="50" t="str">
        <f>IF(ISBLANK(data),"",VALUE(YEAR(data)))</f>
        <v/>
      </c>
      <c r="G642" s="6" t="str">
        <f>IF(OR(ISBLANK(data),ISBLANK(categoria)),"",INDEX(nm_categoria,categoria))</f>
        <v/>
      </c>
      <c r="I642" s="6" t="str">
        <f>IF(OR(ISBLANK(data),ISBLANK(forma_pagamento)),"",INDEX(nm_forma_pagamento,forma_pagamento))</f>
        <v/>
      </c>
      <c r="K642" s="6" t="str">
        <f>IF(OR(ISBLANK(data),ISBLANK(conta)),"",INDEX(nm_conta,conta))</f>
        <v/>
      </c>
      <c r="M642" s="6" t="str">
        <f>IF(OR(ISBLANK(data),ISBLANK(id_cc)),"",INDEX(nm_cartao,id_cc))</f>
        <v/>
      </c>
    </row>
    <row r="643" spans="1:13">
      <c r="A643" s="6" t="str">
        <f>IF(ISBLANK(data),"",1+IF(ISNUMBER(A642),A642,0))</f>
        <v/>
      </c>
      <c r="C643" s="50" t="str">
        <f>IF(ISBLANK(data),"",VALUE(DAY(data)))</f>
        <v/>
      </c>
      <c r="D643" s="50" t="str">
        <f>IF(ISBLANK(data),"",VALUE(MONTH(data)))</f>
        <v/>
      </c>
      <c r="E643" s="50" t="str">
        <f>IF(ISBLANK(data),"",VALUE(YEAR(data)))</f>
        <v/>
      </c>
      <c r="G643" s="6" t="str">
        <f>IF(OR(ISBLANK(data),ISBLANK(categoria)),"",INDEX(nm_categoria,categoria))</f>
        <v/>
      </c>
      <c r="I643" s="6" t="str">
        <f>IF(OR(ISBLANK(data),ISBLANK(forma_pagamento)),"",INDEX(nm_forma_pagamento,forma_pagamento))</f>
        <v/>
      </c>
      <c r="K643" s="6" t="str">
        <f>IF(OR(ISBLANK(data),ISBLANK(conta)),"",INDEX(nm_conta,conta))</f>
        <v/>
      </c>
      <c r="M643" s="6" t="str">
        <f>IF(OR(ISBLANK(data),ISBLANK(id_cc)),"",INDEX(nm_cartao,id_cc))</f>
        <v/>
      </c>
    </row>
    <row r="644" spans="1:13">
      <c r="A644" s="6" t="str">
        <f>IF(ISBLANK(data),"",1+IF(ISNUMBER(A643),A643,0))</f>
        <v/>
      </c>
      <c r="C644" s="50" t="str">
        <f>IF(ISBLANK(data),"",VALUE(DAY(data)))</f>
        <v/>
      </c>
      <c r="D644" s="50" t="str">
        <f>IF(ISBLANK(data),"",VALUE(MONTH(data)))</f>
        <v/>
      </c>
      <c r="E644" s="50" t="str">
        <f>IF(ISBLANK(data),"",VALUE(YEAR(data)))</f>
        <v/>
      </c>
      <c r="G644" s="6" t="str">
        <f>IF(OR(ISBLANK(data),ISBLANK(categoria)),"",INDEX(nm_categoria,categoria))</f>
        <v/>
      </c>
      <c r="I644" s="6" t="str">
        <f>IF(OR(ISBLANK(data),ISBLANK(forma_pagamento)),"",INDEX(nm_forma_pagamento,forma_pagamento))</f>
        <v/>
      </c>
      <c r="K644" s="6" t="str">
        <f>IF(OR(ISBLANK(data),ISBLANK(conta)),"",INDEX(nm_conta,conta))</f>
        <v/>
      </c>
      <c r="M644" s="6" t="str">
        <f>IF(OR(ISBLANK(data),ISBLANK(id_cc)),"",INDEX(nm_cartao,id_cc))</f>
        <v/>
      </c>
    </row>
    <row r="645" spans="1:13">
      <c r="A645" s="6" t="str">
        <f>IF(ISBLANK(data),"",1+IF(ISNUMBER(A644),A644,0))</f>
        <v/>
      </c>
      <c r="C645" s="50" t="str">
        <f>IF(ISBLANK(data),"",VALUE(DAY(data)))</f>
        <v/>
      </c>
      <c r="D645" s="50" t="str">
        <f>IF(ISBLANK(data),"",VALUE(MONTH(data)))</f>
        <v/>
      </c>
      <c r="E645" s="50" t="str">
        <f>IF(ISBLANK(data),"",VALUE(YEAR(data)))</f>
        <v/>
      </c>
      <c r="G645" s="6" t="str">
        <f>IF(OR(ISBLANK(data),ISBLANK(categoria)),"",INDEX(nm_categoria,categoria))</f>
        <v/>
      </c>
      <c r="I645" s="6" t="str">
        <f>IF(OR(ISBLANK(data),ISBLANK(forma_pagamento)),"",INDEX(nm_forma_pagamento,forma_pagamento))</f>
        <v/>
      </c>
      <c r="K645" s="6" t="str">
        <f>IF(OR(ISBLANK(data),ISBLANK(conta)),"",INDEX(nm_conta,conta))</f>
        <v/>
      </c>
      <c r="M645" s="6" t="str">
        <f>IF(OR(ISBLANK(data),ISBLANK(id_cc)),"",INDEX(nm_cartao,id_cc))</f>
        <v/>
      </c>
    </row>
    <row r="646" spans="1:13">
      <c r="A646" s="6" t="str">
        <f>IF(ISBLANK(data),"",1+IF(ISNUMBER(A645),A645,0))</f>
        <v/>
      </c>
      <c r="C646" s="50" t="str">
        <f>IF(ISBLANK(data),"",VALUE(DAY(data)))</f>
        <v/>
      </c>
      <c r="D646" s="50" t="str">
        <f>IF(ISBLANK(data),"",VALUE(MONTH(data)))</f>
        <v/>
      </c>
      <c r="E646" s="50" t="str">
        <f>IF(ISBLANK(data),"",VALUE(YEAR(data)))</f>
        <v/>
      </c>
      <c r="G646" s="6" t="str">
        <f>IF(OR(ISBLANK(data),ISBLANK(categoria)),"",INDEX(nm_categoria,categoria))</f>
        <v/>
      </c>
      <c r="I646" s="6" t="str">
        <f>IF(OR(ISBLANK(data),ISBLANK(forma_pagamento)),"",INDEX(nm_forma_pagamento,forma_pagamento))</f>
        <v/>
      </c>
      <c r="K646" s="6" t="str">
        <f>IF(OR(ISBLANK(data),ISBLANK(conta)),"",INDEX(nm_conta,conta))</f>
        <v/>
      </c>
      <c r="M646" s="6" t="str">
        <f>IF(OR(ISBLANK(data),ISBLANK(id_cc)),"",INDEX(nm_cartao,id_cc))</f>
        <v/>
      </c>
    </row>
    <row r="647" spans="1:13">
      <c r="A647" s="6" t="str">
        <f>IF(ISBLANK(data),"",1+IF(ISNUMBER(A646),A646,0))</f>
        <v/>
      </c>
      <c r="C647" s="50" t="str">
        <f>IF(ISBLANK(data),"",VALUE(DAY(data)))</f>
        <v/>
      </c>
      <c r="D647" s="50" t="str">
        <f>IF(ISBLANK(data),"",VALUE(MONTH(data)))</f>
        <v/>
      </c>
      <c r="E647" s="50" t="str">
        <f>IF(ISBLANK(data),"",VALUE(YEAR(data)))</f>
        <v/>
      </c>
      <c r="G647" s="6" t="str">
        <f>IF(OR(ISBLANK(data),ISBLANK(categoria)),"",INDEX(nm_categoria,categoria))</f>
        <v/>
      </c>
      <c r="I647" s="6" t="str">
        <f>IF(OR(ISBLANK(data),ISBLANK(forma_pagamento)),"",INDEX(nm_forma_pagamento,forma_pagamento))</f>
        <v/>
      </c>
      <c r="K647" s="6" t="str">
        <f>IF(OR(ISBLANK(data),ISBLANK(conta)),"",INDEX(nm_conta,conta))</f>
        <v/>
      </c>
      <c r="M647" s="6" t="str">
        <f>IF(OR(ISBLANK(data),ISBLANK(id_cc)),"",INDEX(nm_cartao,id_cc))</f>
        <v/>
      </c>
    </row>
    <row r="648" spans="1:13">
      <c r="A648" s="6" t="str">
        <f>IF(ISBLANK(data),"",1+IF(ISNUMBER(A647),A647,0))</f>
        <v/>
      </c>
      <c r="C648" s="50" t="str">
        <f>IF(ISBLANK(data),"",VALUE(DAY(data)))</f>
        <v/>
      </c>
      <c r="D648" s="50" t="str">
        <f>IF(ISBLANK(data),"",VALUE(MONTH(data)))</f>
        <v/>
      </c>
      <c r="E648" s="50" t="str">
        <f>IF(ISBLANK(data),"",VALUE(YEAR(data)))</f>
        <v/>
      </c>
      <c r="G648" s="6" t="str">
        <f>IF(OR(ISBLANK(data),ISBLANK(categoria)),"",INDEX(nm_categoria,categoria))</f>
        <v/>
      </c>
      <c r="I648" s="6" t="str">
        <f>IF(OR(ISBLANK(data),ISBLANK(forma_pagamento)),"",INDEX(nm_forma_pagamento,forma_pagamento))</f>
        <v/>
      </c>
      <c r="K648" s="6" t="str">
        <f>IF(OR(ISBLANK(data),ISBLANK(conta)),"",INDEX(nm_conta,conta))</f>
        <v/>
      </c>
      <c r="M648" s="6" t="str">
        <f>IF(OR(ISBLANK(data),ISBLANK(id_cc)),"",INDEX(nm_cartao,id_cc))</f>
        <v/>
      </c>
    </row>
    <row r="649" spans="1:13">
      <c r="A649" s="6" t="str">
        <f>IF(ISBLANK(data),"",1+IF(ISNUMBER(A648),A648,0))</f>
        <v/>
      </c>
      <c r="C649" s="50" t="str">
        <f>IF(ISBLANK(data),"",VALUE(DAY(data)))</f>
        <v/>
      </c>
      <c r="D649" s="50" t="str">
        <f>IF(ISBLANK(data),"",VALUE(MONTH(data)))</f>
        <v/>
      </c>
      <c r="E649" s="50" t="str">
        <f>IF(ISBLANK(data),"",VALUE(YEAR(data)))</f>
        <v/>
      </c>
      <c r="G649" s="6" t="str">
        <f>IF(OR(ISBLANK(data),ISBLANK(categoria)),"",INDEX(nm_categoria,categoria))</f>
        <v/>
      </c>
      <c r="I649" s="6" t="str">
        <f>IF(OR(ISBLANK(data),ISBLANK(forma_pagamento)),"",INDEX(nm_forma_pagamento,forma_pagamento))</f>
        <v/>
      </c>
      <c r="K649" s="6" t="str">
        <f>IF(OR(ISBLANK(data),ISBLANK(conta)),"",INDEX(nm_conta,conta))</f>
        <v/>
      </c>
      <c r="M649" s="6" t="str">
        <f>IF(OR(ISBLANK(data),ISBLANK(id_cc)),"",INDEX(nm_cartao,id_cc))</f>
        <v/>
      </c>
    </row>
    <row r="650" spans="1:13">
      <c r="A650" s="6" t="str">
        <f>IF(ISBLANK(data),"",1+IF(ISNUMBER(A649),A649,0))</f>
        <v/>
      </c>
      <c r="C650" s="50" t="str">
        <f>IF(ISBLANK(data),"",VALUE(DAY(data)))</f>
        <v/>
      </c>
      <c r="D650" s="50" t="str">
        <f>IF(ISBLANK(data),"",VALUE(MONTH(data)))</f>
        <v/>
      </c>
      <c r="E650" s="50" t="str">
        <f>IF(ISBLANK(data),"",VALUE(YEAR(data)))</f>
        <v/>
      </c>
      <c r="G650" s="6" t="str">
        <f>IF(OR(ISBLANK(data),ISBLANK(categoria)),"",INDEX(nm_categoria,categoria))</f>
        <v/>
      </c>
      <c r="I650" s="6" t="str">
        <f>IF(OR(ISBLANK(data),ISBLANK(forma_pagamento)),"",INDEX(nm_forma_pagamento,forma_pagamento))</f>
        <v/>
      </c>
      <c r="K650" s="6" t="str">
        <f>IF(OR(ISBLANK(data),ISBLANK(conta)),"",INDEX(nm_conta,conta))</f>
        <v/>
      </c>
      <c r="M650" s="6" t="str">
        <f>IF(OR(ISBLANK(data),ISBLANK(id_cc)),"",INDEX(nm_cartao,id_cc))</f>
        <v/>
      </c>
    </row>
    <row r="651" spans="1:13">
      <c r="A651" s="6" t="str">
        <f>IF(ISBLANK(data),"",1+IF(ISNUMBER(A650),A650,0))</f>
        <v/>
      </c>
      <c r="C651" s="50" t="str">
        <f>IF(ISBLANK(data),"",VALUE(DAY(data)))</f>
        <v/>
      </c>
      <c r="D651" s="50" t="str">
        <f>IF(ISBLANK(data),"",VALUE(MONTH(data)))</f>
        <v/>
      </c>
      <c r="E651" s="50" t="str">
        <f>IF(ISBLANK(data),"",VALUE(YEAR(data)))</f>
        <v/>
      </c>
      <c r="G651" s="6" t="str">
        <f>IF(OR(ISBLANK(data),ISBLANK(categoria)),"",INDEX(nm_categoria,categoria))</f>
        <v/>
      </c>
      <c r="I651" s="6" t="str">
        <f>IF(OR(ISBLANK(data),ISBLANK(forma_pagamento)),"",INDEX(nm_forma_pagamento,forma_pagamento))</f>
        <v/>
      </c>
      <c r="K651" s="6" t="str">
        <f>IF(OR(ISBLANK(data),ISBLANK(conta)),"",INDEX(nm_conta,conta))</f>
        <v/>
      </c>
      <c r="M651" s="6" t="str">
        <f>IF(OR(ISBLANK(data),ISBLANK(id_cc)),"",INDEX(nm_cartao,id_cc))</f>
        <v/>
      </c>
    </row>
    <row r="652" spans="1:13">
      <c r="A652" s="6" t="str">
        <f>IF(ISBLANK(data),"",1+IF(ISNUMBER(A651),A651,0))</f>
        <v/>
      </c>
      <c r="C652" s="50" t="str">
        <f>IF(ISBLANK(data),"",VALUE(DAY(data)))</f>
        <v/>
      </c>
      <c r="D652" s="50" t="str">
        <f>IF(ISBLANK(data),"",VALUE(MONTH(data)))</f>
        <v/>
      </c>
      <c r="E652" s="50" t="str">
        <f>IF(ISBLANK(data),"",VALUE(YEAR(data)))</f>
        <v/>
      </c>
      <c r="G652" s="6" t="str">
        <f>IF(OR(ISBLANK(data),ISBLANK(categoria)),"",INDEX(nm_categoria,categoria))</f>
        <v/>
      </c>
      <c r="I652" s="6" t="str">
        <f>IF(OR(ISBLANK(data),ISBLANK(forma_pagamento)),"",INDEX(nm_forma_pagamento,forma_pagamento))</f>
        <v/>
      </c>
      <c r="K652" s="6" t="str">
        <f>IF(OR(ISBLANK(data),ISBLANK(conta)),"",INDEX(nm_conta,conta))</f>
        <v/>
      </c>
      <c r="M652" s="6" t="str">
        <f>IF(OR(ISBLANK(data),ISBLANK(id_cc)),"",INDEX(nm_cartao,id_cc))</f>
        <v/>
      </c>
    </row>
    <row r="653" spans="1:13">
      <c r="A653" s="6" t="str">
        <f>IF(ISBLANK(data),"",1+IF(ISNUMBER(A652),A652,0))</f>
        <v/>
      </c>
      <c r="C653" s="50" t="str">
        <f>IF(ISBLANK(data),"",VALUE(DAY(data)))</f>
        <v/>
      </c>
      <c r="D653" s="50" t="str">
        <f>IF(ISBLANK(data),"",VALUE(MONTH(data)))</f>
        <v/>
      </c>
      <c r="E653" s="50" t="str">
        <f>IF(ISBLANK(data),"",VALUE(YEAR(data)))</f>
        <v/>
      </c>
      <c r="G653" s="6" t="str">
        <f>IF(OR(ISBLANK(data),ISBLANK(categoria)),"",INDEX(nm_categoria,categoria))</f>
        <v/>
      </c>
      <c r="I653" s="6" t="str">
        <f>IF(OR(ISBLANK(data),ISBLANK(forma_pagamento)),"",INDEX(nm_forma_pagamento,forma_pagamento))</f>
        <v/>
      </c>
      <c r="K653" s="6" t="str">
        <f>IF(OR(ISBLANK(data),ISBLANK(conta)),"",INDEX(nm_conta,conta))</f>
        <v/>
      </c>
      <c r="M653" s="6" t="str">
        <f>IF(OR(ISBLANK(data),ISBLANK(id_cc)),"",INDEX(nm_cartao,id_cc))</f>
        <v/>
      </c>
    </row>
    <row r="654" spans="1:13">
      <c r="A654" s="6" t="str">
        <f>IF(ISBLANK(data),"",1+IF(ISNUMBER(A653),A653,0))</f>
        <v/>
      </c>
      <c r="C654" s="50" t="str">
        <f>IF(ISBLANK(data),"",VALUE(DAY(data)))</f>
        <v/>
      </c>
      <c r="D654" s="50" t="str">
        <f>IF(ISBLANK(data),"",VALUE(MONTH(data)))</f>
        <v/>
      </c>
      <c r="E654" s="50" t="str">
        <f>IF(ISBLANK(data),"",VALUE(YEAR(data)))</f>
        <v/>
      </c>
      <c r="G654" s="6" t="str">
        <f>IF(OR(ISBLANK(data),ISBLANK(categoria)),"",INDEX(nm_categoria,categoria))</f>
        <v/>
      </c>
      <c r="I654" s="6" t="str">
        <f>IF(OR(ISBLANK(data),ISBLANK(forma_pagamento)),"",INDEX(nm_forma_pagamento,forma_pagamento))</f>
        <v/>
      </c>
      <c r="K654" s="6" t="str">
        <f>IF(OR(ISBLANK(data),ISBLANK(conta)),"",INDEX(nm_conta,conta))</f>
        <v/>
      </c>
      <c r="M654" s="6" t="str">
        <f>IF(OR(ISBLANK(data),ISBLANK(id_cc)),"",INDEX(nm_cartao,id_cc))</f>
        <v/>
      </c>
    </row>
    <row r="655" spans="1:13">
      <c r="A655" s="6" t="str">
        <f>IF(ISBLANK(data),"",1+IF(ISNUMBER(A654),A654,0))</f>
        <v/>
      </c>
      <c r="C655" s="50" t="str">
        <f>IF(ISBLANK(data),"",VALUE(DAY(data)))</f>
        <v/>
      </c>
      <c r="D655" s="50" t="str">
        <f>IF(ISBLANK(data),"",VALUE(MONTH(data)))</f>
        <v/>
      </c>
      <c r="E655" s="50" t="str">
        <f>IF(ISBLANK(data),"",VALUE(YEAR(data)))</f>
        <v/>
      </c>
      <c r="G655" s="6" t="str">
        <f>IF(OR(ISBLANK(data),ISBLANK(categoria)),"",INDEX(nm_categoria,categoria))</f>
        <v/>
      </c>
      <c r="I655" s="6" t="str">
        <f>IF(OR(ISBLANK(data),ISBLANK(forma_pagamento)),"",INDEX(nm_forma_pagamento,forma_pagamento))</f>
        <v/>
      </c>
      <c r="K655" s="6" t="str">
        <f>IF(OR(ISBLANK(data),ISBLANK(conta)),"",INDEX(nm_conta,conta))</f>
        <v/>
      </c>
      <c r="M655" s="6" t="str">
        <f>IF(OR(ISBLANK(data),ISBLANK(id_cc)),"",INDEX(nm_cartao,id_cc))</f>
        <v/>
      </c>
    </row>
    <row r="656" spans="1:13">
      <c r="A656" s="6" t="str">
        <f>IF(ISBLANK(data),"",1+IF(ISNUMBER(A655),A655,0))</f>
        <v/>
      </c>
      <c r="C656" s="50" t="str">
        <f>IF(ISBLANK(data),"",VALUE(DAY(data)))</f>
        <v/>
      </c>
      <c r="D656" s="50" t="str">
        <f>IF(ISBLANK(data),"",VALUE(MONTH(data)))</f>
        <v/>
      </c>
      <c r="E656" s="50" t="str">
        <f>IF(ISBLANK(data),"",VALUE(YEAR(data)))</f>
        <v/>
      </c>
      <c r="G656" s="6" t="str">
        <f>IF(OR(ISBLANK(data),ISBLANK(categoria)),"",INDEX(nm_categoria,categoria))</f>
        <v/>
      </c>
      <c r="I656" s="6" t="str">
        <f>IF(OR(ISBLANK(data),ISBLANK(forma_pagamento)),"",INDEX(nm_forma_pagamento,forma_pagamento))</f>
        <v/>
      </c>
      <c r="K656" s="6" t="str">
        <f>IF(OR(ISBLANK(data),ISBLANK(conta)),"",INDEX(nm_conta,conta))</f>
        <v/>
      </c>
      <c r="M656" s="6" t="str">
        <f>IF(OR(ISBLANK(data),ISBLANK(id_cc)),"",INDEX(nm_cartao,id_cc))</f>
        <v/>
      </c>
    </row>
    <row r="657" spans="1:13">
      <c r="A657" s="6" t="str">
        <f>IF(ISBLANK(data),"",1+IF(ISNUMBER(A656),A656,0))</f>
        <v/>
      </c>
      <c r="C657" s="50" t="str">
        <f>IF(ISBLANK(data),"",VALUE(DAY(data)))</f>
        <v/>
      </c>
      <c r="D657" s="50" t="str">
        <f>IF(ISBLANK(data),"",VALUE(MONTH(data)))</f>
        <v/>
      </c>
      <c r="E657" s="50" t="str">
        <f>IF(ISBLANK(data),"",VALUE(YEAR(data)))</f>
        <v/>
      </c>
      <c r="G657" s="6" t="str">
        <f>IF(OR(ISBLANK(data),ISBLANK(categoria)),"",INDEX(nm_categoria,categoria))</f>
        <v/>
      </c>
      <c r="I657" s="6" t="str">
        <f>IF(OR(ISBLANK(data),ISBLANK(forma_pagamento)),"",INDEX(nm_forma_pagamento,forma_pagamento))</f>
        <v/>
      </c>
      <c r="K657" s="6" t="str">
        <f>IF(OR(ISBLANK(data),ISBLANK(conta)),"",INDEX(nm_conta,conta))</f>
        <v/>
      </c>
      <c r="M657" s="6" t="str">
        <f>IF(OR(ISBLANK(data),ISBLANK(id_cc)),"",INDEX(nm_cartao,id_cc))</f>
        <v/>
      </c>
    </row>
    <row r="658" spans="1:13">
      <c r="A658" s="6" t="str">
        <f>IF(ISBLANK(data),"",1+IF(ISNUMBER(A657),A657,0))</f>
        <v/>
      </c>
      <c r="C658" s="50" t="str">
        <f>IF(ISBLANK(data),"",VALUE(DAY(data)))</f>
        <v/>
      </c>
      <c r="D658" s="50" t="str">
        <f>IF(ISBLANK(data),"",VALUE(MONTH(data)))</f>
        <v/>
      </c>
      <c r="E658" s="50" t="str">
        <f>IF(ISBLANK(data),"",VALUE(YEAR(data)))</f>
        <v/>
      </c>
      <c r="G658" s="6" t="str">
        <f>IF(OR(ISBLANK(data),ISBLANK(categoria)),"",INDEX(nm_categoria,categoria))</f>
        <v/>
      </c>
      <c r="I658" s="6" t="str">
        <f>IF(OR(ISBLANK(data),ISBLANK(forma_pagamento)),"",INDEX(nm_forma_pagamento,forma_pagamento))</f>
        <v/>
      </c>
      <c r="K658" s="6" t="str">
        <f>IF(OR(ISBLANK(data),ISBLANK(conta)),"",INDEX(nm_conta,conta))</f>
        <v/>
      </c>
      <c r="M658" s="6" t="str">
        <f>IF(OR(ISBLANK(data),ISBLANK(id_cc)),"",INDEX(nm_cartao,id_cc))</f>
        <v/>
      </c>
    </row>
    <row r="659" spans="1:13">
      <c r="A659" s="6" t="str">
        <f>IF(ISBLANK(data),"",1+IF(ISNUMBER(A658),A658,0))</f>
        <v/>
      </c>
      <c r="C659" s="50" t="str">
        <f>IF(ISBLANK(data),"",VALUE(DAY(data)))</f>
        <v/>
      </c>
      <c r="D659" s="50" t="str">
        <f>IF(ISBLANK(data),"",VALUE(MONTH(data)))</f>
        <v/>
      </c>
      <c r="E659" s="50" t="str">
        <f>IF(ISBLANK(data),"",VALUE(YEAR(data)))</f>
        <v/>
      </c>
      <c r="G659" s="6" t="str">
        <f>IF(OR(ISBLANK(data),ISBLANK(categoria)),"",INDEX(nm_categoria,categoria))</f>
        <v/>
      </c>
      <c r="I659" s="6" t="str">
        <f>IF(OR(ISBLANK(data),ISBLANK(forma_pagamento)),"",INDEX(nm_forma_pagamento,forma_pagamento))</f>
        <v/>
      </c>
      <c r="K659" s="6" t="str">
        <f>IF(OR(ISBLANK(data),ISBLANK(conta)),"",INDEX(nm_conta,conta))</f>
        <v/>
      </c>
      <c r="M659" s="6" t="str">
        <f>IF(OR(ISBLANK(data),ISBLANK(id_cc)),"",INDEX(nm_cartao,id_cc))</f>
        <v/>
      </c>
    </row>
    <row r="660" spans="1:13">
      <c r="A660" s="6" t="str">
        <f>IF(ISBLANK(data),"",1+IF(ISNUMBER(A659),A659,0))</f>
        <v/>
      </c>
      <c r="C660" s="50" t="str">
        <f>IF(ISBLANK(data),"",VALUE(DAY(data)))</f>
        <v/>
      </c>
      <c r="D660" s="50" t="str">
        <f>IF(ISBLANK(data),"",VALUE(MONTH(data)))</f>
        <v/>
      </c>
      <c r="E660" s="50" t="str">
        <f>IF(ISBLANK(data),"",VALUE(YEAR(data)))</f>
        <v/>
      </c>
      <c r="G660" s="6" t="str">
        <f>IF(OR(ISBLANK(data),ISBLANK(categoria)),"",INDEX(nm_categoria,categoria))</f>
        <v/>
      </c>
      <c r="I660" s="6" t="str">
        <f>IF(OR(ISBLANK(data),ISBLANK(forma_pagamento)),"",INDEX(nm_forma_pagamento,forma_pagamento))</f>
        <v/>
      </c>
      <c r="K660" s="6" t="str">
        <f>IF(OR(ISBLANK(data),ISBLANK(conta)),"",INDEX(nm_conta,conta))</f>
        <v/>
      </c>
      <c r="M660" s="6" t="str">
        <f>IF(OR(ISBLANK(data),ISBLANK(id_cc)),"",INDEX(nm_cartao,id_cc))</f>
        <v/>
      </c>
    </row>
    <row r="661" spans="1:13">
      <c r="A661" s="6" t="str">
        <f>IF(ISBLANK(data),"",1+IF(ISNUMBER(A660),A660,0))</f>
        <v/>
      </c>
      <c r="C661" s="50" t="str">
        <f>IF(ISBLANK(data),"",VALUE(DAY(data)))</f>
        <v/>
      </c>
      <c r="D661" s="50" t="str">
        <f>IF(ISBLANK(data),"",VALUE(MONTH(data)))</f>
        <v/>
      </c>
      <c r="E661" s="50" t="str">
        <f>IF(ISBLANK(data),"",VALUE(YEAR(data)))</f>
        <v/>
      </c>
      <c r="G661" s="6" t="str">
        <f>IF(OR(ISBLANK(data),ISBLANK(categoria)),"",INDEX(nm_categoria,categoria))</f>
        <v/>
      </c>
      <c r="I661" s="6" t="str">
        <f>IF(OR(ISBLANK(data),ISBLANK(forma_pagamento)),"",INDEX(nm_forma_pagamento,forma_pagamento))</f>
        <v/>
      </c>
      <c r="K661" s="6" t="str">
        <f>IF(OR(ISBLANK(data),ISBLANK(conta)),"",INDEX(nm_conta,conta))</f>
        <v/>
      </c>
      <c r="M661" s="6" t="str">
        <f>IF(OR(ISBLANK(data),ISBLANK(id_cc)),"",INDEX(nm_cartao,id_cc))</f>
        <v/>
      </c>
    </row>
    <row r="662" spans="1:13">
      <c r="A662" s="6" t="str">
        <f>IF(ISBLANK(data),"",1+IF(ISNUMBER(A661),A661,0))</f>
        <v/>
      </c>
      <c r="C662" s="50" t="str">
        <f>IF(ISBLANK(data),"",VALUE(DAY(data)))</f>
        <v/>
      </c>
      <c r="D662" s="50" t="str">
        <f>IF(ISBLANK(data),"",VALUE(MONTH(data)))</f>
        <v/>
      </c>
      <c r="E662" s="50" t="str">
        <f>IF(ISBLANK(data),"",VALUE(YEAR(data)))</f>
        <v/>
      </c>
      <c r="G662" s="6" t="str">
        <f>IF(OR(ISBLANK(data),ISBLANK(categoria)),"",INDEX(nm_categoria,categoria))</f>
        <v/>
      </c>
      <c r="I662" s="6" t="str">
        <f>IF(OR(ISBLANK(data),ISBLANK(forma_pagamento)),"",INDEX(nm_forma_pagamento,forma_pagamento))</f>
        <v/>
      </c>
      <c r="K662" s="6" t="str">
        <f>IF(OR(ISBLANK(data),ISBLANK(conta)),"",INDEX(nm_conta,conta))</f>
        <v/>
      </c>
      <c r="M662" s="6" t="str">
        <f>IF(OR(ISBLANK(data),ISBLANK(id_cc)),"",INDEX(nm_cartao,id_cc))</f>
        <v/>
      </c>
    </row>
    <row r="663" spans="1:13">
      <c r="A663" s="6" t="str">
        <f>IF(ISBLANK(data),"",1+IF(ISNUMBER(A662),A662,0))</f>
        <v/>
      </c>
      <c r="C663" s="50" t="str">
        <f>IF(ISBLANK(data),"",VALUE(DAY(data)))</f>
        <v/>
      </c>
      <c r="D663" s="50" t="str">
        <f>IF(ISBLANK(data),"",VALUE(MONTH(data)))</f>
        <v/>
      </c>
      <c r="E663" s="50" t="str">
        <f>IF(ISBLANK(data),"",VALUE(YEAR(data)))</f>
        <v/>
      </c>
      <c r="G663" s="6" t="str">
        <f>IF(OR(ISBLANK(data),ISBLANK(categoria)),"",INDEX(nm_categoria,categoria))</f>
        <v/>
      </c>
      <c r="I663" s="6" t="str">
        <f>IF(OR(ISBLANK(data),ISBLANK(forma_pagamento)),"",INDEX(nm_forma_pagamento,forma_pagamento))</f>
        <v/>
      </c>
      <c r="K663" s="6" t="str">
        <f>IF(OR(ISBLANK(data),ISBLANK(conta)),"",INDEX(nm_conta,conta))</f>
        <v/>
      </c>
      <c r="M663" s="6" t="str">
        <f>IF(OR(ISBLANK(data),ISBLANK(id_cc)),"",INDEX(nm_cartao,id_cc))</f>
        <v/>
      </c>
    </row>
    <row r="664" spans="1:13">
      <c r="A664" s="6" t="str">
        <f>IF(ISBLANK(data),"",1+IF(ISNUMBER(A663),A663,0))</f>
        <v/>
      </c>
      <c r="C664" s="50" t="str">
        <f>IF(ISBLANK(data),"",VALUE(DAY(data)))</f>
        <v/>
      </c>
      <c r="D664" s="50" t="str">
        <f>IF(ISBLANK(data),"",VALUE(MONTH(data)))</f>
        <v/>
      </c>
      <c r="E664" s="50" t="str">
        <f>IF(ISBLANK(data),"",VALUE(YEAR(data)))</f>
        <v/>
      </c>
      <c r="G664" s="6" t="str">
        <f>IF(OR(ISBLANK(data),ISBLANK(categoria)),"",INDEX(nm_categoria,categoria))</f>
        <v/>
      </c>
      <c r="I664" s="6" t="str">
        <f>IF(OR(ISBLANK(data),ISBLANK(forma_pagamento)),"",INDEX(nm_forma_pagamento,forma_pagamento))</f>
        <v/>
      </c>
      <c r="K664" s="6" t="str">
        <f>IF(OR(ISBLANK(data),ISBLANK(conta)),"",INDEX(nm_conta,conta))</f>
        <v/>
      </c>
      <c r="M664" s="6" t="str">
        <f>IF(OR(ISBLANK(data),ISBLANK(id_cc)),"",INDEX(nm_cartao,id_cc))</f>
        <v/>
      </c>
    </row>
    <row r="665" spans="1:13">
      <c r="A665" s="6" t="str">
        <f>IF(ISBLANK(data),"",1+IF(ISNUMBER(A664),A664,0))</f>
        <v/>
      </c>
      <c r="C665" s="50" t="str">
        <f>IF(ISBLANK(data),"",VALUE(DAY(data)))</f>
        <v/>
      </c>
      <c r="D665" s="50" t="str">
        <f>IF(ISBLANK(data),"",VALUE(MONTH(data)))</f>
        <v/>
      </c>
      <c r="E665" s="50" t="str">
        <f>IF(ISBLANK(data),"",VALUE(YEAR(data)))</f>
        <v/>
      </c>
      <c r="G665" s="6" t="str">
        <f>IF(OR(ISBLANK(data),ISBLANK(categoria)),"",INDEX(nm_categoria,categoria))</f>
        <v/>
      </c>
      <c r="I665" s="6" t="str">
        <f>IF(OR(ISBLANK(data),ISBLANK(forma_pagamento)),"",INDEX(nm_forma_pagamento,forma_pagamento))</f>
        <v/>
      </c>
      <c r="K665" s="6" t="str">
        <f>IF(OR(ISBLANK(data),ISBLANK(conta)),"",INDEX(nm_conta,conta))</f>
        <v/>
      </c>
      <c r="M665" s="6" t="str">
        <f>IF(OR(ISBLANK(data),ISBLANK(id_cc)),"",INDEX(nm_cartao,id_cc))</f>
        <v/>
      </c>
    </row>
    <row r="666" spans="1:13">
      <c r="A666" s="6" t="str">
        <f>IF(ISBLANK(data),"",1+IF(ISNUMBER(A665),A665,0))</f>
        <v/>
      </c>
      <c r="C666" s="50" t="str">
        <f>IF(ISBLANK(data),"",VALUE(DAY(data)))</f>
        <v/>
      </c>
      <c r="D666" s="50" t="str">
        <f>IF(ISBLANK(data),"",VALUE(MONTH(data)))</f>
        <v/>
      </c>
      <c r="E666" s="50" t="str">
        <f>IF(ISBLANK(data),"",VALUE(YEAR(data)))</f>
        <v/>
      </c>
      <c r="G666" s="6" t="str">
        <f>IF(OR(ISBLANK(data),ISBLANK(categoria)),"",INDEX(nm_categoria,categoria))</f>
        <v/>
      </c>
      <c r="I666" s="6" t="str">
        <f>IF(OR(ISBLANK(data),ISBLANK(forma_pagamento)),"",INDEX(nm_forma_pagamento,forma_pagamento))</f>
        <v/>
      </c>
      <c r="K666" s="6" t="str">
        <f>IF(OR(ISBLANK(data),ISBLANK(conta)),"",INDEX(nm_conta,conta))</f>
        <v/>
      </c>
      <c r="M666" s="6" t="str">
        <f>IF(OR(ISBLANK(data),ISBLANK(id_cc)),"",INDEX(nm_cartao,id_cc))</f>
        <v/>
      </c>
    </row>
    <row r="667" spans="1:13">
      <c r="A667" s="6" t="str">
        <f>IF(ISBLANK(data),"",1+IF(ISNUMBER(A666),A666,0))</f>
        <v/>
      </c>
      <c r="C667" s="50" t="str">
        <f>IF(ISBLANK(data),"",VALUE(DAY(data)))</f>
        <v/>
      </c>
      <c r="D667" s="50" t="str">
        <f>IF(ISBLANK(data),"",VALUE(MONTH(data)))</f>
        <v/>
      </c>
      <c r="E667" s="50" t="str">
        <f>IF(ISBLANK(data),"",VALUE(YEAR(data)))</f>
        <v/>
      </c>
      <c r="G667" s="6" t="str">
        <f>IF(OR(ISBLANK(data),ISBLANK(categoria)),"",INDEX(nm_categoria,categoria))</f>
        <v/>
      </c>
      <c r="I667" s="6" t="str">
        <f>IF(OR(ISBLANK(data),ISBLANK(forma_pagamento)),"",INDEX(nm_forma_pagamento,forma_pagamento))</f>
        <v/>
      </c>
      <c r="K667" s="6" t="str">
        <f>IF(OR(ISBLANK(data),ISBLANK(conta)),"",INDEX(nm_conta,conta))</f>
        <v/>
      </c>
      <c r="M667" s="6" t="str">
        <f>IF(OR(ISBLANK(data),ISBLANK(id_cc)),"",INDEX(nm_cartao,id_cc))</f>
        <v/>
      </c>
    </row>
    <row r="668" spans="1:13">
      <c r="A668" s="6" t="str">
        <f>IF(ISBLANK(data),"",1+IF(ISNUMBER(A667),A667,0))</f>
        <v/>
      </c>
      <c r="C668" s="50" t="str">
        <f>IF(ISBLANK(data),"",VALUE(DAY(data)))</f>
        <v/>
      </c>
      <c r="D668" s="50" t="str">
        <f>IF(ISBLANK(data),"",VALUE(MONTH(data)))</f>
        <v/>
      </c>
      <c r="E668" s="50" t="str">
        <f>IF(ISBLANK(data),"",VALUE(YEAR(data)))</f>
        <v/>
      </c>
      <c r="G668" s="6" t="str">
        <f>IF(OR(ISBLANK(data),ISBLANK(categoria)),"",INDEX(nm_categoria,categoria))</f>
        <v/>
      </c>
      <c r="I668" s="6" t="str">
        <f>IF(OR(ISBLANK(data),ISBLANK(forma_pagamento)),"",INDEX(nm_forma_pagamento,forma_pagamento))</f>
        <v/>
      </c>
      <c r="K668" s="6" t="str">
        <f>IF(OR(ISBLANK(data),ISBLANK(conta)),"",INDEX(nm_conta,conta))</f>
        <v/>
      </c>
      <c r="M668" s="6" t="str">
        <f>IF(OR(ISBLANK(data),ISBLANK(id_cc)),"",INDEX(nm_cartao,id_cc))</f>
        <v/>
      </c>
    </row>
    <row r="669" spans="1:13">
      <c r="A669" s="6" t="str">
        <f>IF(ISBLANK(data),"",1+IF(ISNUMBER(A668),A668,0))</f>
        <v/>
      </c>
      <c r="C669" s="50" t="str">
        <f>IF(ISBLANK(data),"",VALUE(DAY(data)))</f>
        <v/>
      </c>
      <c r="D669" s="50" t="str">
        <f>IF(ISBLANK(data),"",VALUE(MONTH(data)))</f>
        <v/>
      </c>
      <c r="E669" s="50" t="str">
        <f>IF(ISBLANK(data),"",VALUE(YEAR(data)))</f>
        <v/>
      </c>
      <c r="G669" s="6" t="str">
        <f>IF(OR(ISBLANK(data),ISBLANK(categoria)),"",INDEX(nm_categoria,categoria))</f>
        <v/>
      </c>
      <c r="I669" s="6" t="str">
        <f>IF(OR(ISBLANK(data),ISBLANK(forma_pagamento)),"",INDEX(nm_forma_pagamento,forma_pagamento))</f>
        <v/>
      </c>
      <c r="K669" s="6" t="str">
        <f>IF(OR(ISBLANK(data),ISBLANK(conta)),"",INDEX(nm_conta,conta))</f>
        <v/>
      </c>
      <c r="M669" s="6" t="str">
        <f>IF(OR(ISBLANK(data),ISBLANK(id_cc)),"",INDEX(nm_cartao,id_cc))</f>
        <v/>
      </c>
    </row>
    <row r="670" spans="1:13">
      <c r="A670" s="6" t="str">
        <f>IF(ISBLANK(data),"",1+IF(ISNUMBER(A669),A669,0))</f>
        <v/>
      </c>
      <c r="C670" s="50" t="str">
        <f>IF(ISBLANK(data),"",VALUE(DAY(data)))</f>
        <v/>
      </c>
      <c r="D670" s="50" t="str">
        <f>IF(ISBLANK(data),"",VALUE(MONTH(data)))</f>
        <v/>
      </c>
      <c r="E670" s="50" t="str">
        <f>IF(ISBLANK(data),"",VALUE(YEAR(data)))</f>
        <v/>
      </c>
      <c r="G670" s="6" t="str">
        <f>IF(OR(ISBLANK(data),ISBLANK(categoria)),"",INDEX(nm_categoria,categoria))</f>
        <v/>
      </c>
      <c r="I670" s="6" t="str">
        <f>IF(OR(ISBLANK(data),ISBLANK(forma_pagamento)),"",INDEX(nm_forma_pagamento,forma_pagamento))</f>
        <v/>
      </c>
      <c r="K670" s="6" t="str">
        <f>IF(OR(ISBLANK(data),ISBLANK(conta)),"",INDEX(nm_conta,conta))</f>
        <v/>
      </c>
      <c r="M670" s="6" t="str">
        <f>IF(OR(ISBLANK(data),ISBLANK(id_cc)),"",INDEX(nm_cartao,id_cc))</f>
        <v/>
      </c>
    </row>
    <row r="671" spans="1:13">
      <c r="A671" s="6" t="str">
        <f>IF(ISBLANK(data),"",1+IF(ISNUMBER(A670),A670,0))</f>
        <v/>
      </c>
      <c r="C671" s="50" t="str">
        <f>IF(ISBLANK(data),"",VALUE(DAY(data)))</f>
        <v/>
      </c>
      <c r="D671" s="50" t="str">
        <f>IF(ISBLANK(data),"",VALUE(MONTH(data)))</f>
        <v/>
      </c>
      <c r="E671" s="50" t="str">
        <f>IF(ISBLANK(data),"",VALUE(YEAR(data)))</f>
        <v/>
      </c>
      <c r="G671" s="6" t="str">
        <f>IF(OR(ISBLANK(data),ISBLANK(categoria)),"",INDEX(nm_categoria,categoria))</f>
        <v/>
      </c>
      <c r="I671" s="6" t="str">
        <f>IF(OR(ISBLANK(data),ISBLANK(forma_pagamento)),"",INDEX(nm_forma_pagamento,forma_pagamento))</f>
        <v/>
      </c>
      <c r="K671" s="6" t="str">
        <f>IF(OR(ISBLANK(data),ISBLANK(conta)),"",INDEX(nm_conta,conta))</f>
        <v/>
      </c>
      <c r="M671" s="6" t="str">
        <f>IF(OR(ISBLANK(data),ISBLANK(id_cc)),"",INDEX(nm_cartao,id_cc))</f>
        <v/>
      </c>
    </row>
    <row r="672" spans="1:13">
      <c r="A672" s="6" t="str">
        <f>IF(ISBLANK(data),"",1+IF(ISNUMBER(A671),A671,0))</f>
        <v/>
      </c>
      <c r="C672" s="50" t="str">
        <f>IF(ISBLANK(data),"",VALUE(DAY(data)))</f>
        <v/>
      </c>
      <c r="D672" s="50" t="str">
        <f>IF(ISBLANK(data),"",VALUE(MONTH(data)))</f>
        <v/>
      </c>
      <c r="E672" s="50" t="str">
        <f>IF(ISBLANK(data),"",VALUE(YEAR(data)))</f>
        <v/>
      </c>
      <c r="G672" s="6" t="str">
        <f>IF(OR(ISBLANK(data),ISBLANK(categoria)),"",INDEX(nm_categoria,categoria))</f>
        <v/>
      </c>
      <c r="I672" s="6" t="str">
        <f>IF(OR(ISBLANK(data),ISBLANK(forma_pagamento)),"",INDEX(nm_forma_pagamento,forma_pagamento))</f>
        <v/>
      </c>
      <c r="K672" s="6" t="str">
        <f>IF(OR(ISBLANK(data),ISBLANK(conta)),"",INDEX(nm_conta,conta))</f>
        <v/>
      </c>
      <c r="M672" s="6" t="str">
        <f>IF(OR(ISBLANK(data),ISBLANK(id_cc)),"",INDEX(nm_cartao,id_cc))</f>
        <v/>
      </c>
    </row>
    <row r="673" spans="1:13">
      <c r="A673" s="6" t="str">
        <f>IF(ISBLANK(data),"",1+IF(ISNUMBER(A672),A672,0))</f>
        <v/>
      </c>
      <c r="C673" s="50" t="str">
        <f>IF(ISBLANK(data),"",VALUE(DAY(data)))</f>
        <v/>
      </c>
      <c r="D673" s="50" t="str">
        <f>IF(ISBLANK(data),"",VALUE(MONTH(data)))</f>
        <v/>
      </c>
      <c r="E673" s="50" t="str">
        <f>IF(ISBLANK(data),"",VALUE(YEAR(data)))</f>
        <v/>
      </c>
      <c r="G673" s="6" t="str">
        <f>IF(OR(ISBLANK(data),ISBLANK(categoria)),"",INDEX(nm_categoria,categoria))</f>
        <v/>
      </c>
      <c r="I673" s="6" t="str">
        <f>IF(OR(ISBLANK(data),ISBLANK(forma_pagamento)),"",INDEX(nm_forma_pagamento,forma_pagamento))</f>
        <v/>
      </c>
      <c r="K673" s="6" t="str">
        <f>IF(OR(ISBLANK(data),ISBLANK(conta)),"",INDEX(nm_conta,conta))</f>
        <v/>
      </c>
      <c r="M673" s="6" t="str">
        <f>IF(OR(ISBLANK(data),ISBLANK(id_cc)),"",INDEX(nm_cartao,id_cc))</f>
        <v/>
      </c>
    </row>
    <row r="674" spans="1:13">
      <c r="A674" s="6" t="str">
        <f>IF(ISBLANK(data),"",1+IF(ISNUMBER(A673),A673,0))</f>
        <v/>
      </c>
      <c r="C674" s="50" t="str">
        <f>IF(ISBLANK(data),"",VALUE(DAY(data)))</f>
        <v/>
      </c>
      <c r="D674" s="50" t="str">
        <f>IF(ISBLANK(data),"",VALUE(MONTH(data)))</f>
        <v/>
      </c>
      <c r="E674" s="50" t="str">
        <f>IF(ISBLANK(data),"",VALUE(YEAR(data)))</f>
        <v/>
      </c>
      <c r="G674" s="6" t="str">
        <f>IF(OR(ISBLANK(data),ISBLANK(categoria)),"",INDEX(nm_categoria,categoria))</f>
        <v/>
      </c>
      <c r="I674" s="6" t="str">
        <f>IF(OR(ISBLANK(data),ISBLANK(forma_pagamento)),"",INDEX(nm_forma_pagamento,forma_pagamento))</f>
        <v/>
      </c>
      <c r="K674" s="6" t="str">
        <f>IF(OR(ISBLANK(data),ISBLANK(conta)),"",INDEX(nm_conta,conta))</f>
        <v/>
      </c>
      <c r="M674" s="6" t="str">
        <f>IF(OR(ISBLANK(data),ISBLANK(id_cc)),"",INDEX(nm_cartao,id_cc))</f>
        <v/>
      </c>
    </row>
    <row r="675" spans="1:13">
      <c r="A675" s="6" t="str">
        <f>IF(ISBLANK(data),"",1+IF(ISNUMBER(A674),A674,0))</f>
        <v/>
      </c>
      <c r="C675" s="50" t="str">
        <f>IF(ISBLANK(data),"",VALUE(DAY(data)))</f>
        <v/>
      </c>
      <c r="D675" s="50" t="str">
        <f>IF(ISBLANK(data),"",VALUE(MONTH(data)))</f>
        <v/>
      </c>
      <c r="E675" s="50" t="str">
        <f>IF(ISBLANK(data),"",VALUE(YEAR(data)))</f>
        <v/>
      </c>
      <c r="G675" s="6" t="str">
        <f>IF(OR(ISBLANK(data),ISBLANK(categoria)),"",INDEX(nm_categoria,categoria))</f>
        <v/>
      </c>
      <c r="I675" s="6" t="str">
        <f>IF(OR(ISBLANK(data),ISBLANK(forma_pagamento)),"",INDEX(nm_forma_pagamento,forma_pagamento))</f>
        <v/>
      </c>
      <c r="K675" s="6" t="str">
        <f>IF(OR(ISBLANK(data),ISBLANK(conta)),"",INDEX(nm_conta,conta))</f>
        <v/>
      </c>
      <c r="M675" s="6" t="str">
        <f>IF(OR(ISBLANK(data),ISBLANK(id_cc)),"",INDEX(nm_cartao,id_cc))</f>
        <v/>
      </c>
    </row>
    <row r="676" spans="1:13">
      <c r="A676" s="6" t="str">
        <f>IF(ISBLANK(data),"",1+IF(ISNUMBER(A675),A675,0))</f>
        <v/>
      </c>
      <c r="C676" s="50" t="str">
        <f>IF(ISBLANK(data),"",VALUE(DAY(data)))</f>
        <v/>
      </c>
      <c r="D676" s="50" t="str">
        <f>IF(ISBLANK(data),"",VALUE(MONTH(data)))</f>
        <v/>
      </c>
      <c r="E676" s="50" t="str">
        <f>IF(ISBLANK(data),"",VALUE(YEAR(data)))</f>
        <v/>
      </c>
      <c r="G676" s="6" t="str">
        <f>IF(OR(ISBLANK(data),ISBLANK(categoria)),"",INDEX(nm_categoria,categoria))</f>
        <v/>
      </c>
      <c r="I676" s="6" t="str">
        <f>IF(OR(ISBLANK(data),ISBLANK(forma_pagamento)),"",INDEX(nm_forma_pagamento,forma_pagamento))</f>
        <v/>
      </c>
      <c r="K676" s="6" t="str">
        <f>IF(OR(ISBLANK(data),ISBLANK(conta)),"",INDEX(nm_conta,conta))</f>
        <v/>
      </c>
      <c r="M676" s="6" t="str">
        <f>IF(OR(ISBLANK(data),ISBLANK(id_cc)),"",INDEX(nm_cartao,id_cc))</f>
        <v/>
      </c>
    </row>
    <row r="677" spans="1:13">
      <c r="A677" s="6" t="str">
        <f>IF(ISBLANK(data),"",1+IF(ISNUMBER(A676),A676,0))</f>
        <v/>
      </c>
      <c r="C677" s="50" t="str">
        <f>IF(ISBLANK(data),"",VALUE(DAY(data)))</f>
        <v/>
      </c>
      <c r="D677" s="50" t="str">
        <f>IF(ISBLANK(data),"",VALUE(MONTH(data)))</f>
        <v/>
      </c>
      <c r="E677" s="50" t="str">
        <f>IF(ISBLANK(data),"",VALUE(YEAR(data)))</f>
        <v/>
      </c>
      <c r="G677" s="6" t="str">
        <f>IF(OR(ISBLANK(data),ISBLANK(categoria)),"",INDEX(nm_categoria,categoria))</f>
        <v/>
      </c>
      <c r="I677" s="6" t="str">
        <f>IF(OR(ISBLANK(data),ISBLANK(forma_pagamento)),"",INDEX(nm_forma_pagamento,forma_pagamento))</f>
        <v/>
      </c>
      <c r="K677" s="6" t="str">
        <f>IF(OR(ISBLANK(data),ISBLANK(conta)),"",INDEX(nm_conta,conta))</f>
        <v/>
      </c>
      <c r="M677" s="6" t="str">
        <f>IF(OR(ISBLANK(data),ISBLANK(id_cc)),"",INDEX(nm_cartao,id_cc))</f>
        <v/>
      </c>
    </row>
    <row r="678" spans="1:13">
      <c r="A678" s="6" t="str">
        <f>IF(ISBLANK(data),"",1+IF(ISNUMBER(A677),A677,0))</f>
        <v/>
      </c>
      <c r="C678" s="50" t="str">
        <f>IF(ISBLANK(data),"",VALUE(DAY(data)))</f>
        <v/>
      </c>
      <c r="D678" s="50" t="str">
        <f>IF(ISBLANK(data),"",VALUE(MONTH(data)))</f>
        <v/>
      </c>
      <c r="E678" s="50" t="str">
        <f>IF(ISBLANK(data),"",VALUE(YEAR(data)))</f>
        <v/>
      </c>
      <c r="G678" s="6" t="str">
        <f>IF(OR(ISBLANK(data),ISBLANK(categoria)),"",INDEX(nm_categoria,categoria))</f>
        <v/>
      </c>
      <c r="I678" s="6" t="str">
        <f>IF(OR(ISBLANK(data),ISBLANK(forma_pagamento)),"",INDEX(nm_forma_pagamento,forma_pagamento))</f>
        <v/>
      </c>
      <c r="K678" s="6" t="str">
        <f>IF(OR(ISBLANK(data),ISBLANK(conta)),"",INDEX(nm_conta,conta))</f>
        <v/>
      </c>
      <c r="M678" s="6" t="str">
        <f>IF(OR(ISBLANK(data),ISBLANK(id_cc)),"",INDEX(nm_cartao,id_cc))</f>
        <v/>
      </c>
    </row>
    <row r="679" spans="1:13">
      <c r="A679" s="6" t="str">
        <f>IF(ISBLANK(data),"",1+IF(ISNUMBER(A678),A678,0))</f>
        <v/>
      </c>
      <c r="C679" s="50" t="str">
        <f>IF(ISBLANK(data),"",VALUE(DAY(data)))</f>
        <v/>
      </c>
      <c r="D679" s="50" t="str">
        <f>IF(ISBLANK(data),"",VALUE(MONTH(data)))</f>
        <v/>
      </c>
      <c r="E679" s="50" t="str">
        <f>IF(ISBLANK(data),"",VALUE(YEAR(data)))</f>
        <v/>
      </c>
      <c r="G679" s="6" t="str">
        <f>IF(OR(ISBLANK(data),ISBLANK(categoria)),"",INDEX(nm_categoria,categoria))</f>
        <v/>
      </c>
      <c r="I679" s="6" t="str">
        <f>IF(OR(ISBLANK(data),ISBLANK(forma_pagamento)),"",INDEX(nm_forma_pagamento,forma_pagamento))</f>
        <v/>
      </c>
      <c r="K679" s="6" t="str">
        <f>IF(OR(ISBLANK(data),ISBLANK(conta)),"",INDEX(nm_conta,conta))</f>
        <v/>
      </c>
      <c r="M679" s="6" t="str">
        <f>IF(OR(ISBLANK(data),ISBLANK(id_cc)),"",INDEX(nm_cartao,id_cc))</f>
        <v/>
      </c>
    </row>
    <row r="680" spans="1:13">
      <c r="A680" s="6" t="str">
        <f>IF(ISBLANK(data),"",1+IF(ISNUMBER(A679),A679,0))</f>
        <v/>
      </c>
      <c r="C680" s="50" t="str">
        <f>IF(ISBLANK(data),"",VALUE(DAY(data)))</f>
        <v/>
      </c>
      <c r="D680" s="50" t="str">
        <f>IF(ISBLANK(data),"",VALUE(MONTH(data)))</f>
        <v/>
      </c>
      <c r="E680" s="50" t="str">
        <f>IF(ISBLANK(data),"",VALUE(YEAR(data)))</f>
        <v/>
      </c>
      <c r="G680" s="6" t="str">
        <f>IF(OR(ISBLANK(data),ISBLANK(categoria)),"",INDEX(nm_categoria,categoria))</f>
        <v/>
      </c>
      <c r="I680" s="6" t="str">
        <f>IF(OR(ISBLANK(data),ISBLANK(forma_pagamento)),"",INDEX(nm_forma_pagamento,forma_pagamento))</f>
        <v/>
      </c>
      <c r="K680" s="6" t="str">
        <f>IF(OR(ISBLANK(data),ISBLANK(conta)),"",INDEX(nm_conta,conta))</f>
        <v/>
      </c>
      <c r="M680" s="6" t="str">
        <f>IF(OR(ISBLANK(data),ISBLANK(id_cc)),"",INDEX(nm_cartao,id_cc))</f>
        <v/>
      </c>
    </row>
    <row r="681" spans="1:13">
      <c r="A681" s="6" t="str">
        <f>IF(ISBLANK(data),"",1+IF(ISNUMBER(A680),A680,0))</f>
        <v/>
      </c>
      <c r="C681" s="50" t="str">
        <f>IF(ISBLANK(data),"",VALUE(DAY(data)))</f>
        <v/>
      </c>
      <c r="D681" s="50" t="str">
        <f>IF(ISBLANK(data),"",VALUE(MONTH(data)))</f>
        <v/>
      </c>
      <c r="E681" s="50" t="str">
        <f>IF(ISBLANK(data),"",VALUE(YEAR(data)))</f>
        <v/>
      </c>
      <c r="G681" s="6" t="str">
        <f>IF(OR(ISBLANK(data),ISBLANK(categoria)),"",INDEX(nm_categoria,categoria))</f>
        <v/>
      </c>
      <c r="I681" s="6" t="str">
        <f>IF(OR(ISBLANK(data),ISBLANK(forma_pagamento)),"",INDEX(nm_forma_pagamento,forma_pagamento))</f>
        <v/>
      </c>
      <c r="K681" s="6" t="str">
        <f>IF(OR(ISBLANK(data),ISBLANK(conta)),"",INDEX(nm_conta,conta))</f>
        <v/>
      </c>
      <c r="M681" s="6" t="str">
        <f>IF(OR(ISBLANK(data),ISBLANK(id_cc)),"",INDEX(nm_cartao,id_cc))</f>
        <v/>
      </c>
    </row>
    <row r="682" spans="1:13">
      <c r="A682" s="6" t="str">
        <f>IF(ISBLANK(data),"",1+IF(ISNUMBER(A681),A681,0))</f>
        <v/>
      </c>
      <c r="C682" s="50" t="str">
        <f>IF(ISBLANK(data),"",VALUE(DAY(data)))</f>
        <v/>
      </c>
      <c r="D682" s="50" t="str">
        <f>IF(ISBLANK(data),"",VALUE(MONTH(data)))</f>
        <v/>
      </c>
      <c r="E682" s="50" t="str">
        <f>IF(ISBLANK(data),"",VALUE(YEAR(data)))</f>
        <v/>
      </c>
      <c r="G682" s="6" t="str">
        <f>IF(OR(ISBLANK(data),ISBLANK(categoria)),"",INDEX(nm_categoria,categoria))</f>
        <v/>
      </c>
      <c r="I682" s="6" t="str">
        <f>IF(OR(ISBLANK(data),ISBLANK(forma_pagamento)),"",INDEX(nm_forma_pagamento,forma_pagamento))</f>
        <v/>
      </c>
      <c r="K682" s="6" t="str">
        <f>IF(OR(ISBLANK(data),ISBLANK(conta)),"",INDEX(nm_conta,conta))</f>
        <v/>
      </c>
      <c r="M682" s="6" t="str">
        <f>IF(OR(ISBLANK(data),ISBLANK(id_cc)),"",INDEX(nm_cartao,id_cc))</f>
        <v/>
      </c>
    </row>
    <row r="683" spans="1:13">
      <c r="A683" s="6" t="str">
        <f>IF(ISBLANK(data),"",1+IF(ISNUMBER(A682),A682,0))</f>
        <v/>
      </c>
      <c r="C683" s="50" t="str">
        <f>IF(ISBLANK(data),"",VALUE(DAY(data)))</f>
        <v/>
      </c>
      <c r="D683" s="50" t="str">
        <f>IF(ISBLANK(data),"",VALUE(MONTH(data)))</f>
        <v/>
      </c>
      <c r="E683" s="50" t="str">
        <f>IF(ISBLANK(data),"",VALUE(YEAR(data)))</f>
        <v/>
      </c>
      <c r="G683" s="6" t="str">
        <f>IF(OR(ISBLANK(data),ISBLANK(categoria)),"",INDEX(nm_categoria,categoria))</f>
        <v/>
      </c>
      <c r="I683" s="6" t="str">
        <f>IF(OR(ISBLANK(data),ISBLANK(forma_pagamento)),"",INDEX(nm_forma_pagamento,forma_pagamento))</f>
        <v/>
      </c>
      <c r="K683" s="6" t="str">
        <f>IF(OR(ISBLANK(data),ISBLANK(conta)),"",INDEX(nm_conta,conta))</f>
        <v/>
      </c>
      <c r="M683" s="6" t="str">
        <f>IF(OR(ISBLANK(data),ISBLANK(id_cc)),"",INDEX(nm_cartao,id_cc))</f>
        <v/>
      </c>
    </row>
    <row r="684" spans="1:13">
      <c r="A684" s="6" t="str">
        <f>IF(ISBLANK(data),"",1+IF(ISNUMBER(A683),A683,0))</f>
        <v/>
      </c>
      <c r="C684" s="50" t="str">
        <f>IF(ISBLANK(data),"",VALUE(DAY(data)))</f>
        <v/>
      </c>
      <c r="D684" s="50" t="str">
        <f>IF(ISBLANK(data),"",VALUE(MONTH(data)))</f>
        <v/>
      </c>
      <c r="E684" s="50" t="str">
        <f>IF(ISBLANK(data),"",VALUE(YEAR(data)))</f>
        <v/>
      </c>
      <c r="G684" s="6" t="str">
        <f>IF(OR(ISBLANK(data),ISBLANK(categoria)),"",INDEX(nm_categoria,categoria))</f>
        <v/>
      </c>
      <c r="I684" s="6" t="str">
        <f>IF(OR(ISBLANK(data),ISBLANK(forma_pagamento)),"",INDEX(nm_forma_pagamento,forma_pagamento))</f>
        <v/>
      </c>
      <c r="K684" s="6" t="str">
        <f>IF(OR(ISBLANK(data),ISBLANK(conta)),"",INDEX(nm_conta,conta))</f>
        <v/>
      </c>
      <c r="M684" s="6" t="str">
        <f>IF(OR(ISBLANK(data),ISBLANK(id_cc)),"",INDEX(nm_cartao,id_cc))</f>
        <v/>
      </c>
    </row>
    <row r="685" spans="1:13">
      <c r="A685" s="6" t="str">
        <f>IF(ISBLANK(data),"",1+IF(ISNUMBER(A684),A684,0))</f>
        <v/>
      </c>
      <c r="C685" s="50" t="str">
        <f>IF(ISBLANK(data),"",VALUE(DAY(data)))</f>
        <v/>
      </c>
      <c r="D685" s="50" t="str">
        <f>IF(ISBLANK(data),"",VALUE(MONTH(data)))</f>
        <v/>
      </c>
      <c r="E685" s="50" t="str">
        <f>IF(ISBLANK(data),"",VALUE(YEAR(data)))</f>
        <v/>
      </c>
      <c r="G685" s="6" t="str">
        <f>IF(OR(ISBLANK(data),ISBLANK(categoria)),"",INDEX(nm_categoria,categoria))</f>
        <v/>
      </c>
      <c r="I685" s="6" t="str">
        <f>IF(OR(ISBLANK(data),ISBLANK(forma_pagamento)),"",INDEX(nm_forma_pagamento,forma_pagamento))</f>
        <v/>
      </c>
      <c r="K685" s="6" t="str">
        <f>IF(OR(ISBLANK(data),ISBLANK(conta)),"",INDEX(nm_conta,conta))</f>
        <v/>
      </c>
      <c r="M685" s="6" t="str">
        <f>IF(OR(ISBLANK(data),ISBLANK(id_cc)),"",INDEX(nm_cartao,id_cc))</f>
        <v/>
      </c>
    </row>
    <row r="686" spans="1:13">
      <c r="A686" s="6" t="str">
        <f>IF(ISBLANK(data),"",1+IF(ISNUMBER(A685),A685,0))</f>
        <v/>
      </c>
      <c r="C686" s="50" t="str">
        <f>IF(ISBLANK(data),"",VALUE(DAY(data)))</f>
        <v/>
      </c>
      <c r="D686" s="50" t="str">
        <f>IF(ISBLANK(data),"",VALUE(MONTH(data)))</f>
        <v/>
      </c>
      <c r="E686" s="50" t="str">
        <f>IF(ISBLANK(data),"",VALUE(YEAR(data)))</f>
        <v/>
      </c>
      <c r="G686" s="6" t="str">
        <f>IF(OR(ISBLANK(data),ISBLANK(categoria)),"",INDEX(nm_categoria,categoria))</f>
        <v/>
      </c>
      <c r="I686" s="6" t="str">
        <f>IF(OR(ISBLANK(data),ISBLANK(forma_pagamento)),"",INDEX(nm_forma_pagamento,forma_pagamento))</f>
        <v/>
      </c>
      <c r="K686" s="6" t="str">
        <f>IF(OR(ISBLANK(data),ISBLANK(conta)),"",INDEX(nm_conta,conta))</f>
        <v/>
      </c>
      <c r="M686" s="6" t="str">
        <f>IF(OR(ISBLANK(data),ISBLANK(id_cc)),"",INDEX(nm_cartao,id_cc))</f>
        <v/>
      </c>
    </row>
    <row r="687" spans="1:13">
      <c r="A687" s="6" t="str">
        <f>IF(ISBLANK(data),"",1+IF(ISNUMBER(A686),A686,0))</f>
        <v/>
      </c>
      <c r="C687" s="50" t="str">
        <f>IF(ISBLANK(data),"",VALUE(DAY(data)))</f>
        <v/>
      </c>
      <c r="D687" s="50" t="str">
        <f>IF(ISBLANK(data),"",VALUE(MONTH(data)))</f>
        <v/>
      </c>
      <c r="E687" s="50" t="str">
        <f>IF(ISBLANK(data),"",VALUE(YEAR(data)))</f>
        <v/>
      </c>
      <c r="G687" s="6" t="str">
        <f>IF(OR(ISBLANK(data),ISBLANK(categoria)),"",INDEX(nm_categoria,categoria))</f>
        <v/>
      </c>
      <c r="I687" s="6" t="str">
        <f>IF(OR(ISBLANK(data),ISBLANK(forma_pagamento)),"",INDEX(nm_forma_pagamento,forma_pagamento))</f>
        <v/>
      </c>
      <c r="K687" s="6" t="str">
        <f>IF(OR(ISBLANK(data),ISBLANK(conta)),"",INDEX(nm_conta,conta))</f>
        <v/>
      </c>
      <c r="M687" s="6" t="str">
        <f>IF(OR(ISBLANK(data),ISBLANK(id_cc)),"",INDEX(nm_cartao,id_cc))</f>
        <v/>
      </c>
    </row>
    <row r="688" spans="1:13">
      <c r="A688" s="6" t="str">
        <f>IF(ISBLANK(data),"",1+IF(ISNUMBER(A687),A687,0))</f>
        <v/>
      </c>
      <c r="C688" s="50" t="str">
        <f>IF(ISBLANK(data),"",VALUE(DAY(data)))</f>
        <v/>
      </c>
      <c r="D688" s="50" t="str">
        <f>IF(ISBLANK(data),"",VALUE(MONTH(data)))</f>
        <v/>
      </c>
      <c r="E688" s="50" t="str">
        <f>IF(ISBLANK(data),"",VALUE(YEAR(data)))</f>
        <v/>
      </c>
      <c r="G688" s="6" t="str">
        <f>IF(OR(ISBLANK(data),ISBLANK(categoria)),"",INDEX(nm_categoria,categoria))</f>
        <v/>
      </c>
      <c r="I688" s="6" t="str">
        <f>IF(OR(ISBLANK(data),ISBLANK(forma_pagamento)),"",INDEX(nm_forma_pagamento,forma_pagamento))</f>
        <v/>
      </c>
      <c r="K688" s="6" t="str">
        <f>IF(OR(ISBLANK(data),ISBLANK(conta)),"",INDEX(nm_conta,conta))</f>
        <v/>
      </c>
      <c r="M688" s="6" t="str">
        <f>IF(OR(ISBLANK(data),ISBLANK(id_cc)),"",INDEX(nm_cartao,id_cc))</f>
        <v/>
      </c>
    </row>
    <row r="689" spans="1:13">
      <c r="A689" s="6" t="str">
        <f>IF(ISBLANK(data),"",1+IF(ISNUMBER(A688),A688,0))</f>
        <v/>
      </c>
      <c r="C689" s="50" t="str">
        <f>IF(ISBLANK(data),"",VALUE(DAY(data)))</f>
        <v/>
      </c>
      <c r="D689" s="50" t="str">
        <f>IF(ISBLANK(data),"",VALUE(MONTH(data)))</f>
        <v/>
      </c>
      <c r="E689" s="50" t="str">
        <f>IF(ISBLANK(data),"",VALUE(YEAR(data)))</f>
        <v/>
      </c>
      <c r="G689" s="6" t="str">
        <f>IF(OR(ISBLANK(data),ISBLANK(categoria)),"",INDEX(nm_categoria,categoria))</f>
        <v/>
      </c>
      <c r="I689" s="6" t="str">
        <f>IF(OR(ISBLANK(data),ISBLANK(forma_pagamento)),"",INDEX(nm_forma_pagamento,forma_pagamento))</f>
        <v/>
      </c>
      <c r="K689" s="6" t="str">
        <f>IF(OR(ISBLANK(data),ISBLANK(conta)),"",INDEX(nm_conta,conta))</f>
        <v/>
      </c>
      <c r="M689" s="6" t="str">
        <f>IF(OR(ISBLANK(data),ISBLANK(id_cc)),"",INDEX(nm_cartao,id_cc))</f>
        <v/>
      </c>
    </row>
    <row r="690" spans="1:13">
      <c r="A690" s="6" t="str">
        <f>IF(ISBLANK(data),"",1+IF(ISNUMBER(A689),A689,0))</f>
        <v/>
      </c>
      <c r="C690" s="50" t="str">
        <f>IF(ISBLANK(data),"",VALUE(DAY(data)))</f>
        <v/>
      </c>
      <c r="D690" s="50" t="str">
        <f>IF(ISBLANK(data),"",VALUE(MONTH(data)))</f>
        <v/>
      </c>
      <c r="E690" s="50" t="str">
        <f>IF(ISBLANK(data),"",VALUE(YEAR(data)))</f>
        <v/>
      </c>
      <c r="G690" s="6" t="str">
        <f>IF(OR(ISBLANK(data),ISBLANK(categoria)),"",INDEX(nm_categoria,categoria))</f>
        <v/>
      </c>
      <c r="I690" s="6" t="str">
        <f>IF(OR(ISBLANK(data),ISBLANK(forma_pagamento)),"",INDEX(nm_forma_pagamento,forma_pagamento))</f>
        <v/>
      </c>
      <c r="K690" s="6" t="str">
        <f>IF(OR(ISBLANK(data),ISBLANK(conta)),"",INDEX(nm_conta,conta))</f>
        <v/>
      </c>
      <c r="M690" s="6" t="str">
        <f>IF(OR(ISBLANK(data),ISBLANK(id_cc)),"",INDEX(nm_cartao,id_cc))</f>
        <v/>
      </c>
    </row>
    <row r="691" spans="1:13">
      <c r="A691" s="6" t="str">
        <f>IF(ISBLANK(data),"",1+IF(ISNUMBER(A690),A690,0))</f>
        <v/>
      </c>
      <c r="C691" s="50" t="str">
        <f>IF(ISBLANK(data),"",VALUE(DAY(data)))</f>
        <v/>
      </c>
      <c r="D691" s="50" t="str">
        <f>IF(ISBLANK(data),"",VALUE(MONTH(data)))</f>
        <v/>
      </c>
      <c r="E691" s="50" t="str">
        <f>IF(ISBLANK(data),"",VALUE(YEAR(data)))</f>
        <v/>
      </c>
      <c r="G691" s="6" t="str">
        <f>IF(OR(ISBLANK(data),ISBLANK(categoria)),"",INDEX(nm_categoria,categoria))</f>
        <v/>
      </c>
      <c r="I691" s="6" t="str">
        <f>IF(OR(ISBLANK(data),ISBLANK(forma_pagamento)),"",INDEX(nm_forma_pagamento,forma_pagamento))</f>
        <v/>
      </c>
      <c r="K691" s="6" t="str">
        <f>IF(OR(ISBLANK(data),ISBLANK(conta)),"",INDEX(nm_conta,conta))</f>
        <v/>
      </c>
      <c r="M691" s="6" t="str">
        <f>IF(OR(ISBLANK(data),ISBLANK(id_cc)),"",INDEX(nm_cartao,id_cc))</f>
        <v/>
      </c>
    </row>
    <row r="692" spans="1:13">
      <c r="A692" s="6" t="str">
        <f>IF(ISBLANK(data),"",1+IF(ISNUMBER(A691),A691,0))</f>
        <v/>
      </c>
      <c r="C692" s="50" t="str">
        <f>IF(ISBLANK(data),"",VALUE(DAY(data)))</f>
        <v/>
      </c>
      <c r="D692" s="50" t="str">
        <f>IF(ISBLANK(data),"",VALUE(MONTH(data)))</f>
        <v/>
      </c>
      <c r="E692" s="50" t="str">
        <f>IF(ISBLANK(data),"",VALUE(YEAR(data)))</f>
        <v/>
      </c>
      <c r="G692" s="6" t="str">
        <f>IF(OR(ISBLANK(data),ISBLANK(categoria)),"",INDEX(nm_categoria,categoria))</f>
        <v/>
      </c>
      <c r="I692" s="6" t="str">
        <f>IF(OR(ISBLANK(data),ISBLANK(forma_pagamento)),"",INDEX(nm_forma_pagamento,forma_pagamento))</f>
        <v/>
      </c>
      <c r="K692" s="6" t="str">
        <f>IF(OR(ISBLANK(data),ISBLANK(conta)),"",INDEX(nm_conta,conta))</f>
        <v/>
      </c>
      <c r="M692" s="6" t="str">
        <f>IF(OR(ISBLANK(data),ISBLANK(id_cc)),"",INDEX(nm_cartao,id_cc))</f>
        <v/>
      </c>
    </row>
    <row r="693" spans="1:13">
      <c r="A693" s="6" t="str">
        <f>IF(ISBLANK(data),"",1+IF(ISNUMBER(A692),A692,0))</f>
        <v/>
      </c>
      <c r="C693" s="50" t="str">
        <f>IF(ISBLANK(data),"",VALUE(DAY(data)))</f>
        <v/>
      </c>
      <c r="D693" s="50" t="str">
        <f>IF(ISBLANK(data),"",VALUE(MONTH(data)))</f>
        <v/>
      </c>
      <c r="E693" s="50" t="str">
        <f>IF(ISBLANK(data),"",VALUE(YEAR(data)))</f>
        <v/>
      </c>
      <c r="G693" s="6" t="str">
        <f>IF(OR(ISBLANK(data),ISBLANK(categoria)),"",INDEX(nm_categoria,categoria))</f>
        <v/>
      </c>
      <c r="I693" s="6" t="str">
        <f>IF(OR(ISBLANK(data),ISBLANK(forma_pagamento)),"",INDEX(nm_forma_pagamento,forma_pagamento))</f>
        <v/>
      </c>
      <c r="K693" s="6" t="str">
        <f>IF(OR(ISBLANK(data),ISBLANK(conta)),"",INDEX(nm_conta,conta))</f>
        <v/>
      </c>
      <c r="M693" s="6" t="str">
        <f>IF(OR(ISBLANK(data),ISBLANK(id_cc)),"",INDEX(nm_cartao,id_cc))</f>
        <v/>
      </c>
    </row>
    <row r="694" spans="1:13">
      <c r="A694" s="6" t="str">
        <f>IF(ISBLANK(data),"",1+IF(ISNUMBER(A693),A693,0))</f>
        <v/>
      </c>
      <c r="C694" s="50" t="str">
        <f>IF(ISBLANK(data),"",VALUE(DAY(data)))</f>
        <v/>
      </c>
      <c r="D694" s="50" t="str">
        <f>IF(ISBLANK(data),"",VALUE(MONTH(data)))</f>
        <v/>
      </c>
      <c r="E694" s="50" t="str">
        <f>IF(ISBLANK(data),"",VALUE(YEAR(data)))</f>
        <v/>
      </c>
      <c r="G694" s="6" t="str">
        <f>IF(OR(ISBLANK(data),ISBLANK(categoria)),"",INDEX(nm_categoria,categoria))</f>
        <v/>
      </c>
      <c r="I694" s="6" t="str">
        <f>IF(OR(ISBLANK(data),ISBLANK(forma_pagamento)),"",INDEX(nm_forma_pagamento,forma_pagamento))</f>
        <v/>
      </c>
      <c r="K694" s="6" t="str">
        <f>IF(OR(ISBLANK(data),ISBLANK(conta)),"",INDEX(nm_conta,conta))</f>
        <v/>
      </c>
      <c r="M694" s="6" t="str">
        <f>IF(OR(ISBLANK(data),ISBLANK(id_cc)),"",INDEX(nm_cartao,id_cc))</f>
        <v/>
      </c>
    </row>
    <row r="695" spans="1:13">
      <c r="A695" s="6" t="str">
        <f>IF(ISBLANK(data),"",1+IF(ISNUMBER(A694),A694,0))</f>
        <v/>
      </c>
      <c r="C695" s="50" t="str">
        <f>IF(ISBLANK(data),"",VALUE(DAY(data)))</f>
        <v/>
      </c>
      <c r="D695" s="50" t="str">
        <f>IF(ISBLANK(data),"",VALUE(MONTH(data)))</f>
        <v/>
      </c>
      <c r="E695" s="50" t="str">
        <f>IF(ISBLANK(data),"",VALUE(YEAR(data)))</f>
        <v/>
      </c>
      <c r="G695" s="6" t="str">
        <f>IF(OR(ISBLANK(data),ISBLANK(categoria)),"",INDEX(nm_categoria,categoria))</f>
        <v/>
      </c>
      <c r="I695" s="6" t="str">
        <f>IF(OR(ISBLANK(data),ISBLANK(forma_pagamento)),"",INDEX(nm_forma_pagamento,forma_pagamento))</f>
        <v/>
      </c>
      <c r="K695" s="6" t="str">
        <f>IF(OR(ISBLANK(data),ISBLANK(conta)),"",INDEX(nm_conta,conta))</f>
        <v/>
      </c>
      <c r="M695" s="6" t="str">
        <f>IF(OR(ISBLANK(data),ISBLANK(id_cc)),"",INDEX(nm_cartao,id_cc))</f>
        <v/>
      </c>
    </row>
    <row r="696" spans="1:13">
      <c r="A696" s="6" t="str">
        <f>IF(ISBLANK(data),"",1+IF(ISNUMBER(A695),A695,0))</f>
        <v/>
      </c>
      <c r="C696" s="50" t="str">
        <f>IF(ISBLANK(data),"",VALUE(DAY(data)))</f>
        <v/>
      </c>
      <c r="D696" s="50" t="str">
        <f>IF(ISBLANK(data),"",VALUE(MONTH(data)))</f>
        <v/>
      </c>
      <c r="E696" s="50" t="str">
        <f>IF(ISBLANK(data),"",VALUE(YEAR(data)))</f>
        <v/>
      </c>
      <c r="G696" s="6" t="str">
        <f>IF(OR(ISBLANK(data),ISBLANK(categoria)),"",INDEX(nm_categoria,categoria))</f>
        <v/>
      </c>
      <c r="I696" s="6" t="str">
        <f>IF(OR(ISBLANK(data),ISBLANK(forma_pagamento)),"",INDEX(nm_forma_pagamento,forma_pagamento))</f>
        <v/>
      </c>
      <c r="K696" s="6" t="str">
        <f>IF(OR(ISBLANK(data),ISBLANK(conta)),"",INDEX(nm_conta,conta))</f>
        <v/>
      </c>
      <c r="M696" s="6" t="str">
        <f>IF(OR(ISBLANK(data),ISBLANK(id_cc)),"",INDEX(nm_cartao,id_cc))</f>
        <v/>
      </c>
    </row>
    <row r="697" spans="1:13">
      <c r="A697" s="6" t="str">
        <f>IF(ISBLANK(data),"",1+IF(ISNUMBER(A696),A696,0))</f>
        <v/>
      </c>
      <c r="C697" s="50" t="str">
        <f>IF(ISBLANK(data),"",VALUE(DAY(data)))</f>
        <v/>
      </c>
      <c r="D697" s="50" t="str">
        <f>IF(ISBLANK(data),"",VALUE(MONTH(data)))</f>
        <v/>
      </c>
      <c r="E697" s="50" t="str">
        <f>IF(ISBLANK(data),"",VALUE(YEAR(data)))</f>
        <v/>
      </c>
      <c r="G697" s="6" t="str">
        <f>IF(OR(ISBLANK(data),ISBLANK(categoria)),"",INDEX(nm_categoria,categoria))</f>
        <v/>
      </c>
      <c r="I697" s="6" t="str">
        <f>IF(OR(ISBLANK(data),ISBLANK(forma_pagamento)),"",INDEX(nm_forma_pagamento,forma_pagamento))</f>
        <v/>
      </c>
      <c r="K697" s="6" t="str">
        <f>IF(OR(ISBLANK(data),ISBLANK(conta)),"",INDEX(nm_conta,conta))</f>
        <v/>
      </c>
      <c r="M697" s="6" t="str">
        <f>IF(OR(ISBLANK(data),ISBLANK(id_cc)),"",INDEX(nm_cartao,id_cc))</f>
        <v/>
      </c>
    </row>
    <row r="698" spans="1:13">
      <c r="A698" s="6" t="str">
        <f>IF(ISBLANK(data),"",1+IF(ISNUMBER(A697),A697,0))</f>
        <v/>
      </c>
      <c r="C698" s="50" t="str">
        <f>IF(ISBLANK(data),"",VALUE(DAY(data)))</f>
        <v/>
      </c>
      <c r="D698" s="50" t="str">
        <f>IF(ISBLANK(data),"",VALUE(MONTH(data)))</f>
        <v/>
      </c>
      <c r="E698" s="50" t="str">
        <f>IF(ISBLANK(data),"",VALUE(YEAR(data)))</f>
        <v/>
      </c>
      <c r="G698" s="6" t="str">
        <f>IF(OR(ISBLANK(data),ISBLANK(categoria)),"",INDEX(nm_categoria,categoria))</f>
        <v/>
      </c>
      <c r="I698" s="6" t="str">
        <f>IF(OR(ISBLANK(data),ISBLANK(forma_pagamento)),"",INDEX(nm_forma_pagamento,forma_pagamento))</f>
        <v/>
      </c>
      <c r="K698" s="6" t="str">
        <f>IF(OR(ISBLANK(data),ISBLANK(conta)),"",INDEX(nm_conta,conta))</f>
        <v/>
      </c>
      <c r="M698" s="6" t="str">
        <f>IF(OR(ISBLANK(data),ISBLANK(id_cc)),"",INDEX(nm_cartao,id_cc))</f>
        <v/>
      </c>
    </row>
    <row r="699" spans="1:13">
      <c r="A699" s="6" t="str">
        <f>IF(ISBLANK(data),"",1+IF(ISNUMBER(A698),A698,0))</f>
        <v/>
      </c>
      <c r="C699" s="50" t="str">
        <f>IF(ISBLANK(data),"",VALUE(DAY(data)))</f>
        <v/>
      </c>
      <c r="D699" s="50" t="str">
        <f>IF(ISBLANK(data),"",VALUE(MONTH(data)))</f>
        <v/>
      </c>
      <c r="E699" s="50" t="str">
        <f>IF(ISBLANK(data),"",VALUE(YEAR(data)))</f>
        <v/>
      </c>
      <c r="G699" s="6" t="str">
        <f>IF(OR(ISBLANK(data),ISBLANK(categoria)),"",INDEX(nm_categoria,categoria))</f>
        <v/>
      </c>
      <c r="I699" s="6" t="str">
        <f>IF(OR(ISBLANK(data),ISBLANK(forma_pagamento)),"",INDEX(nm_forma_pagamento,forma_pagamento))</f>
        <v/>
      </c>
      <c r="K699" s="6" t="str">
        <f>IF(OR(ISBLANK(data),ISBLANK(conta)),"",INDEX(nm_conta,conta))</f>
        <v/>
      </c>
      <c r="M699" s="6" t="str">
        <f>IF(OR(ISBLANK(data),ISBLANK(id_cc)),"",INDEX(nm_cartao,id_cc))</f>
        <v/>
      </c>
    </row>
    <row r="700" spans="1:13">
      <c r="A700" s="6" t="str">
        <f>IF(ISBLANK(data),"",1+IF(ISNUMBER(A699),A699,0))</f>
        <v/>
      </c>
      <c r="C700" s="50" t="str">
        <f>IF(ISBLANK(data),"",VALUE(DAY(data)))</f>
        <v/>
      </c>
      <c r="D700" s="50" t="str">
        <f>IF(ISBLANK(data),"",VALUE(MONTH(data)))</f>
        <v/>
      </c>
      <c r="E700" s="50" t="str">
        <f>IF(ISBLANK(data),"",VALUE(YEAR(data)))</f>
        <v/>
      </c>
      <c r="G700" s="6" t="str">
        <f>IF(OR(ISBLANK(data),ISBLANK(categoria)),"",INDEX(nm_categoria,categoria))</f>
        <v/>
      </c>
      <c r="I700" s="6" t="str">
        <f>IF(OR(ISBLANK(data),ISBLANK(forma_pagamento)),"",INDEX(nm_forma_pagamento,forma_pagamento))</f>
        <v/>
      </c>
      <c r="K700" s="6" t="str">
        <f>IF(OR(ISBLANK(data),ISBLANK(conta)),"",INDEX(nm_conta,conta))</f>
        <v/>
      </c>
      <c r="M700" s="6" t="str">
        <f>IF(OR(ISBLANK(data),ISBLANK(id_cc)),"",INDEX(nm_cartao,id_cc))</f>
        <v/>
      </c>
    </row>
    <row r="701" spans="1:13">
      <c r="A701" s="6" t="str">
        <f>IF(ISBLANK(data),"",1+IF(ISNUMBER(A700),A700,0))</f>
        <v/>
      </c>
      <c r="C701" s="50" t="str">
        <f>IF(ISBLANK(data),"",VALUE(DAY(data)))</f>
        <v/>
      </c>
      <c r="D701" s="50" t="str">
        <f>IF(ISBLANK(data),"",VALUE(MONTH(data)))</f>
        <v/>
      </c>
      <c r="E701" s="50" t="str">
        <f>IF(ISBLANK(data),"",VALUE(YEAR(data)))</f>
        <v/>
      </c>
      <c r="G701" s="6" t="str">
        <f>IF(OR(ISBLANK(data),ISBLANK(categoria)),"",INDEX(nm_categoria,categoria))</f>
        <v/>
      </c>
      <c r="I701" s="6" t="str">
        <f>IF(OR(ISBLANK(data),ISBLANK(forma_pagamento)),"",INDEX(nm_forma_pagamento,forma_pagamento))</f>
        <v/>
      </c>
      <c r="K701" s="6" t="str">
        <f>IF(OR(ISBLANK(data),ISBLANK(conta)),"",INDEX(nm_conta,conta))</f>
        <v/>
      </c>
      <c r="M701" s="6" t="str">
        <f>IF(OR(ISBLANK(data),ISBLANK(id_cc)),"",INDEX(nm_cartao,id_cc))</f>
        <v/>
      </c>
    </row>
    <row r="702" spans="1:13">
      <c r="A702" s="6" t="str">
        <f>IF(ISBLANK(data),"",1+IF(ISNUMBER(A701),A701,0))</f>
        <v/>
      </c>
      <c r="C702" s="50" t="str">
        <f>IF(ISBLANK(data),"",VALUE(DAY(data)))</f>
        <v/>
      </c>
      <c r="D702" s="50" t="str">
        <f>IF(ISBLANK(data),"",VALUE(MONTH(data)))</f>
        <v/>
      </c>
      <c r="E702" s="50" t="str">
        <f>IF(ISBLANK(data),"",VALUE(YEAR(data)))</f>
        <v/>
      </c>
      <c r="G702" s="6" t="str">
        <f>IF(OR(ISBLANK(data),ISBLANK(categoria)),"",INDEX(nm_categoria,categoria))</f>
        <v/>
      </c>
      <c r="I702" s="6" t="str">
        <f>IF(OR(ISBLANK(data),ISBLANK(forma_pagamento)),"",INDEX(nm_forma_pagamento,forma_pagamento))</f>
        <v/>
      </c>
      <c r="K702" s="6" t="str">
        <f>IF(OR(ISBLANK(data),ISBLANK(conta)),"",INDEX(nm_conta,conta))</f>
        <v/>
      </c>
      <c r="M702" s="6" t="str">
        <f>IF(OR(ISBLANK(data),ISBLANK(id_cc)),"",INDEX(nm_cartao,id_cc))</f>
        <v/>
      </c>
    </row>
    <row r="703" spans="1:13">
      <c r="A703" s="6" t="str">
        <f>IF(ISBLANK(data),"",1+IF(ISNUMBER(A702),A702,0))</f>
        <v/>
      </c>
      <c r="C703" s="50" t="str">
        <f>IF(ISBLANK(data),"",VALUE(DAY(data)))</f>
        <v/>
      </c>
      <c r="D703" s="50" t="str">
        <f>IF(ISBLANK(data),"",VALUE(MONTH(data)))</f>
        <v/>
      </c>
      <c r="E703" s="50" t="str">
        <f>IF(ISBLANK(data),"",VALUE(YEAR(data)))</f>
        <v/>
      </c>
      <c r="G703" s="6" t="str">
        <f>IF(OR(ISBLANK(data),ISBLANK(categoria)),"",INDEX(nm_categoria,categoria))</f>
        <v/>
      </c>
      <c r="I703" s="6" t="str">
        <f>IF(OR(ISBLANK(data),ISBLANK(forma_pagamento)),"",INDEX(nm_forma_pagamento,forma_pagamento))</f>
        <v/>
      </c>
      <c r="K703" s="6" t="str">
        <f>IF(OR(ISBLANK(data),ISBLANK(conta)),"",INDEX(nm_conta,conta))</f>
        <v/>
      </c>
      <c r="M703" s="6" t="str">
        <f>IF(OR(ISBLANK(data),ISBLANK(id_cc)),"",INDEX(nm_cartao,id_cc))</f>
        <v/>
      </c>
    </row>
    <row r="704" spans="1:13">
      <c r="A704" s="6" t="str">
        <f>IF(ISBLANK(data),"",1+IF(ISNUMBER(A703),A703,0))</f>
        <v/>
      </c>
      <c r="C704" s="50" t="str">
        <f>IF(ISBLANK(data),"",VALUE(DAY(data)))</f>
        <v/>
      </c>
      <c r="D704" s="50" t="str">
        <f>IF(ISBLANK(data),"",VALUE(MONTH(data)))</f>
        <v/>
      </c>
      <c r="E704" s="50" t="str">
        <f>IF(ISBLANK(data),"",VALUE(YEAR(data)))</f>
        <v/>
      </c>
      <c r="G704" s="6" t="str">
        <f>IF(OR(ISBLANK(data),ISBLANK(categoria)),"",INDEX(nm_categoria,categoria))</f>
        <v/>
      </c>
      <c r="I704" s="6" t="str">
        <f>IF(OR(ISBLANK(data),ISBLANK(forma_pagamento)),"",INDEX(nm_forma_pagamento,forma_pagamento))</f>
        <v/>
      </c>
      <c r="K704" s="6" t="str">
        <f>IF(OR(ISBLANK(data),ISBLANK(conta)),"",INDEX(nm_conta,conta))</f>
        <v/>
      </c>
      <c r="M704" s="6" t="str">
        <f>IF(OR(ISBLANK(data),ISBLANK(id_cc)),"",INDEX(nm_cartao,id_cc))</f>
        <v/>
      </c>
    </row>
    <row r="705" spans="1:13">
      <c r="A705" s="6" t="str">
        <f>IF(ISBLANK(data),"",1+IF(ISNUMBER(A704),A704,0))</f>
        <v/>
      </c>
      <c r="C705" s="50" t="str">
        <f>IF(ISBLANK(data),"",VALUE(DAY(data)))</f>
        <v/>
      </c>
      <c r="D705" s="50" t="str">
        <f>IF(ISBLANK(data),"",VALUE(MONTH(data)))</f>
        <v/>
      </c>
      <c r="E705" s="50" t="str">
        <f>IF(ISBLANK(data),"",VALUE(YEAR(data)))</f>
        <v/>
      </c>
      <c r="G705" s="6" t="str">
        <f>IF(OR(ISBLANK(data),ISBLANK(categoria)),"",INDEX(nm_categoria,categoria))</f>
        <v/>
      </c>
      <c r="I705" s="6" t="str">
        <f>IF(OR(ISBLANK(data),ISBLANK(forma_pagamento)),"",INDEX(nm_forma_pagamento,forma_pagamento))</f>
        <v/>
      </c>
      <c r="K705" s="6" t="str">
        <f>IF(OR(ISBLANK(data),ISBLANK(conta)),"",INDEX(nm_conta,conta))</f>
        <v/>
      </c>
      <c r="M705" s="6" t="str">
        <f>IF(OR(ISBLANK(data),ISBLANK(id_cc)),"",INDEX(nm_cartao,id_cc))</f>
        <v/>
      </c>
    </row>
    <row r="706" spans="1:13">
      <c r="A706" s="6" t="str">
        <f>IF(ISBLANK(data),"",1+IF(ISNUMBER(A705),A705,0))</f>
        <v/>
      </c>
      <c r="C706" s="50" t="str">
        <f>IF(ISBLANK(data),"",VALUE(DAY(data)))</f>
        <v/>
      </c>
      <c r="D706" s="50" t="str">
        <f>IF(ISBLANK(data),"",VALUE(MONTH(data)))</f>
        <v/>
      </c>
      <c r="E706" s="50" t="str">
        <f>IF(ISBLANK(data),"",VALUE(YEAR(data)))</f>
        <v/>
      </c>
      <c r="G706" s="6" t="str">
        <f>IF(OR(ISBLANK(data),ISBLANK(categoria)),"",INDEX(nm_categoria,categoria))</f>
        <v/>
      </c>
      <c r="I706" s="6" t="str">
        <f>IF(OR(ISBLANK(data),ISBLANK(forma_pagamento)),"",INDEX(nm_forma_pagamento,forma_pagamento))</f>
        <v/>
      </c>
      <c r="K706" s="6" t="str">
        <f>IF(OR(ISBLANK(data),ISBLANK(conta)),"",INDEX(nm_conta,conta))</f>
        <v/>
      </c>
      <c r="M706" s="6" t="str">
        <f>IF(OR(ISBLANK(data),ISBLANK(id_cc)),"",INDEX(nm_cartao,id_cc))</f>
        <v/>
      </c>
    </row>
    <row r="707" spans="1:13">
      <c r="A707" s="6" t="str">
        <f>IF(ISBLANK(data),"",1+IF(ISNUMBER(A706),A706,0))</f>
        <v/>
      </c>
      <c r="C707" s="50" t="str">
        <f>IF(ISBLANK(data),"",VALUE(DAY(data)))</f>
        <v/>
      </c>
      <c r="D707" s="50" t="str">
        <f>IF(ISBLANK(data),"",VALUE(MONTH(data)))</f>
        <v/>
      </c>
      <c r="E707" s="50" t="str">
        <f>IF(ISBLANK(data),"",VALUE(YEAR(data)))</f>
        <v/>
      </c>
      <c r="G707" s="6" t="str">
        <f>IF(OR(ISBLANK(data),ISBLANK(categoria)),"",INDEX(nm_categoria,categoria))</f>
        <v/>
      </c>
      <c r="I707" s="6" t="str">
        <f>IF(OR(ISBLANK(data),ISBLANK(forma_pagamento)),"",INDEX(nm_forma_pagamento,forma_pagamento))</f>
        <v/>
      </c>
      <c r="K707" s="6" t="str">
        <f>IF(OR(ISBLANK(data),ISBLANK(conta)),"",INDEX(nm_conta,conta))</f>
        <v/>
      </c>
      <c r="M707" s="6" t="str">
        <f>IF(OR(ISBLANK(data),ISBLANK(id_cc)),"",INDEX(nm_cartao,id_cc))</f>
        <v/>
      </c>
    </row>
    <row r="708" spans="1:13">
      <c r="A708" s="6" t="str">
        <f>IF(ISBLANK(data),"",1+IF(ISNUMBER(A707),A707,0))</f>
        <v/>
      </c>
      <c r="C708" s="50" t="str">
        <f>IF(ISBLANK(data),"",VALUE(DAY(data)))</f>
        <v/>
      </c>
      <c r="D708" s="50" t="str">
        <f>IF(ISBLANK(data),"",VALUE(MONTH(data)))</f>
        <v/>
      </c>
      <c r="E708" s="50" t="str">
        <f>IF(ISBLANK(data),"",VALUE(YEAR(data)))</f>
        <v/>
      </c>
      <c r="G708" s="6" t="str">
        <f>IF(OR(ISBLANK(data),ISBLANK(categoria)),"",INDEX(nm_categoria,categoria))</f>
        <v/>
      </c>
      <c r="I708" s="6" t="str">
        <f>IF(OR(ISBLANK(data),ISBLANK(forma_pagamento)),"",INDEX(nm_forma_pagamento,forma_pagamento))</f>
        <v/>
      </c>
      <c r="K708" s="6" t="str">
        <f>IF(OR(ISBLANK(data),ISBLANK(conta)),"",INDEX(nm_conta,conta))</f>
        <v/>
      </c>
      <c r="M708" s="6" t="str">
        <f>IF(OR(ISBLANK(data),ISBLANK(id_cc)),"",INDEX(nm_cartao,id_cc))</f>
        <v/>
      </c>
    </row>
    <row r="709" spans="1:13">
      <c r="A709" s="6" t="str">
        <f>IF(ISBLANK(data),"",1+IF(ISNUMBER(A708),A708,0))</f>
        <v/>
      </c>
      <c r="C709" s="50" t="str">
        <f>IF(ISBLANK(data),"",VALUE(DAY(data)))</f>
        <v/>
      </c>
      <c r="D709" s="50" t="str">
        <f>IF(ISBLANK(data),"",VALUE(MONTH(data)))</f>
        <v/>
      </c>
      <c r="E709" s="50" t="str">
        <f>IF(ISBLANK(data),"",VALUE(YEAR(data)))</f>
        <v/>
      </c>
      <c r="G709" s="6" t="str">
        <f>IF(OR(ISBLANK(data),ISBLANK(categoria)),"",INDEX(nm_categoria,categoria))</f>
        <v/>
      </c>
      <c r="I709" s="6" t="str">
        <f>IF(OR(ISBLANK(data),ISBLANK(forma_pagamento)),"",INDEX(nm_forma_pagamento,forma_pagamento))</f>
        <v/>
      </c>
      <c r="K709" s="6" t="str">
        <f>IF(OR(ISBLANK(data),ISBLANK(conta)),"",INDEX(nm_conta,conta))</f>
        <v/>
      </c>
      <c r="M709" s="6" t="str">
        <f>IF(OR(ISBLANK(data),ISBLANK(id_cc)),"",INDEX(nm_cartao,id_cc))</f>
        <v/>
      </c>
    </row>
    <row r="710" spans="1:13">
      <c r="A710" s="6" t="str">
        <f>IF(ISBLANK(data),"",1+IF(ISNUMBER(A709),A709,0))</f>
        <v/>
      </c>
      <c r="C710" s="50" t="str">
        <f>IF(ISBLANK(data),"",VALUE(DAY(data)))</f>
        <v/>
      </c>
      <c r="D710" s="50" t="str">
        <f>IF(ISBLANK(data),"",VALUE(MONTH(data)))</f>
        <v/>
      </c>
      <c r="E710" s="50" t="str">
        <f>IF(ISBLANK(data),"",VALUE(YEAR(data)))</f>
        <v/>
      </c>
      <c r="G710" s="6" t="str">
        <f>IF(OR(ISBLANK(data),ISBLANK(categoria)),"",INDEX(nm_categoria,categoria))</f>
        <v/>
      </c>
      <c r="I710" s="6" t="str">
        <f>IF(OR(ISBLANK(data),ISBLANK(forma_pagamento)),"",INDEX(nm_forma_pagamento,forma_pagamento))</f>
        <v/>
      </c>
      <c r="K710" s="6" t="str">
        <f>IF(OR(ISBLANK(data),ISBLANK(conta)),"",INDEX(nm_conta,conta))</f>
        <v/>
      </c>
      <c r="M710" s="6" t="str">
        <f>IF(OR(ISBLANK(data),ISBLANK(id_cc)),"",INDEX(nm_cartao,id_cc))</f>
        <v/>
      </c>
    </row>
    <row r="711" spans="1:13">
      <c r="A711" s="6" t="str">
        <f>IF(ISBLANK(data),"",1+IF(ISNUMBER(A710),A710,0))</f>
        <v/>
      </c>
      <c r="C711" s="50" t="str">
        <f>IF(ISBLANK(data),"",VALUE(DAY(data)))</f>
        <v/>
      </c>
      <c r="D711" s="50" t="str">
        <f>IF(ISBLANK(data),"",VALUE(MONTH(data)))</f>
        <v/>
      </c>
      <c r="E711" s="50" t="str">
        <f>IF(ISBLANK(data),"",VALUE(YEAR(data)))</f>
        <v/>
      </c>
      <c r="G711" s="6" t="str">
        <f>IF(OR(ISBLANK(data),ISBLANK(categoria)),"",INDEX(nm_categoria,categoria))</f>
        <v/>
      </c>
      <c r="I711" s="6" t="str">
        <f>IF(OR(ISBLANK(data),ISBLANK(forma_pagamento)),"",INDEX(nm_forma_pagamento,forma_pagamento))</f>
        <v/>
      </c>
      <c r="K711" s="6" t="str">
        <f>IF(OR(ISBLANK(data),ISBLANK(conta)),"",INDEX(nm_conta,conta))</f>
        <v/>
      </c>
      <c r="M711" s="6" t="str">
        <f>IF(OR(ISBLANK(data),ISBLANK(id_cc)),"",INDEX(nm_cartao,id_cc))</f>
        <v/>
      </c>
    </row>
    <row r="712" spans="1:13">
      <c r="A712" s="6" t="str">
        <f>IF(ISBLANK(data),"",1+IF(ISNUMBER(A711),A711,0))</f>
        <v/>
      </c>
      <c r="C712" s="50" t="str">
        <f>IF(ISBLANK(data),"",VALUE(DAY(data)))</f>
        <v/>
      </c>
      <c r="D712" s="50" t="str">
        <f>IF(ISBLANK(data),"",VALUE(MONTH(data)))</f>
        <v/>
      </c>
      <c r="E712" s="50" t="str">
        <f>IF(ISBLANK(data),"",VALUE(YEAR(data)))</f>
        <v/>
      </c>
      <c r="G712" s="6" t="str">
        <f>IF(OR(ISBLANK(data),ISBLANK(categoria)),"",INDEX(nm_categoria,categoria))</f>
        <v/>
      </c>
      <c r="I712" s="6" t="str">
        <f>IF(OR(ISBLANK(data),ISBLANK(forma_pagamento)),"",INDEX(nm_forma_pagamento,forma_pagamento))</f>
        <v/>
      </c>
      <c r="K712" s="6" t="str">
        <f>IF(OR(ISBLANK(data),ISBLANK(conta)),"",INDEX(nm_conta,conta))</f>
        <v/>
      </c>
      <c r="M712" s="6" t="str">
        <f>IF(OR(ISBLANK(data),ISBLANK(id_cc)),"",INDEX(nm_cartao,id_cc))</f>
        <v/>
      </c>
    </row>
    <row r="713" spans="1:13">
      <c r="A713" s="6" t="str">
        <f>IF(ISBLANK(data),"",1+IF(ISNUMBER(A712),A712,0))</f>
        <v/>
      </c>
      <c r="C713" s="50" t="str">
        <f>IF(ISBLANK(data),"",VALUE(DAY(data)))</f>
        <v/>
      </c>
      <c r="D713" s="50" t="str">
        <f>IF(ISBLANK(data),"",VALUE(MONTH(data)))</f>
        <v/>
      </c>
      <c r="E713" s="50" t="str">
        <f>IF(ISBLANK(data),"",VALUE(YEAR(data)))</f>
        <v/>
      </c>
      <c r="G713" s="6" t="str">
        <f>IF(OR(ISBLANK(data),ISBLANK(categoria)),"",INDEX(nm_categoria,categoria))</f>
        <v/>
      </c>
      <c r="I713" s="6" t="str">
        <f>IF(OR(ISBLANK(data),ISBLANK(forma_pagamento)),"",INDEX(nm_forma_pagamento,forma_pagamento))</f>
        <v/>
      </c>
      <c r="K713" s="6" t="str">
        <f>IF(OR(ISBLANK(data),ISBLANK(conta)),"",INDEX(nm_conta,conta))</f>
        <v/>
      </c>
      <c r="M713" s="6" t="str">
        <f>IF(OR(ISBLANK(data),ISBLANK(id_cc)),"",INDEX(nm_cartao,id_cc))</f>
        <v/>
      </c>
    </row>
    <row r="714" spans="1:13">
      <c r="A714" s="6" t="str">
        <f>IF(ISBLANK(data),"",1+IF(ISNUMBER(A713),A713,0))</f>
        <v/>
      </c>
      <c r="C714" s="50" t="str">
        <f>IF(ISBLANK(data),"",VALUE(DAY(data)))</f>
        <v/>
      </c>
      <c r="D714" s="50" t="str">
        <f>IF(ISBLANK(data),"",VALUE(MONTH(data)))</f>
        <v/>
      </c>
      <c r="E714" s="50" t="str">
        <f>IF(ISBLANK(data),"",VALUE(YEAR(data)))</f>
        <v/>
      </c>
      <c r="G714" s="6" t="str">
        <f>IF(OR(ISBLANK(data),ISBLANK(categoria)),"",INDEX(nm_categoria,categoria))</f>
        <v/>
      </c>
      <c r="I714" s="6" t="str">
        <f>IF(OR(ISBLANK(data),ISBLANK(forma_pagamento)),"",INDEX(nm_forma_pagamento,forma_pagamento))</f>
        <v/>
      </c>
      <c r="K714" s="6" t="str">
        <f>IF(OR(ISBLANK(data),ISBLANK(conta)),"",INDEX(nm_conta,conta))</f>
        <v/>
      </c>
      <c r="M714" s="6" t="str">
        <f>IF(OR(ISBLANK(data),ISBLANK(id_cc)),"",INDEX(nm_cartao,id_cc))</f>
        <v/>
      </c>
    </row>
    <row r="715" spans="1:13">
      <c r="A715" s="6" t="str">
        <f>IF(ISBLANK(data),"",1+IF(ISNUMBER(A714),A714,0))</f>
        <v/>
      </c>
      <c r="C715" s="50" t="str">
        <f>IF(ISBLANK(data),"",VALUE(DAY(data)))</f>
        <v/>
      </c>
      <c r="D715" s="50" t="str">
        <f>IF(ISBLANK(data),"",VALUE(MONTH(data)))</f>
        <v/>
      </c>
      <c r="E715" s="50" t="str">
        <f>IF(ISBLANK(data),"",VALUE(YEAR(data)))</f>
        <v/>
      </c>
      <c r="G715" s="6" t="str">
        <f>IF(OR(ISBLANK(data),ISBLANK(categoria)),"",INDEX(nm_categoria,categoria))</f>
        <v/>
      </c>
      <c r="I715" s="6" t="str">
        <f>IF(OR(ISBLANK(data),ISBLANK(forma_pagamento)),"",INDEX(nm_forma_pagamento,forma_pagamento))</f>
        <v/>
      </c>
      <c r="K715" s="6" t="str">
        <f>IF(OR(ISBLANK(data),ISBLANK(conta)),"",INDEX(nm_conta,conta))</f>
        <v/>
      </c>
      <c r="M715" s="6" t="str">
        <f>IF(OR(ISBLANK(data),ISBLANK(id_cc)),"",INDEX(nm_cartao,id_cc))</f>
        <v/>
      </c>
    </row>
    <row r="716" spans="1:13">
      <c r="A716" s="6" t="str">
        <f>IF(ISBLANK(data),"",1+IF(ISNUMBER(A715),A715,0))</f>
        <v/>
      </c>
      <c r="C716" s="50" t="str">
        <f>IF(ISBLANK(data),"",VALUE(DAY(data)))</f>
        <v/>
      </c>
      <c r="D716" s="50" t="str">
        <f>IF(ISBLANK(data),"",VALUE(MONTH(data)))</f>
        <v/>
      </c>
      <c r="E716" s="50" t="str">
        <f>IF(ISBLANK(data),"",VALUE(YEAR(data)))</f>
        <v/>
      </c>
      <c r="G716" s="6" t="str">
        <f>IF(OR(ISBLANK(data),ISBLANK(categoria)),"",INDEX(nm_categoria,categoria))</f>
        <v/>
      </c>
      <c r="I716" s="6" t="str">
        <f>IF(OR(ISBLANK(data),ISBLANK(forma_pagamento)),"",INDEX(nm_forma_pagamento,forma_pagamento))</f>
        <v/>
      </c>
      <c r="K716" s="6" t="str">
        <f>IF(OR(ISBLANK(data),ISBLANK(conta)),"",INDEX(nm_conta,conta))</f>
        <v/>
      </c>
      <c r="M716" s="6" t="str">
        <f>IF(OR(ISBLANK(data),ISBLANK(id_cc)),"",INDEX(nm_cartao,id_cc))</f>
        <v/>
      </c>
    </row>
    <row r="717" spans="1:13">
      <c r="A717" s="6" t="str">
        <f>IF(ISBLANK(data),"",1+IF(ISNUMBER(A716),A716,0))</f>
        <v/>
      </c>
      <c r="C717" s="50" t="str">
        <f>IF(ISBLANK(data),"",VALUE(DAY(data)))</f>
        <v/>
      </c>
      <c r="D717" s="50" t="str">
        <f>IF(ISBLANK(data),"",VALUE(MONTH(data)))</f>
        <v/>
      </c>
      <c r="E717" s="50" t="str">
        <f>IF(ISBLANK(data),"",VALUE(YEAR(data)))</f>
        <v/>
      </c>
      <c r="G717" s="6" t="str">
        <f>IF(OR(ISBLANK(data),ISBLANK(categoria)),"",INDEX(nm_categoria,categoria))</f>
        <v/>
      </c>
      <c r="I717" s="6" t="str">
        <f>IF(OR(ISBLANK(data),ISBLANK(forma_pagamento)),"",INDEX(nm_forma_pagamento,forma_pagamento))</f>
        <v/>
      </c>
      <c r="K717" s="6" t="str">
        <f>IF(OR(ISBLANK(data),ISBLANK(conta)),"",INDEX(nm_conta,conta))</f>
        <v/>
      </c>
      <c r="M717" s="6" t="str">
        <f>IF(OR(ISBLANK(data),ISBLANK(id_cc)),"",INDEX(nm_cartao,id_cc))</f>
        <v/>
      </c>
    </row>
    <row r="718" spans="1:13">
      <c r="A718" s="6" t="str">
        <f>IF(ISBLANK(data),"",1+IF(ISNUMBER(A717),A717,0))</f>
        <v/>
      </c>
      <c r="C718" s="50" t="str">
        <f>IF(ISBLANK(data),"",VALUE(DAY(data)))</f>
        <v/>
      </c>
      <c r="D718" s="50" t="str">
        <f>IF(ISBLANK(data),"",VALUE(MONTH(data)))</f>
        <v/>
      </c>
      <c r="E718" s="50" t="str">
        <f>IF(ISBLANK(data),"",VALUE(YEAR(data)))</f>
        <v/>
      </c>
      <c r="G718" s="6" t="str">
        <f>IF(OR(ISBLANK(data),ISBLANK(categoria)),"",INDEX(nm_categoria,categoria))</f>
        <v/>
      </c>
      <c r="I718" s="6" t="str">
        <f>IF(OR(ISBLANK(data),ISBLANK(forma_pagamento)),"",INDEX(nm_forma_pagamento,forma_pagamento))</f>
        <v/>
      </c>
      <c r="K718" s="6" t="str">
        <f>IF(OR(ISBLANK(data),ISBLANK(conta)),"",INDEX(nm_conta,conta))</f>
        <v/>
      </c>
      <c r="M718" s="6" t="str">
        <f>IF(OR(ISBLANK(data),ISBLANK(id_cc)),"",INDEX(nm_cartao,id_cc))</f>
        <v/>
      </c>
    </row>
    <row r="719" spans="1:13">
      <c r="A719" s="6" t="str">
        <f>IF(ISBLANK(data),"",1+IF(ISNUMBER(A718),A718,0))</f>
        <v/>
      </c>
      <c r="C719" s="50" t="str">
        <f>IF(ISBLANK(data),"",VALUE(DAY(data)))</f>
        <v/>
      </c>
      <c r="D719" s="50" t="str">
        <f>IF(ISBLANK(data),"",VALUE(MONTH(data)))</f>
        <v/>
      </c>
      <c r="E719" s="50" t="str">
        <f>IF(ISBLANK(data),"",VALUE(YEAR(data)))</f>
        <v/>
      </c>
      <c r="G719" s="6" t="str">
        <f>IF(OR(ISBLANK(data),ISBLANK(categoria)),"",INDEX(nm_categoria,categoria))</f>
        <v/>
      </c>
      <c r="I719" s="6" t="str">
        <f>IF(OR(ISBLANK(data),ISBLANK(forma_pagamento)),"",INDEX(nm_forma_pagamento,forma_pagamento))</f>
        <v/>
      </c>
      <c r="K719" s="6" t="str">
        <f>IF(OR(ISBLANK(data),ISBLANK(conta)),"",INDEX(nm_conta,conta))</f>
        <v/>
      </c>
      <c r="M719" s="6" t="str">
        <f>IF(OR(ISBLANK(data),ISBLANK(id_cc)),"",INDEX(nm_cartao,id_cc))</f>
        <v/>
      </c>
    </row>
    <row r="720" spans="1:13">
      <c r="A720" s="6" t="str">
        <f>IF(ISBLANK(data),"",1+IF(ISNUMBER(A719),A719,0))</f>
        <v/>
      </c>
      <c r="C720" s="50" t="str">
        <f>IF(ISBLANK(data),"",VALUE(DAY(data)))</f>
        <v/>
      </c>
      <c r="D720" s="50" t="str">
        <f>IF(ISBLANK(data),"",VALUE(MONTH(data)))</f>
        <v/>
      </c>
      <c r="E720" s="50" t="str">
        <f>IF(ISBLANK(data),"",VALUE(YEAR(data)))</f>
        <v/>
      </c>
      <c r="G720" s="6" t="str">
        <f>IF(OR(ISBLANK(data),ISBLANK(categoria)),"",INDEX(nm_categoria,categoria))</f>
        <v/>
      </c>
      <c r="I720" s="6" t="str">
        <f>IF(OR(ISBLANK(data),ISBLANK(forma_pagamento)),"",INDEX(nm_forma_pagamento,forma_pagamento))</f>
        <v/>
      </c>
      <c r="K720" s="6" t="str">
        <f>IF(OR(ISBLANK(data),ISBLANK(conta)),"",INDEX(nm_conta,conta))</f>
        <v/>
      </c>
      <c r="M720" s="6" t="str">
        <f>IF(OR(ISBLANK(data),ISBLANK(id_cc)),"",INDEX(nm_cartao,id_cc))</f>
        <v/>
      </c>
    </row>
    <row r="721" spans="1:13">
      <c r="A721" s="6" t="str">
        <f>IF(ISBLANK(data),"",1+IF(ISNUMBER(A720),A720,0))</f>
        <v/>
      </c>
      <c r="C721" s="50" t="str">
        <f>IF(ISBLANK(data),"",VALUE(DAY(data)))</f>
        <v/>
      </c>
      <c r="D721" s="50" t="str">
        <f>IF(ISBLANK(data),"",VALUE(MONTH(data)))</f>
        <v/>
      </c>
      <c r="E721" s="50" t="str">
        <f>IF(ISBLANK(data),"",VALUE(YEAR(data)))</f>
        <v/>
      </c>
      <c r="G721" s="6" t="str">
        <f>IF(OR(ISBLANK(data),ISBLANK(categoria)),"",INDEX(nm_categoria,categoria))</f>
        <v/>
      </c>
      <c r="I721" s="6" t="str">
        <f>IF(OR(ISBLANK(data),ISBLANK(forma_pagamento)),"",INDEX(nm_forma_pagamento,forma_pagamento))</f>
        <v/>
      </c>
      <c r="K721" s="6" t="str">
        <f>IF(OR(ISBLANK(data),ISBLANK(conta)),"",INDEX(nm_conta,conta))</f>
        <v/>
      </c>
      <c r="M721" s="6" t="str">
        <f>IF(OR(ISBLANK(data),ISBLANK(id_cc)),"",INDEX(nm_cartao,id_cc))</f>
        <v/>
      </c>
    </row>
    <row r="722" spans="1:13">
      <c r="A722" s="6" t="str">
        <f>IF(ISBLANK(data),"",1+IF(ISNUMBER(A721),A721,0))</f>
        <v/>
      </c>
      <c r="C722" s="50" t="str">
        <f>IF(ISBLANK(data),"",VALUE(DAY(data)))</f>
        <v/>
      </c>
      <c r="D722" s="50" t="str">
        <f>IF(ISBLANK(data),"",VALUE(MONTH(data)))</f>
        <v/>
      </c>
      <c r="E722" s="50" t="str">
        <f>IF(ISBLANK(data),"",VALUE(YEAR(data)))</f>
        <v/>
      </c>
      <c r="G722" s="6" t="str">
        <f>IF(OR(ISBLANK(data),ISBLANK(categoria)),"",INDEX(nm_categoria,categoria))</f>
        <v/>
      </c>
      <c r="I722" s="6" t="str">
        <f>IF(OR(ISBLANK(data),ISBLANK(forma_pagamento)),"",INDEX(nm_forma_pagamento,forma_pagamento))</f>
        <v/>
      </c>
      <c r="K722" s="6" t="str">
        <f>IF(OR(ISBLANK(data),ISBLANK(conta)),"",INDEX(nm_conta,conta))</f>
        <v/>
      </c>
      <c r="M722" s="6" t="str">
        <f>IF(OR(ISBLANK(data),ISBLANK(id_cc)),"",INDEX(nm_cartao,id_cc))</f>
        <v/>
      </c>
    </row>
    <row r="723" spans="1:13">
      <c r="A723" s="6" t="str">
        <f>IF(ISBLANK(data),"",1+IF(ISNUMBER(A722),A722,0))</f>
        <v/>
      </c>
      <c r="C723" s="50" t="str">
        <f>IF(ISBLANK(data),"",VALUE(DAY(data)))</f>
        <v/>
      </c>
      <c r="D723" s="50" t="str">
        <f>IF(ISBLANK(data),"",VALUE(MONTH(data)))</f>
        <v/>
      </c>
      <c r="E723" s="50" t="str">
        <f>IF(ISBLANK(data),"",VALUE(YEAR(data)))</f>
        <v/>
      </c>
      <c r="G723" s="6" t="str">
        <f>IF(OR(ISBLANK(data),ISBLANK(categoria)),"",INDEX(nm_categoria,categoria))</f>
        <v/>
      </c>
      <c r="I723" s="6" t="str">
        <f>IF(OR(ISBLANK(data),ISBLANK(forma_pagamento)),"",INDEX(nm_forma_pagamento,forma_pagamento))</f>
        <v/>
      </c>
      <c r="K723" s="6" t="str">
        <f>IF(OR(ISBLANK(data),ISBLANK(conta)),"",INDEX(nm_conta,conta))</f>
        <v/>
      </c>
      <c r="M723" s="6" t="str">
        <f>IF(OR(ISBLANK(data),ISBLANK(id_cc)),"",INDEX(nm_cartao,id_cc))</f>
        <v/>
      </c>
    </row>
    <row r="724" spans="1:13">
      <c r="A724" s="6" t="str">
        <f>IF(ISBLANK(data),"",1+IF(ISNUMBER(A723),A723,0))</f>
        <v/>
      </c>
      <c r="C724" s="50" t="str">
        <f>IF(ISBLANK(data),"",VALUE(DAY(data)))</f>
        <v/>
      </c>
      <c r="D724" s="50" t="str">
        <f>IF(ISBLANK(data),"",VALUE(MONTH(data)))</f>
        <v/>
      </c>
      <c r="E724" s="50" t="str">
        <f>IF(ISBLANK(data),"",VALUE(YEAR(data)))</f>
        <v/>
      </c>
      <c r="G724" s="6" t="str">
        <f>IF(OR(ISBLANK(data),ISBLANK(categoria)),"",INDEX(nm_categoria,categoria))</f>
        <v/>
      </c>
      <c r="I724" s="6" t="str">
        <f>IF(OR(ISBLANK(data),ISBLANK(forma_pagamento)),"",INDEX(nm_forma_pagamento,forma_pagamento))</f>
        <v/>
      </c>
      <c r="K724" s="6" t="str">
        <f>IF(OR(ISBLANK(data),ISBLANK(conta)),"",INDEX(nm_conta,conta))</f>
        <v/>
      </c>
      <c r="M724" s="6" t="str">
        <f>IF(OR(ISBLANK(data),ISBLANK(id_cc)),"",INDEX(nm_cartao,id_cc))</f>
        <v/>
      </c>
    </row>
    <row r="725" spans="1:13">
      <c r="A725" s="6" t="str">
        <f>IF(ISBLANK(data),"",1+IF(ISNUMBER(A724),A724,0))</f>
        <v/>
      </c>
      <c r="C725" s="50" t="str">
        <f>IF(ISBLANK(data),"",VALUE(DAY(data)))</f>
        <v/>
      </c>
      <c r="D725" s="50" t="str">
        <f>IF(ISBLANK(data),"",VALUE(MONTH(data)))</f>
        <v/>
      </c>
      <c r="E725" s="50" t="str">
        <f>IF(ISBLANK(data),"",VALUE(YEAR(data)))</f>
        <v/>
      </c>
      <c r="G725" s="6" t="str">
        <f>IF(OR(ISBLANK(data),ISBLANK(categoria)),"",INDEX(nm_categoria,categoria))</f>
        <v/>
      </c>
      <c r="I725" s="6" t="str">
        <f>IF(OR(ISBLANK(data),ISBLANK(forma_pagamento)),"",INDEX(nm_forma_pagamento,forma_pagamento))</f>
        <v/>
      </c>
      <c r="K725" s="6" t="str">
        <f>IF(OR(ISBLANK(data),ISBLANK(conta)),"",INDEX(nm_conta,conta))</f>
        <v/>
      </c>
      <c r="M725" s="6" t="str">
        <f>IF(OR(ISBLANK(data),ISBLANK(id_cc)),"",INDEX(nm_cartao,id_cc))</f>
        <v/>
      </c>
    </row>
    <row r="726" spans="1:13">
      <c r="A726" s="6" t="str">
        <f>IF(ISBLANK(data),"",1+IF(ISNUMBER(A725),A725,0))</f>
        <v/>
      </c>
      <c r="C726" s="50" t="str">
        <f>IF(ISBLANK(data),"",VALUE(DAY(data)))</f>
        <v/>
      </c>
      <c r="D726" s="50" t="str">
        <f>IF(ISBLANK(data),"",VALUE(MONTH(data)))</f>
        <v/>
      </c>
      <c r="E726" s="50" t="str">
        <f>IF(ISBLANK(data),"",VALUE(YEAR(data)))</f>
        <v/>
      </c>
      <c r="G726" s="6" t="str">
        <f>IF(OR(ISBLANK(data),ISBLANK(categoria)),"",INDEX(nm_categoria,categoria))</f>
        <v/>
      </c>
      <c r="I726" s="6" t="str">
        <f>IF(OR(ISBLANK(data),ISBLANK(forma_pagamento)),"",INDEX(nm_forma_pagamento,forma_pagamento))</f>
        <v/>
      </c>
      <c r="K726" s="6" t="str">
        <f>IF(OR(ISBLANK(data),ISBLANK(conta)),"",INDEX(nm_conta,conta))</f>
        <v/>
      </c>
      <c r="M726" s="6" t="str">
        <f>IF(OR(ISBLANK(data),ISBLANK(id_cc)),"",INDEX(nm_cartao,id_cc))</f>
        <v/>
      </c>
    </row>
    <row r="727" spans="1:13">
      <c r="A727" s="6" t="str">
        <f>IF(ISBLANK(data),"",1+IF(ISNUMBER(A726),A726,0))</f>
        <v/>
      </c>
      <c r="C727" s="50" t="str">
        <f>IF(ISBLANK(data),"",VALUE(DAY(data)))</f>
        <v/>
      </c>
      <c r="D727" s="50" t="str">
        <f>IF(ISBLANK(data),"",VALUE(MONTH(data)))</f>
        <v/>
      </c>
      <c r="E727" s="50" t="str">
        <f>IF(ISBLANK(data),"",VALUE(YEAR(data)))</f>
        <v/>
      </c>
      <c r="G727" s="6" t="str">
        <f>IF(OR(ISBLANK(data),ISBLANK(categoria)),"",INDEX(nm_categoria,categoria))</f>
        <v/>
      </c>
      <c r="I727" s="6" t="str">
        <f>IF(OR(ISBLANK(data),ISBLANK(forma_pagamento)),"",INDEX(nm_forma_pagamento,forma_pagamento))</f>
        <v/>
      </c>
      <c r="K727" s="6" t="str">
        <f>IF(OR(ISBLANK(data),ISBLANK(conta)),"",INDEX(nm_conta,conta))</f>
        <v/>
      </c>
      <c r="M727" s="6" t="str">
        <f>IF(OR(ISBLANK(data),ISBLANK(id_cc)),"",INDEX(nm_cartao,id_cc))</f>
        <v/>
      </c>
    </row>
    <row r="728" spans="1:13">
      <c r="A728" s="6" t="str">
        <f>IF(ISBLANK(data),"",1+IF(ISNUMBER(A727),A727,0))</f>
        <v/>
      </c>
      <c r="C728" s="50" t="str">
        <f>IF(ISBLANK(data),"",VALUE(DAY(data)))</f>
        <v/>
      </c>
      <c r="D728" s="50" t="str">
        <f>IF(ISBLANK(data),"",VALUE(MONTH(data)))</f>
        <v/>
      </c>
      <c r="E728" s="50" t="str">
        <f>IF(ISBLANK(data),"",VALUE(YEAR(data)))</f>
        <v/>
      </c>
      <c r="G728" s="6" t="str">
        <f>IF(OR(ISBLANK(data),ISBLANK(categoria)),"",INDEX(nm_categoria,categoria))</f>
        <v/>
      </c>
      <c r="I728" s="6" t="str">
        <f>IF(OR(ISBLANK(data),ISBLANK(forma_pagamento)),"",INDEX(nm_forma_pagamento,forma_pagamento))</f>
        <v/>
      </c>
      <c r="K728" s="6" t="str">
        <f>IF(OR(ISBLANK(data),ISBLANK(conta)),"",INDEX(nm_conta,conta))</f>
        <v/>
      </c>
      <c r="M728" s="6" t="str">
        <f>IF(OR(ISBLANK(data),ISBLANK(id_cc)),"",INDEX(nm_cartao,id_cc))</f>
        <v/>
      </c>
    </row>
    <row r="729" spans="1:13">
      <c r="A729" s="6" t="str">
        <f>IF(ISBLANK(data),"",1+IF(ISNUMBER(A728),A728,0))</f>
        <v/>
      </c>
      <c r="C729" s="50" t="str">
        <f>IF(ISBLANK(data),"",VALUE(DAY(data)))</f>
        <v/>
      </c>
      <c r="D729" s="50" t="str">
        <f>IF(ISBLANK(data),"",VALUE(MONTH(data)))</f>
        <v/>
      </c>
      <c r="E729" s="50" t="str">
        <f>IF(ISBLANK(data),"",VALUE(YEAR(data)))</f>
        <v/>
      </c>
      <c r="G729" s="6" t="str">
        <f>IF(OR(ISBLANK(data),ISBLANK(categoria)),"",INDEX(nm_categoria,categoria))</f>
        <v/>
      </c>
      <c r="I729" s="6" t="str">
        <f>IF(OR(ISBLANK(data),ISBLANK(forma_pagamento)),"",INDEX(nm_forma_pagamento,forma_pagamento))</f>
        <v/>
      </c>
      <c r="K729" s="6" t="str">
        <f>IF(OR(ISBLANK(data),ISBLANK(conta)),"",INDEX(nm_conta,conta))</f>
        <v/>
      </c>
      <c r="M729" s="6" t="str">
        <f>IF(OR(ISBLANK(data),ISBLANK(id_cc)),"",INDEX(nm_cartao,id_cc))</f>
        <v/>
      </c>
    </row>
    <row r="730" spans="1:13">
      <c r="A730" s="6" t="str">
        <f>IF(ISBLANK(data),"",1+IF(ISNUMBER(A729),A729,0))</f>
        <v/>
      </c>
      <c r="C730" s="50" t="str">
        <f>IF(ISBLANK(data),"",VALUE(DAY(data)))</f>
        <v/>
      </c>
      <c r="D730" s="50" t="str">
        <f>IF(ISBLANK(data),"",VALUE(MONTH(data)))</f>
        <v/>
      </c>
      <c r="E730" s="50" t="str">
        <f>IF(ISBLANK(data),"",VALUE(YEAR(data)))</f>
        <v/>
      </c>
      <c r="G730" s="6" t="str">
        <f>IF(OR(ISBLANK(data),ISBLANK(categoria)),"",INDEX(nm_categoria,categoria))</f>
        <v/>
      </c>
      <c r="I730" s="6" t="str">
        <f>IF(OR(ISBLANK(data),ISBLANK(forma_pagamento)),"",INDEX(nm_forma_pagamento,forma_pagamento))</f>
        <v/>
      </c>
      <c r="K730" s="6" t="str">
        <f>IF(OR(ISBLANK(data),ISBLANK(conta)),"",INDEX(nm_conta,conta))</f>
        <v/>
      </c>
      <c r="M730" s="6" t="str">
        <f>IF(OR(ISBLANK(data),ISBLANK(id_cc)),"",INDEX(nm_cartao,id_cc))</f>
        <v/>
      </c>
    </row>
    <row r="731" spans="1:13">
      <c r="A731" s="6" t="str">
        <f>IF(ISBLANK(data),"",1+IF(ISNUMBER(A730),A730,0))</f>
        <v/>
      </c>
      <c r="C731" s="50" t="str">
        <f>IF(ISBLANK(data),"",VALUE(DAY(data)))</f>
        <v/>
      </c>
      <c r="D731" s="50" t="str">
        <f>IF(ISBLANK(data),"",VALUE(MONTH(data)))</f>
        <v/>
      </c>
      <c r="E731" s="50" t="str">
        <f>IF(ISBLANK(data),"",VALUE(YEAR(data)))</f>
        <v/>
      </c>
      <c r="G731" s="6" t="str">
        <f>IF(OR(ISBLANK(data),ISBLANK(categoria)),"",INDEX(nm_categoria,categoria))</f>
        <v/>
      </c>
      <c r="I731" s="6" t="str">
        <f>IF(OR(ISBLANK(data),ISBLANK(forma_pagamento)),"",INDEX(nm_forma_pagamento,forma_pagamento))</f>
        <v/>
      </c>
      <c r="K731" s="6" t="str">
        <f>IF(OR(ISBLANK(data),ISBLANK(conta)),"",INDEX(nm_conta,conta))</f>
        <v/>
      </c>
      <c r="M731" s="6" t="str">
        <f>IF(OR(ISBLANK(data),ISBLANK(id_cc)),"",INDEX(nm_cartao,id_cc))</f>
        <v/>
      </c>
    </row>
    <row r="732" spans="1:13">
      <c r="A732" s="6" t="str">
        <f>IF(ISBLANK(data),"",1+IF(ISNUMBER(A731),A731,0))</f>
        <v/>
      </c>
      <c r="C732" s="50" t="str">
        <f>IF(ISBLANK(data),"",VALUE(DAY(data)))</f>
        <v/>
      </c>
      <c r="D732" s="50" t="str">
        <f>IF(ISBLANK(data),"",VALUE(MONTH(data)))</f>
        <v/>
      </c>
      <c r="E732" s="50" t="str">
        <f>IF(ISBLANK(data),"",VALUE(YEAR(data)))</f>
        <v/>
      </c>
      <c r="G732" s="6" t="str">
        <f>IF(OR(ISBLANK(data),ISBLANK(categoria)),"",INDEX(nm_categoria,categoria))</f>
        <v/>
      </c>
      <c r="I732" s="6" t="str">
        <f>IF(OR(ISBLANK(data),ISBLANK(forma_pagamento)),"",INDEX(nm_forma_pagamento,forma_pagamento))</f>
        <v/>
      </c>
      <c r="K732" s="6" t="str">
        <f>IF(OR(ISBLANK(data),ISBLANK(conta)),"",INDEX(nm_conta,conta))</f>
        <v/>
      </c>
      <c r="M732" s="6" t="str">
        <f>IF(OR(ISBLANK(data),ISBLANK(id_cc)),"",INDEX(nm_cartao,id_cc))</f>
        <v/>
      </c>
    </row>
    <row r="733" spans="1:13">
      <c r="A733" s="6" t="str">
        <f>IF(ISBLANK(data),"",1+IF(ISNUMBER(A732),A732,0))</f>
        <v/>
      </c>
      <c r="C733" s="50" t="str">
        <f>IF(ISBLANK(data),"",VALUE(DAY(data)))</f>
        <v/>
      </c>
      <c r="D733" s="50" t="str">
        <f>IF(ISBLANK(data),"",VALUE(MONTH(data)))</f>
        <v/>
      </c>
      <c r="E733" s="50" t="str">
        <f>IF(ISBLANK(data),"",VALUE(YEAR(data)))</f>
        <v/>
      </c>
      <c r="G733" s="6" t="str">
        <f>IF(OR(ISBLANK(data),ISBLANK(categoria)),"",INDEX(nm_categoria,categoria))</f>
        <v/>
      </c>
      <c r="I733" s="6" t="str">
        <f>IF(OR(ISBLANK(data),ISBLANK(forma_pagamento)),"",INDEX(nm_forma_pagamento,forma_pagamento))</f>
        <v/>
      </c>
      <c r="K733" s="6" t="str">
        <f>IF(OR(ISBLANK(data),ISBLANK(conta)),"",INDEX(nm_conta,conta))</f>
        <v/>
      </c>
      <c r="M733" s="6" t="str">
        <f>IF(OR(ISBLANK(data),ISBLANK(id_cc)),"",INDEX(nm_cartao,id_cc))</f>
        <v/>
      </c>
    </row>
    <row r="734" spans="1:13">
      <c r="A734" s="6" t="str">
        <f>IF(ISBLANK(data),"",1+IF(ISNUMBER(A733),A733,0))</f>
        <v/>
      </c>
      <c r="C734" s="50" t="str">
        <f>IF(ISBLANK(data),"",VALUE(DAY(data)))</f>
        <v/>
      </c>
      <c r="D734" s="50" t="str">
        <f>IF(ISBLANK(data),"",VALUE(MONTH(data)))</f>
        <v/>
      </c>
      <c r="E734" s="50" t="str">
        <f>IF(ISBLANK(data),"",VALUE(YEAR(data)))</f>
        <v/>
      </c>
      <c r="G734" s="6" t="str">
        <f>IF(OR(ISBLANK(data),ISBLANK(categoria)),"",INDEX(nm_categoria,categoria))</f>
        <v/>
      </c>
      <c r="I734" s="6" t="str">
        <f>IF(OR(ISBLANK(data),ISBLANK(forma_pagamento)),"",INDEX(nm_forma_pagamento,forma_pagamento))</f>
        <v/>
      </c>
      <c r="K734" s="6" t="str">
        <f>IF(OR(ISBLANK(data),ISBLANK(conta)),"",INDEX(nm_conta,conta))</f>
        <v/>
      </c>
      <c r="M734" s="6" t="str">
        <f>IF(OR(ISBLANK(data),ISBLANK(id_cc)),"",INDEX(nm_cartao,id_cc))</f>
        <v/>
      </c>
    </row>
    <row r="735" spans="1:13">
      <c r="A735" s="6" t="str">
        <f>IF(ISBLANK(data),"",1+IF(ISNUMBER(A734),A734,0))</f>
        <v/>
      </c>
      <c r="C735" s="50" t="str">
        <f>IF(ISBLANK(data),"",VALUE(DAY(data)))</f>
        <v/>
      </c>
      <c r="D735" s="50" t="str">
        <f>IF(ISBLANK(data),"",VALUE(MONTH(data)))</f>
        <v/>
      </c>
      <c r="E735" s="50" t="str">
        <f>IF(ISBLANK(data),"",VALUE(YEAR(data)))</f>
        <v/>
      </c>
      <c r="G735" s="6" t="str">
        <f>IF(OR(ISBLANK(data),ISBLANK(categoria)),"",INDEX(nm_categoria,categoria))</f>
        <v/>
      </c>
      <c r="I735" s="6" t="str">
        <f>IF(OR(ISBLANK(data),ISBLANK(forma_pagamento)),"",INDEX(nm_forma_pagamento,forma_pagamento))</f>
        <v/>
      </c>
      <c r="K735" s="6" t="str">
        <f>IF(OR(ISBLANK(data),ISBLANK(conta)),"",INDEX(nm_conta,conta))</f>
        <v/>
      </c>
      <c r="M735" s="6" t="str">
        <f>IF(OR(ISBLANK(data),ISBLANK(id_cc)),"",INDEX(nm_cartao,id_cc))</f>
        <v/>
      </c>
    </row>
    <row r="736" spans="1:13">
      <c r="A736" s="6" t="str">
        <f>IF(ISBLANK(data),"",1+IF(ISNUMBER(A735),A735,0))</f>
        <v/>
      </c>
      <c r="C736" s="50" t="str">
        <f>IF(ISBLANK(data),"",VALUE(DAY(data)))</f>
        <v/>
      </c>
      <c r="D736" s="50" t="str">
        <f>IF(ISBLANK(data),"",VALUE(MONTH(data)))</f>
        <v/>
      </c>
      <c r="E736" s="50" t="str">
        <f>IF(ISBLANK(data),"",VALUE(YEAR(data)))</f>
        <v/>
      </c>
      <c r="G736" s="6" t="str">
        <f>IF(OR(ISBLANK(data),ISBLANK(categoria)),"",INDEX(nm_categoria,categoria))</f>
        <v/>
      </c>
      <c r="I736" s="6" t="str">
        <f>IF(OR(ISBLANK(data),ISBLANK(forma_pagamento)),"",INDEX(nm_forma_pagamento,forma_pagamento))</f>
        <v/>
      </c>
      <c r="K736" s="6" t="str">
        <f>IF(OR(ISBLANK(data),ISBLANK(conta)),"",INDEX(nm_conta,conta))</f>
        <v/>
      </c>
      <c r="M736" s="6" t="str">
        <f>IF(OR(ISBLANK(data),ISBLANK(id_cc)),"",INDEX(nm_cartao,id_cc))</f>
        <v/>
      </c>
    </row>
    <row r="737" spans="1:13">
      <c r="A737" s="6" t="str">
        <f>IF(ISBLANK(data),"",1+IF(ISNUMBER(A736),A736,0))</f>
        <v/>
      </c>
      <c r="C737" s="50" t="str">
        <f>IF(ISBLANK(data),"",VALUE(DAY(data)))</f>
        <v/>
      </c>
      <c r="D737" s="50" t="str">
        <f>IF(ISBLANK(data),"",VALUE(MONTH(data)))</f>
        <v/>
      </c>
      <c r="E737" s="50" t="str">
        <f>IF(ISBLANK(data),"",VALUE(YEAR(data)))</f>
        <v/>
      </c>
      <c r="G737" s="6" t="str">
        <f>IF(OR(ISBLANK(data),ISBLANK(categoria)),"",INDEX(nm_categoria,categoria))</f>
        <v/>
      </c>
      <c r="I737" s="6" t="str">
        <f>IF(OR(ISBLANK(data),ISBLANK(forma_pagamento)),"",INDEX(nm_forma_pagamento,forma_pagamento))</f>
        <v/>
      </c>
      <c r="K737" s="6" t="str">
        <f>IF(OR(ISBLANK(data),ISBLANK(conta)),"",INDEX(nm_conta,conta))</f>
        <v/>
      </c>
      <c r="M737" s="6" t="str">
        <f>IF(OR(ISBLANK(data),ISBLANK(id_cc)),"",INDEX(nm_cartao,id_cc))</f>
        <v/>
      </c>
    </row>
    <row r="738" spans="1:13">
      <c r="A738" s="6" t="str">
        <f>IF(ISBLANK(data),"",1+IF(ISNUMBER(A737),A737,0))</f>
        <v/>
      </c>
      <c r="C738" s="50" t="str">
        <f>IF(ISBLANK(data),"",VALUE(DAY(data)))</f>
        <v/>
      </c>
      <c r="D738" s="50" t="str">
        <f>IF(ISBLANK(data),"",VALUE(MONTH(data)))</f>
        <v/>
      </c>
      <c r="E738" s="50" t="str">
        <f>IF(ISBLANK(data),"",VALUE(YEAR(data)))</f>
        <v/>
      </c>
      <c r="G738" s="6" t="str">
        <f>IF(OR(ISBLANK(data),ISBLANK(categoria)),"",INDEX(nm_categoria,categoria))</f>
        <v/>
      </c>
      <c r="I738" s="6" t="str">
        <f>IF(OR(ISBLANK(data),ISBLANK(forma_pagamento)),"",INDEX(nm_forma_pagamento,forma_pagamento))</f>
        <v/>
      </c>
      <c r="K738" s="6" t="str">
        <f>IF(OR(ISBLANK(data),ISBLANK(conta)),"",INDEX(nm_conta,conta))</f>
        <v/>
      </c>
      <c r="M738" s="6" t="str">
        <f>IF(OR(ISBLANK(data),ISBLANK(id_cc)),"",INDEX(nm_cartao,id_cc))</f>
        <v/>
      </c>
    </row>
    <row r="739" spans="1:13">
      <c r="A739" s="6" t="str">
        <f>IF(ISBLANK(data),"",1+IF(ISNUMBER(A738),A738,0))</f>
        <v/>
      </c>
      <c r="C739" s="50" t="str">
        <f>IF(ISBLANK(data),"",VALUE(DAY(data)))</f>
        <v/>
      </c>
      <c r="D739" s="50" t="str">
        <f>IF(ISBLANK(data),"",VALUE(MONTH(data)))</f>
        <v/>
      </c>
      <c r="E739" s="50" t="str">
        <f>IF(ISBLANK(data),"",VALUE(YEAR(data)))</f>
        <v/>
      </c>
      <c r="G739" s="6" t="str">
        <f>IF(OR(ISBLANK(data),ISBLANK(categoria)),"",INDEX(nm_categoria,categoria))</f>
        <v/>
      </c>
      <c r="I739" s="6" t="str">
        <f>IF(OR(ISBLANK(data),ISBLANK(forma_pagamento)),"",INDEX(nm_forma_pagamento,forma_pagamento))</f>
        <v/>
      </c>
      <c r="K739" s="6" t="str">
        <f>IF(OR(ISBLANK(data),ISBLANK(conta)),"",INDEX(nm_conta,conta))</f>
        <v/>
      </c>
      <c r="M739" s="6" t="str">
        <f>IF(OR(ISBLANK(data),ISBLANK(id_cc)),"",INDEX(nm_cartao,id_cc))</f>
        <v/>
      </c>
    </row>
    <row r="740" spans="1:13">
      <c r="A740" s="6" t="str">
        <f>IF(ISBLANK(data),"",1+IF(ISNUMBER(A739),A739,0))</f>
        <v/>
      </c>
      <c r="C740" s="50" t="str">
        <f>IF(ISBLANK(data),"",VALUE(DAY(data)))</f>
        <v/>
      </c>
      <c r="D740" s="50" t="str">
        <f>IF(ISBLANK(data),"",VALUE(MONTH(data)))</f>
        <v/>
      </c>
      <c r="E740" s="50" t="str">
        <f>IF(ISBLANK(data),"",VALUE(YEAR(data)))</f>
        <v/>
      </c>
      <c r="G740" s="6" t="str">
        <f>IF(OR(ISBLANK(data),ISBLANK(categoria)),"",INDEX(nm_categoria,categoria))</f>
        <v/>
      </c>
      <c r="I740" s="6" t="str">
        <f>IF(OR(ISBLANK(data),ISBLANK(forma_pagamento)),"",INDEX(nm_forma_pagamento,forma_pagamento))</f>
        <v/>
      </c>
      <c r="K740" s="6" t="str">
        <f>IF(OR(ISBLANK(data),ISBLANK(conta)),"",INDEX(nm_conta,conta))</f>
        <v/>
      </c>
      <c r="M740" s="6" t="str">
        <f>IF(OR(ISBLANK(data),ISBLANK(id_cc)),"",INDEX(nm_cartao,id_cc))</f>
        <v/>
      </c>
    </row>
    <row r="741" spans="1:13">
      <c r="A741" s="6" t="str">
        <f>IF(ISBLANK(data),"",1+IF(ISNUMBER(A740),A740,0))</f>
        <v/>
      </c>
      <c r="C741" s="50" t="str">
        <f>IF(ISBLANK(data),"",VALUE(DAY(data)))</f>
        <v/>
      </c>
      <c r="D741" s="50" t="str">
        <f>IF(ISBLANK(data),"",VALUE(MONTH(data)))</f>
        <v/>
      </c>
      <c r="E741" s="50" t="str">
        <f>IF(ISBLANK(data),"",VALUE(YEAR(data)))</f>
        <v/>
      </c>
      <c r="G741" s="6" t="str">
        <f>IF(OR(ISBLANK(data),ISBLANK(categoria)),"",INDEX(nm_categoria,categoria))</f>
        <v/>
      </c>
      <c r="I741" s="6" t="str">
        <f>IF(OR(ISBLANK(data),ISBLANK(forma_pagamento)),"",INDEX(nm_forma_pagamento,forma_pagamento))</f>
        <v/>
      </c>
      <c r="K741" s="6" t="str">
        <f>IF(OR(ISBLANK(data),ISBLANK(conta)),"",INDEX(nm_conta,conta))</f>
        <v/>
      </c>
      <c r="M741" s="6" t="str">
        <f>IF(OR(ISBLANK(data),ISBLANK(id_cc)),"",INDEX(nm_cartao,id_cc))</f>
        <v/>
      </c>
    </row>
    <row r="742" spans="1:13">
      <c r="A742" s="6" t="str">
        <f>IF(ISBLANK(data),"",1+IF(ISNUMBER(A741),A741,0))</f>
        <v/>
      </c>
      <c r="C742" s="50" t="str">
        <f>IF(ISBLANK(data),"",VALUE(DAY(data)))</f>
        <v/>
      </c>
      <c r="D742" s="50" t="str">
        <f>IF(ISBLANK(data),"",VALUE(MONTH(data)))</f>
        <v/>
      </c>
      <c r="E742" s="50" t="str">
        <f>IF(ISBLANK(data),"",VALUE(YEAR(data)))</f>
        <v/>
      </c>
      <c r="G742" s="6" t="str">
        <f>IF(OR(ISBLANK(data),ISBLANK(categoria)),"",INDEX(nm_categoria,categoria))</f>
        <v/>
      </c>
      <c r="I742" s="6" t="str">
        <f>IF(OR(ISBLANK(data),ISBLANK(forma_pagamento)),"",INDEX(nm_forma_pagamento,forma_pagamento))</f>
        <v/>
      </c>
      <c r="K742" s="6" t="str">
        <f>IF(OR(ISBLANK(data),ISBLANK(conta)),"",INDEX(nm_conta,conta))</f>
        <v/>
      </c>
      <c r="M742" s="6" t="str">
        <f>IF(OR(ISBLANK(data),ISBLANK(id_cc)),"",INDEX(nm_cartao,id_cc))</f>
        <v/>
      </c>
    </row>
    <row r="743" spans="1:13">
      <c r="A743" s="6" t="str">
        <f>IF(ISBLANK(data),"",1+IF(ISNUMBER(A742),A742,0))</f>
        <v/>
      </c>
      <c r="C743" s="50" t="str">
        <f>IF(ISBLANK(data),"",VALUE(DAY(data)))</f>
        <v/>
      </c>
      <c r="D743" s="50" t="str">
        <f>IF(ISBLANK(data),"",VALUE(MONTH(data)))</f>
        <v/>
      </c>
      <c r="E743" s="50" t="str">
        <f>IF(ISBLANK(data),"",VALUE(YEAR(data)))</f>
        <v/>
      </c>
      <c r="G743" s="6" t="str">
        <f>IF(OR(ISBLANK(data),ISBLANK(categoria)),"",INDEX(nm_categoria,categoria))</f>
        <v/>
      </c>
      <c r="I743" s="6" t="str">
        <f>IF(OR(ISBLANK(data),ISBLANK(forma_pagamento)),"",INDEX(nm_forma_pagamento,forma_pagamento))</f>
        <v/>
      </c>
      <c r="K743" s="6" t="str">
        <f>IF(OR(ISBLANK(data),ISBLANK(conta)),"",INDEX(nm_conta,conta))</f>
        <v/>
      </c>
      <c r="M743" s="6" t="str">
        <f>IF(OR(ISBLANK(data),ISBLANK(id_cc)),"",INDEX(nm_cartao,id_cc))</f>
        <v/>
      </c>
    </row>
    <row r="744" spans="1:13">
      <c r="A744" s="6" t="str">
        <f>IF(ISBLANK(data),"",1+IF(ISNUMBER(A743),A743,0))</f>
        <v/>
      </c>
      <c r="C744" s="50" t="str">
        <f>IF(ISBLANK(data),"",VALUE(DAY(data)))</f>
        <v/>
      </c>
      <c r="D744" s="50" t="str">
        <f>IF(ISBLANK(data),"",VALUE(MONTH(data)))</f>
        <v/>
      </c>
      <c r="E744" s="50" t="str">
        <f>IF(ISBLANK(data),"",VALUE(YEAR(data)))</f>
        <v/>
      </c>
      <c r="G744" s="6" t="str">
        <f>IF(OR(ISBLANK(data),ISBLANK(categoria)),"",INDEX(nm_categoria,categoria))</f>
        <v/>
      </c>
      <c r="I744" s="6" t="str">
        <f>IF(OR(ISBLANK(data),ISBLANK(forma_pagamento)),"",INDEX(nm_forma_pagamento,forma_pagamento))</f>
        <v/>
      </c>
      <c r="K744" s="6" t="str">
        <f>IF(OR(ISBLANK(data),ISBLANK(conta)),"",INDEX(nm_conta,conta))</f>
        <v/>
      </c>
      <c r="M744" s="6" t="str">
        <f>IF(OR(ISBLANK(data),ISBLANK(id_cc)),"",INDEX(nm_cartao,id_cc))</f>
        <v/>
      </c>
    </row>
    <row r="745" spans="1:13">
      <c r="A745" s="6" t="str">
        <f>IF(ISBLANK(data),"",1+IF(ISNUMBER(A744),A744,0))</f>
        <v/>
      </c>
      <c r="C745" s="50" t="str">
        <f>IF(ISBLANK(data),"",VALUE(DAY(data)))</f>
        <v/>
      </c>
      <c r="D745" s="50" t="str">
        <f>IF(ISBLANK(data),"",VALUE(MONTH(data)))</f>
        <v/>
      </c>
      <c r="E745" s="50" t="str">
        <f>IF(ISBLANK(data),"",VALUE(YEAR(data)))</f>
        <v/>
      </c>
      <c r="G745" s="6" t="str">
        <f>IF(OR(ISBLANK(data),ISBLANK(categoria)),"",INDEX(nm_categoria,categoria))</f>
        <v/>
      </c>
      <c r="I745" s="6" t="str">
        <f>IF(OR(ISBLANK(data),ISBLANK(forma_pagamento)),"",INDEX(nm_forma_pagamento,forma_pagamento))</f>
        <v/>
      </c>
      <c r="K745" s="6" t="str">
        <f>IF(OR(ISBLANK(data),ISBLANK(conta)),"",INDEX(nm_conta,conta))</f>
        <v/>
      </c>
      <c r="M745" s="6" t="str">
        <f>IF(OR(ISBLANK(data),ISBLANK(id_cc)),"",INDEX(nm_cartao,id_cc))</f>
        <v/>
      </c>
    </row>
    <row r="746" spans="1:13">
      <c r="A746" s="6" t="str">
        <f>IF(ISBLANK(data),"",1+IF(ISNUMBER(A745),A745,0))</f>
        <v/>
      </c>
      <c r="C746" s="50" t="str">
        <f>IF(ISBLANK(data),"",VALUE(DAY(data)))</f>
        <v/>
      </c>
      <c r="D746" s="50" t="str">
        <f>IF(ISBLANK(data),"",VALUE(MONTH(data)))</f>
        <v/>
      </c>
      <c r="E746" s="50" t="str">
        <f>IF(ISBLANK(data),"",VALUE(YEAR(data)))</f>
        <v/>
      </c>
      <c r="G746" s="6" t="str">
        <f>IF(OR(ISBLANK(data),ISBLANK(categoria)),"",INDEX(nm_categoria,categoria))</f>
        <v/>
      </c>
      <c r="I746" s="6" t="str">
        <f>IF(OR(ISBLANK(data),ISBLANK(forma_pagamento)),"",INDEX(nm_forma_pagamento,forma_pagamento))</f>
        <v/>
      </c>
      <c r="K746" s="6" t="str">
        <f>IF(OR(ISBLANK(data),ISBLANK(conta)),"",INDEX(nm_conta,conta))</f>
        <v/>
      </c>
      <c r="M746" s="6" t="str">
        <f>IF(OR(ISBLANK(data),ISBLANK(id_cc)),"",INDEX(nm_cartao,id_cc))</f>
        <v/>
      </c>
    </row>
    <row r="747" spans="1:13">
      <c r="A747" s="6" t="str">
        <f>IF(ISBLANK(data),"",1+IF(ISNUMBER(A746),A746,0))</f>
        <v/>
      </c>
      <c r="C747" s="50" t="str">
        <f>IF(ISBLANK(data),"",VALUE(DAY(data)))</f>
        <v/>
      </c>
      <c r="D747" s="50" t="str">
        <f>IF(ISBLANK(data),"",VALUE(MONTH(data)))</f>
        <v/>
      </c>
      <c r="E747" s="50" t="str">
        <f>IF(ISBLANK(data),"",VALUE(YEAR(data)))</f>
        <v/>
      </c>
      <c r="G747" s="6" t="str">
        <f>IF(OR(ISBLANK(data),ISBLANK(categoria)),"",INDEX(nm_categoria,categoria))</f>
        <v/>
      </c>
      <c r="I747" s="6" t="str">
        <f>IF(OR(ISBLANK(data),ISBLANK(forma_pagamento)),"",INDEX(nm_forma_pagamento,forma_pagamento))</f>
        <v/>
      </c>
      <c r="K747" s="6" t="str">
        <f>IF(OR(ISBLANK(data),ISBLANK(conta)),"",INDEX(nm_conta,conta))</f>
        <v/>
      </c>
      <c r="M747" s="6" t="str">
        <f>IF(OR(ISBLANK(data),ISBLANK(id_cc)),"",INDEX(nm_cartao,id_cc))</f>
        <v/>
      </c>
    </row>
    <row r="748" spans="1:13">
      <c r="A748" s="6" t="str">
        <f>IF(ISBLANK(data),"",1+IF(ISNUMBER(A747),A747,0))</f>
        <v/>
      </c>
      <c r="C748" s="50" t="str">
        <f>IF(ISBLANK(data),"",VALUE(DAY(data)))</f>
        <v/>
      </c>
      <c r="D748" s="50" t="str">
        <f>IF(ISBLANK(data),"",VALUE(MONTH(data)))</f>
        <v/>
      </c>
      <c r="E748" s="50" t="str">
        <f>IF(ISBLANK(data),"",VALUE(YEAR(data)))</f>
        <v/>
      </c>
      <c r="G748" s="6" t="str">
        <f>IF(OR(ISBLANK(data),ISBLANK(categoria)),"",INDEX(nm_categoria,categoria))</f>
        <v/>
      </c>
      <c r="I748" s="6" t="str">
        <f>IF(OR(ISBLANK(data),ISBLANK(forma_pagamento)),"",INDEX(nm_forma_pagamento,forma_pagamento))</f>
        <v/>
      </c>
      <c r="K748" s="6" t="str">
        <f>IF(OR(ISBLANK(data),ISBLANK(conta)),"",INDEX(nm_conta,conta))</f>
        <v/>
      </c>
      <c r="M748" s="6" t="str">
        <f>IF(OR(ISBLANK(data),ISBLANK(id_cc)),"",INDEX(nm_cartao,id_cc))</f>
        <v/>
      </c>
    </row>
    <row r="749" spans="1:13">
      <c r="A749" s="6" t="str">
        <f>IF(ISBLANK(data),"",1+IF(ISNUMBER(A748),A748,0))</f>
        <v/>
      </c>
      <c r="C749" s="50" t="str">
        <f>IF(ISBLANK(data),"",VALUE(DAY(data)))</f>
        <v/>
      </c>
      <c r="D749" s="50" t="str">
        <f>IF(ISBLANK(data),"",VALUE(MONTH(data)))</f>
        <v/>
      </c>
      <c r="E749" s="50" t="str">
        <f>IF(ISBLANK(data),"",VALUE(YEAR(data)))</f>
        <v/>
      </c>
      <c r="G749" s="6" t="str">
        <f>IF(OR(ISBLANK(data),ISBLANK(categoria)),"",INDEX(nm_categoria,categoria))</f>
        <v/>
      </c>
      <c r="I749" s="6" t="str">
        <f>IF(OR(ISBLANK(data),ISBLANK(forma_pagamento)),"",INDEX(nm_forma_pagamento,forma_pagamento))</f>
        <v/>
      </c>
      <c r="K749" s="6" t="str">
        <f>IF(OR(ISBLANK(data),ISBLANK(conta)),"",INDEX(nm_conta,conta))</f>
        <v/>
      </c>
      <c r="M749" s="6" t="str">
        <f>IF(OR(ISBLANK(data),ISBLANK(id_cc)),"",INDEX(nm_cartao,id_cc))</f>
        <v/>
      </c>
    </row>
    <row r="750" spans="1:13">
      <c r="A750" s="6" t="str">
        <f>IF(ISBLANK(data),"",1+IF(ISNUMBER(A749),A749,0))</f>
        <v/>
      </c>
      <c r="C750" s="50" t="str">
        <f>IF(ISBLANK(data),"",VALUE(DAY(data)))</f>
        <v/>
      </c>
      <c r="D750" s="50" t="str">
        <f>IF(ISBLANK(data),"",VALUE(MONTH(data)))</f>
        <v/>
      </c>
      <c r="E750" s="50" t="str">
        <f>IF(ISBLANK(data),"",VALUE(YEAR(data)))</f>
        <v/>
      </c>
      <c r="G750" s="6" t="str">
        <f>IF(OR(ISBLANK(data),ISBLANK(categoria)),"",INDEX(nm_categoria,categoria))</f>
        <v/>
      </c>
      <c r="I750" s="6" t="str">
        <f>IF(OR(ISBLANK(data),ISBLANK(forma_pagamento)),"",INDEX(nm_forma_pagamento,forma_pagamento))</f>
        <v/>
      </c>
      <c r="K750" s="6" t="str">
        <f>IF(OR(ISBLANK(data),ISBLANK(conta)),"",INDEX(nm_conta,conta))</f>
        <v/>
      </c>
      <c r="M750" s="6" t="str">
        <f>IF(OR(ISBLANK(data),ISBLANK(id_cc)),"",INDEX(nm_cartao,id_cc))</f>
        <v/>
      </c>
    </row>
    <row r="751" spans="1:13">
      <c r="A751" s="6" t="str">
        <f>IF(ISBLANK(data),"",1+IF(ISNUMBER(A750),A750,0))</f>
        <v/>
      </c>
      <c r="C751" s="50" t="str">
        <f>IF(ISBLANK(data),"",VALUE(DAY(data)))</f>
        <v/>
      </c>
      <c r="D751" s="50" t="str">
        <f>IF(ISBLANK(data),"",VALUE(MONTH(data)))</f>
        <v/>
      </c>
      <c r="E751" s="50" t="str">
        <f>IF(ISBLANK(data),"",VALUE(YEAR(data)))</f>
        <v/>
      </c>
      <c r="G751" s="6" t="str">
        <f>IF(OR(ISBLANK(data),ISBLANK(categoria)),"",INDEX(nm_categoria,categoria))</f>
        <v/>
      </c>
      <c r="I751" s="6" t="str">
        <f>IF(OR(ISBLANK(data),ISBLANK(forma_pagamento)),"",INDEX(nm_forma_pagamento,forma_pagamento))</f>
        <v/>
      </c>
      <c r="K751" s="6" t="str">
        <f>IF(OR(ISBLANK(data),ISBLANK(conta)),"",INDEX(nm_conta,conta))</f>
        <v/>
      </c>
      <c r="M751" s="6" t="str">
        <f>IF(OR(ISBLANK(data),ISBLANK(id_cc)),"",INDEX(nm_cartao,id_cc))</f>
        <v/>
      </c>
    </row>
    <row r="752" spans="1:13">
      <c r="A752" s="6" t="str">
        <f>IF(ISBLANK(data),"",1+IF(ISNUMBER(A751),A751,0))</f>
        <v/>
      </c>
      <c r="C752" s="50" t="str">
        <f>IF(ISBLANK(data),"",VALUE(DAY(data)))</f>
        <v/>
      </c>
      <c r="D752" s="50" t="str">
        <f>IF(ISBLANK(data),"",VALUE(MONTH(data)))</f>
        <v/>
      </c>
      <c r="E752" s="50" t="str">
        <f>IF(ISBLANK(data),"",VALUE(YEAR(data)))</f>
        <v/>
      </c>
      <c r="G752" s="6" t="str">
        <f>IF(OR(ISBLANK(data),ISBLANK(categoria)),"",INDEX(nm_categoria,categoria))</f>
        <v/>
      </c>
      <c r="I752" s="6" t="str">
        <f>IF(OR(ISBLANK(data),ISBLANK(forma_pagamento)),"",INDEX(nm_forma_pagamento,forma_pagamento))</f>
        <v/>
      </c>
      <c r="K752" s="6" t="str">
        <f>IF(OR(ISBLANK(data),ISBLANK(conta)),"",INDEX(nm_conta,conta))</f>
        <v/>
      </c>
      <c r="M752" s="6" t="str">
        <f>IF(OR(ISBLANK(data),ISBLANK(id_cc)),"",INDEX(nm_cartao,id_cc))</f>
        <v/>
      </c>
    </row>
    <row r="753" spans="1:13">
      <c r="A753" s="6" t="str">
        <f>IF(ISBLANK(data),"",1+IF(ISNUMBER(A752),A752,0))</f>
        <v/>
      </c>
      <c r="C753" s="50" t="str">
        <f>IF(ISBLANK(data),"",VALUE(DAY(data)))</f>
        <v/>
      </c>
      <c r="D753" s="50" t="str">
        <f>IF(ISBLANK(data),"",VALUE(MONTH(data)))</f>
        <v/>
      </c>
      <c r="E753" s="50" t="str">
        <f>IF(ISBLANK(data),"",VALUE(YEAR(data)))</f>
        <v/>
      </c>
      <c r="G753" s="6" t="str">
        <f>IF(OR(ISBLANK(data),ISBLANK(categoria)),"",INDEX(nm_categoria,categoria))</f>
        <v/>
      </c>
      <c r="I753" s="6" t="str">
        <f>IF(OR(ISBLANK(data),ISBLANK(forma_pagamento)),"",INDEX(nm_forma_pagamento,forma_pagamento))</f>
        <v/>
      </c>
      <c r="K753" s="6" t="str">
        <f>IF(OR(ISBLANK(data),ISBLANK(conta)),"",INDEX(nm_conta,conta))</f>
        <v/>
      </c>
      <c r="M753" s="6" t="str">
        <f>IF(OR(ISBLANK(data),ISBLANK(id_cc)),"",INDEX(nm_cartao,id_cc))</f>
        <v/>
      </c>
    </row>
    <row r="754" spans="1:13">
      <c r="A754" s="6" t="str">
        <f>IF(ISBLANK(data),"",1+IF(ISNUMBER(A753),A753,0))</f>
        <v/>
      </c>
      <c r="C754" s="50" t="str">
        <f>IF(ISBLANK(data),"",VALUE(DAY(data)))</f>
        <v/>
      </c>
      <c r="D754" s="50" t="str">
        <f>IF(ISBLANK(data),"",VALUE(MONTH(data)))</f>
        <v/>
      </c>
      <c r="E754" s="50" t="str">
        <f>IF(ISBLANK(data),"",VALUE(YEAR(data)))</f>
        <v/>
      </c>
      <c r="G754" s="6" t="str">
        <f>IF(OR(ISBLANK(data),ISBLANK(categoria)),"",INDEX(nm_categoria,categoria))</f>
        <v/>
      </c>
      <c r="I754" s="6" t="str">
        <f>IF(OR(ISBLANK(data),ISBLANK(forma_pagamento)),"",INDEX(nm_forma_pagamento,forma_pagamento))</f>
        <v/>
      </c>
      <c r="K754" s="6" t="str">
        <f>IF(OR(ISBLANK(data),ISBLANK(conta)),"",INDEX(nm_conta,conta))</f>
        <v/>
      </c>
      <c r="M754" s="6" t="str">
        <f>IF(OR(ISBLANK(data),ISBLANK(id_cc)),"",INDEX(nm_cartao,id_cc))</f>
        <v/>
      </c>
    </row>
    <row r="755" spans="1:13">
      <c r="A755" s="6" t="str">
        <f>IF(ISBLANK(data),"",1+IF(ISNUMBER(A754),A754,0))</f>
        <v/>
      </c>
      <c r="C755" s="50" t="str">
        <f>IF(ISBLANK(data),"",VALUE(DAY(data)))</f>
        <v/>
      </c>
      <c r="D755" s="50" t="str">
        <f>IF(ISBLANK(data),"",VALUE(MONTH(data)))</f>
        <v/>
      </c>
      <c r="E755" s="50" t="str">
        <f>IF(ISBLANK(data),"",VALUE(YEAR(data)))</f>
        <v/>
      </c>
      <c r="G755" s="6" t="str">
        <f>IF(OR(ISBLANK(data),ISBLANK(categoria)),"",INDEX(nm_categoria,categoria))</f>
        <v/>
      </c>
      <c r="I755" s="6" t="str">
        <f>IF(OR(ISBLANK(data),ISBLANK(forma_pagamento)),"",INDEX(nm_forma_pagamento,forma_pagamento))</f>
        <v/>
      </c>
      <c r="K755" s="6" t="str">
        <f>IF(OR(ISBLANK(data),ISBLANK(conta)),"",INDEX(nm_conta,conta))</f>
        <v/>
      </c>
      <c r="M755" s="6" t="str">
        <f>IF(OR(ISBLANK(data),ISBLANK(id_cc)),"",INDEX(nm_cartao,id_cc))</f>
        <v/>
      </c>
    </row>
    <row r="756" spans="1:13">
      <c r="A756" s="6" t="str">
        <f>IF(ISBLANK(data),"",1+IF(ISNUMBER(A755),A755,0))</f>
        <v/>
      </c>
      <c r="C756" s="50" t="str">
        <f>IF(ISBLANK(data),"",VALUE(DAY(data)))</f>
        <v/>
      </c>
      <c r="D756" s="50" t="str">
        <f>IF(ISBLANK(data),"",VALUE(MONTH(data)))</f>
        <v/>
      </c>
      <c r="E756" s="50" t="str">
        <f>IF(ISBLANK(data),"",VALUE(YEAR(data)))</f>
        <v/>
      </c>
      <c r="G756" s="6" t="str">
        <f>IF(OR(ISBLANK(data),ISBLANK(categoria)),"",INDEX(nm_categoria,categoria))</f>
        <v/>
      </c>
      <c r="I756" s="6" t="str">
        <f>IF(OR(ISBLANK(data),ISBLANK(forma_pagamento)),"",INDEX(nm_forma_pagamento,forma_pagamento))</f>
        <v/>
      </c>
      <c r="K756" s="6" t="str">
        <f>IF(OR(ISBLANK(data),ISBLANK(conta)),"",INDEX(nm_conta,conta))</f>
        <v/>
      </c>
      <c r="M756" s="6" t="str">
        <f>IF(OR(ISBLANK(data),ISBLANK(id_cc)),"",INDEX(nm_cartao,id_cc))</f>
        <v/>
      </c>
    </row>
    <row r="757" spans="1:13">
      <c r="A757" s="6" t="str">
        <f>IF(ISBLANK(data),"",1+IF(ISNUMBER(A756),A756,0))</f>
        <v/>
      </c>
      <c r="C757" s="50" t="str">
        <f>IF(ISBLANK(data),"",VALUE(DAY(data)))</f>
        <v/>
      </c>
      <c r="D757" s="50" t="str">
        <f>IF(ISBLANK(data),"",VALUE(MONTH(data)))</f>
        <v/>
      </c>
      <c r="E757" s="50" t="str">
        <f>IF(ISBLANK(data),"",VALUE(YEAR(data)))</f>
        <v/>
      </c>
      <c r="G757" s="6" t="str">
        <f>IF(OR(ISBLANK(data),ISBLANK(categoria)),"",INDEX(nm_categoria,categoria))</f>
        <v/>
      </c>
      <c r="I757" s="6" t="str">
        <f>IF(OR(ISBLANK(data),ISBLANK(forma_pagamento)),"",INDEX(nm_forma_pagamento,forma_pagamento))</f>
        <v/>
      </c>
      <c r="K757" s="6" t="str">
        <f>IF(OR(ISBLANK(data),ISBLANK(conta)),"",INDEX(nm_conta,conta))</f>
        <v/>
      </c>
      <c r="M757" s="6" t="str">
        <f>IF(OR(ISBLANK(data),ISBLANK(id_cc)),"",INDEX(nm_cartao,id_cc))</f>
        <v/>
      </c>
    </row>
    <row r="758" spans="1:13">
      <c r="A758" s="6" t="str">
        <f>IF(ISBLANK(data),"",1+IF(ISNUMBER(A757),A757,0))</f>
        <v/>
      </c>
      <c r="C758" s="50" t="str">
        <f>IF(ISBLANK(data),"",VALUE(DAY(data)))</f>
        <v/>
      </c>
      <c r="D758" s="50" t="str">
        <f>IF(ISBLANK(data),"",VALUE(MONTH(data)))</f>
        <v/>
      </c>
      <c r="E758" s="50" t="str">
        <f>IF(ISBLANK(data),"",VALUE(YEAR(data)))</f>
        <v/>
      </c>
      <c r="G758" s="6" t="str">
        <f>IF(OR(ISBLANK(data),ISBLANK(categoria)),"",INDEX(nm_categoria,categoria))</f>
        <v/>
      </c>
      <c r="I758" s="6" t="str">
        <f>IF(OR(ISBLANK(data),ISBLANK(forma_pagamento)),"",INDEX(nm_forma_pagamento,forma_pagamento))</f>
        <v/>
      </c>
      <c r="K758" s="6" t="str">
        <f>IF(OR(ISBLANK(data),ISBLANK(conta)),"",INDEX(nm_conta,conta))</f>
        <v/>
      </c>
      <c r="M758" s="6" t="str">
        <f>IF(OR(ISBLANK(data),ISBLANK(id_cc)),"",INDEX(nm_cartao,id_cc))</f>
        <v/>
      </c>
    </row>
    <row r="759" spans="1:13">
      <c r="A759" s="6" t="str">
        <f>IF(ISBLANK(data),"",1+IF(ISNUMBER(A758),A758,0))</f>
        <v/>
      </c>
      <c r="C759" s="50" t="str">
        <f>IF(ISBLANK(data),"",VALUE(DAY(data)))</f>
        <v/>
      </c>
      <c r="D759" s="50" t="str">
        <f>IF(ISBLANK(data),"",VALUE(MONTH(data)))</f>
        <v/>
      </c>
      <c r="E759" s="50" t="str">
        <f>IF(ISBLANK(data),"",VALUE(YEAR(data)))</f>
        <v/>
      </c>
      <c r="G759" s="6" t="str">
        <f>IF(OR(ISBLANK(data),ISBLANK(categoria)),"",INDEX(nm_categoria,categoria))</f>
        <v/>
      </c>
      <c r="I759" s="6" t="str">
        <f>IF(OR(ISBLANK(data),ISBLANK(forma_pagamento)),"",INDEX(nm_forma_pagamento,forma_pagamento))</f>
        <v/>
      </c>
      <c r="K759" s="6" t="str">
        <f>IF(OR(ISBLANK(data),ISBLANK(conta)),"",INDEX(nm_conta,conta))</f>
        <v/>
      </c>
      <c r="M759" s="6" t="str">
        <f>IF(OR(ISBLANK(data),ISBLANK(id_cc)),"",INDEX(nm_cartao,id_cc))</f>
        <v/>
      </c>
    </row>
    <row r="760" spans="1:13">
      <c r="A760" s="6" t="str">
        <f>IF(ISBLANK(data),"",1+IF(ISNUMBER(A759),A759,0))</f>
        <v/>
      </c>
      <c r="C760" s="50" t="str">
        <f>IF(ISBLANK(data),"",VALUE(DAY(data)))</f>
        <v/>
      </c>
      <c r="D760" s="50" t="str">
        <f>IF(ISBLANK(data),"",VALUE(MONTH(data)))</f>
        <v/>
      </c>
      <c r="E760" s="50" t="str">
        <f>IF(ISBLANK(data),"",VALUE(YEAR(data)))</f>
        <v/>
      </c>
      <c r="G760" s="6" t="str">
        <f>IF(OR(ISBLANK(data),ISBLANK(categoria)),"",INDEX(nm_categoria,categoria))</f>
        <v/>
      </c>
      <c r="I760" s="6" t="str">
        <f>IF(OR(ISBLANK(data),ISBLANK(forma_pagamento)),"",INDEX(nm_forma_pagamento,forma_pagamento))</f>
        <v/>
      </c>
      <c r="K760" s="6" t="str">
        <f>IF(OR(ISBLANK(data),ISBLANK(conta)),"",INDEX(nm_conta,conta))</f>
        <v/>
      </c>
      <c r="M760" s="6" t="str">
        <f>IF(OR(ISBLANK(data),ISBLANK(id_cc)),"",INDEX(nm_cartao,id_cc))</f>
        <v/>
      </c>
    </row>
    <row r="761" spans="1:13">
      <c r="A761" s="6" t="str">
        <f>IF(ISBLANK(data),"",1+IF(ISNUMBER(A760),A760,0))</f>
        <v/>
      </c>
      <c r="C761" s="50" t="str">
        <f>IF(ISBLANK(data),"",VALUE(DAY(data)))</f>
        <v/>
      </c>
      <c r="D761" s="50" t="str">
        <f>IF(ISBLANK(data),"",VALUE(MONTH(data)))</f>
        <v/>
      </c>
      <c r="E761" s="50" t="str">
        <f>IF(ISBLANK(data),"",VALUE(YEAR(data)))</f>
        <v/>
      </c>
      <c r="G761" s="6" t="str">
        <f>IF(OR(ISBLANK(data),ISBLANK(categoria)),"",INDEX(nm_categoria,categoria))</f>
        <v/>
      </c>
      <c r="I761" s="6" t="str">
        <f>IF(OR(ISBLANK(data),ISBLANK(forma_pagamento)),"",INDEX(nm_forma_pagamento,forma_pagamento))</f>
        <v/>
      </c>
      <c r="K761" s="6" t="str">
        <f>IF(OR(ISBLANK(data),ISBLANK(conta)),"",INDEX(nm_conta,conta))</f>
        <v/>
      </c>
      <c r="M761" s="6" t="str">
        <f>IF(OR(ISBLANK(data),ISBLANK(id_cc)),"",INDEX(nm_cartao,id_cc))</f>
        <v/>
      </c>
    </row>
    <row r="762" spans="1:13">
      <c r="A762" s="6" t="str">
        <f>IF(ISBLANK(data),"",1+IF(ISNUMBER(A761),A761,0))</f>
        <v/>
      </c>
      <c r="C762" s="50" t="str">
        <f>IF(ISBLANK(data),"",VALUE(DAY(data)))</f>
        <v/>
      </c>
      <c r="D762" s="50" t="str">
        <f>IF(ISBLANK(data),"",VALUE(MONTH(data)))</f>
        <v/>
      </c>
      <c r="E762" s="50" t="str">
        <f>IF(ISBLANK(data),"",VALUE(YEAR(data)))</f>
        <v/>
      </c>
      <c r="G762" s="6" t="str">
        <f>IF(OR(ISBLANK(data),ISBLANK(categoria)),"",INDEX(nm_categoria,categoria))</f>
        <v/>
      </c>
      <c r="I762" s="6" t="str">
        <f>IF(OR(ISBLANK(data),ISBLANK(forma_pagamento)),"",INDEX(nm_forma_pagamento,forma_pagamento))</f>
        <v/>
      </c>
      <c r="K762" s="6" t="str">
        <f>IF(OR(ISBLANK(data),ISBLANK(conta)),"",INDEX(nm_conta,conta))</f>
        <v/>
      </c>
      <c r="M762" s="6" t="str">
        <f>IF(OR(ISBLANK(data),ISBLANK(id_cc)),"",INDEX(nm_cartao,id_cc))</f>
        <v/>
      </c>
    </row>
    <row r="763" spans="1:13">
      <c r="A763" s="6" t="str">
        <f>IF(ISBLANK(data),"",1+IF(ISNUMBER(A762),A762,0))</f>
        <v/>
      </c>
      <c r="C763" s="50" t="str">
        <f>IF(ISBLANK(data),"",VALUE(DAY(data)))</f>
        <v/>
      </c>
      <c r="D763" s="50" t="str">
        <f>IF(ISBLANK(data),"",VALUE(MONTH(data)))</f>
        <v/>
      </c>
      <c r="E763" s="50" t="str">
        <f>IF(ISBLANK(data),"",VALUE(YEAR(data)))</f>
        <v/>
      </c>
      <c r="G763" s="6" t="str">
        <f>IF(OR(ISBLANK(data),ISBLANK(categoria)),"",INDEX(nm_categoria,categoria))</f>
        <v/>
      </c>
      <c r="I763" s="6" t="str">
        <f>IF(OR(ISBLANK(data),ISBLANK(forma_pagamento)),"",INDEX(nm_forma_pagamento,forma_pagamento))</f>
        <v/>
      </c>
      <c r="K763" s="6" t="str">
        <f>IF(OR(ISBLANK(data),ISBLANK(conta)),"",INDEX(nm_conta,conta))</f>
        <v/>
      </c>
      <c r="M763" s="6" t="str">
        <f>IF(OR(ISBLANK(data),ISBLANK(id_cc)),"",INDEX(nm_cartao,id_cc))</f>
        <v/>
      </c>
    </row>
    <row r="764" spans="1:13">
      <c r="A764" s="6" t="str">
        <f>IF(ISBLANK(data),"",1+IF(ISNUMBER(A763),A763,0))</f>
        <v/>
      </c>
      <c r="C764" s="50" t="str">
        <f>IF(ISBLANK(data),"",VALUE(DAY(data)))</f>
        <v/>
      </c>
      <c r="D764" s="50" t="str">
        <f>IF(ISBLANK(data),"",VALUE(MONTH(data)))</f>
        <v/>
      </c>
      <c r="E764" s="50" t="str">
        <f>IF(ISBLANK(data),"",VALUE(YEAR(data)))</f>
        <v/>
      </c>
      <c r="G764" s="6" t="str">
        <f>IF(OR(ISBLANK(data),ISBLANK(categoria)),"",INDEX(nm_categoria,categoria))</f>
        <v/>
      </c>
      <c r="I764" s="6" t="str">
        <f>IF(OR(ISBLANK(data),ISBLANK(forma_pagamento)),"",INDEX(nm_forma_pagamento,forma_pagamento))</f>
        <v/>
      </c>
      <c r="K764" s="6" t="str">
        <f>IF(OR(ISBLANK(data),ISBLANK(conta)),"",INDEX(nm_conta,conta))</f>
        <v/>
      </c>
      <c r="M764" s="6" t="str">
        <f>IF(OR(ISBLANK(data),ISBLANK(id_cc)),"",INDEX(nm_cartao,id_cc))</f>
        <v/>
      </c>
    </row>
    <row r="765" spans="1:13">
      <c r="A765" s="6" t="str">
        <f>IF(ISBLANK(data),"",1+IF(ISNUMBER(A764),A764,0))</f>
        <v/>
      </c>
      <c r="C765" s="50" t="str">
        <f>IF(ISBLANK(data),"",VALUE(DAY(data)))</f>
        <v/>
      </c>
      <c r="D765" s="50" t="str">
        <f>IF(ISBLANK(data),"",VALUE(MONTH(data)))</f>
        <v/>
      </c>
      <c r="E765" s="50" t="str">
        <f>IF(ISBLANK(data),"",VALUE(YEAR(data)))</f>
        <v/>
      </c>
      <c r="G765" s="6" t="str">
        <f>IF(OR(ISBLANK(data),ISBLANK(categoria)),"",INDEX(nm_categoria,categoria))</f>
        <v/>
      </c>
      <c r="I765" s="6" t="str">
        <f>IF(OR(ISBLANK(data),ISBLANK(forma_pagamento)),"",INDEX(nm_forma_pagamento,forma_pagamento))</f>
        <v/>
      </c>
      <c r="K765" s="6" t="str">
        <f>IF(OR(ISBLANK(data),ISBLANK(conta)),"",INDEX(nm_conta,conta))</f>
        <v/>
      </c>
      <c r="M765" s="6" t="str">
        <f>IF(OR(ISBLANK(data),ISBLANK(id_cc)),"",INDEX(nm_cartao,id_cc))</f>
        <v/>
      </c>
    </row>
    <row r="766" spans="1:13">
      <c r="A766" s="6" t="str">
        <f>IF(ISBLANK(data),"",1+IF(ISNUMBER(A765),A765,0))</f>
        <v/>
      </c>
      <c r="C766" s="50" t="str">
        <f>IF(ISBLANK(data),"",VALUE(DAY(data)))</f>
        <v/>
      </c>
      <c r="D766" s="50" t="str">
        <f>IF(ISBLANK(data),"",VALUE(MONTH(data)))</f>
        <v/>
      </c>
      <c r="E766" s="50" t="str">
        <f>IF(ISBLANK(data),"",VALUE(YEAR(data)))</f>
        <v/>
      </c>
      <c r="G766" s="6" t="str">
        <f>IF(OR(ISBLANK(data),ISBLANK(categoria)),"",INDEX(nm_categoria,categoria))</f>
        <v/>
      </c>
      <c r="I766" s="6" t="str">
        <f>IF(OR(ISBLANK(data),ISBLANK(forma_pagamento)),"",INDEX(nm_forma_pagamento,forma_pagamento))</f>
        <v/>
      </c>
      <c r="K766" s="6" t="str">
        <f>IF(OR(ISBLANK(data),ISBLANK(conta)),"",INDEX(nm_conta,conta))</f>
        <v/>
      </c>
      <c r="M766" s="6" t="str">
        <f>IF(OR(ISBLANK(data),ISBLANK(id_cc)),"",INDEX(nm_cartao,id_cc))</f>
        <v/>
      </c>
    </row>
    <row r="767" spans="1:13">
      <c r="A767" s="6" t="str">
        <f>IF(ISBLANK(data),"",1+IF(ISNUMBER(A766),A766,0))</f>
        <v/>
      </c>
      <c r="C767" s="50" t="str">
        <f>IF(ISBLANK(data),"",VALUE(DAY(data)))</f>
        <v/>
      </c>
      <c r="D767" s="50" t="str">
        <f>IF(ISBLANK(data),"",VALUE(MONTH(data)))</f>
        <v/>
      </c>
      <c r="E767" s="50" t="str">
        <f>IF(ISBLANK(data),"",VALUE(YEAR(data)))</f>
        <v/>
      </c>
      <c r="G767" s="6" t="str">
        <f>IF(OR(ISBLANK(data),ISBLANK(categoria)),"",INDEX(nm_categoria,categoria))</f>
        <v/>
      </c>
      <c r="I767" s="6" t="str">
        <f>IF(OR(ISBLANK(data),ISBLANK(forma_pagamento)),"",INDEX(nm_forma_pagamento,forma_pagamento))</f>
        <v/>
      </c>
      <c r="K767" s="6" t="str">
        <f>IF(OR(ISBLANK(data),ISBLANK(conta)),"",INDEX(nm_conta,conta))</f>
        <v/>
      </c>
      <c r="M767" s="6" t="str">
        <f>IF(OR(ISBLANK(data),ISBLANK(id_cc)),"",INDEX(nm_cartao,id_cc))</f>
        <v/>
      </c>
    </row>
    <row r="768" spans="1:13">
      <c r="A768" s="6" t="str">
        <f>IF(ISBLANK(data),"",1+IF(ISNUMBER(A767),A767,0))</f>
        <v/>
      </c>
      <c r="C768" s="50" t="str">
        <f>IF(ISBLANK(data),"",VALUE(DAY(data)))</f>
        <v/>
      </c>
      <c r="D768" s="50" t="str">
        <f>IF(ISBLANK(data),"",VALUE(MONTH(data)))</f>
        <v/>
      </c>
      <c r="E768" s="50" t="str">
        <f>IF(ISBLANK(data),"",VALUE(YEAR(data)))</f>
        <v/>
      </c>
      <c r="G768" s="6" t="str">
        <f>IF(OR(ISBLANK(data),ISBLANK(categoria)),"",INDEX(nm_categoria,categoria))</f>
        <v/>
      </c>
      <c r="I768" s="6" t="str">
        <f>IF(OR(ISBLANK(data),ISBLANK(forma_pagamento)),"",INDEX(nm_forma_pagamento,forma_pagamento))</f>
        <v/>
      </c>
      <c r="K768" s="6" t="str">
        <f>IF(OR(ISBLANK(data),ISBLANK(conta)),"",INDEX(nm_conta,conta))</f>
        <v/>
      </c>
      <c r="M768" s="6" t="str">
        <f>IF(OR(ISBLANK(data),ISBLANK(id_cc)),"",INDEX(nm_cartao,id_cc))</f>
        <v/>
      </c>
    </row>
    <row r="769" spans="1:13">
      <c r="A769" s="6" t="str">
        <f>IF(ISBLANK(data),"",1+IF(ISNUMBER(A768),A768,0))</f>
        <v/>
      </c>
      <c r="C769" s="50" t="str">
        <f>IF(ISBLANK(data),"",VALUE(DAY(data)))</f>
        <v/>
      </c>
      <c r="D769" s="50" t="str">
        <f>IF(ISBLANK(data),"",VALUE(MONTH(data)))</f>
        <v/>
      </c>
      <c r="E769" s="50" t="str">
        <f>IF(ISBLANK(data),"",VALUE(YEAR(data)))</f>
        <v/>
      </c>
      <c r="G769" s="6" t="str">
        <f>IF(OR(ISBLANK(data),ISBLANK(categoria)),"",INDEX(nm_categoria,categoria))</f>
        <v/>
      </c>
      <c r="I769" s="6" t="str">
        <f>IF(OR(ISBLANK(data),ISBLANK(forma_pagamento)),"",INDEX(nm_forma_pagamento,forma_pagamento))</f>
        <v/>
      </c>
      <c r="K769" s="6" t="str">
        <f>IF(OR(ISBLANK(data),ISBLANK(conta)),"",INDEX(nm_conta,conta))</f>
        <v/>
      </c>
      <c r="M769" s="6" t="str">
        <f>IF(OR(ISBLANK(data),ISBLANK(id_cc)),"",INDEX(nm_cartao,id_cc))</f>
        <v/>
      </c>
    </row>
    <row r="770" spans="1:13">
      <c r="A770" s="6" t="str">
        <f>IF(ISBLANK(data),"",1+IF(ISNUMBER(A769),A769,0))</f>
        <v/>
      </c>
      <c r="C770" s="50" t="str">
        <f>IF(ISBLANK(data),"",VALUE(DAY(data)))</f>
        <v/>
      </c>
      <c r="D770" s="50" t="str">
        <f>IF(ISBLANK(data),"",VALUE(MONTH(data)))</f>
        <v/>
      </c>
      <c r="E770" s="50" t="str">
        <f>IF(ISBLANK(data),"",VALUE(YEAR(data)))</f>
        <v/>
      </c>
      <c r="G770" s="6" t="str">
        <f>IF(OR(ISBLANK(data),ISBLANK(categoria)),"",INDEX(nm_categoria,categoria))</f>
        <v/>
      </c>
      <c r="I770" s="6" t="str">
        <f>IF(OR(ISBLANK(data),ISBLANK(forma_pagamento)),"",INDEX(nm_forma_pagamento,forma_pagamento))</f>
        <v/>
      </c>
      <c r="K770" s="6" t="str">
        <f>IF(OR(ISBLANK(data),ISBLANK(conta)),"",INDEX(nm_conta,conta))</f>
        <v/>
      </c>
      <c r="M770" s="6" t="str">
        <f>IF(OR(ISBLANK(data),ISBLANK(id_cc)),"",INDEX(nm_cartao,id_cc))</f>
        <v/>
      </c>
    </row>
    <row r="771" spans="1:13">
      <c r="A771" s="6" t="str">
        <f>IF(ISBLANK(data),"",1+IF(ISNUMBER(A770),A770,0))</f>
        <v/>
      </c>
      <c r="C771" s="50" t="str">
        <f>IF(ISBLANK(data),"",VALUE(DAY(data)))</f>
        <v/>
      </c>
      <c r="D771" s="50" t="str">
        <f>IF(ISBLANK(data),"",VALUE(MONTH(data)))</f>
        <v/>
      </c>
      <c r="E771" s="50" t="str">
        <f>IF(ISBLANK(data),"",VALUE(YEAR(data)))</f>
        <v/>
      </c>
      <c r="G771" s="6" t="str">
        <f>IF(OR(ISBLANK(data),ISBLANK(categoria)),"",INDEX(nm_categoria,categoria))</f>
        <v/>
      </c>
      <c r="I771" s="6" t="str">
        <f>IF(OR(ISBLANK(data),ISBLANK(forma_pagamento)),"",INDEX(nm_forma_pagamento,forma_pagamento))</f>
        <v/>
      </c>
      <c r="K771" s="6" t="str">
        <f>IF(OR(ISBLANK(data),ISBLANK(conta)),"",INDEX(nm_conta,conta))</f>
        <v/>
      </c>
      <c r="M771" s="6" t="str">
        <f>IF(OR(ISBLANK(data),ISBLANK(id_cc)),"",INDEX(nm_cartao,id_cc))</f>
        <v/>
      </c>
    </row>
    <row r="772" spans="1:13">
      <c r="A772" s="6" t="str">
        <f>IF(ISBLANK(data),"",1+IF(ISNUMBER(A771),A771,0))</f>
        <v/>
      </c>
      <c r="C772" s="50" t="str">
        <f>IF(ISBLANK(data),"",VALUE(DAY(data)))</f>
        <v/>
      </c>
      <c r="D772" s="50" t="str">
        <f>IF(ISBLANK(data),"",VALUE(MONTH(data)))</f>
        <v/>
      </c>
      <c r="E772" s="50" t="str">
        <f>IF(ISBLANK(data),"",VALUE(YEAR(data)))</f>
        <v/>
      </c>
      <c r="G772" s="6" t="str">
        <f>IF(OR(ISBLANK(data),ISBLANK(categoria)),"",INDEX(nm_categoria,categoria))</f>
        <v/>
      </c>
      <c r="I772" s="6" t="str">
        <f>IF(OR(ISBLANK(data),ISBLANK(forma_pagamento)),"",INDEX(nm_forma_pagamento,forma_pagamento))</f>
        <v/>
      </c>
      <c r="K772" s="6" t="str">
        <f>IF(OR(ISBLANK(data),ISBLANK(conta)),"",INDEX(nm_conta,conta))</f>
        <v/>
      </c>
      <c r="M772" s="6" t="str">
        <f>IF(OR(ISBLANK(data),ISBLANK(id_cc)),"",INDEX(nm_cartao,id_cc))</f>
        <v/>
      </c>
    </row>
    <row r="773" spans="1:13">
      <c r="A773" s="6" t="str">
        <f>IF(ISBLANK(data),"",1+IF(ISNUMBER(A772),A772,0))</f>
        <v/>
      </c>
      <c r="C773" s="50" t="str">
        <f>IF(ISBLANK(data),"",VALUE(DAY(data)))</f>
        <v/>
      </c>
      <c r="D773" s="50" t="str">
        <f>IF(ISBLANK(data),"",VALUE(MONTH(data)))</f>
        <v/>
      </c>
      <c r="E773" s="50" t="str">
        <f>IF(ISBLANK(data),"",VALUE(YEAR(data)))</f>
        <v/>
      </c>
      <c r="G773" s="6" t="str">
        <f>IF(OR(ISBLANK(data),ISBLANK(categoria)),"",INDEX(nm_categoria,categoria))</f>
        <v/>
      </c>
      <c r="I773" s="6" t="str">
        <f>IF(OR(ISBLANK(data),ISBLANK(forma_pagamento)),"",INDEX(nm_forma_pagamento,forma_pagamento))</f>
        <v/>
      </c>
      <c r="K773" s="6" t="str">
        <f>IF(OR(ISBLANK(data),ISBLANK(conta)),"",INDEX(nm_conta,conta))</f>
        <v/>
      </c>
      <c r="M773" s="6" t="str">
        <f>IF(OR(ISBLANK(data),ISBLANK(id_cc)),"",INDEX(nm_cartao,id_cc))</f>
        <v/>
      </c>
    </row>
    <row r="774" spans="1:13">
      <c r="A774" s="6" t="str">
        <f>IF(ISBLANK(data),"",1+IF(ISNUMBER(A773),A773,0))</f>
        <v/>
      </c>
      <c r="C774" s="50" t="str">
        <f>IF(ISBLANK(data),"",VALUE(DAY(data)))</f>
        <v/>
      </c>
      <c r="D774" s="50" t="str">
        <f>IF(ISBLANK(data),"",VALUE(MONTH(data)))</f>
        <v/>
      </c>
      <c r="E774" s="50" t="str">
        <f>IF(ISBLANK(data),"",VALUE(YEAR(data)))</f>
        <v/>
      </c>
      <c r="G774" s="6" t="str">
        <f>IF(OR(ISBLANK(data),ISBLANK(categoria)),"",INDEX(nm_categoria,categoria))</f>
        <v/>
      </c>
      <c r="I774" s="6" t="str">
        <f>IF(OR(ISBLANK(data),ISBLANK(forma_pagamento)),"",INDEX(nm_forma_pagamento,forma_pagamento))</f>
        <v/>
      </c>
      <c r="K774" s="6" t="str">
        <f>IF(OR(ISBLANK(data),ISBLANK(conta)),"",INDEX(nm_conta,conta))</f>
        <v/>
      </c>
      <c r="M774" s="6" t="str">
        <f>IF(OR(ISBLANK(data),ISBLANK(id_cc)),"",INDEX(nm_cartao,id_cc))</f>
        <v/>
      </c>
    </row>
    <row r="775" spans="1:13">
      <c r="A775" s="6" t="str">
        <f>IF(ISBLANK(data),"",1+IF(ISNUMBER(A774),A774,0))</f>
        <v/>
      </c>
      <c r="C775" s="50" t="str">
        <f>IF(ISBLANK(data),"",VALUE(DAY(data)))</f>
        <v/>
      </c>
      <c r="D775" s="50" t="str">
        <f>IF(ISBLANK(data),"",VALUE(MONTH(data)))</f>
        <v/>
      </c>
      <c r="E775" s="50" t="str">
        <f>IF(ISBLANK(data),"",VALUE(YEAR(data)))</f>
        <v/>
      </c>
      <c r="G775" s="6" t="str">
        <f>IF(OR(ISBLANK(data),ISBLANK(categoria)),"",INDEX(nm_categoria,categoria))</f>
        <v/>
      </c>
      <c r="I775" s="6" t="str">
        <f>IF(OR(ISBLANK(data),ISBLANK(forma_pagamento)),"",INDEX(nm_forma_pagamento,forma_pagamento))</f>
        <v/>
      </c>
      <c r="K775" s="6" t="str">
        <f>IF(OR(ISBLANK(data),ISBLANK(conta)),"",INDEX(nm_conta,conta))</f>
        <v/>
      </c>
      <c r="M775" s="6" t="str">
        <f>IF(OR(ISBLANK(data),ISBLANK(id_cc)),"",INDEX(nm_cartao,id_cc))</f>
        <v/>
      </c>
    </row>
    <row r="776" spans="1:13">
      <c r="A776" s="6" t="str">
        <f>IF(ISBLANK(data),"",1+IF(ISNUMBER(A775),A775,0))</f>
        <v/>
      </c>
      <c r="C776" s="50" t="str">
        <f>IF(ISBLANK(data),"",VALUE(DAY(data)))</f>
        <v/>
      </c>
      <c r="D776" s="50" t="str">
        <f>IF(ISBLANK(data),"",VALUE(MONTH(data)))</f>
        <v/>
      </c>
      <c r="E776" s="50" t="str">
        <f>IF(ISBLANK(data),"",VALUE(YEAR(data)))</f>
        <v/>
      </c>
      <c r="G776" s="6" t="str">
        <f>IF(OR(ISBLANK(data),ISBLANK(categoria)),"",INDEX(nm_categoria,categoria))</f>
        <v/>
      </c>
      <c r="I776" s="6" t="str">
        <f>IF(OR(ISBLANK(data),ISBLANK(forma_pagamento)),"",INDEX(nm_forma_pagamento,forma_pagamento))</f>
        <v/>
      </c>
      <c r="K776" s="6" t="str">
        <f>IF(OR(ISBLANK(data),ISBLANK(conta)),"",INDEX(nm_conta,conta))</f>
        <v/>
      </c>
      <c r="M776" s="6" t="str">
        <f>IF(OR(ISBLANK(data),ISBLANK(id_cc)),"",INDEX(nm_cartao,id_cc))</f>
        <v/>
      </c>
    </row>
    <row r="777" spans="1:13">
      <c r="A777" s="6" t="str">
        <f>IF(ISBLANK(data),"",1+IF(ISNUMBER(A776),A776,0))</f>
        <v/>
      </c>
      <c r="C777" s="50" t="str">
        <f>IF(ISBLANK(data),"",VALUE(DAY(data)))</f>
        <v/>
      </c>
      <c r="D777" s="50" t="str">
        <f>IF(ISBLANK(data),"",VALUE(MONTH(data)))</f>
        <v/>
      </c>
      <c r="E777" s="50" t="str">
        <f>IF(ISBLANK(data),"",VALUE(YEAR(data)))</f>
        <v/>
      </c>
      <c r="G777" s="6" t="str">
        <f>IF(OR(ISBLANK(data),ISBLANK(categoria)),"",INDEX(nm_categoria,categoria))</f>
        <v/>
      </c>
      <c r="I777" s="6" t="str">
        <f>IF(OR(ISBLANK(data),ISBLANK(forma_pagamento)),"",INDEX(nm_forma_pagamento,forma_pagamento))</f>
        <v/>
      </c>
      <c r="K777" s="6" t="str">
        <f>IF(OR(ISBLANK(data),ISBLANK(conta)),"",INDEX(nm_conta,conta))</f>
        <v/>
      </c>
      <c r="M777" s="6" t="str">
        <f>IF(OR(ISBLANK(data),ISBLANK(id_cc)),"",INDEX(nm_cartao,id_cc))</f>
        <v/>
      </c>
    </row>
    <row r="778" spans="1:13">
      <c r="A778" s="6" t="str">
        <f>IF(ISBLANK(data),"",1+IF(ISNUMBER(A777),A777,0))</f>
        <v/>
      </c>
      <c r="C778" s="50" t="str">
        <f>IF(ISBLANK(data),"",VALUE(DAY(data)))</f>
        <v/>
      </c>
      <c r="D778" s="50" t="str">
        <f>IF(ISBLANK(data),"",VALUE(MONTH(data)))</f>
        <v/>
      </c>
      <c r="E778" s="50" t="str">
        <f>IF(ISBLANK(data),"",VALUE(YEAR(data)))</f>
        <v/>
      </c>
      <c r="G778" s="6" t="str">
        <f>IF(OR(ISBLANK(data),ISBLANK(categoria)),"",INDEX(nm_categoria,categoria))</f>
        <v/>
      </c>
      <c r="I778" s="6" t="str">
        <f>IF(OR(ISBLANK(data),ISBLANK(forma_pagamento)),"",INDEX(nm_forma_pagamento,forma_pagamento))</f>
        <v/>
      </c>
      <c r="K778" s="6" t="str">
        <f>IF(OR(ISBLANK(data),ISBLANK(conta)),"",INDEX(nm_conta,conta))</f>
        <v/>
      </c>
      <c r="M778" s="6" t="str">
        <f>IF(OR(ISBLANK(data),ISBLANK(id_cc)),"",INDEX(nm_cartao,id_cc))</f>
        <v/>
      </c>
    </row>
    <row r="779" spans="1:13">
      <c r="A779" s="6" t="str">
        <f>IF(ISBLANK(data),"",1+IF(ISNUMBER(A778),A778,0))</f>
        <v/>
      </c>
      <c r="C779" s="50" t="str">
        <f>IF(ISBLANK(data),"",VALUE(DAY(data)))</f>
        <v/>
      </c>
      <c r="D779" s="50" t="str">
        <f>IF(ISBLANK(data),"",VALUE(MONTH(data)))</f>
        <v/>
      </c>
      <c r="E779" s="50" t="str">
        <f>IF(ISBLANK(data),"",VALUE(YEAR(data)))</f>
        <v/>
      </c>
      <c r="G779" s="6" t="str">
        <f>IF(OR(ISBLANK(data),ISBLANK(categoria)),"",INDEX(nm_categoria,categoria))</f>
        <v/>
      </c>
      <c r="I779" s="6" t="str">
        <f>IF(OR(ISBLANK(data),ISBLANK(forma_pagamento)),"",INDEX(nm_forma_pagamento,forma_pagamento))</f>
        <v/>
      </c>
      <c r="K779" s="6" t="str">
        <f>IF(OR(ISBLANK(data),ISBLANK(conta)),"",INDEX(nm_conta,conta))</f>
        <v/>
      </c>
      <c r="M779" s="6" t="str">
        <f>IF(OR(ISBLANK(data),ISBLANK(id_cc)),"",INDEX(nm_cartao,id_cc))</f>
        <v/>
      </c>
    </row>
    <row r="780" spans="1:13">
      <c r="A780" s="6" t="str">
        <f>IF(ISBLANK(data),"",1+IF(ISNUMBER(A779),A779,0))</f>
        <v/>
      </c>
      <c r="C780" s="50" t="str">
        <f>IF(ISBLANK(data),"",VALUE(DAY(data)))</f>
        <v/>
      </c>
      <c r="D780" s="50" t="str">
        <f>IF(ISBLANK(data),"",VALUE(MONTH(data)))</f>
        <v/>
      </c>
      <c r="E780" s="50" t="str">
        <f>IF(ISBLANK(data),"",VALUE(YEAR(data)))</f>
        <v/>
      </c>
      <c r="G780" s="6" t="str">
        <f>IF(OR(ISBLANK(data),ISBLANK(categoria)),"",INDEX(nm_categoria,categoria))</f>
        <v/>
      </c>
      <c r="I780" s="6" t="str">
        <f>IF(OR(ISBLANK(data),ISBLANK(forma_pagamento)),"",INDEX(nm_forma_pagamento,forma_pagamento))</f>
        <v/>
      </c>
      <c r="K780" s="6" t="str">
        <f>IF(OR(ISBLANK(data),ISBLANK(conta)),"",INDEX(nm_conta,conta))</f>
        <v/>
      </c>
      <c r="M780" s="6" t="str">
        <f>IF(OR(ISBLANK(data),ISBLANK(id_cc)),"",INDEX(nm_cartao,id_cc))</f>
        <v/>
      </c>
    </row>
    <row r="781" spans="1:13">
      <c r="A781" s="6" t="str">
        <f>IF(ISBLANK(data),"",1+IF(ISNUMBER(A780),A780,0))</f>
        <v/>
      </c>
      <c r="C781" s="50" t="str">
        <f>IF(ISBLANK(data),"",VALUE(DAY(data)))</f>
        <v/>
      </c>
      <c r="D781" s="50" t="str">
        <f>IF(ISBLANK(data),"",VALUE(MONTH(data)))</f>
        <v/>
      </c>
      <c r="E781" s="50" t="str">
        <f>IF(ISBLANK(data),"",VALUE(YEAR(data)))</f>
        <v/>
      </c>
      <c r="G781" s="6" t="str">
        <f>IF(OR(ISBLANK(data),ISBLANK(categoria)),"",INDEX(nm_categoria,categoria))</f>
        <v/>
      </c>
      <c r="I781" s="6" t="str">
        <f>IF(OR(ISBLANK(data),ISBLANK(forma_pagamento)),"",INDEX(nm_forma_pagamento,forma_pagamento))</f>
        <v/>
      </c>
      <c r="K781" s="6" t="str">
        <f>IF(OR(ISBLANK(data),ISBLANK(conta)),"",INDEX(nm_conta,conta))</f>
        <v/>
      </c>
      <c r="M781" s="6" t="str">
        <f>IF(OR(ISBLANK(data),ISBLANK(id_cc)),"",INDEX(nm_cartao,id_cc))</f>
        <v/>
      </c>
    </row>
    <row r="782" spans="1:13">
      <c r="A782" s="6" t="str">
        <f>IF(ISBLANK(data),"",1+IF(ISNUMBER(A781),A781,0))</f>
        <v/>
      </c>
      <c r="C782" s="50" t="str">
        <f>IF(ISBLANK(data),"",VALUE(DAY(data)))</f>
        <v/>
      </c>
      <c r="D782" s="50" t="str">
        <f>IF(ISBLANK(data),"",VALUE(MONTH(data)))</f>
        <v/>
      </c>
      <c r="E782" s="50" t="str">
        <f>IF(ISBLANK(data),"",VALUE(YEAR(data)))</f>
        <v/>
      </c>
      <c r="G782" s="6" t="str">
        <f>IF(OR(ISBLANK(data),ISBLANK(categoria)),"",INDEX(nm_categoria,categoria))</f>
        <v/>
      </c>
      <c r="I782" s="6" t="str">
        <f>IF(OR(ISBLANK(data),ISBLANK(forma_pagamento)),"",INDEX(nm_forma_pagamento,forma_pagamento))</f>
        <v/>
      </c>
      <c r="K782" s="6" t="str">
        <f>IF(OR(ISBLANK(data),ISBLANK(conta)),"",INDEX(nm_conta,conta))</f>
        <v/>
      </c>
      <c r="M782" s="6" t="str">
        <f>IF(OR(ISBLANK(data),ISBLANK(id_cc)),"",INDEX(nm_cartao,id_cc))</f>
        <v/>
      </c>
    </row>
    <row r="783" spans="1:13">
      <c r="A783" s="6" t="str">
        <f>IF(ISBLANK(data),"",1+IF(ISNUMBER(A782),A782,0))</f>
        <v/>
      </c>
      <c r="C783" s="50" t="str">
        <f>IF(ISBLANK(data),"",VALUE(DAY(data)))</f>
        <v/>
      </c>
      <c r="D783" s="50" t="str">
        <f>IF(ISBLANK(data),"",VALUE(MONTH(data)))</f>
        <v/>
      </c>
      <c r="E783" s="50" t="str">
        <f>IF(ISBLANK(data),"",VALUE(YEAR(data)))</f>
        <v/>
      </c>
      <c r="G783" s="6" t="str">
        <f>IF(OR(ISBLANK(data),ISBLANK(categoria)),"",INDEX(nm_categoria,categoria))</f>
        <v/>
      </c>
      <c r="I783" s="6" t="str">
        <f>IF(OR(ISBLANK(data),ISBLANK(forma_pagamento)),"",INDEX(nm_forma_pagamento,forma_pagamento))</f>
        <v/>
      </c>
      <c r="K783" s="6" t="str">
        <f>IF(OR(ISBLANK(data),ISBLANK(conta)),"",INDEX(nm_conta,conta))</f>
        <v/>
      </c>
      <c r="M783" s="6" t="str">
        <f>IF(OR(ISBLANK(data),ISBLANK(id_cc)),"",INDEX(nm_cartao,id_cc))</f>
        <v/>
      </c>
    </row>
    <row r="784" spans="1:13">
      <c r="A784" s="6" t="str">
        <f>IF(ISBLANK(data),"",1+IF(ISNUMBER(A783),A783,0))</f>
        <v/>
      </c>
      <c r="C784" s="50" t="str">
        <f>IF(ISBLANK(data),"",VALUE(DAY(data)))</f>
        <v/>
      </c>
      <c r="D784" s="50" t="str">
        <f>IF(ISBLANK(data),"",VALUE(MONTH(data)))</f>
        <v/>
      </c>
      <c r="E784" s="50" t="str">
        <f>IF(ISBLANK(data),"",VALUE(YEAR(data)))</f>
        <v/>
      </c>
      <c r="G784" s="6" t="str">
        <f>IF(OR(ISBLANK(data),ISBLANK(categoria)),"",INDEX(nm_categoria,categoria))</f>
        <v/>
      </c>
      <c r="I784" s="6" t="str">
        <f>IF(OR(ISBLANK(data),ISBLANK(forma_pagamento)),"",INDEX(nm_forma_pagamento,forma_pagamento))</f>
        <v/>
      </c>
      <c r="K784" s="6" t="str">
        <f>IF(OR(ISBLANK(data),ISBLANK(conta)),"",INDEX(nm_conta,conta))</f>
        <v/>
      </c>
      <c r="M784" s="6" t="str">
        <f>IF(OR(ISBLANK(data),ISBLANK(id_cc)),"",INDEX(nm_cartao,id_cc))</f>
        <v/>
      </c>
    </row>
    <row r="785" spans="1:13">
      <c r="A785" s="6" t="str">
        <f>IF(ISBLANK(data),"",1+IF(ISNUMBER(A784),A784,0))</f>
        <v/>
      </c>
      <c r="C785" s="50" t="str">
        <f>IF(ISBLANK(data),"",VALUE(DAY(data)))</f>
        <v/>
      </c>
      <c r="D785" s="50" t="str">
        <f>IF(ISBLANK(data),"",VALUE(MONTH(data)))</f>
        <v/>
      </c>
      <c r="E785" s="50" t="str">
        <f>IF(ISBLANK(data),"",VALUE(YEAR(data)))</f>
        <v/>
      </c>
      <c r="G785" s="6" t="str">
        <f>IF(OR(ISBLANK(data),ISBLANK(categoria)),"",INDEX(nm_categoria,categoria))</f>
        <v/>
      </c>
      <c r="I785" s="6" t="str">
        <f>IF(OR(ISBLANK(data),ISBLANK(forma_pagamento)),"",INDEX(nm_forma_pagamento,forma_pagamento))</f>
        <v/>
      </c>
      <c r="K785" s="6" t="str">
        <f>IF(OR(ISBLANK(data),ISBLANK(conta)),"",INDEX(nm_conta,conta))</f>
        <v/>
      </c>
      <c r="M785" s="6" t="str">
        <f>IF(OR(ISBLANK(data),ISBLANK(id_cc)),"",INDEX(nm_cartao,id_cc))</f>
        <v/>
      </c>
    </row>
    <row r="786" spans="1:13">
      <c r="A786" s="6" t="str">
        <f>IF(ISBLANK(data),"",1+IF(ISNUMBER(A785),A785,0))</f>
        <v/>
      </c>
      <c r="C786" s="50" t="str">
        <f>IF(ISBLANK(data),"",VALUE(DAY(data)))</f>
        <v/>
      </c>
      <c r="D786" s="50" t="str">
        <f>IF(ISBLANK(data),"",VALUE(MONTH(data)))</f>
        <v/>
      </c>
      <c r="E786" s="50" t="str">
        <f>IF(ISBLANK(data),"",VALUE(YEAR(data)))</f>
        <v/>
      </c>
      <c r="G786" s="6" t="str">
        <f>IF(OR(ISBLANK(data),ISBLANK(categoria)),"",INDEX(nm_categoria,categoria))</f>
        <v/>
      </c>
      <c r="I786" s="6" t="str">
        <f>IF(OR(ISBLANK(data),ISBLANK(forma_pagamento)),"",INDEX(nm_forma_pagamento,forma_pagamento))</f>
        <v/>
      </c>
      <c r="K786" s="6" t="str">
        <f>IF(OR(ISBLANK(data),ISBLANK(conta)),"",INDEX(nm_conta,conta))</f>
        <v/>
      </c>
      <c r="M786" s="6" t="str">
        <f>IF(OR(ISBLANK(data),ISBLANK(id_cc)),"",INDEX(nm_cartao,id_cc))</f>
        <v/>
      </c>
    </row>
    <row r="787" spans="1:13">
      <c r="A787" s="6" t="str">
        <f>IF(ISBLANK(data),"",1+IF(ISNUMBER(A786),A786,0))</f>
        <v/>
      </c>
      <c r="C787" s="50" t="str">
        <f>IF(ISBLANK(data),"",VALUE(DAY(data)))</f>
        <v/>
      </c>
      <c r="D787" s="50" t="str">
        <f>IF(ISBLANK(data),"",VALUE(MONTH(data)))</f>
        <v/>
      </c>
      <c r="E787" s="50" t="str">
        <f>IF(ISBLANK(data),"",VALUE(YEAR(data)))</f>
        <v/>
      </c>
      <c r="G787" s="6" t="str">
        <f>IF(OR(ISBLANK(data),ISBLANK(categoria)),"",INDEX(nm_categoria,categoria))</f>
        <v/>
      </c>
      <c r="I787" s="6" t="str">
        <f>IF(OR(ISBLANK(data),ISBLANK(forma_pagamento)),"",INDEX(nm_forma_pagamento,forma_pagamento))</f>
        <v/>
      </c>
      <c r="K787" s="6" t="str">
        <f>IF(OR(ISBLANK(data),ISBLANK(conta)),"",INDEX(nm_conta,conta))</f>
        <v/>
      </c>
      <c r="M787" s="6" t="str">
        <f>IF(OR(ISBLANK(data),ISBLANK(id_cc)),"",INDEX(nm_cartao,id_cc))</f>
        <v/>
      </c>
    </row>
    <row r="788" spans="1:13">
      <c r="A788" s="6" t="str">
        <f>IF(ISBLANK(data),"",1+IF(ISNUMBER(A787),A787,0))</f>
        <v/>
      </c>
      <c r="C788" s="50" t="str">
        <f>IF(ISBLANK(data),"",VALUE(DAY(data)))</f>
        <v/>
      </c>
      <c r="D788" s="50" t="str">
        <f>IF(ISBLANK(data),"",VALUE(MONTH(data)))</f>
        <v/>
      </c>
      <c r="E788" s="50" t="str">
        <f>IF(ISBLANK(data),"",VALUE(YEAR(data)))</f>
        <v/>
      </c>
      <c r="G788" s="6" t="str">
        <f>IF(OR(ISBLANK(data),ISBLANK(categoria)),"",INDEX(nm_categoria,categoria))</f>
        <v/>
      </c>
      <c r="I788" s="6" t="str">
        <f>IF(OR(ISBLANK(data),ISBLANK(forma_pagamento)),"",INDEX(nm_forma_pagamento,forma_pagamento))</f>
        <v/>
      </c>
      <c r="K788" s="6" t="str">
        <f>IF(OR(ISBLANK(data),ISBLANK(conta)),"",INDEX(nm_conta,conta))</f>
        <v/>
      </c>
      <c r="M788" s="6" t="str">
        <f>IF(OR(ISBLANK(data),ISBLANK(id_cc)),"",INDEX(nm_cartao,id_cc))</f>
        <v/>
      </c>
    </row>
    <row r="789" spans="1:13">
      <c r="A789" s="6" t="str">
        <f>IF(ISBLANK(data),"",1+IF(ISNUMBER(A788),A788,0))</f>
        <v/>
      </c>
      <c r="C789" s="50" t="str">
        <f>IF(ISBLANK(data),"",VALUE(DAY(data)))</f>
        <v/>
      </c>
      <c r="D789" s="50" t="str">
        <f>IF(ISBLANK(data),"",VALUE(MONTH(data)))</f>
        <v/>
      </c>
      <c r="E789" s="50" t="str">
        <f>IF(ISBLANK(data),"",VALUE(YEAR(data)))</f>
        <v/>
      </c>
      <c r="G789" s="6" t="str">
        <f>IF(OR(ISBLANK(data),ISBLANK(categoria)),"",INDEX(nm_categoria,categoria))</f>
        <v/>
      </c>
      <c r="I789" s="6" t="str">
        <f>IF(OR(ISBLANK(data),ISBLANK(forma_pagamento)),"",INDEX(nm_forma_pagamento,forma_pagamento))</f>
        <v/>
      </c>
      <c r="K789" s="6" t="str">
        <f>IF(OR(ISBLANK(data),ISBLANK(conta)),"",INDEX(nm_conta,conta))</f>
        <v/>
      </c>
      <c r="M789" s="6" t="str">
        <f>IF(OR(ISBLANK(data),ISBLANK(id_cc)),"",INDEX(nm_cartao,id_cc))</f>
        <v/>
      </c>
    </row>
    <row r="790" spans="1:13">
      <c r="A790" s="6" t="str">
        <f>IF(ISBLANK(data),"",1+IF(ISNUMBER(A789),A789,0))</f>
        <v/>
      </c>
      <c r="C790" s="50" t="str">
        <f>IF(ISBLANK(data),"",VALUE(DAY(data)))</f>
        <v/>
      </c>
      <c r="D790" s="50" t="str">
        <f>IF(ISBLANK(data),"",VALUE(MONTH(data)))</f>
        <v/>
      </c>
      <c r="E790" s="50" t="str">
        <f>IF(ISBLANK(data),"",VALUE(YEAR(data)))</f>
        <v/>
      </c>
      <c r="G790" s="6" t="str">
        <f>IF(OR(ISBLANK(data),ISBLANK(categoria)),"",INDEX(nm_categoria,categoria))</f>
        <v/>
      </c>
      <c r="I790" s="6" t="str">
        <f>IF(OR(ISBLANK(data),ISBLANK(forma_pagamento)),"",INDEX(nm_forma_pagamento,forma_pagamento))</f>
        <v/>
      </c>
      <c r="K790" s="6" t="str">
        <f>IF(OR(ISBLANK(data),ISBLANK(conta)),"",INDEX(nm_conta,conta))</f>
        <v/>
      </c>
      <c r="M790" s="6" t="str">
        <f>IF(OR(ISBLANK(data),ISBLANK(id_cc)),"",INDEX(nm_cartao,id_cc))</f>
        <v/>
      </c>
    </row>
    <row r="791" spans="1:13">
      <c r="A791" s="6" t="str">
        <f>IF(ISBLANK(data),"",1+IF(ISNUMBER(A790),A790,0))</f>
        <v/>
      </c>
      <c r="C791" s="50" t="str">
        <f>IF(ISBLANK(data),"",VALUE(DAY(data)))</f>
        <v/>
      </c>
      <c r="D791" s="50" t="str">
        <f>IF(ISBLANK(data),"",VALUE(MONTH(data)))</f>
        <v/>
      </c>
      <c r="E791" s="50" t="str">
        <f>IF(ISBLANK(data),"",VALUE(YEAR(data)))</f>
        <v/>
      </c>
      <c r="G791" s="6" t="str">
        <f>IF(OR(ISBLANK(data),ISBLANK(categoria)),"",INDEX(nm_categoria,categoria))</f>
        <v/>
      </c>
      <c r="I791" s="6" t="str">
        <f>IF(OR(ISBLANK(data),ISBLANK(forma_pagamento)),"",INDEX(nm_forma_pagamento,forma_pagamento))</f>
        <v/>
      </c>
      <c r="K791" s="6" t="str">
        <f>IF(OR(ISBLANK(data),ISBLANK(conta)),"",INDEX(nm_conta,conta))</f>
        <v/>
      </c>
      <c r="M791" s="6" t="str">
        <f>IF(OR(ISBLANK(data),ISBLANK(id_cc)),"",INDEX(nm_cartao,id_cc))</f>
        <v/>
      </c>
    </row>
    <row r="792" spans="1:13">
      <c r="A792" s="6" t="str">
        <f>IF(ISBLANK(data),"",1+IF(ISNUMBER(A791),A791,0))</f>
        <v/>
      </c>
      <c r="C792" s="50" t="str">
        <f>IF(ISBLANK(data),"",VALUE(DAY(data)))</f>
        <v/>
      </c>
      <c r="D792" s="50" t="str">
        <f>IF(ISBLANK(data),"",VALUE(MONTH(data)))</f>
        <v/>
      </c>
      <c r="E792" s="50" t="str">
        <f>IF(ISBLANK(data),"",VALUE(YEAR(data)))</f>
        <v/>
      </c>
      <c r="G792" s="6" t="str">
        <f>IF(OR(ISBLANK(data),ISBLANK(categoria)),"",INDEX(nm_categoria,categoria))</f>
        <v/>
      </c>
      <c r="I792" s="6" t="str">
        <f>IF(OR(ISBLANK(data),ISBLANK(forma_pagamento)),"",INDEX(nm_forma_pagamento,forma_pagamento))</f>
        <v/>
      </c>
      <c r="K792" s="6" t="str">
        <f>IF(OR(ISBLANK(data),ISBLANK(conta)),"",INDEX(nm_conta,conta))</f>
        <v/>
      </c>
      <c r="M792" s="6" t="str">
        <f>IF(OR(ISBLANK(data),ISBLANK(id_cc)),"",INDEX(nm_cartao,id_cc))</f>
        <v/>
      </c>
    </row>
    <row r="793" spans="1:13">
      <c r="A793" s="6" t="str">
        <f>IF(ISBLANK(data),"",1+IF(ISNUMBER(A792),A792,0))</f>
        <v/>
      </c>
      <c r="C793" s="50" t="str">
        <f>IF(ISBLANK(data),"",VALUE(DAY(data)))</f>
        <v/>
      </c>
      <c r="D793" s="50" t="str">
        <f>IF(ISBLANK(data),"",VALUE(MONTH(data)))</f>
        <v/>
      </c>
      <c r="E793" s="50" t="str">
        <f>IF(ISBLANK(data),"",VALUE(YEAR(data)))</f>
        <v/>
      </c>
      <c r="G793" s="6" t="str">
        <f>IF(OR(ISBLANK(data),ISBLANK(categoria)),"",INDEX(nm_categoria,categoria))</f>
        <v/>
      </c>
      <c r="I793" s="6" t="str">
        <f>IF(OR(ISBLANK(data),ISBLANK(forma_pagamento)),"",INDEX(nm_forma_pagamento,forma_pagamento))</f>
        <v/>
      </c>
      <c r="K793" s="6" t="str">
        <f>IF(OR(ISBLANK(data),ISBLANK(conta)),"",INDEX(nm_conta,conta))</f>
        <v/>
      </c>
      <c r="M793" s="6" t="str">
        <f>IF(OR(ISBLANK(data),ISBLANK(id_cc)),"",INDEX(nm_cartao,id_cc))</f>
        <v/>
      </c>
    </row>
    <row r="794" spans="1:13">
      <c r="A794" s="6" t="str">
        <f>IF(ISBLANK(data),"",1+IF(ISNUMBER(A793),A793,0))</f>
        <v/>
      </c>
      <c r="C794" s="50" t="str">
        <f>IF(ISBLANK(data),"",VALUE(DAY(data)))</f>
        <v/>
      </c>
      <c r="D794" s="50" t="str">
        <f>IF(ISBLANK(data),"",VALUE(MONTH(data)))</f>
        <v/>
      </c>
      <c r="E794" s="50" t="str">
        <f>IF(ISBLANK(data),"",VALUE(YEAR(data)))</f>
        <v/>
      </c>
      <c r="G794" s="6" t="str">
        <f>IF(OR(ISBLANK(data),ISBLANK(categoria)),"",INDEX(nm_categoria,categoria))</f>
        <v/>
      </c>
      <c r="I794" s="6" t="str">
        <f>IF(OR(ISBLANK(data),ISBLANK(forma_pagamento)),"",INDEX(nm_forma_pagamento,forma_pagamento))</f>
        <v/>
      </c>
      <c r="K794" s="6" t="str">
        <f>IF(OR(ISBLANK(data),ISBLANK(conta)),"",INDEX(nm_conta,conta))</f>
        <v/>
      </c>
      <c r="M794" s="6" t="str">
        <f>IF(OR(ISBLANK(data),ISBLANK(id_cc)),"",INDEX(nm_cartao,id_cc))</f>
        <v/>
      </c>
    </row>
    <row r="795" spans="1:13">
      <c r="A795" s="6" t="str">
        <f>IF(ISBLANK(data),"",1+IF(ISNUMBER(A794),A794,0))</f>
        <v/>
      </c>
      <c r="C795" s="50" t="str">
        <f>IF(ISBLANK(data),"",VALUE(DAY(data)))</f>
        <v/>
      </c>
      <c r="D795" s="50" t="str">
        <f>IF(ISBLANK(data),"",VALUE(MONTH(data)))</f>
        <v/>
      </c>
      <c r="E795" s="50" t="str">
        <f>IF(ISBLANK(data),"",VALUE(YEAR(data)))</f>
        <v/>
      </c>
      <c r="G795" s="6" t="str">
        <f>IF(OR(ISBLANK(data),ISBLANK(categoria)),"",INDEX(nm_categoria,categoria))</f>
        <v/>
      </c>
      <c r="I795" s="6" t="str">
        <f>IF(OR(ISBLANK(data),ISBLANK(forma_pagamento)),"",INDEX(nm_forma_pagamento,forma_pagamento))</f>
        <v/>
      </c>
      <c r="K795" s="6" t="str">
        <f>IF(OR(ISBLANK(data),ISBLANK(conta)),"",INDEX(nm_conta,conta))</f>
        <v/>
      </c>
      <c r="M795" s="6" t="str">
        <f>IF(OR(ISBLANK(data),ISBLANK(id_cc)),"",INDEX(nm_cartao,id_cc))</f>
        <v/>
      </c>
    </row>
    <row r="796" spans="1:13">
      <c r="A796" s="6" t="str">
        <f>IF(ISBLANK(data),"",1+IF(ISNUMBER(A795),A795,0))</f>
        <v/>
      </c>
      <c r="C796" s="50" t="str">
        <f>IF(ISBLANK(data),"",VALUE(DAY(data)))</f>
        <v/>
      </c>
      <c r="D796" s="50" t="str">
        <f>IF(ISBLANK(data),"",VALUE(MONTH(data)))</f>
        <v/>
      </c>
      <c r="E796" s="50" t="str">
        <f>IF(ISBLANK(data),"",VALUE(YEAR(data)))</f>
        <v/>
      </c>
      <c r="G796" s="6" t="str">
        <f>IF(OR(ISBLANK(data),ISBLANK(categoria)),"",INDEX(nm_categoria,categoria))</f>
        <v/>
      </c>
      <c r="I796" s="6" t="str">
        <f>IF(OR(ISBLANK(data),ISBLANK(forma_pagamento)),"",INDEX(nm_forma_pagamento,forma_pagamento))</f>
        <v/>
      </c>
      <c r="K796" s="6" t="str">
        <f>IF(OR(ISBLANK(data),ISBLANK(conta)),"",INDEX(nm_conta,conta))</f>
        <v/>
      </c>
      <c r="M796" s="6" t="str">
        <f>IF(OR(ISBLANK(data),ISBLANK(id_cc)),"",INDEX(nm_cartao,id_cc))</f>
        <v/>
      </c>
    </row>
    <row r="797" spans="1:13">
      <c r="A797" s="6" t="str">
        <f>IF(ISBLANK(data),"",1+IF(ISNUMBER(A796),A796,0))</f>
        <v/>
      </c>
      <c r="C797" s="50" t="str">
        <f>IF(ISBLANK(data),"",VALUE(DAY(data)))</f>
        <v/>
      </c>
      <c r="D797" s="50" t="str">
        <f>IF(ISBLANK(data),"",VALUE(MONTH(data)))</f>
        <v/>
      </c>
      <c r="E797" s="50" t="str">
        <f>IF(ISBLANK(data),"",VALUE(YEAR(data)))</f>
        <v/>
      </c>
      <c r="G797" s="6" t="str">
        <f>IF(OR(ISBLANK(data),ISBLANK(categoria)),"",INDEX(nm_categoria,categoria))</f>
        <v/>
      </c>
      <c r="I797" s="6" t="str">
        <f>IF(OR(ISBLANK(data),ISBLANK(forma_pagamento)),"",INDEX(nm_forma_pagamento,forma_pagamento))</f>
        <v/>
      </c>
      <c r="K797" s="6" t="str">
        <f>IF(OR(ISBLANK(data),ISBLANK(conta)),"",INDEX(nm_conta,conta))</f>
        <v/>
      </c>
      <c r="M797" s="6" t="str">
        <f>IF(OR(ISBLANK(data),ISBLANK(id_cc)),"",INDEX(nm_cartao,id_cc))</f>
        <v/>
      </c>
    </row>
    <row r="798" spans="1:13">
      <c r="A798" s="6" t="str">
        <f>IF(ISBLANK(data),"",1+IF(ISNUMBER(A797),A797,0))</f>
        <v/>
      </c>
      <c r="C798" s="50" t="str">
        <f>IF(ISBLANK(data),"",VALUE(DAY(data)))</f>
        <v/>
      </c>
      <c r="D798" s="50" t="str">
        <f>IF(ISBLANK(data),"",VALUE(MONTH(data)))</f>
        <v/>
      </c>
      <c r="E798" s="50" t="str">
        <f>IF(ISBLANK(data),"",VALUE(YEAR(data)))</f>
        <v/>
      </c>
      <c r="G798" s="6" t="str">
        <f>IF(OR(ISBLANK(data),ISBLANK(categoria)),"",INDEX(nm_categoria,categoria))</f>
        <v/>
      </c>
      <c r="I798" s="6" t="str">
        <f>IF(OR(ISBLANK(data),ISBLANK(forma_pagamento)),"",INDEX(nm_forma_pagamento,forma_pagamento))</f>
        <v/>
      </c>
      <c r="K798" s="6" t="str">
        <f>IF(OR(ISBLANK(data),ISBLANK(conta)),"",INDEX(nm_conta,conta))</f>
        <v/>
      </c>
      <c r="M798" s="6" t="str">
        <f>IF(OR(ISBLANK(data),ISBLANK(id_cc)),"",INDEX(nm_cartao,id_cc))</f>
        <v/>
      </c>
    </row>
    <row r="799" spans="1:13">
      <c r="A799" s="6" t="str">
        <f>IF(ISBLANK(data),"",1+IF(ISNUMBER(A798),A798,0))</f>
        <v/>
      </c>
      <c r="C799" s="50" t="str">
        <f>IF(ISBLANK(data),"",VALUE(DAY(data)))</f>
        <v/>
      </c>
      <c r="D799" s="50" t="str">
        <f>IF(ISBLANK(data),"",VALUE(MONTH(data)))</f>
        <v/>
      </c>
      <c r="E799" s="50" t="str">
        <f>IF(ISBLANK(data),"",VALUE(YEAR(data)))</f>
        <v/>
      </c>
      <c r="G799" s="6" t="str">
        <f>IF(OR(ISBLANK(data),ISBLANK(categoria)),"",INDEX(nm_categoria,categoria))</f>
        <v/>
      </c>
      <c r="I799" s="6" t="str">
        <f>IF(OR(ISBLANK(data),ISBLANK(forma_pagamento)),"",INDEX(nm_forma_pagamento,forma_pagamento))</f>
        <v/>
      </c>
      <c r="K799" s="6" t="str">
        <f>IF(OR(ISBLANK(data),ISBLANK(conta)),"",INDEX(nm_conta,conta))</f>
        <v/>
      </c>
      <c r="M799" s="6" t="str">
        <f>IF(OR(ISBLANK(data),ISBLANK(id_cc)),"",INDEX(nm_cartao,id_cc))</f>
        <v/>
      </c>
    </row>
    <row r="800" spans="1:13">
      <c r="A800" s="6" t="str">
        <f>IF(ISBLANK(data),"",1+IF(ISNUMBER(A799),A799,0))</f>
        <v/>
      </c>
      <c r="C800" s="50" t="str">
        <f>IF(ISBLANK(data),"",VALUE(DAY(data)))</f>
        <v/>
      </c>
      <c r="D800" s="50" t="str">
        <f>IF(ISBLANK(data),"",VALUE(MONTH(data)))</f>
        <v/>
      </c>
      <c r="E800" s="50" t="str">
        <f>IF(ISBLANK(data),"",VALUE(YEAR(data)))</f>
        <v/>
      </c>
      <c r="G800" s="6" t="str">
        <f>IF(OR(ISBLANK(data),ISBLANK(categoria)),"",INDEX(nm_categoria,categoria))</f>
        <v/>
      </c>
      <c r="I800" s="6" t="str">
        <f>IF(OR(ISBLANK(data),ISBLANK(forma_pagamento)),"",INDEX(nm_forma_pagamento,forma_pagamento))</f>
        <v/>
      </c>
      <c r="K800" s="6" t="str">
        <f>IF(OR(ISBLANK(data),ISBLANK(conta)),"",INDEX(nm_conta,conta))</f>
        <v/>
      </c>
      <c r="M800" s="6" t="str">
        <f>IF(OR(ISBLANK(data),ISBLANK(id_cc)),"",INDEX(nm_cartao,id_cc))</f>
        <v/>
      </c>
    </row>
    <row r="801" spans="1:13">
      <c r="A801" s="6" t="str">
        <f>IF(ISBLANK(data),"",1+IF(ISNUMBER(A800),A800,0))</f>
        <v/>
      </c>
      <c r="C801" s="50" t="str">
        <f>IF(ISBLANK(data),"",VALUE(DAY(data)))</f>
        <v/>
      </c>
      <c r="D801" s="50" t="str">
        <f>IF(ISBLANK(data),"",VALUE(MONTH(data)))</f>
        <v/>
      </c>
      <c r="E801" s="50" t="str">
        <f>IF(ISBLANK(data),"",VALUE(YEAR(data)))</f>
        <v/>
      </c>
      <c r="G801" s="6" t="str">
        <f>IF(OR(ISBLANK(data),ISBLANK(categoria)),"",INDEX(nm_categoria,categoria))</f>
        <v/>
      </c>
      <c r="I801" s="6" t="str">
        <f>IF(OR(ISBLANK(data),ISBLANK(forma_pagamento)),"",INDEX(nm_forma_pagamento,forma_pagamento))</f>
        <v/>
      </c>
      <c r="K801" s="6" t="str">
        <f>IF(OR(ISBLANK(data),ISBLANK(conta)),"",INDEX(nm_conta,conta))</f>
        <v/>
      </c>
      <c r="M801" s="6" t="str">
        <f>IF(OR(ISBLANK(data),ISBLANK(id_cc)),"",INDEX(nm_cartao,id_cc))</f>
        <v/>
      </c>
    </row>
    <row r="802" spans="1:13">
      <c r="A802" s="6" t="str">
        <f>IF(ISBLANK(data),"",1+IF(ISNUMBER(A801),A801,0))</f>
        <v/>
      </c>
      <c r="C802" s="50" t="str">
        <f>IF(ISBLANK(data),"",VALUE(DAY(data)))</f>
        <v/>
      </c>
      <c r="D802" s="50" t="str">
        <f>IF(ISBLANK(data),"",VALUE(MONTH(data)))</f>
        <v/>
      </c>
      <c r="E802" s="50" t="str">
        <f>IF(ISBLANK(data),"",VALUE(YEAR(data)))</f>
        <v/>
      </c>
      <c r="G802" s="6" t="str">
        <f>IF(OR(ISBLANK(data),ISBLANK(categoria)),"",INDEX(nm_categoria,categoria))</f>
        <v/>
      </c>
      <c r="I802" s="6" t="str">
        <f>IF(OR(ISBLANK(data),ISBLANK(forma_pagamento)),"",INDEX(nm_forma_pagamento,forma_pagamento))</f>
        <v/>
      </c>
      <c r="K802" s="6" t="str">
        <f>IF(OR(ISBLANK(data),ISBLANK(conta)),"",INDEX(nm_conta,conta))</f>
        <v/>
      </c>
      <c r="M802" s="6" t="str">
        <f>IF(OR(ISBLANK(data),ISBLANK(id_cc)),"",INDEX(nm_cartao,id_cc))</f>
        <v/>
      </c>
    </row>
    <row r="803" spans="1:13">
      <c r="A803" s="6" t="str">
        <f>IF(ISBLANK(data),"",1+IF(ISNUMBER(A802),A802,0))</f>
        <v/>
      </c>
      <c r="C803" s="50" t="str">
        <f>IF(ISBLANK(data),"",VALUE(DAY(data)))</f>
        <v/>
      </c>
      <c r="D803" s="50" t="str">
        <f>IF(ISBLANK(data),"",VALUE(MONTH(data)))</f>
        <v/>
      </c>
      <c r="E803" s="50" t="str">
        <f>IF(ISBLANK(data),"",VALUE(YEAR(data)))</f>
        <v/>
      </c>
      <c r="G803" s="6" t="str">
        <f>IF(OR(ISBLANK(data),ISBLANK(categoria)),"",INDEX(nm_categoria,categoria))</f>
        <v/>
      </c>
      <c r="I803" s="6" t="str">
        <f>IF(OR(ISBLANK(data),ISBLANK(forma_pagamento)),"",INDEX(nm_forma_pagamento,forma_pagamento))</f>
        <v/>
      </c>
      <c r="K803" s="6" t="str">
        <f>IF(OR(ISBLANK(data),ISBLANK(conta)),"",INDEX(nm_conta,conta))</f>
        <v/>
      </c>
      <c r="M803" s="6" t="str">
        <f>IF(OR(ISBLANK(data),ISBLANK(id_cc)),"",INDEX(nm_cartao,id_cc))</f>
        <v/>
      </c>
    </row>
    <row r="804" spans="1:13">
      <c r="A804" s="6" t="str">
        <f>IF(ISBLANK(data),"",1+IF(ISNUMBER(A803),A803,0))</f>
        <v/>
      </c>
      <c r="C804" s="50" t="str">
        <f>IF(ISBLANK(data),"",VALUE(DAY(data)))</f>
        <v/>
      </c>
      <c r="D804" s="50" t="str">
        <f>IF(ISBLANK(data),"",VALUE(MONTH(data)))</f>
        <v/>
      </c>
      <c r="E804" s="50" t="str">
        <f>IF(ISBLANK(data),"",VALUE(YEAR(data)))</f>
        <v/>
      </c>
      <c r="G804" s="6" t="str">
        <f>IF(OR(ISBLANK(data),ISBLANK(categoria)),"",INDEX(nm_categoria,categoria))</f>
        <v/>
      </c>
      <c r="I804" s="6" t="str">
        <f>IF(OR(ISBLANK(data),ISBLANK(forma_pagamento)),"",INDEX(nm_forma_pagamento,forma_pagamento))</f>
        <v/>
      </c>
      <c r="K804" s="6" t="str">
        <f>IF(OR(ISBLANK(data),ISBLANK(conta)),"",INDEX(nm_conta,conta))</f>
        <v/>
      </c>
      <c r="M804" s="6" t="str">
        <f>IF(OR(ISBLANK(data),ISBLANK(id_cc)),"",INDEX(nm_cartao,id_cc))</f>
        <v/>
      </c>
    </row>
    <row r="805" spans="1:13">
      <c r="A805" s="6" t="str">
        <f>IF(ISBLANK(data),"",1+IF(ISNUMBER(A804),A804,0))</f>
        <v/>
      </c>
      <c r="C805" s="50" t="str">
        <f>IF(ISBLANK(data),"",VALUE(DAY(data)))</f>
        <v/>
      </c>
      <c r="D805" s="50" t="str">
        <f>IF(ISBLANK(data),"",VALUE(MONTH(data)))</f>
        <v/>
      </c>
      <c r="E805" s="50" t="str">
        <f>IF(ISBLANK(data),"",VALUE(YEAR(data)))</f>
        <v/>
      </c>
      <c r="G805" s="6" t="str">
        <f>IF(OR(ISBLANK(data),ISBLANK(categoria)),"",INDEX(nm_categoria,categoria))</f>
        <v/>
      </c>
      <c r="I805" s="6" t="str">
        <f>IF(OR(ISBLANK(data),ISBLANK(forma_pagamento)),"",INDEX(nm_forma_pagamento,forma_pagamento))</f>
        <v/>
      </c>
      <c r="K805" s="6" t="str">
        <f>IF(OR(ISBLANK(data),ISBLANK(conta)),"",INDEX(nm_conta,conta))</f>
        <v/>
      </c>
      <c r="M805" s="6" t="str">
        <f>IF(OR(ISBLANK(data),ISBLANK(id_cc)),"",INDEX(nm_cartao,id_cc))</f>
        <v/>
      </c>
    </row>
    <row r="806" spans="1:13">
      <c r="A806" s="6" t="str">
        <f>IF(ISBLANK(data),"",1+IF(ISNUMBER(A805),A805,0))</f>
        <v/>
      </c>
      <c r="C806" s="50" t="str">
        <f>IF(ISBLANK(data),"",VALUE(DAY(data)))</f>
        <v/>
      </c>
      <c r="D806" s="50" t="str">
        <f>IF(ISBLANK(data),"",VALUE(MONTH(data)))</f>
        <v/>
      </c>
      <c r="E806" s="50" t="str">
        <f>IF(ISBLANK(data),"",VALUE(YEAR(data)))</f>
        <v/>
      </c>
      <c r="G806" s="6" t="str">
        <f>IF(OR(ISBLANK(data),ISBLANK(categoria)),"",INDEX(nm_categoria,categoria))</f>
        <v/>
      </c>
      <c r="I806" s="6" t="str">
        <f>IF(OR(ISBLANK(data),ISBLANK(forma_pagamento)),"",INDEX(nm_forma_pagamento,forma_pagamento))</f>
        <v/>
      </c>
      <c r="K806" s="6" t="str">
        <f>IF(OR(ISBLANK(data),ISBLANK(conta)),"",INDEX(nm_conta,conta))</f>
        <v/>
      </c>
      <c r="M806" s="6" t="str">
        <f>IF(OR(ISBLANK(data),ISBLANK(id_cc)),"",INDEX(nm_cartao,id_cc))</f>
        <v/>
      </c>
    </row>
    <row r="807" spans="1:13">
      <c r="A807" s="6" t="str">
        <f>IF(ISBLANK(data),"",1+IF(ISNUMBER(A806),A806,0))</f>
        <v/>
      </c>
      <c r="C807" s="50" t="str">
        <f>IF(ISBLANK(data),"",VALUE(DAY(data)))</f>
        <v/>
      </c>
      <c r="D807" s="50" t="str">
        <f>IF(ISBLANK(data),"",VALUE(MONTH(data)))</f>
        <v/>
      </c>
      <c r="E807" s="50" t="str">
        <f>IF(ISBLANK(data),"",VALUE(YEAR(data)))</f>
        <v/>
      </c>
      <c r="G807" s="6" t="str">
        <f>IF(OR(ISBLANK(data),ISBLANK(categoria)),"",INDEX(nm_categoria,categoria))</f>
        <v/>
      </c>
      <c r="I807" s="6" t="str">
        <f>IF(OR(ISBLANK(data),ISBLANK(forma_pagamento)),"",INDEX(nm_forma_pagamento,forma_pagamento))</f>
        <v/>
      </c>
      <c r="K807" s="6" t="str">
        <f>IF(OR(ISBLANK(data),ISBLANK(conta)),"",INDEX(nm_conta,conta))</f>
        <v/>
      </c>
      <c r="M807" s="6" t="str">
        <f>IF(OR(ISBLANK(data),ISBLANK(id_cc)),"",INDEX(nm_cartao,id_cc))</f>
        <v/>
      </c>
    </row>
    <row r="808" spans="1:13">
      <c r="A808" s="6" t="str">
        <f>IF(ISBLANK(data),"",1+IF(ISNUMBER(A807),A807,0))</f>
        <v/>
      </c>
      <c r="C808" s="50" t="str">
        <f>IF(ISBLANK(data),"",VALUE(DAY(data)))</f>
        <v/>
      </c>
      <c r="D808" s="50" t="str">
        <f>IF(ISBLANK(data),"",VALUE(MONTH(data)))</f>
        <v/>
      </c>
      <c r="E808" s="50" t="str">
        <f>IF(ISBLANK(data),"",VALUE(YEAR(data)))</f>
        <v/>
      </c>
      <c r="G808" s="6" t="str">
        <f>IF(OR(ISBLANK(data),ISBLANK(categoria)),"",INDEX(nm_categoria,categoria))</f>
        <v/>
      </c>
      <c r="I808" s="6" t="str">
        <f>IF(OR(ISBLANK(data),ISBLANK(forma_pagamento)),"",INDEX(nm_forma_pagamento,forma_pagamento))</f>
        <v/>
      </c>
      <c r="K808" s="6" t="str">
        <f>IF(OR(ISBLANK(data),ISBLANK(conta)),"",INDEX(nm_conta,conta))</f>
        <v/>
      </c>
      <c r="M808" s="6" t="str">
        <f>IF(OR(ISBLANK(data),ISBLANK(id_cc)),"",INDEX(nm_cartao,id_cc))</f>
        <v/>
      </c>
    </row>
    <row r="809" spans="1:13">
      <c r="A809" s="6" t="str">
        <f>IF(ISBLANK(data),"",1+IF(ISNUMBER(A808),A808,0))</f>
        <v/>
      </c>
      <c r="C809" s="50" t="str">
        <f>IF(ISBLANK(data),"",VALUE(DAY(data)))</f>
        <v/>
      </c>
      <c r="D809" s="50" t="str">
        <f>IF(ISBLANK(data),"",VALUE(MONTH(data)))</f>
        <v/>
      </c>
      <c r="E809" s="50" t="str">
        <f>IF(ISBLANK(data),"",VALUE(YEAR(data)))</f>
        <v/>
      </c>
      <c r="G809" s="6" t="str">
        <f>IF(OR(ISBLANK(data),ISBLANK(categoria)),"",INDEX(nm_categoria,categoria))</f>
        <v/>
      </c>
      <c r="I809" s="6" t="str">
        <f>IF(OR(ISBLANK(data),ISBLANK(forma_pagamento)),"",INDEX(nm_forma_pagamento,forma_pagamento))</f>
        <v/>
      </c>
      <c r="K809" s="6" t="str">
        <f>IF(OR(ISBLANK(data),ISBLANK(conta)),"",INDEX(nm_conta,conta))</f>
        <v/>
      </c>
      <c r="M809" s="6" t="str">
        <f>IF(OR(ISBLANK(data),ISBLANK(id_cc)),"",INDEX(nm_cartao,id_cc))</f>
        <v/>
      </c>
    </row>
    <row r="810" spans="1:13">
      <c r="A810" s="6" t="str">
        <f>IF(ISBLANK(data),"",1+IF(ISNUMBER(A809),A809,0))</f>
        <v/>
      </c>
      <c r="C810" s="50" t="str">
        <f>IF(ISBLANK(data),"",VALUE(DAY(data)))</f>
        <v/>
      </c>
      <c r="D810" s="50" t="str">
        <f>IF(ISBLANK(data),"",VALUE(MONTH(data)))</f>
        <v/>
      </c>
      <c r="E810" s="50" t="str">
        <f>IF(ISBLANK(data),"",VALUE(YEAR(data)))</f>
        <v/>
      </c>
      <c r="G810" s="6" t="str">
        <f>IF(OR(ISBLANK(data),ISBLANK(categoria)),"",INDEX(nm_categoria,categoria))</f>
        <v/>
      </c>
      <c r="I810" s="6" t="str">
        <f>IF(OR(ISBLANK(data),ISBLANK(forma_pagamento)),"",INDEX(nm_forma_pagamento,forma_pagamento))</f>
        <v/>
      </c>
      <c r="K810" s="6" t="str">
        <f>IF(OR(ISBLANK(data),ISBLANK(conta)),"",INDEX(nm_conta,conta))</f>
        <v/>
      </c>
      <c r="M810" s="6" t="str">
        <f>IF(OR(ISBLANK(data),ISBLANK(id_cc)),"",INDEX(nm_cartao,id_cc))</f>
        <v/>
      </c>
    </row>
    <row r="811" spans="1:13">
      <c r="A811" s="6" t="str">
        <f>IF(ISBLANK(data),"",1+IF(ISNUMBER(A810),A810,0))</f>
        <v/>
      </c>
      <c r="C811" s="50" t="str">
        <f>IF(ISBLANK(data),"",VALUE(DAY(data)))</f>
        <v/>
      </c>
      <c r="D811" s="50" t="str">
        <f>IF(ISBLANK(data),"",VALUE(MONTH(data)))</f>
        <v/>
      </c>
      <c r="E811" s="50" t="str">
        <f>IF(ISBLANK(data),"",VALUE(YEAR(data)))</f>
        <v/>
      </c>
      <c r="G811" s="6" t="str">
        <f>IF(OR(ISBLANK(data),ISBLANK(categoria)),"",INDEX(nm_categoria,categoria))</f>
        <v/>
      </c>
      <c r="I811" s="6" t="str">
        <f>IF(OR(ISBLANK(data),ISBLANK(forma_pagamento)),"",INDEX(nm_forma_pagamento,forma_pagamento))</f>
        <v/>
      </c>
      <c r="K811" s="6" t="str">
        <f>IF(OR(ISBLANK(data),ISBLANK(conta)),"",INDEX(nm_conta,conta))</f>
        <v/>
      </c>
      <c r="M811" s="6" t="str">
        <f>IF(OR(ISBLANK(data),ISBLANK(id_cc)),"",INDEX(nm_cartao,id_cc))</f>
        <v/>
      </c>
    </row>
    <row r="812" spans="1:13">
      <c r="A812" s="6" t="str">
        <f>IF(ISBLANK(data),"",1+IF(ISNUMBER(A811),A811,0))</f>
        <v/>
      </c>
      <c r="C812" s="50" t="str">
        <f>IF(ISBLANK(data),"",VALUE(DAY(data)))</f>
        <v/>
      </c>
      <c r="D812" s="50" t="str">
        <f>IF(ISBLANK(data),"",VALUE(MONTH(data)))</f>
        <v/>
      </c>
      <c r="E812" s="50" t="str">
        <f>IF(ISBLANK(data),"",VALUE(YEAR(data)))</f>
        <v/>
      </c>
      <c r="G812" s="6" t="str">
        <f>IF(OR(ISBLANK(data),ISBLANK(categoria)),"",INDEX(nm_categoria,categoria))</f>
        <v/>
      </c>
      <c r="I812" s="6" t="str">
        <f>IF(OR(ISBLANK(data),ISBLANK(forma_pagamento)),"",INDEX(nm_forma_pagamento,forma_pagamento))</f>
        <v/>
      </c>
      <c r="K812" s="6" t="str">
        <f>IF(OR(ISBLANK(data),ISBLANK(conta)),"",INDEX(nm_conta,conta))</f>
        <v/>
      </c>
      <c r="M812" s="6" t="str">
        <f>IF(OR(ISBLANK(data),ISBLANK(id_cc)),"",INDEX(nm_cartao,id_cc))</f>
        <v/>
      </c>
    </row>
    <row r="813" spans="1:13">
      <c r="A813" s="6" t="str">
        <f>IF(ISBLANK(data),"",1+IF(ISNUMBER(A812),A812,0))</f>
        <v/>
      </c>
      <c r="C813" s="50" t="str">
        <f>IF(ISBLANK(data),"",VALUE(DAY(data)))</f>
        <v/>
      </c>
      <c r="D813" s="50" t="str">
        <f>IF(ISBLANK(data),"",VALUE(MONTH(data)))</f>
        <v/>
      </c>
      <c r="E813" s="50" t="str">
        <f>IF(ISBLANK(data),"",VALUE(YEAR(data)))</f>
        <v/>
      </c>
      <c r="G813" s="6" t="str">
        <f>IF(OR(ISBLANK(data),ISBLANK(categoria)),"",INDEX(nm_categoria,categoria))</f>
        <v/>
      </c>
      <c r="I813" s="6" t="str">
        <f>IF(OR(ISBLANK(data),ISBLANK(forma_pagamento)),"",INDEX(nm_forma_pagamento,forma_pagamento))</f>
        <v/>
      </c>
      <c r="K813" s="6" t="str">
        <f>IF(OR(ISBLANK(data),ISBLANK(conta)),"",INDEX(nm_conta,conta))</f>
        <v/>
      </c>
      <c r="M813" s="6" t="str">
        <f>IF(OR(ISBLANK(data),ISBLANK(id_cc)),"",INDEX(nm_cartao,id_cc))</f>
        <v/>
      </c>
    </row>
    <row r="814" spans="1:13">
      <c r="A814" s="6" t="str">
        <f>IF(ISBLANK(data),"",1+IF(ISNUMBER(A813),A813,0))</f>
        <v/>
      </c>
      <c r="C814" s="50" t="str">
        <f>IF(ISBLANK(data),"",VALUE(DAY(data)))</f>
        <v/>
      </c>
      <c r="D814" s="50" t="str">
        <f>IF(ISBLANK(data),"",VALUE(MONTH(data)))</f>
        <v/>
      </c>
      <c r="E814" s="50" t="str">
        <f>IF(ISBLANK(data),"",VALUE(YEAR(data)))</f>
        <v/>
      </c>
      <c r="G814" s="6" t="str">
        <f>IF(OR(ISBLANK(data),ISBLANK(categoria)),"",INDEX(nm_categoria,categoria))</f>
        <v/>
      </c>
      <c r="I814" s="6" t="str">
        <f>IF(OR(ISBLANK(data),ISBLANK(forma_pagamento)),"",INDEX(nm_forma_pagamento,forma_pagamento))</f>
        <v/>
      </c>
      <c r="K814" s="6" t="str">
        <f>IF(OR(ISBLANK(data),ISBLANK(conta)),"",INDEX(nm_conta,conta))</f>
        <v/>
      </c>
      <c r="M814" s="6" t="str">
        <f>IF(OR(ISBLANK(data),ISBLANK(id_cc)),"",INDEX(nm_cartao,id_cc))</f>
        <v/>
      </c>
    </row>
    <row r="815" spans="1:13">
      <c r="A815" s="6" t="str">
        <f>IF(ISBLANK(data),"",1+IF(ISNUMBER(A814),A814,0))</f>
        <v/>
      </c>
      <c r="C815" s="50" t="str">
        <f>IF(ISBLANK(data),"",VALUE(DAY(data)))</f>
        <v/>
      </c>
      <c r="D815" s="50" t="str">
        <f>IF(ISBLANK(data),"",VALUE(MONTH(data)))</f>
        <v/>
      </c>
      <c r="E815" s="50" t="str">
        <f>IF(ISBLANK(data),"",VALUE(YEAR(data)))</f>
        <v/>
      </c>
      <c r="G815" s="6" t="str">
        <f>IF(OR(ISBLANK(data),ISBLANK(categoria)),"",INDEX(nm_categoria,categoria))</f>
        <v/>
      </c>
      <c r="I815" s="6" t="str">
        <f>IF(OR(ISBLANK(data),ISBLANK(forma_pagamento)),"",INDEX(nm_forma_pagamento,forma_pagamento))</f>
        <v/>
      </c>
      <c r="K815" s="6" t="str">
        <f>IF(OR(ISBLANK(data),ISBLANK(conta)),"",INDEX(nm_conta,conta))</f>
        <v/>
      </c>
      <c r="M815" s="6" t="str">
        <f>IF(OR(ISBLANK(data),ISBLANK(id_cc)),"",INDEX(nm_cartao,id_cc))</f>
        <v/>
      </c>
    </row>
    <row r="816" spans="1:13">
      <c r="A816" s="6" t="str">
        <f>IF(ISBLANK(data),"",1+IF(ISNUMBER(A815),A815,0))</f>
        <v/>
      </c>
      <c r="C816" s="50" t="str">
        <f>IF(ISBLANK(data),"",VALUE(DAY(data)))</f>
        <v/>
      </c>
      <c r="D816" s="50" t="str">
        <f>IF(ISBLANK(data),"",VALUE(MONTH(data)))</f>
        <v/>
      </c>
      <c r="E816" s="50" t="str">
        <f>IF(ISBLANK(data),"",VALUE(YEAR(data)))</f>
        <v/>
      </c>
      <c r="G816" s="6" t="str">
        <f>IF(OR(ISBLANK(data),ISBLANK(categoria)),"",INDEX(nm_categoria,categoria))</f>
        <v/>
      </c>
      <c r="I816" s="6" t="str">
        <f>IF(OR(ISBLANK(data),ISBLANK(forma_pagamento)),"",INDEX(nm_forma_pagamento,forma_pagamento))</f>
        <v/>
      </c>
      <c r="K816" s="6" t="str">
        <f>IF(OR(ISBLANK(data),ISBLANK(conta)),"",INDEX(nm_conta,conta))</f>
        <v/>
      </c>
      <c r="M816" s="6" t="str">
        <f>IF(OR(ISBLANK(data),ISBLANK(id_cc)),"",INDEX(nm_cartao,id_cc))</f>
        <v/>
      </c>
    </row>
    <row r="817" spans="1:13">
      <c r="A817" s="6" t="str">
        <f>IF(ISBLANK(data),"",1+IF(ISNUMBER(A816),A816,0))</f>
        <v/>
      </c>
      <c r="C817" s="50" t="str">
        <f>IF(ISBLANK(data),"",VALUE(DAY(data)))</f>
        <v/>
      </c>
      <c r="D817" s="50" t="str">
        <f>IF(ISBLANK(data),"",VALUE(MONTH(data)))</f>
        <v/>
      </c>
      <c r="E817" s="50" t="str">
        <f>IF(ISBLANK(data),"",VALUE(YEAR(data)))</f>
        <v/>
      </c>
      <c r="G817" s="6" t="str">
        <f>IF(OR(ISBLANK(data),ISBLANK(categoria)),"",INDEX(nm_categoria,categoria))</f>
        <v/>
      </c>
      <c r="I817" s="6" t="str">
        <f>IF(OR(ISBLANK(data),ISBLANK(forma_pagamento)),"",INDEX(nm_forma_pagamento,forma_pagamento))</f>
        <v/>
      </c>
      <c r="K817" s="6" t="str">
        <f>IF(OR(ISBLANK(data),ISBLANK(conta)),"",INDEX(nm_conta,conta))</f>
        <v/>
      </c>
      <c r="M817" s="6" t="str">
        <f>IF(OR(ISBLANK(data),ISBLANK(id_cc)),"",INDEX(nm_cartao,id_cc))</f>
        <v/>
      </c>
    </row>
    <row r="818" spans="1:13">
      <c r="A818" s="6" t="str">
        <f>IF(ISBLANK(data),"",1+IF(ISNUMBER(A817),A817,0))</f>
        <v/>
      </c>
      <c r="C818" s="50" t="str">
        <f>IF(ISBLANK(data),"",VALUE(DAY(data)))</f>
        <v/>
      </c>
      <c r="D818" s="50" t="str">
        <f>IF(ISBLANK(data),"",VALUE(MONTH(data)))</f>
        <v/>
      </c>
      <c r="E818" s="50" t="str">
        <f>IF(ISBLANK(data),"",VALUE(YEAR(data)))</f>
        <v/>
      </c>
      <c r="G818" s="6" t="str">
        <f>IF(OR(ISBLANK(data),ISBLANK(categoria)),"",INDEX(nm_categoria,categoria))</f>
        <v/>
      </c>
      <c r="I818" s="6" t="str">
        <f>IF(OR(ISBLANK(data),ISBLANK(forma_pagamento)),"",INDEX(nm_forma_pagamento,forma_pagamento))</f>
        <v/>
      </c>
      <c r="K818" s="6" t="str">
        <f>IF(OR(ISBLANK(data),ISBLANK(conta)),"",INDEX(nm_conta,conta))</f>
        <v/>
      </c>
      <c r="M818" s="6" t="str">
        <f>IF(OR(ISBLANK(data),ISBLANK(id_cc)),"",INDEX(nm_cartao,id_cc))</f>
        <v/>
      </c>
    </row>
    <row r="819" spans="1:13">
      <c r="A819" s="6" t="str">
        <f>IF(ISBLANK(data),"",1+IF(ISNUMBER(A818),A818,0))</f>
        <v/>
      </c>
      <c r="C819" s="50" t="str">
        <f>IF(ISBLANK(data),"",VALUE(DAY(data)))</f>
        <v/>
      </c>
      <c r="D819" s="50" t="str">
        <f>IF(ISBLANK(data),"",VALUE(MONTH(data)))</f>
        <v/>
      </c>
      <c r="E819" s="50" t="str">
        <f>IF(ISBLANK(data),"",VALUE(YEAR(data)))</f>
        <v/>
      </c>
      <c r="G819" s="6" t="str">
        <f>IF(OR(ISBLANK(data),ISBLANK(categoria)),"",INDEX(nm_categoria,categoria))</f>
        <v/>
      </c>
      <c r="I819" s="6" t="str">
        <f>IF(OR(ISBLANK(data),ISBLANK(forma_pagamento)),"",INDEX(nm_forma_pagamento,forma_pagamento))</f>
        <v/>
      </c>
      <c r="K819" s="6" t="str">
        <f>IF(OR(ISBLANK(data),ISBLANK(conta)),"",INDEX(nm_conta,conta))</f>
        <v/>
      </c>
      <c r="M819" s="6" t="str">
        <f>IF(OR(ISBLANK(data),ISBLANK(id_cc)),"",INDEX(nm_cartao,id_cc))</f>
        <v/>
      </c>
    </row>
    <row r="820" spans="1:13">
      <c r="A820" s="6" t="str">
        <f>IF(ISBLANK(data),"",1+IF(ISNUMBER(A819),A819,0))</f>
        <v/>
      </c>
      <c r="C820" s="50" t="str">
        <f>IF(ISBLANK(data),"",VALUE(DAY(data)))</f>
        <v/>
      </c>
      <c r="D820" s="50" t="str">
        <f>IF(ISBLANK(data),"",VALUE(MONTH(data)))</f>
        <v/>
      </c>
      <c r="E820" s="50" t="str">
        <f>IF(ISBLANK(data),"",VALUE(YEAR(data)))</f>
        <v/>
      </c>
      <c r="G820" s="6" t="str">
        <f>IF(OR(ISBLANK(data),ISBLANK(categoria)),"",INDEX(nm_categoria,categoria))</f>
        <v/>
      </c>
      <c r="I820" s="6" t="str">
        <f>IF(OR(ISBLANK(data),ISBLANK(forma_pagamento)),"",INDEX(nm_forma_pagamento,forma_pagamento))</f>
        <v/>
      </c>
      <c r="K820" s="6" t="str">
        <f>IF(OR(ISBLANK(data),ISBLANK(conta)),"",INDEX(nm_conta,conta))</f>
        <v/>
      </c>
      <c r="M820" s="6" t="str">
        <f>IF(OR(ISBLANK(data),ISBLANK(id_cc)),"",INDEX(nm_cartao,id_cc))</f>
        <v/>
      </c>
    </row>
    <row r="821" spans="1:13">
      <c r="A821" s="6" t="str">
        <f>IF(ISBLANK(data),"",1+IF(ISNUMBER(A820),A820,0))</f>
        <v/>
      </c>
      <c r="C821" s="50" t="str">
        <f>IF(ISBLANK(data),"",VALUE(DAY(data)))</f>
        <v/>
      </c>
      <c r="D821" s="50" t="str">
        <f>IF(ISBLANK(data),"",VALUE(MONTH(data)))</f>
        <v/>
      </c>
      <c r="E821" s="50" t="str">
        <f>IF(ISBLANK(data),"",VALUE(YEAR(data)))</f>
        <v/>
      </c>
      <c r="G821" s="6" t="str">
        <f>IF(OR(ISBLANK(data),ISBLANK(categoria)),"",INDEX(nm_categoria,categoria))</f>
        <v/>
      </c>
      <c r="I821" s="6" t="str">
        <f>IF(OR(ISBLANK(data),ISBLANK(forma_pagamento)),"",INDEX(nm_forma_pagamento,forma_pagamento))</f>
        <v/>
      </c>
      <c r="K821" s="6" t="str">
        <f>IF(OR(ISBLANK(data),ISBLANK(conta)),"",INDEX(nm_conta,conta))</f>
        <v/>
      </c>
      <c r="M821" s="6" t="str">
        <f>IF(OR(ISBLANK(data),ISBLANK(id_cc)),"",INDEX(nm_cartao,id_cc))</f>
        <v/>
      </c>
    </row>
    <row r="822" spans="1:13">
      <c r="A822" s="6" t="str">
        <f>IF(ISBLANK(data),"",1+IF(ISNUMBER(A821),A821,0))</f>
        <v/>
      </c>
      <c r="C822" s="50" t="str">
        <f>IF(ISBLANK(data),"",VALUE(DAY(data)))</f>
        <v/>
      </c>
      <c r="D822" s="50" t="str">
        <f>IF(ISBLANK(data),"",VALUE(MONTH(data)))</f>
        <v/>
      </c>
      <c r="E822" s="50" t="str">
        <f>IF(ISBLANK(data),"",VALUE(YEAR(data)))</f>
        <v/>
      </c>
      <c r="G822" s="6" t="str">
        <f>IF(OR(ISBLANK(data),ISBLANK(categoria)),"",INDEX(nm_categoria,categoria))</f>
        <v/>
      </c>
      <c r="I822" s="6" t="str">
        <f>IF(OR(ISBLANK(data),ISBLANK(forma_pagamento)),"",INDEX(nm_forma_pagamento,forma_pagamento))</f>
        <v/>
      </c>
      <c r="K822" s="6" t="str">
        <f>IF(OR(ISBLANK(data),ISBLANK(conta)),"",INDEX(nm_conta,conta))</f>
        <v/>
      </c>
      <c r="M822" s="6" t="str">
        <f>IF(OR(ISBLANK(data),ISBLANK(id_cc)),"",INDEX(nm_cartao,id_cc))</f>
        <v/>
      </c>
    </row>
    <row r="823" spans="1:13">
      <c r="A823" s="6" t="str">
        <f>IF(ISBLANK(data),"",1+IF(ISNUMBER(A822),A822,0))</f>
        <v/>
      </c>
      <c r="C823" s="50" t="str">
        <f>IF(ISBLANK(data),"",VALUE(DAY(data)))</f>
        <v/>
      </c>
      <c r="D823" s="50" t="str">
        <f>IF(ISBLANK(data),"",VALUE(MONTH(data)))</f>
        <v/>
      </c>
      <c r="E823" s="50" t="str">
        <f>IF(ISBLANK(data),"",VALUE(YEAR(data)))</f>
        <v/>
      </c>
      <c r="G823" s="6" t="str">
        <f>IF(OR(ISBLANK(data),ISBLANK(categoria)),"",INDEX(nm_categoria,categoria))</f>
        <v/>
      </c>
      <c r="I823" s="6" t="str">
        <f>IF(OR(ISBLANK(data),ISBLANK(forma_pagamento)),"",INDEX(nm_forma_pagamento,forma_pagamento))</f>
        <v/>
      </c>
      <c r="K823" s="6" t="str">
        <f>IF(OR(ISBLANK(data),ISBLANK(conta)),"",INDEX(nm_conta,conta))</f>
        <v/>
      </c>
      <c r="M823" s="6" t="str">
        <f>IF(OR(ISBLANK(data),ISBLANK(id_cc)),"",INDEX(nm_cartao,id_cc))</f>
        <v/>
      </c>
    </row>
    <row r="824" spans="1:13">
      <c r="A824" s="6" t="str">
        <f>IF(ISBLANK(data),"",1+IF(ISNUMBER(A823),A823,0))</f>
        <v/>
      </c>
      <c r="C824" s="50" t="str">
        <f>IF(ISBLANK(data),"",VALUE(DAY(data)))</f>
        <v/>
      </c>
      <c r="D824" s="50" t="str">
        <f>IF(ISBLANK(data),"",VALUE(MONTH(data)))</f>
        <v/>
      </c>
      <c r="E824" s="50" t="str">
        <f>IF(ISBLANK(data),"",VALUE(YEAR(data)))</f>
        <v/>
      </c>
      <c r="G824" s="6" t="str">
        <f>IF(OR(ISBLANK(data),ISBLANK(categoria)),"",INDEX(nm_categoria,categoria))</f>
        <v/>
      </c>
      <c r="I824" s="6" t="str">
        <f>IF(OR(ISBLANK(data),ISBLANK(forma_pagamento)),"",INDEX(nm_forma_pagamento,forma_pagamento))</f>
        <v/>
      </c>
      <c r="K824" s="6" t="str">
        <f>IF(OR(ISBLANK(data),ISBLANK(conta)),"",INDEX(nm_conta,conta))</f>
        <v/>
      </c>
      <c r="M824" s="6" t="str">
        <f>IF(OR(ISBLANK(data),ISBLANK(id_cc)),"",INDEX(nm_cartao,id_cc))</f>
        <v/>
      </c>
    </row>
    <row r="825" spans="1:13">
      <c r="A825" s="6" t="str">
        <f>IF(ISBLANK(data),"",1+IF(ISNUMBER(A824),A824,0))</f>
        <v/>
      </c>
      <c r="C825" s="50" t="str">
        <f>IF(ISBLANK(data),"",VALUE(DAY(data)))</f>
        <v/>
      </c>
      <c r="D825" s="50" t="str">
        <f>IF(ISBLANK(data),"",VALUE(MONTH(data)))</f>
        <v/>
      </c>
      <c r="E825" s="50" t="str">
        <f>IF(ISBLANK(data),"",VALUE(YEAR(data)))</f>
        <v/>
      </c>
      <c r="G825" s="6" t="str">
        <f>IF(OR(ISBLANK(data),ISBLANK(categoria)),"",INDEX(nm_categoria,categoria))</f>
        <v/>
      </c>
      <c r="I825" s="6" t="str">
        <f>IF(OR(ISBLANK(data),ISBLANK(forma_pagamento)),"",INDEX(nm_forma_pagamento,forma_pagamento))</f>
        <v/>
      </c>
      <c r="K825" s="6" t="str">
        <f>IF(OR(ISBLANK(data),ISBLANK(conta)),"",INDEX(nm_conta,conta))</f>
        <v/>
      </c>
      <c r="M825" s="6" t="str">
        <f>IF(OR(ISBLANK(data),ISBLANK(id_cc)),"",INDEX(nm_cartao,id_cc))</f>
        <v/>
      </c>
    </row>
    <row r="826" spans="1:13">
      <c r="A826" s="6" t="str">
        <f>IF(ISBLANK(data),"",1+IF(ISNUMBER(A825),A825,0))</f>
        <v/>
      </c>
      <c r="C826" s="50" t="str">
        <f>IF(ISBLANK(data),"",VALUE(DAY(data)))</f>
        <v/>
      </c>
      <c r="D826" s="50" t="str">
        <f>IF(ISBLANK(data),"",VALUE(MONTH(data)))</f>
        <v/>
      </c>
      <c r="E826" s="50" t="str">
        <f>IF(ISBLANK(data),"",VALUE(YEAR(data)))</f>
        <v/>
      </c>
      <c r="G826" s="6" t="str">
        <f>IF(OR(ISBLANK(data),ISBLANK(categoria)),"",INDEX(nm_categoria,categoria))</f>
        <v/>
      </c>
      <c r="I826" s="6" t="str">
        <f>IF(OR(ISBLANK(data),ISBLANK(forma_pagamento)),"",INDEX(nm_forma_pagamento,forma_pagamento))</f>
        <v/>
      </c>
      <c r="K826" s="6" t="str">
        <f>IF(OR(ISBLANK(data),ISBLANK(conta)),"",INDEX(nm_conta,conta))</f>
        <v/>
      </c>
      <c r="M826" s="6" t="str">
        <f>IF(OR(ISBLANK(data),ISBLANK(id_cc)),"",INDEX(nm_cartao,id_cc))</f>
        <v/>
      </c>
    </row>
    <row r="827" spans="1:13">
      <c r="A827" s="6" t="str">
        <f>IF(ISBLANK(data),"",1+IF(ISNUMBER(A826),A826,0))</f>
        <v/>
      </c>
      <c r="C827" s="50" t="str">
        <f>IF(ISBLANK(data),"",VALUE(DAY(data)))</f>
        <v/>
      </c>
      <c r="D827" s="50" t="str">
        <f>IF(ISBLANK(data),"",VALUE(MONTH(data)))</f>
        <v/>
      </c>
      <c r="E827" s="50" t="str">
        <f>IF(ISBLANK(data),"",VALUE(YEAR(data)))</f>
        <v/>
      </c>
      <c r="G827" s="6" t="str">
        <f>IF(OR(ISBLANK(data),ISBLANK(categoria)),"",INDEX(nm_categoria,categoria))</f>
        <v/>
      </c>
      <c r="I827" s="6" t="str">
        <f>IF(OR(ISBLANK(data),ISBLANK(forma_pagamento)),"",INDEX(nm_forma_pagamento,forma_pagamento))</f>
        <v/>
      </c>
      <c r="K827" s="6" t="str">
        <f>IF(OR(ISBLANK(data),ISBLANK(conta)),"",INDEX(nm_conta,conta))</f>
        <v/>
      </c>
      <c r="M827" s="6" t="str">
        <f>IF(OR(ISBLANK(data),ISBLANK(id_cc)),"",INDEX(nm_cartao,id_cc))</f>
        <v/>
      </c>
    </row>
    <row r="828" spans="1:13">
      <c r="A828" s="6" t="str">
        <f>IF(ISBLANK(data),"",1+IF(ISNUMBER(A827),A827,0))</f>
        <v/>
      </c>
      <c r="C828" s="50" t="str">
        <f>IF(ISBLANK(data),"",VALUE(DAY(data)))</f>
        <v/>
      </c>
      <c r="D828" s="50" t="str">
        <f>IF(ISBLANK(data),"",VALUE(MONTH(data)))</f>
        <v/>
      </c>
      <c r="E828" s="50" t="str">
        <f>IF(ISBLANK(data),"",VALUE(YEAR(data)))</f>
        <v/>
      </c>
      <c r="G828" s="6" t="str">
        <f>IF(OR(ISBLANK(data),ISBLANK(categoria)),"",INDEX(nm_categoria,categoria))</f>
        <v/>
      </c>
      <c r="I828" s="6" t="str">
        <f>IF(OR(ISBLANK(data),ISBLANK(forma_pagamento)),"",INDEX(nm_forma_pagamento,forma_pagamento))</f>
        <v/>
      </c>
      <c r="K828" s="6" t="str">
        <f>IF(OR(ISBLANK(data),ISBLANK(conta)),"",INDEX(nm_conta,conta))</f>
        <v/>
      </c>
      <c r="M828" s="6" t="str">
        <f>IF(OR(ISBLANK(data),ISBLANK(id_cc)),"",INDEX(nm_cartao,id_cc))</f>
        <v/>
      </c>
    </row>
    <row r="829" spans="1:13">
      <c r="A829" s="6" t="str">
        <f>IF(ISBLANK(data),"",1+IF(ISNUMBER(A828),A828,0))</f>
        <v/>
      </c>
      <c r="C829" s="50" t="str">
        <f>IF(ISBLANK(data),"",VALUE(DAY(data)))</f>
        <v/>
      </c>
      <c r="D829" s="50" t="str">
        <f>IF(ISBLANK(data),"",VALUE(MONTH(data)))</f>
        <v/>
      </c>
      <c r="E829" s="50" t="str">
        <f>IF(ISBLANK(data),"",VALUE(YEAR(data)))</f>
        <v/>
      </c>
      <c r="G829" s="6" t="str">
        <f>IF(OR(ISBLANK(data),ISBLANK(categoria)),"",INDEX(nm_categoria,categoria))</f>
        <v/>
      </c>
      <c r="I829" s="6" t="str">
        <f>IF(OR(ISBLANK(data),ISBLANK(forma_pagamento)),"",INDEX(nm_forma_pagamento,forma_pagamento))</f>
        <v/>
      </c>
      <c r="K829" s="6" t="str">
        <f>IF(OR(ISBLANK(data),ISBLANK(conta)),"",INDEX(nm_conta,conta))</f>
        <v/>
      </c>
      <c r="M829" s="6" t="str">
        <f>IF(OR(ISBLANK(data),ISBLANK(id_cc)),"",INDEX(nm_cartao,id_cc))</f>
        <v/>
      </c>
    </row>
    <row r="830" spans="1:13">
      <c r="A830" s="6" t="str">
        <f>IF(ISBLANK(data),"",1+IF(ISNUMBER(A829),A829,0))</f>
        <v/>
      </c>
      <c r="C830" s="50" t="str">
        <f>IF(ISBLANK(data),"",VALUE(DAY(data)))</f>
        <v/>
      </c>
      <c r="D830" s="50" t="str">
        <f>IF(ISBLANK(data),"",VALUE(MONTH(data)))</f>
        <v/>
      </c>
      <c r="E830" s="50" t="str">
        <f>IF(ISBLANK(data),"",VALUE(YEAR(data)))</f>
        <v/>
      </c>
      <c r="G830" s="6" t="str">
        <f>IF(OR(ISBLANK(data),ISBLANK(categoria)),"",INDEX(nm_categoria,categoria))</f>
        <v/>
      </c>
      <c r="I830" s="6" t="str">
        <f>IF(OR(ISBLANK(data),ISBLANK(forma_pagamento)),"",INDEX(nm_forma_pagamento,forma_pagamento))</f>
        <v/>
      </c>
      <c r="K830" s="6" t="str">
        <f>IF(OR(ISBLANK(data),ISBLANK(conta)),"",INDEX(nm_conta,conta))</f>
        <v/>
      </c>
      <c r="M830" s="6" t="str">
        <f>IF(OR(ISBLANK(data),ISBLANK(id_cc)),"",INDEX(nm_cartao,id_cc))</f>
        <v/>
      </c>
    </row>
    <row r="831" spans="1:13">
      <c r="A831" s="6" t="str">
        <f>IF(ISBLANK(data),"",1+IF(ISNUMBER(A830),A830,0))</f>
        <v/>
      </c>
      <c r="C831" s="50" t="str">
        <f>IF(ISBLANK(data),"",VALUE(DAY(data)))</f>
        <v/>
      </c>
      <c r="D831" s="50" t="str">
        <f>IF(ISBLANK(data),"",VALUE(MONTH(data)))</f>
        <v/>
      </c>
      <c r="E831" s="50" t="str">
        <f>IF(ISBLANK(data),"",VALUE(YEAR(data)))</f>
        <v/>
      </c>
      <c r="G831" s="6" t="str">
        <f>IF(OR(ISBLANK(data),ISBLANK(categoria)),"",INDEX(nm_categoria,categoria))</f>
        <v/>
      </c>
      <c r="I831" s="6" t="str">
        <f>IF(OR(ISBLANK(data),ISBLANK(forma_pagamento)),"",INDEX(nm_forma_pagamento,forma_pagamento))</f>
        <v/>
      </c>
      <c r="K831" s="6" t="str">
        <f>IF(OR(ISBLANK(data),ISBLANK(conta)),"",INDEX(nm_conta,conta))</f>
        <v/>
      </c>
      <c r="M831" s="6" t="str">
        <f>IF(OR(ISBLANK(data),ISBLANK(id_cc)),"",INDEX(nm_cartao,id_cc))</f>
        <v/>
      </c>
    </row>
    <row r="832" spans="1:13">
      <c r="A832" s="6" t="str">
        <f>IF(ISBLANK(data),"",1+IF(ISNUMBER(A831),A831,0))</f>
        <v/>
      </c>
      <c r="C832" s="50" t="str">
        <f>IF(ISBLANK(data),"",VALUE(DAY(data)))</f>
        <v/>
      </c>
      <c r="D832" s="50" t="str">
        <f>IF(ISBLANK(data),"",VALUE(MONTH(data)))</f>
        <v/>
      </c>
      <c r="E832" s="50" t="str">
        <f>IF(ISBLANK(data),"",VALUE(YEAR(data)))</f>
        <v/>
      </c>
      <c r="G832" s="6" t="str">
        <f>IF(OR(ISBLANK(data),ISBLANK(categoria)),"",INDEX(nm_categoria,categoria))</f>
        <v/>
      </c>
      <c r="I832" s="6" t="str">
        <f>IF(OR(ISBLANK(data),ISBLANK(forma_pagamento)),"",INDEX(nm_forma_pagamento,forma_pagamento))</f>
        <v/>
      </c>
      <c r="K832" s="6" t="str">
        <f>IF(OR(ISBLANK(data),ISBLANK(conta)),"",INDEX(nm_conta,conta))</f>
        <v/>
      </c>
      <c r="M832" s="6" t="str">
        <f>IF(OR(ISBLANK(data),ISBLANK(id_cc)),"",INDEX(nm_cartao,id_cc))</f>
        <v/>
      </c>
    </row>
    <row r="833" spans="1:13">
      <c r="A833" s="6" t="str">
        <f>IF(ISBLANK(data),"",1+IF(ISNUMBER(A832),A832,0))</f>
        <v/>
      </c>
      <c r="C833" s="50" t="str">
        <f>IF(ISBLANK(data),"",VALUE(DAY(data)))</f>
        <v/>
      </c>
      <c r="D833" s="50" t="str">
        <f>IF(ISBLANK(data),"",VALUE(MONTH(data)))</f>
        <v/>
      </c>
      <c r="E833" s="50" t="str">
        <f>IF(ISBLANK(data),"",VALUE(YEAR(data)))</f>
        <v/>
      </c>
      <c r="G833" s="6" t="str">
        <f>IF(OR(ISBLANK(data),ISBLANK(categoria)),"",INDEX(nm_categoria,categoria))</f>
        <v/>
      </c>
      <c r="I833" s="6" t="str">
        <f>IF(OR(ISBLANK(data),ISBLANK(forma_pagamento)),"",INDEX(nm_forma_pagamento,forma_pagamento))</f>
        <v/>
      </c>
      <c r="K833" s="6" t="str">
        <f>IF(OR(ISBLANK(data),ISBLANK(conta)),"",INDEX(nm_conta,conta))</f>
        <v/>
      </c>
      <c r="M833" s="6" t="str">
        <f>IF(OR(ISBLANK(data),ISBLANK(id_cc)),"",INDEX(nm_cartao,id_cc))</f>
        <v/>
      </c>
    </row>
    <row r="834" spans="1:13">
      <c r="A834" s="6" t="str">
        <f>IF(ISBLANK(data),"",1+IF(ISNUMBER(A833),A833,0))</f>
        <v/>
      </c>
      <c r="C834" s="50" t="str">
        <f>IF(ISBLANK(data),"",VALUE(DAY(data)))</f>
        <v/>
      </c>
      <c r="D834" s="50" t="str">
        <f>IF(ISBLANK(data),"",VALUE(MONTH(data)))</f>
        <v/>
      </c>
      <c r="E834" s="50" t="str">
        <f>IF(ISBLANK(data),"",VALUE(YEAR(data)))</f>
        <v/>
      </c>
      <c r="G834" s="6" t="str">
        <f>IF(OR(ISBLANK(data),ISBLANK(categoria)),"",INDEX(nm_categoria,categoria))</f>
        <v/>
      </c>
      <c r="I834" s="6" t="str">
        <f>IF(OR(ISBLANK(data),ISBLANK(forma_pagamento)),"",INDEX(nm_forma_pagamento,forma_pagamento))</f>
        <v/>
      </c>
      <c r="K834" s="6" t="str">
        <f>IF(OR(ISBLANK(data),ISBLANK(conta)),"",INDEX(nm_conta,conta))</f>
        <v/>
      </c>
      <c r="M834" s="6" t="str">
        <f>IF(OR(ISBLANK(data),ISBLANK(id_cc)),"",INDEX(nm_cartao,id_cc))</f>
        <v/>
      </c>
    </row>
    <row r="835" spans="1:13">
      <c r="A835" s="6" t="str">
        <f>IF(ISBLANK(data),"",1+IF(ISNUMBER(A834),A834,0))</f>
        <v/>
      </c>
      <c r="C835" s="50" t="str">
        <f>IF(ISBLANK(data),"",VALUE(DAY(data)))</f>
        <v/>
      </c>
      <c r="D835" s="50" t="str">
        <f>IF(ISBLANK(data),"",VALUE(MONTH(data)))</f>
        <v/>
      </c>
      <c r="E835" s="50" t="str">
        <f>IF(ISBLANK(data),"",VALUE(YEAR(data)))</f>
        <v/>
      </c>
      <c r="G835" s="6" t="str">
        <f>IF(OR(ISBLANK(data),ISBLANK(categoria)),"",INDEX(nm_categoria,categoria))</f>
        <v/>
      </c>
      <c r="I835" s="6" t="str">
        <f>IF(OR(ISBLANK(data),ISBLANK(forma_pagamento)),"",INDEX(nm_forma_pagamento,forma_pagamento))</f>
        <v/>
      </c>
      <c r="K835" s="6" t="str">
        <f>IF(OR(ISBLANK(data),ISBLANK(conta)),"",INDEX(nm_conta,conta))</f>
        <v/>
      </c>
      <c r="M835" s="6" t="str">
        <f>IF(OR(ISBLANK(data),ISBLANK(id_cc)),"",INDEX(nm_cartao,id_cc))</f>
        <v/>
      </c>
    </row>
    <row r="836" spans="1:13">
      <c r="A836" s="6" t="str">
        <f>IF(ISBLANK(data),"",1+IF(ISNUMBER(A835),A835,0))</f>
        <v/>
      </c>
      <c r="C836" s="50" t="str">
        <f>IF(ISBLANK(data),"",VALUE(DAY(data)))</f>
        <v/>
      </c>
      <c r="D836" s="50" t="str">
        <f>IF(ISBLANK(data),"",VALUE(MONTH(data)))</f>
        <v/>
      </c>
      <c r="E836" s="50" t="str">
        <f>IF(ISBLANK(data),"",VALUE(YEAR(data)))</f>
        <v/>
      </c>
      <c r="G836" s="6" t="str">
        <f>IF(OR(ISBLANK(data),ISBLANK(categoria)),"",INDEX(nm_categoria,categoria))</f>
        <v/>
      </c>
      <c r="I836" s="6" t="str">
        <f>IF(OR(ISBLANK(data),ISBLANK(forma_pagamento)),"",INDEX(nm_forma_pagamento,forma_pagamento))</f>
        <v/>
      </c>
      <c r="K836" s="6" t="str">
        <f>IF(OR(ISBLANK(data),ISBLANK(conta)),"",INDEX(nm_conta,conta))</f>
        <v/>
      </c>
      <c r="M836" s="6" t="str">
        <f>IF(OR(ISBLANK(data),ISBLANK(id_cc)),"",INDEX(nm_cartao,id_cc))</f>
        <v/>
      </c>
    </row>
    <row r="837" spans="1:13">
      <c r="A837" s="6" t="str">
        <f>IF(ISBLANK(data),"",1+IF(ISNUMBER(A836),A836,0))</f>
        <v/>
      </c>
      <c r="C837" s="50" t="str">
        <f>IF(ISBLANK(data),"",VALUE(DAY(data)))</f>
        <v/>
      </c>
      <c r="D837" s="50" t="str">
        <f>IF(ISBLANK(data),"",VALUE(MONTH(data)))</f>
        <v/>
      </c>
      <c r="E837" s="50" t="str">
        <f>IF(ISBLANK(data),"",VALUE(YEAR(data)))</f>
        <v/>
      </c>
      <c r="G837" s="6" t="str">
        <f>IF(OR(ISBLANK(data),ISBLANK(categoria)),"",INDEX(nm_categoria,categoria))</f>
        <v/>
      </c>
      <c r="I837" s="6" t="str">
        <f>IF(OR(ISBLANK(data),ISBLANK(forma_pagamento)),"",INDEX(nm_forma_pagamento,forma_pagamento))</f>
        <v/>
      </c>
      <c r="K837" s="6" t="str">
        <f>IF(OR(ISBLANK(data),ISBLANK(conta)),"",INDEX(nm_conta,conta))</f>
        <v/>
      </c>
      <c r="M837" s="6" t="str">
        <f>IF(OR(ISBLANK(data),ISBLANK(id_cc)),"",INDEX(nm_cartao,id_cc))</f>
        <v/>
      </c>
    </row>
    <row r="838" spans="1:13">
      <c r="A838" s="6" t="str">
        <f>IF(ISBLANK(data),"",1+IF(ISNUMBER(A837),A837,0))</f>
        <v/>
      </c>
      <c r="C838" s="50" t="str">
        <f>IF(ISBLANK(data),"",VALUE(DAY(data)))</f>
        <v/>
      </c>
      <c r="D838" s="50" t="str">
        <f>IF(ISBLANK(data),"",VALUE(MONTH(data)))</f>
        <v/>
      </c>
      <c r="E838" s="50" t="str">
        <f>IF(ISBLANK(data),"",VALUE(YEAR(data)))</f>
        <v/>
      </c>
      <c r="G838" s="6" t="str">
        <f>IF(OR(ISBLANK(data),ISBLANK(categoria)),"",INDEX(nm_categoria,categoria))</f>
        <v/>
      </c>
      <c r="I838" s="6" t="str">
        <f>IF(OR(ISBLANK(data),ISBLANK(forma_pagamento)),"",INDEX(nm_forma_pagamento,forma_pagamento))</f>
        <v/>
      </c>
      <c r="K838" s="6" t="str">
        <f>IF(OR(ISBLANK(data),ISBLANK(conta)),"",INDEX(nm_conta,conta))</f>
        <v/>
      </c>
      <c r="M838" s="6" t="str">
        <f>IF(OR(ISBLANK(data),ISBLANK(id_cc)),"",INDEX(nm_cartao,id_cc))</f>
        <v/>
      </c>
    </row>
    <row r="839" spans="1:13">
      <c r="A839" s="6" t="str">
        <f>IF(ISBLANK(data),"",1+IF(ISNUMBER(A838),A838,0))</f>
        <v/>
      </c>
      <c r="C839" s="50" t="str">
        <f>IF(ISBLANK(data),"",VALUE(DAY(data)))</f>
        <v/>
      </c>
      <c r="D839" s="50" t="str">
        <f>IF(ISBLANK(data),"",VALUE(MONTH(data)))</f>
        <v/>
      </c>
      <c r="E839" s="50" t="str">
        <f>IF(ISBLANK(data),"",VALUE(YEAR(data)))</f>
        <v/>
      </c>
      <c r="G839" s="6" t="str">
        <f>IF(OR(ISBLANK(data),ISBLANK(categoria)),"",INDEX(nm_categoria,categoria))</f>
        <v/>
      </c>
      <c r="I839" s="6" t="str">
        <f>IF(OR(ISBLANK(data),ISBLANK(forma_pagamento)),"",INDEX(nm_forma_pagamento,forma_pagamento))</f>
        <v/>
      </c>
      <c r="K839" s="6" t="str">
        <f>IF(OR(ISBLANK(data),ISBLANK(conta)),"",INDEX(nm_conta,conta))</f>
        <v/>
      </c>
      <c r="M839" s="6" t="str">
        <f>IF(OR(ISBLANK(data),ISBLANK(id_cc)),"",INDEX(nm_cartao,id_cc))</f>
        <v/>
      </c>
    </row>
    <row r="840" spans="1:13">
      <c r="A840" s="6" t="str">
        <f>IF(ISBLANK(data),"",1+IF(ISNUMBER(A839),A839,0))</f>
        <v/>
      </c>
      <c r="C840" s="50" t="str">
        <f>IF(ISBLANK(data),"",VALUE(DAY(data)))</f>
        <v/>
      </c>
      <c r="D840" s="50" t="str">
        <f>IF(ISBLANK(data),"",VALUE(MONTH(data)))</f>
        <v/>
      </c>
      <c r="E840" s="50" t="str">
        <f>IF(ISBLANK(data),"",VALUE(YEAR(data)))</f>
        <v/>
      </c>
      <c r="G840" s="6" t="str">
        <f>IF(OR(ISBLANK(data),ISBLANK(categoria)),"",INDEX(nm_categoria,categoria))</f>
        <v/>
      </c>
      <c r="I840" s="6" t="str">
        <f>IF(OR(ISBLANK(data),ISBLANK(forma_pagamento)),"",INDEX(nm_forma_pagamento,forma_pagamento))</f>
        <v/>
      </c>
      <c r="K840" s="6" t="str">
        <f>IF(OR(ISBLANK(data),ISBLANK(conta)),"",INDEX(nm_conta,conta))</f>
        <v/>
      </c>
      <c r="M840" s="6" t="str">
        <f>IF(OR(ISBLANK(data),ISBLANK(id_cc)),"",INDEX(nm_cartao,id_cc))</f>
        <v/>
      </c>
    </row>
    <row r="841" spans="1:13">
      <c r="A841" s="6" t="str">
        <f>IF(ISBLANK(data),"",1+IF(ISNUMBER(A840),A840,0))</f>
        <v/>
      </c>
      <c r="C841" s="50" t="str">
        <f>IF(ISBLANK(data),"",VALUE(DAY(data)))</f>
        <v/>
      </c>
      <c r="D841" s="50" t="str">
        <f>IF(ISBLANK(data),"",VALUE(MONTH(data)))</f>
        <v/>
      </c>
      <c r="E841" s="50" t="str">
        <f>IF(ISBLANK(data),"",VALUE(YEAR(data)))</f>
        <v/>
      </c>
      <c r="G841" s="6" t="str">
        <f>IF(OR(ISBLANK(data),ISBLANK(categoria)),"",INDEX(nm_categoria,categoria))</f>
        <v/>
      </c>
      <c r="I841" s="6" t="str">
        <f>IF(OR(ISBLANK(data),ISBLANK(forma_pagamento)),"",INDEX(nm_forma_pagamento,forma_pagamento))</f>
        <v/>
      </c>
      <c r="K841" s="6" t="str">
        <f>IF(OR(ISBLANK(data),ISBLANK(conta)),"",INDEX(nm_conta,conta))</f>
        <v/>
      </c>
      <c r="M841" s="6" t="str">
        <f>IF(OR(ISBLANK(data),ISBLANK(id_cc)),"",INDEX(nm_cartao,id_cc))</f>
        <v/>
      </c>
    </row>
    <row r="842" spans="1:13">
      <c r="A842" s="6" t="str">
        <f>IF(ISBLANK(data),"",1+IF(ISNUMBER(A841),A841,0))</f>
        <v/>
      </c>
      <c r="C842" s="50" t="str">
        <f>IF(ISBLANK(data),"",VALUE(DAY(data)))</f>
        <v/>
      </c>
      <c r="D842" s="50" t="str">
        <f>IF(ISBLANK(data),"",VALUE(MONTH(data)))</f>
        <v/>
      </c>
      <c r="E842" s="50" t="str">
        <f>IF(ISBLANK(data),"",VALUE(YEAR(data)))</f>
        <v/>
      </c>
      <c r="G842" s="6" t="str">
        <f>IF(OR(ISBLANK(data),ISBLANK(categoria)),"",INDEX(nm_categoria,categoria))</f>
        <v/>
      </c>
      <c r="I842" s="6" t="str">
        <f>IF(OR(ISBLANK(data),ISBLANK(forma_pagamento)),"",INDEX(nm_forma_pagamento,forma_pagamento))</f>
        <v/>
      </c>
      <c r="K842" s="6" t="str">
        <f>IF(OR(ISBLANK(data),ISBLANK(conta)),"",INDEX(nm_conta,conta))</f>
        <v/>
      </c>
      <c r="M842" s="6" t="str">
        <f>IF(OR(ISBLANK(data),ISBLANK(id_cc)),"",INDEX(nm_cartao,id_cc))</f>
        <v/>
      </c>
    </row>
    <row r="843" spans="1:13">
      <c r="A843" s="6" t="str">
        <f>IF(ISBLANK(data),"",1+IF(ISNUMBER(A842),A842,0))</f>
        <v/>
      </c>
      <c r="C843" s="50" t="str">
        <f>IF(ISBLANK(data),"",VALUE(DAY(data)))</f>
        <v/>
      </c>
      <c r="D843" s="50" t="str">
        <f>IF(ISBLANK(data),"",VALUE(MONTH(data)))</f>
        <v/>
      </c>
      <c r="E843" s="50" t="str">
        <f>IF(ISBLANK(data),"",VALUE(YEAR(data)))</f>
        <v/>
      </c>
      <c r="G843" s="6" t="str">
        <f>IF(OR(ISBLANK(data),ISBLANK(categoria)),"",INDEX(nm_categoria,categoria))</f>
        <v/>
      </c>
      <c r="I843" s="6" t="str">
        <f>IF(OR(ISBLANK(data),ISBLANK(forma_pagamento)),"",INDEX(nm_forma_pagamento,forma_pagamento))</f>
        <v/>
      </c>
      <c r="K843" s="6" t="str">
        <f>IF(OR(ISBLANK(data),ISBLANK(conta)),"",INDEX(nm_conta,conta))</f>
        <v/>
      </c>
      <c r="M843" s="6" t="str">
        <f>IF(OR(ISBLANK(data),ISBLANK(id_cc)),"",INDEX(nm_cartao,id_cc))</f>
        <v/>
      </c>
    </row>
    <row r="844" spans="1:13">
      <c r="A844" s="6" t="str">
        <f>IF(ISBLANK(data),"",1+IF(ISNUMBER(A843),A843,0))</f>
        <v/>
      </c>
      <c r="C844" s="50" t="str">
        <f>IF(ISBLANK(data),"",VALUE(DAY(data)))</f>
        <v/>
      </c>
      <c r="D844" s="50" t="str">
        <f>IF(ISBLANK(data),"",VALUE(MONTH(data)))</f>
        <v/>
      </c>
      <c r="E844" s="50" t="str">
        <f>IF(ISBLANK(data),"",VALUE(YEAR(data)))</f>
        <v/>
      </c>
      <c r="G844" s="6" t="str">
        <f>IF(OR(ISBLANK(data),ISBLANK(categoria)),"",INDEX(nm_categoria,categoria))</f>
        <v/>
      </c>
      <c r="I844" s="6" t="str">
        <f>IF(OR(ISBLANK(data),ISBLANK(forma_pagamento)),"",INDEX(nm_forma_pagamento,forma_pagamento))</f>
        <v/>
      </c>
      <c r="K844" s="6" t="str">
        <f>IF(OR(ISBLANK(data),ISBLANK(conta)),"",INDEX(nm_conta,conta))</f>
        <v/>
      </c>
      <c r="M844" s="6" t="str">
        <f>IF(OR(ISBLANK(data),ISBLANK(id_cc)),"",INDEX(nm_cartao,id_cc))</f>
        <v/>
      </c>
    </row>
    <row r="845" spans="1:13">
      <c r="A845" s="6" t="str">
        <f>IF(ISBLANK(data),"",1+IF(ISNUMBER(A844),A844,0))</f>
        <v/>
      </c>
      <c r="C845" s="50" t="str">
        <f>IF(ISBLANK(data),"",VALUE(DAY(data)))</f>
        <v/>
      </c>
      <c r="D845" s="50" t="str">
        <f>IF(ISBLANK(data),"",VALUE(MONTH(data)))</f>
        <v/>
      </c>
      <c r="E845" s="50" t="str">
        <f>IF(ISBLANK(data),"",VALUE(YEAR(data)))</f>
        <v/>
      </c>
      <c r="G845" s="6" t="str">
        <f>IF(OR(ISBLANK(data),ISBLANK(categoria)),"",INDEX(nm_categoria,categoria))</f>
        <v/>
      </c>
      <c r="I845" s="6" t="str">
        <f>IF(OR(ISBLANK(data),ISBLANK(forma_pagamento)),"",INDEX(nm_forma_pagamento,forma_pagamento))</f>
        <v/>
      </c>
      <c r="K845" s="6" t="str">
        <f>IF(OR(ISBLANK(data),ISBLANK(conta)),"",INDEX(nm_conta,conta))</f>
        <v/>
      </c>
      <c r="M845" s="6" t="str">
        <f>IF(OR(ISBLANK(data),ISBLANK(id_cc)),"",INDEX(nm_cartao,id_cc))</f>
        <v/>
      </c>
    </row>
    <row r="846" spans="1:13">
      <c r="A846" s="6" t="str">
        <f>IF(ISBLANK(data),"",1+IF(ISNUMBER(A845),A845,0))</f>
        <v/>
      </c>
      <c r="C846" s="50" t="str">
        <f>IF(ISBLANK(data),"",VALUE(DAY(data)))</f>
        <v/>
      </c>
      <c r="D846" s="50" t="str">
        <f>IF(ISBLANK(data),"",VALUE(MONTH(data)))</f>
        <v/>
      </c>
      <c r="E846" s="50" t="str">
        <f>IF(ISBLANK(data),"",VALUE(YEAR(data)))</f>
        <v/>
      </c>
      <c r="G846" s="6" t="str">
        <f>IF(OR(ISBLANK(data),ISBLANK(categoria)),"",INDEX(nm_categoria,categoria))</f>
        <v/>
      </c>
      <c r="I846" s="6" t="str">
        <f>IF(OR(ISBLANK(data),ISBLANK(forma_pagamento)),"",INDEX(nm_forma_pagamento,forma_pagamento))</f>
        <v/>
      </c>
      <c r="K846" s="6" t="str">
        <f>IF(OR(ISBLANK(data),ISBLANK(conta)),"",INDEX(nm_conta,conta))</f>
        <v/>
      </c>
      <c r="M846" s="6" t="str">
        <f>IF(OR(ISBLANK(data),ISBLANK(id_cc)),"",INDEX(nm_cartao,id_cc))</f>
        <v/>
      </c>
    </row>
    <row r="847" spans="1:13">
      <c r="A847" s="6" t="str">
        <f>IF(ISBLANK(data),"",1+IF(ISNUMBER(A846),A846,0))</f>
        <v/>
      </c>
      <c r="C847" s="50" t="str">
        <f>IF(ISBLANK(data),"",VALUE(DAY(data)))</f>
        <v/>
      </c>
      <c r="D847" s="50" t="str">
        <f>IF(ISBLANK(data),"",VALUE(MONTH(data)))</f>
        <v/>
      </c>
      <c r="E847" s="50" t="str">
        <f>IF(ISBLANK(data),"",VALUE(YEAR(data)))</f>
        <v/>
      </c>
      <c r="G847" s="6" t="str">
        <f>IF(OR(ISBLANK(data),ISBLANK(categoria)),"",INDEX(nm_categoria,categoria))</f>
        <v/>
      </c>
      <c r="I847" s="6" t="str">
        <f>IF(OR(ISBLANK(data),ISBLANK(forma_pagamento)),"",INDEX(nm_forma_pagamento,forma_pagamento))</f>
        <v/>
      </c>
      <c r="K847" s="6" t="str">
        <f>IF(OR(ISBLANK(data),ISBLANK(conta)),"",INDEX(nm_conta,conta))</f>
        <v/>
      </c>
      <c r="M847" s="6" t="str">
        <f>IF(OR(ISBLANK(data),ISBLANK(id_cc)),"",INDEX(nm_cartao,id_cc))</f>
        <v/>
      </c>
    </row>
    <row r="848" spans="1:13">
      <c r="A848" s="6" t="str">
        <f>IF(ISBLANK(data),"",1+IF(ISNUMBER(A847),A847,0))</f>
        <v/>
      </c>
      <c r="C848" s="50" t="str">
        <f>IF(ISBLANK(data),"",VALUE(DAY(data)))</f>
        <v/>
      </c>
      <c r="D848" s="50" t="str">
        <f>IF(ISBLANK(data),"",VALUE(MONTH(data)))</f>
        <v/>
      </c>
      <c r="E848" s="50" t="str">
        <f>IF(ISBLANK(data),"",VALUE(YEAR(data)))</f>
        <v/>
      </c>
      <c r="G848" s="6" t="str">
        <f>IF(OR(ISBLANK(data),ISBLANK(categoria)),"",INDEX(nm_categoria,categoria))</f>
        <v/>
      </c>
      <c r="I848" s="6" t="str">
        <f>IF(OR(ISBLANK(data),ISBLANK(forma_pagamento)),"",INDEX(nm_forma_pagamento,forma_pagamento))</f>
        <v/>
      </c>
      <c r="K848" s="6" t="str">
        <f>IF(OR(ISBLANK(data),ISBLANK(conta)),"",INDEX(nm_conta,conta))</f>
        <v/>
      </c>
      <c r="M848" s="6" t="str">
        <f>IF(OR(ISBLANK(data),ISBLANK(id_cc)),"",INDEX(nm_cartao,id_cc))</f>
        <v/>
      </c>
    </row>
    <row r="849" spans="1:13">
      <c r="A849" s="6" t="str">
        <f>IF(ISBLANK(data),"",1+IF(ISNUMBER(A848),A848,0))</f>
        <v/>
      </c>
      <c r="C849" s="50" t="str">
        <f>IF(ISBLANK(data),"",VALUE(DAY(data)))</f>
        <v/>
      </c>
      <c r="D849" s="50" t="str">
        <f>IF(ISBLANK(data),"",VALUE(MONTH(data)))</f>
        <v/>
      </c>
      <c r="E849" s="50" t="str">
        <f>IF(ISBLANK(data),"",VALUE(YEAR(data)))</f>
        <v/>
      </c>
      <c r="G849" s="6" t="str">
        <f>IF(OR(ISBLANK(data),ISBLANK(categoria)),"",INDEX(nm_categoria,categoria))</f>
        <v/>
      </c>
      <c r="I849" s="6" t="str">
        <f>IF(OR(ISBLANK(data),ISBLANK(forma_pagamento)),"",INDEX(nm_forma_pagamento,forma_pagamento))</f>
        <v/>
      </c>
      <c r="K849" s="6" t="str">
        <f>IF(OR(ISBLANK(data),ISBLANK(conta)),"",INDEX(nm_conta,conta))</f>
        <v/>
      </c>
      <c r="M849" s="6" t="str">
        <f>IF(OR(ISBLANK(data),ISBLANK(id_cc)),"",INDEX(nm_cartao,id_cc))</f>
        <v/>
      </c>
    </row>
    <row r="850" spans="1:13">
      <c r="A850" s="6" t="str">
        <f>IF(ISBLANK(data),"",1+IF(ISNUMBER(A849),A849,0))</f>
        <v/>
      </c>
      <c r="C850" s="50" t="str">
        <f>IF(ISBLANK(data),"",VALUE(DAY(data)))</f>
        <v/>
      </c>
      <c r="D850" s="50" t="str">
        <f>IF(ISBLANK(data),"",VALUE(MONTH(data)))</f>
        <v/>
      </c>
      <c r="E850" s="50" t="str">
        <f>IF(ISBLANK(data),"",VALUE(YEAR(data)))</f>
        <v/>
      </c>
      <c r="G850" s="6" t="str">
        <f>IF(OR(ISBLANK(data),ISBLANK(categoria)),"",INDEX(nm_categoria,categoria))</f>
        <v/>
      </c>
      <c r="I850" s="6" t="str">
        <f>IF(OR(ISBLANK(data),ISBLANK(forma_pagamento)),"",INDEX(nm_forma_pagamento,forma_pagamento))</f>
        <v/>
      </c>
      <c r="K850" s="6" t="str">
        <f>IF(OR(ISBLANK(data),ISBLANK(conta)),"",INDEX(nm_conta,conta))</f>
        <v/>
      </c>
      <c r="M850" s="6" t="str">
        <f>IF(OR(ISBLANK(data),ISBLANK(id_cc)),"",INDEX(nm_cartao,id_cc))</f>
        <v/>
      </c>
    </row>
    <row r="851" spans="1:13">
      <c r="A851" s="6" t="str">
        <f>IF(ISBLANK(data),"",1+IF(ISNUMBER(A850),A850,0))</f>
        <v/>
      </c>
      <c r="C851" s="50" t="str">
        <f>IF(ISBLANK(data),"",VALUE(DAY(data)))</f>
        <v/>
      </c>
      <c r="D851" s="50" t="str">
        <f>IF(ISBLANK(data),"",VALUE(MONTH(data)))</f>
        <v/>
      </c>
      <c r="E851" s="50" t="str">
        <f>IF(ISBLANK(data),"",VALUE(YEAR(data)))</f>
        <v/>
      </c>
      <c r="G851" s="6" t="str">
        <f>IF(OR(ISBLANK(data),ISBLANK(categoria)),"",INDEX(nm_categoria,categoria))</f>
        <v/>
      </c>
      <c r="I851" s="6" t="str">
        <f>IF(OR(ISBLANK(data),ISBLANK(forma_pagamento)),"",INDEX(nm_forma_pagamento,forma_pagamento))</f>
        <v/>
      </c>
      <c r="K851" s="6" t="str">
        <f>IF(OR(ISBLANK(data),ISBLANK(conta)),"",INDEX(nm_conta,conta))</f>
        <v/>
      </c>
      <c r="M851" s="6" t="str">
        <f>IF(OR(ISBLANK(data),ISBLANK(id_cc)),"",INDEX(nm_cartao,id_cc))</f>
        <v/>
      </c>
    </row>
    <row r="852" spans="1:13">
      <c r="A852" s="6" t="str">
        <f>IF(ISBLANK(data),"",1+IF(ISNUMBER(A851),A851,0))</f>
        <v/>
      </c>
      <c r="C852" s="50" t="str">
        <f>IF(ISBLANK(data),"",VALUE(DAY(data)))</f>
        <v/>
      </c>
      <c r="D852" s="50" t="str">
        <f>IF(ISBLANK(data),"",VALUE(MONTH(data)))</f>
        <v/>
      </c>
      <c r="E852" s="50" t="str">
        <f>IF(ISBLANK(data),"",VALUE(YEAR(data)))</f>
        <v/>
      </c>
      <c r="G852" s="6" t="str">
        <f>IF(OR(ISBLANK(data),ISBLANK(categoria)),"",INDEX(nm_categoria,categoria))</f>
        <v/>
      </c>
      <c r="I852" s="6" t="str">
        <f>IF(OR(ISBLANK(data),ISBLANK(forma_pagamento)),"",INDEX(nm_forma_pagamento,forma_pagamento))</f>
        <v/>
      </c>
      <c r="K852" s="6" t="str">
        <f>IF(OR(ISBLANK(data),ISBLANK(conta)),"",INDEX(nm_conta,conta))</f>
        <v/>
      </c>
      <c r="M852" s="6" t="str">
        <f>IF(OR(ISBLANK(data),ISBLANK(id_cc)),"",INDEX(nm_cartao,id_cc))</f>
        <v/>
      </c>
    </row>
    <row r="853" spans="1:13">
      <c r="A853" s="6" t="str">
        <f>IF(ISBLANK(data),"",1+IF(ISNUMBER(A852),A852,0))</f>
        <v/>
      </c>
      <c r="C853" s="50" t="str">
        <f>IF(ISBLANK(data),"",VALUE(DAY(data)))</f>
        <v/>
      </c>
      <c r="D853" s="50" t="str">
        <f>IF(ISBLANK(data),"",VALUE(MONTH(data)))</f>
        <v/>
      </c>
      <c r="E853" s="50" t="str">
        <f>IF(ISBLANK(data),"",VALUE(YEAR(data)))</f>
        <v/>
      </c>
      <c r="G853" s="6" t="str">
        <f>IF(OR(ISBLANK(data),ISBLANK(categoria)),"",INDEX(nm_categoria,categoria))</f>
        <v/>
      </c>
      <c r="I853" s="6" t="str">
        <f>IF(OR(ISBLANK(data),ISBLANK(forma_pagamento)),"",INDEX(nm_forma_pagamento,forma_pagamento))</f>
        <v/>
      </c>
      <c r="K853" s="6" t="str">
        <f>IF(OR(ISBLANK(data),ISBLANK(conta)),"",INDEX(nm_conta,conta))</f>
        <v/>
      </c>
      <c r="M853" s="6" t="str">
        <f>IF(OR(ISBLANK(data),ISBLANK(id_cc)),"",INDEX(nm_cartao,id_cc))</f>
        <v/>
      </c>
    </row>
    <row r="854" spans="1:13">
      <c r="A854" s="6" t="str">
        <f>IF(ISBLANK(data),"",1+IF(ISNUMBER(A853),A853,0))</f>
        <v/>
      </c>
      <c r="C854" s="50" t="str">
        <f>IF(ISBLANK(data),"",VALUE(DAY(data)))</f>
        <v/>
      </c>
      <c r="D854" s="50" t="str">
        <f>IF(ISBLANK(data),"",VALUE(MONTH(data)))</f>
        <v/>
      </c>
      <c r="E854" s="50" t="str">
        <f>IF(ISBLANK(data),"",VALUE(YEAR(data)))</f>
        <v/>
      </c>
      <c r="G854" s="6" t="str">
        <f>IF(OR(ISBLANK(data),ISBLANK(categoria)),"",INDEX(nm_categoria,categoria))</f>
        <v/>
      </c>
      <c r="I854" s="6" t="str">
        <f>IF(OR(ISBLANK(data),ISBLANK(forma_pagamento)),"",INDEX(nm_forma_pagamento,forma_pagamento))</f>
        <v/>
      </c>
      <c r="K854" s="6" t="str">
        <f>IF(OR(ISBLANK(data),ISBLANK(conta)),"",INDEX(nm_conta,conta))</f>
        <v/>
      </c>
      <c r="M854" s="6" t="str">
        <f>IF(OR(ISBLANK(data),ISBLANK(id_cc)),"",INDEX(nm_cartao,id_cc))</f>
        <v/>
      </c>
    </row>
    <row r="855" spans="1:13">
      <c r="A855" s="6" t="str">
        <f>IF(ISBLANK(data),"",1+IF(ISNUMBER(A854),A854,0))</f>
        <v/>
      </c>
      <c r="C855" s="50" t="str">
        <f>IF(ISBLANK(data),"",VALUE(DAY(data)))</f>
        <v/>
      </c>
      <c r="D855" s="50" t="str">
        <f>IF(ISBLANK(data),"",VALUE(MONTH(data)))</f>
        <v/>
      </c>
      <c r="E855" s="50" t="str">
        <f>IF(ISBLANK(data),"",VALUE(YEAR(data)))</f>
        <v/>
      </c>
      <c r="G855" s="6" t="str">
        <f>IF(OR(ISBLANK(data),ISBLANK(categoria)),"",INDEX(nm_categoria,categoria))</f>
        <v/>
      </c>
      <c r="I855" s="6" t="str">
        <f>IF(OR(ISBLANK(data),ISBLANK(forma_pagamento)),"",INDEX(nm_forma_pagamento,forma_pagamento))</f>
        <v/>
      </c>
      <c r="K855" s="6" t="str">
        <f>IF(OR(ISBLANK(data),ISBLANK(conta)),"",INDEX(nm_conta,conta))</f>
        <v/>
      </c>
      <c r="M855" s="6" t="str">
        <f>IF(OR(ISBLANK(data),ISBLANK(id_cc)),"",INDEX(nm_cartao,id_cc))</f>
        <v/>
      </c>
    </row>
    <row r="856" spans="1:13">
      <c r="A856" s="6" t="str">
        <f>IF(ISBLANK(data),"",1+IF(ISNUMBER(A855),A855,0))</f>
        <v/>
      </c>
      <c r="C856" s="50" t="str">
        <f>IF(ISBLANK(data),"",VALUE(DAY(data)))</f>
        <v/>
      </c>
      <c r="D856" s="50" t="str">
        <f>IF(ISBLANK(data),"",VALUE(MONTH(data)))</f>
        <v/>
      </c>
      <c r="E856" s="50" t="str">
        <f>IF(ISBLANK(data),"",VALUE(YEAR(data)))</f>
        <v/>
      </c>
      <c r="G856" s="6" t="str">
        <f>IF(OR(ISBLANK(data),ISBLANK(categoria)),"",INDEX(nm_categoria,categoria))</f>
        <v/>
      </c>
      <c r="I856" s="6" t="str">
        <f>IF(OR(ISBLANK(data),ISBLANK(forma_pagamento)),"",INDEX(nm_forma_pagamento,forma_pagamento))</f>
        <v/>
      </c>
      <c r="K856" s="6" t="str">
        <f>IF(OR(ISBLANK(data),ISBLANK(conta)),"",INDEX(nm_conta,conta))</f>
        <v/>
      </c>
      <c r="M856" s="6" t="str">
        <f>IF(OR(ISBLANK(data),ISBLANK(id_cc)),"",INDEX(nm_cartao,id_cc))</f>
        <v/>
      </c>
    </row>
    <row r="857" spans="1:13">
      <c r="A857" s="6" t="str">
        <f>IF(ISBLANK(data),"",1+IF(ISNUMBER(A856),A856,0))</f>
        <v/>
      </c>
      <c r="C857" s="50" t="str">
        <f>IF(ISBLANK(data),"",VALUE(DAY(data)))</f>
        <v/>
      </c>
      <c r="D857" s="50" t="str">
        <f>IF(ISBLANK(data),"",VALUE(MONTH(data)))</f>
        <v/>
      </c>
      <c r="E857" s="50" t="str">
        <f>IF(ISBLANK(data),"",VALUE(YEAR(data)))</f>
        <v/>
      </c>
      <c r="G857" s="6" t="str">
        <f>IF(OR(ISBLANK(data),ISBLANK(categoria)),"",INDEX(nm_categoria,categoria))</f>
        <v/>
      </c>
      <c r="I857" s="6" t="str">
        <f>IF(OR(ISBLANK(data),ISBLANK(forma_pagamento)),"",INDEX(nm_forma_pagamento,forma_pagamento))</f>
        <v/>
      </c>
      <c r="K857" s="6" t="str">
        <f>IF(OR(ISBLANK(data),ISBLANK(conta)),"",INDEX(nm_conta,conta))</f>
        <v/>
      </c>
      <c r="M857" s="6" t="str">
        <f>IF(OR(ISBLANK(data),ISBLANK(id_cc)),"",INDEX(nm_cartao,id_cc))</f>
        <v/>
      </c>
    </row>
    <row r="858" spans="1:13">
      <c r="A858" s="6" t="str">
        <f>IF(ISBLANK(data),"",1+IF(ISNUMBER(A857),A857,0))</f>
        <v/>
      </c>
      <c r="C858" s="50" t="str">
        <f>IF(ISBLANK(data),"",VALUE(DAY(data)))</f>
        <v/>
      </c>
      <c r="D858" s="50" t="str">
        <f>IF(ISBLANK(data),"",VALUE(MONTH(data)))</f>
        <v/>
      </c>
      <c r="E858" s="50" t="str">
        <f>IF(ISBLANK(data),"",VALUE(YEAR(data)))</f>
        <v/>
      </c>
      <c r="G858" s="6" t="str">
        <f>IF(OR(ISBLANK(data),ISBLANK(categoria)),"",INDEX(nm_categoria,categoria))</f>
        <v/>
      </c>
      <c r="I858" s="6" t="str">
        <f>IF(OR(ISBLANK(data),ISBLANK(forma_pagamento)),"",INDEX(nm_forma_pagamento,forma_pagamento))</f>
        <v/>
      </c>
      <c r="K858" s="6" t="str">
        <f>IF(OR(ISBLANK(data),ISBLANK(conta)),"",INDEX(nm_conta,conta))</f>
        <v/>
      </c>
      <c r="M858" s="6" t="str">
        <f>IF(OR(ISBLANK(data),ISBLANK(id_cc)),"",INDEX(nm_cartao,id_cc))</f>
        <v/>
      </c>
    </row>
    <row r="859" spans="1:13">
      <c r="A859" s="6" t="str">
        <f>IF(ISBLANK(data),"",1+IF(ISNUMBER(A858),A858,0))</f>
        <v/>
      </c>
      <c r="C859" s="50" t="str">
        <f>IF(ISBLANK(data),"",VALUE(DAY(data)))</f>
        <v/>
      </c>
      <c r="D859" s="50" t="str">
        <f>IF(ISBLANK(data),"",VALUE(MONTH(data)))</f>
        <v/>
      </c>
      <c r="E859" s="50" t="str">
        <f>IF(ISBLANK(data),"",VALUE(YEAR(data)))</f>
        <v/>
      </c>
      <c r="G859" s="6" t="str">
        <f>IF(OR(ISBLANK(data),ISBLANK(categoria)),"",INDEX(nm_categoria,categoria))</f>
        <v/>
      </c>
      <c r="I859" s="6" t="str">
        <f>IF(OR(ISBLANK(data),ISBLANK(forma_pagamento)),"",INDEX(nm_forma_pagamento,forma_pagamento))</f>
        <v/>
      </c>
      <c r="K859" s="6" t="str">
        <f>IF(OR(ISBLANK(data),ISBLANK(conta)),"",INDEX(nm_conta,conta))</f>
        <v/>
      </c>
      <c r="M859" s="6" t="str">
        <f>IF(OR(ISBLANK(data),ISBLANK(id_cc)),"",INDEX(nm_cartao,id_cc))</f>
        <v/>
      </c>
    </row>
    <row r="860" spans="1:13">
      <c r="A860" s="6" t="str">
        <f>IF(ISBLANK(data),"",1+IF(ISNUMBER(A859),A859,0))</f>
        <v/>
      </c>
      <c r="C860" s="50" t="str">
        <f>IF(ISBLANK(data),"",VALUE(DAY(data)))</f>
        <v/>
      </c>
      <c r="D860" s="50" t="str">
        <f>IF(ISBLANK(data),"",VALUE(MONTH(data)))</f>
        <v/>
      </c>
      <c r="E860" s="50" t="str">
        <f>IF(ISBLANK(data),"",VALUE(YEAR(data)))</f>
        <v/>
      </c>
      <c r="G860" s="6" t="str">
        <f>IF(OR(ISBLANK(data),ISBLANK(categoria)),"",INDEX(nm_categoria,categoria))</f>
        <v/>
      </c>
      <c r="I860" s="6" t="str">
        <f>IF(OR(ISBLANK(data),ISBLANK(forma_pagamento)),"",INDEX(nm_forma_pagamento,forma_pagamento))</f>
        <v/>
      </c>
      <c r="K860" s="6" t="str">
        <f>IF(OR(ISBLANK(data),ISBLANK(conta)),"",INDEX(nm_conta,conta))</f>
        <v/>
      </c>
      <c r="M860" s="6" t="str">
        <f>IF(OR(ISBLANK(data),ISBLANK(id_cc)),"",INDEX(nm_cartao,id_cc))</f>
        <v/>
      </c>
    </row>
    <row r="861" spans="1:13">
      <c r="A861" s="6" t="str">
        <f>IF(ISBLANK(data),"",1+IF(ISNUMBER(A860),A860,0))</f>
        <v/>
      </c>
      <c r="C861" s="50" t="str">
        <f>IF(ISBLANK(data),"",VALUE(DAY(data)))</f>
        <v/>
      </c>
      <c r="D861" s="50" t="str">
        <f>IF(ISBLANK(data),"",VALUE(MONTH(data)))</f>
        <v/>
      </c>
      <c r="E861" s="50" t="str">
        <f>IF(ISBLANK(data),"",VALUE(YEAR(data)))</f>
        <v/>
      </c>
      <c r="G861" s="6" t="str">
        <f>IF(OR(ISBLANK(data),ISBLANK(categoria)),"",INDEX(nm_categoria,categoria))</f>
        <v/>
      </c>
      <c r="I861" s="6" t="str">
        <f>IF(OR(ISBLANK(data),ISBLANK(forma_pagamento)),"",INDEX(nm_forma_pagamento,forma_pagamento))</f>
        <v/>
      </c>
      <c r="K861" s="6" t="str">
        <f>IF(OR(ISBLANK(data),ISBLANK(conta)),"",INDEX(nm_conta,conta))</f>
        <v/>
      </c>
      <c r="M861" s="6" t="str">
        <f>IF(OR(ISBLANK(data),ISBLANK(id_cc)),"",INDEX(nm_cartao,id_cc))</f>
        <v/>
      </c>
    </row>
    <row r="862" spans="1:13">
      <c r="A862" s="6" t="str">
        <f>IF(ISBLANK(data),"",1+IF(ISNUMBER(A861),A861,0))</f>
        <v/>
      </c>
      <c r="C862" s="50" t="str">
        <f>IF(ISBLANK(data),"",VALUE(DAY(data)))</f>
        <v/>
      </c>
      <c r="D862" s="50" t="str">
        <f>IF(ISBLANK(data),"",VALUE(MONTH(data)))</f>
        <v/>
      </c>
      <c r="E862" s="50" t="str">
        <f>IF(ISBLANK(data),"",VALUE(YEAR(data)))</f>
        <v/>
      </c>
      <c r="G862" s="6" t="str">
        <f>IF(OR(ISBLANK(data),ISBLANK(categoria)),"",INDEX(nm_categoria,categoria))</f>
        <v/>
      </c>
      <c r="I862" s="6" t="str">
        <f>IF(OR(ISBLANK(data),ISBLANK(forma_pagamento)),"",INDEX(nm_forma_pagamento,forma_pagamento))</f>
        <v/>
      </c>
      <c r="K862" s="6" t="str">
        <f>IF(OR(ISBLANK(data),ISBLANK(conta)),"",INDEX(nm_conta,conta))</f>
        <v/>
      </c>
      <c r="M862" s="6" t="str">
        <f>IF(OR(ISBLANK(data),ISBLANK(id_cc)),"",INDEX(nm_cartao,id_cc))</f>
        <v/>
      </c>
    </row>
    <row r="863" spans="1:13">
      <c r="A863" s="6" t="str">
        <f>IF(ISBLANK(data),"",1+IF(ISNUMBER(A862),A862,0))</f>
        <v/>
      </c>
      <c r="C863" s="50" t="str">
        <f>IF(ISBLANK(data),"",VALUE(DAY(data)))</f>
        <v/>
      </c>
      <c r="D863" s="50" t="str">
        <f>IF(ISBLANK(data),"",VALUE(MONTH(data)))</f>
        <v/>
      </c>
      <c r="E863" s="50" t="str">
        <f>IF(ISBLANK(data),"",VALUE(YEAR(data)))</f>
        <v/>
      </c>
      <c r="G863" s="6" t="str">
        <f>IF(OR(ISBLANK(data),ISBLANK(categoria)),"",INDEX(nm_categoria,categoria))</f>
        <v/>
      </c>
      <c r="I863" s="6" t="str">
        <f>IF(OR(ISBLANK(data),ISBLANK(forma_pagamento)),"",INDEX(nm_forma_pagamento,forma_pagamento))</f>
        <v/>
      </c>
      <c r="K863" s="6" t="str">
        <f>IF(OR(ISBLANK(data),ISBLANK(conta)),"",INDEX(nm_conta,conta))</f>
        <v/>
      </c>
      <c r="M863" s="6" t="str">
        <f>IF(OR(ISBLANK(data),ISBLANK(id_cc)),"",INDEX(nm_cartao,id_cc))</f>
        <v/>
      </c>
    </row>
    <row r="864" spans="1:13">
      <c r="A864" s="6" t="str">
        <f>IF(ISBLANK(data),"",1+IF(ISNUMBER(A863),A863,0))</f>
        <v/>
      </c>
      <c r="C864" s="50" t="str">
        <f>IF(ISBLANK(data),"",VALUE(DAY(data)))</f>
        <v/>
      </c>
      <c r="D864" s="50" t="str">
        <f>IF(ISBLANK(data),"",VALUE(MONTH(data)))</f>
        <v/>
      </c>
      <c r="E864" s="50" t="str">
        <f>IF(ISBLANK(data),"",VALUE(YEAR(data)))</f>
        <v/>
      </c>
      <c r="G864" s="6" t="str">
        <f>IF(OR(ISBLANK(data),ISBLANK(categoria)),"",INDEX(nm_categoria,categoria))</f>
        <v/>
      </c>
      <c r="I864" s="6" t="str">
        <f>IF(OR(ISBLANK(data),ISBLANK(forma_pagamento)),"",INDEX(nm_forma_pagamento,forma_pagamento))</f>
        <v/>
      </c>
      <c r="K864" s="6" t="str">
        <f>IF(OR(ISBLANK(data),ISBLANK(conta)),"",INDEX(nm_conta,conta))</f>
        <v/>
      </c>
      <c r="M864" s="6" t="str">
        <f>IF(OR(ISBLANK(data),ISBLANK(id_cc)),"",INDEX(nm_cartao,id_cc))</f>
        <v/>
      </c>
    </row>
    <row r="865" spans="1:13">
      <c r="A865" s="6" t="str">
        <f>IF(ISBLANK(data),"",1+IF(ISNUMBER(A864),A864,0))</f>
        <v/>
      </c>
      <c r="C865" s="50" t="str">
        <f>IF(ISBLANK(data),"",VALUE(DAY(data)))</f>
        <v/>
      </c>
      <c r="D865" s="50" t="str">
        <f>IF(ISBLANK(data),"",VALUE(MONTH(data)))</f>
        <v/>
      </c>
      <c r="E865" s="50" t="str">
        <f>IF(ISBLANK(data),"",VALUE(YEAR(data)))</f>
        <v/>
      </c>
      <c r="G865" s="6" t="str">
        <f>IF(OR(ISBLANK(data),ISBLANK(categoria)),"",INDEX(nm_categoria,categoria))</f>
        <v/>
      </c>
      <c r="I865" s="6" t="str">
        <f>IF(OR(ISBLANK(data),ISBLANK(forma_pagamento)),"",INDEX(nm_forma_pagamento,forma_pagamento))</f>
        <v/>
      </c>
      <c r="K865" s="6" t="str">
        <f>IF(OR(ISBLANK(data),ISBLANK(conta)),"",INDEX(nm_conta,conta))</f>
        <v/>
      </c>
      <c r="M865" s="6" t="str">
        <f>IF(OR(ISBLANK(data),ISBLANK(id_cc)),"",INDEX(nm_cartao,id_cc))</f>
        <v/>
      </c>
    </row>
    <row r="866" spans="1:13">
      <c r="A866" s="6" t="str">
        <f>IF(ISBLANK(data),"",1+IF(ISNUMBER(A865),A865,0))</f>
        <v/>
      </c>
      <c r="C866" s="50" t="str">
        <f>IF(ISBLANK(data),"",VALUE(DAY(data)))</f>
        <v/>
      </c>
      <c r="D866" s="50" t="str">
        <f>IF(ISBLANK(data),"",VALUE(MONTH(data)))</f>
        <v/>
      </c>
      <c r="E866" s="50" t="str">
        <f>IF(ISBLANK(data),"",VALUE(YEAR(data)))</f>
        <v/>
      </c>
      <c r="G866" s="6" t="str">
        <f>IF(OR(ISBLANK(data),ISBLANK(categoria)),"",INDEX(nm_categoria,categoria))</f>
        <v/>
      </c>
      <c r="I866" s="6" t="str">
        <f>IF(OR(ISBLANK(data),ISBLANK(forma_pagamento)),"",INDEX(nm_forma_pagamento,forma_pagamento))</f>
        <v/>
      </c>
      <c r="K866" s="6" t="str">
        <f>IF(OR(ISBLANK(data),ISBLANK(conta)),"",INDEX(nm_conta,conta))</f>
        <v/>
      </c>
      <c r="M866" s="6" t="str">
        <f>IF(OR(ISBLANK(data),ISBLANK(id_cc)),"",INDEX(nm_cartao,id_cc))</f>
        <v/>
      </c>
    </row>
    <row r="867" spans="1:13">
      <c r="A867" s="6" t="str">
        <f>IF(ISBLANK(data),"",1+IF(ISNUMBER(A866),A866,0))</f>
        <v/>
      </c>
      <c r="C867" s="50" t="str">
        <f>IF(ISBLANK(data),"",VALUE(DAY(data)))</f>
        <v/>
      </c>
      <c r="D867" s="50" t="str">
        <f>IF(ISBLANK(data),"",VALUE(MONTH(data)))</f>
        <v/>
      </c>
      <c r="E867" s="50" t="str">
        <f>IF(ISBLANK(data),"",VALUE(YEAR(data)))</f>
        <v/>
      </c>
      <c r="G867" s="6" t="str">
        <f>IF(OR(ISBLANK(data),ISBLANK(categoria)),"",INDEX(nm_categoria,categoria))</f>
        <v/>
      </c>
      <c r="I867" s="6" t="str">
        <f>IF(OR(ISBLANK(data),ISBLANK(forma_pagamento)),"",INDEX(nm_forma_pagamento,forma_pagamento))</f>
        <v/>
      </c>
      <c r="K867" s="6" t="str">
        <f>IF(OR(ISBLANK(data),ISBLANK(conta)),"",INDEX(nm_conta,conta))</f>
        <v/>
      </c>
      <c r="M867" s="6" t="str">
        <f>IF(OR(ISBLANK(data),ISBLANK(id_cc)),"",INDEX(nm_cartao,id_cc))</f>
        <v/>
      </c>
    </row>
    <row r="868" spans="1:13">
      <c r="A868" s="6" t="str">
        <f>IF(ISBLANK(data),"",1+IF(ISNUMBER(A867),A867,0))</f>
        <v/>
      </c>
      <c r="C868" s="50" t="str">
        <f>IF(ISBLANK(data),"",VALUE(DAY(data)))</f>
        <v/>
      </c>
      <c r="D868" s="50" t="str">
        <f>IF(ISBLANK(data),"",VALUE(MONTH(data)))</f>
        <v/>
      </c>
      <c r="E868" s="50" t="str">
        <f>IF(ISBLANK(data),"",VALUE(YEAR(data)))</f>
        <v/>
      </c>
      <c r="G868" s="6" t="str">
        <f>IF(OR(ISBLANK(data),ISBLANK(categoria)),"",INDEX(nm_categoria,categoria))</f>
        <v/>
      </c>
      <c r="I868" s="6" t="str">
        <f>IF(OR(ISBLANK(data),ISBLANK(forma_pagamento)),"",INDEX(nm_forma_pagamento,forma_pagamento))</f>
        <v/>
      </c>
      <c r="K868" s="6" t="str">
        <f>IF(OR(ISBLANK(data),ISBLANK(conta)),"",INDEX(nm_conta,conta))</f>
        <v/>
      </c>
      <c r="M868" s="6" t="str">
        <f>IF(OR(ISBLANK(data),ISBLANK(id_cc)),"",INDEX(nm_cartao,id_cc))</f>
        <v/>
      </c>
    </row>
    <row r="869" spans="1:13">
      <c r="A869" s="6" t="str">
        <f>IF(ISBLANK(data),"",1+IF(ISNUMBER(A868),A868,0))</f>
        <v/>
      </c>
      <c r="C869" s="50" t="str">
        <f>IF(ISBLANK(data),"",VALUE(DAY(data)))</f>
        <v/>
      </c>
      <c r="D869" s="50" t="str">
        <f>IF(ISBLANK(data),"",VALUE(MONTH(data)))</f>
        <v/>
      </c>
      <c r="E869" s="50" t="str">
        <f>IF(ISBLANK(data),"",VALUE(YEAR(data)))</f>
        <v/>
      </c>
      <c r="G869" s="6" t="str">
        <f>IF(OR(ISBLANK(data),ISBLANK(categoria)),"",INDEX(nm_categoria,categoria))</f>
        <v/>
      </c>
      <c r="I869" s="6" t="str">
        <f>IF(OR(ISBLANK(data),ISBLANK(forma_pagamento)),"",INDEX(nm_forma_pagamento,forma_pagamento))</f>
        <v/>
      </c>
      <c r="K869" s="6" t="str">
        <f>IF(OR(ISBLANK(data),ISBLANK(conta)),"",INDEX(nm_conta,conta))</f>
        <v/>
      </c>
      <c r="M869" s="6" t="str">
        <f>IF(OR(ISBLANK(data),ISBLANK(id_cc)),"",INDEX(nm_cartao,id_cc))</f>
        <v/>
      </c>
    </row>
    <row r="870" spans="1:13">
      <c r="A870" s="6" t="str">
        <f>IF(ISBLANK(data),"",1+IF(ISNUMBER(A869),A869,0))</f>
        <v/>
      </c>
      <c r="C870" s="50" t="str">
        <f>IF(ISBLANK(data),"",VALUE(DAY(data)))</f>
        <v/>
      </c>
      <c r="D870" s="50" t="str">
        <f>IF(ISBLANK(data),"",VALUE(MONTH(data)))</f>
        <v/>
      </c>
      <c r="E870" s="50" t="str">
        <f>IF(ISBLANK(data),"",VALUE(YEAR(data)))</f>
        <v/>
      </c>
      <c r="G870" s="6" t="str">
        <f>IF(OR(ISBLANK(data),ISBLANK(categoria)),"",INDEX(nm_categoria,categoria))</f>
        <v/>
      </c>
      <c r="I870" s="6" t="str">
        <f>IF(OR(ISBLANK(data),ISBLANK(forma_pagamento)),"",INDEX(nm_forma_pagamento,forma_pagamento))</f>
        <v/>
      </c>
      <c r="K870" s="6" t="str">
        <f>IF(OR(ISBLANK(data),ISBLANK(conta)),"",INDEX(nm_conta,conta))</f>
        <v/>
      </c>
      <c r="M870" s="6" t="str">
        <f>IF(OR(ISBLANK(data),ISBLANK(id_cc)),"",INDEX(nm_cartao,id_cc))</f>
        <v/>
      </c>
    </row>
    <row r="871" spans="1:13">
      <c r="A871" s="6" t="str">
        <f>IF(ISBLANK(data),"",1+IF(ISNUMBER(A870),A870,0))</f>
        <v/>
      </c>
      <c r="C871" s="50" t="str">
        <f>IF(ISBLANK(data),"",VALUE(DAY(data)))</f>
        <v/>
      </c>
      <c r="D871" s="50" t="str">
        <f>IF(ISBLANK(data),"",VALUE(MONTH(data)))</f>
        <v/>
      </c>
      <c r="E871" s="50" t="str">
        <f>IF(ISBLANK(data),"",VALUE(YEAR(data)))</f>
        <v/>
      </c>
      <c r="G871" s="6" t="str">
        <f>IF(OR(ISBLANK(data),ISBLANK(categoria)),"",INDEX(nm_categoria,categoria))</f>
        <v/>
      </c>
      <c r="I871" s="6" t="str">
        <f>IF(OR(ISBLANK(data),ISBLANK(forma_pagamento)),"",INDEX(nm_forma_pagamento,forma_pagamento))</f>
        <v/>
      </c>
      <c r="K871" s="6" t="str">
        <f>IF(OR(ISBLANK(data),ISBLANK(conta)),"",INDEX(nm_conta,conta))</f>
        <v/>
      </c>
      <c r="M871" s="6" t="str">
        <f>IF(OR(ISBLANK(data),ISBLANK(id_cc)),"",INDEX(nm_cartao,id_cc))</f>
        <v/>
      </c>
    </row>
    <row r="872" spans="1:13">
      <c r="A872" s="6" t="str">
        <f>IF(ISBLANK(data),"",1+IF(ISNUMBER(A871),A871,0))</f>
        <v/>
      </c>
      <c r="C872" s="50" t="str">
        <f>IF(ISBLANK(data),"",VALUE(DAY(data)))</f>
        <v/>
      </c>
      <c r="D872" s="50" t="str">
        <f>IF(ISBLANK(data),"",VALUE(MONTH(data)))</f>
        <v/>
      </c>
      <c r="E872" s="50" t="str">
        <f>IF(ISBLANK(data),"",VALUE(YEAR(data)))</f>
        <v/>
      </c>
      <c r="G872" s="6" t="str">
        <f>IF(OR(ISBLANK(data),ISBLANK(categoria)),"",INDEX(nm_categoria,categoria))</f>
        <v/>
      </c>
      <c r="I872" s="6" t="str">
        <f>IF(OR(ISBLANK(data),ISBLANK(forma_pagamento)),"",INDEX(nm_forma_pagamento,forma_pagamento))</f>
        <v/>
      </c>
      <c r="K872" s="6" t="str">
        <f>IF(OR(ISBLANK(data),ISBLANK(conta)),"",INDEX(nm_conta,conta))</f>
        <v/>
      </c>
      <c r="M872" s="6" t="str">
        <f>IF(OR(ISBLANK(data),ISBLANK(id_cc)),"",INDEX(nm_cartao,id_cc))</f>
        <v/>
      </c>
    </row>
    <row r="873" spans="1:13">
      <c r="A873" s="6" t="str">
        <f>IF(ISBLANK(data),"",1+IF(ISNUMBER(A872),A872,0))</f>
        <v/>
      </c>
      <c r="C873" s="50" t="str">
        <f>IF(ISBLANK(data),"",VALUE(DAY(data)))</f>
        <v/>
      </c>
      <c r="D873" s="50" t="str">
        <f>IF(ISBLANK(data),"",VALUE(MONTH(data)))</f>
        <v/>
      </c>
      <c r="E873" s="50" t="str">
        <f>IF(ISBLANK(data),"",VALUE(YEAR(data)))</f>
        <v/>
      </c>
      <c r="G873" s="6" t="str">
        <f>IF(OR(ISBLANK(data),ISBLANK(categoria)),"",INDEX(nm_categoria,categoria))</f>
        <v/>
      </c>
      <c r="I873" s="6" t="str">
        <f>IF(OR(ISBLANK(data),ISBLANK(forma_pagamento)),"",INDEX(nm_forma_pagamento,forma_pagamento))</f>
        <v/>
      </c>
      <c r="K873" s="6" t="str">
        <f>IF(OR(ISBLANK(data),ISBLANK(conta)),"",INDEX(nm_conta,conta))</f>
        <v/>
      </c>
      <c r="M873" s="6" t="str">
        <f>IF(OR(ISBLANK(data),ISBLANK(id_cc)),"",INDEX(nm_cartao,id_cc))</f>
        <v/>
      </c>
    </row>
    <row r="874" spans="1:13">
      <c r="A874" s="6" t="str">
        <f>IF(ISBLANK(data),"",1+IF(ISNUMBER(A873),A873,0))</f>
        <v/>
      </c>
      <c r="C874" s="50" t="str">
        <f>IF(ISBLANK(data),"",VALUE(DAY(data)))</f>
        <v/>
      </c>
      <c r="D874" s="50" t="str">
        <f>IF(ISBLANK(data),"",VALUE(MONTH(data)))</f>
        <v/>
      </c>
      <c r="E874" s="50" t="str">
        <f>IF(ISBLANK(data),"",VALUE(YEAR(data)))</f>
        <v/>
      </c>
      <c r="G874" s="6" t="str">
        <f>IF(OR(ISBLANK(data),ISBLANK(categoria)),"",INDEX(nm_categoria,categoria))</f>
        <v/>
      </c>
      <c r="I874" s="6" t="str">
        <f>IF(OR(ISBLANK(data),ISBLANK(forma_pagamento)),"",INDEX(nm_forma_pagamento,forma_pagamento))</f>
        <v/>
      </c>
      <c r="K874" s="6" t="str">
        <f>IF(OR(ISBLANK(data),ISBLANK(conta)),"",INDEX(nm_conta,conta))</f>
        <v/>
      </c>
      <c r="M874" s="6" t="str">
        <f>IF(OR(ISBLANK(data),ISBLANK(id_cc)),"",INDEX(nm_cartao,id_cc))</f>
        <v/>
      </c>
    </row>
    <row r="875" spans="1:13">
      <c r="A875" s="6" t="str">
        <f>IF(ISBLANK(data),"",1+IF(ISNUMBER(A874),A874,0))</f>
        <v/>
      </c>
      <c r="C875" s="50" t="str">
        <f>IF(ISBLANK(data),"",VALUE(DAY(data)))</f>
        <v/>
      </c>
      <c r="D875" s="50" t="str">
        <f>IF(ISBLANK(data),"",VALUE(MONTH(data)))</f>
        <v/>
      </c>
      <c r="E875" s="50" t="str">
        <f>IF(ISBLANK(data),"",VALUE(YEAR(data)))</f>
        <v/>
      </c>
      <c r="G875" s="6" t="str">
        <f>IF(OR(ISBLANK(data),ISBLANK(categoria)),"",INDEX(nm_categoria,categoria))</f>
        <v/>
      </c>
      <c r="I875" s="6" t="str">
        <f>IF(OR(ISBLANK(data),ISBLANK(forma_pagamento)),"",INDEX(nm_forma_pagamento,forma_pagamento))</f>
        <v/>
      </c>
      <c r="K875" s="6" t="str">
        <f>IF(OR(ISBLANK(data),ISBLANK(conta)),"",INDEX(nm_conta,conta))</f>
        <v/>
      </c>
      <c r="M875" s="6" t="str">
        <f>IF(OR(ISBLANK(data),ISBLANK(id_cc)),"",INDEX(nm_cartao,id_cc))</f>
        <v/>
      </c>
    </row>
    <row r="876" spans="1:13">
      <c r="A876" s="6" t="str">
        <f>IF(ISBLANK(data),"",1+IF(ISNUMBER(A875),A875,0))</f>
        <v/>
      </c>
      <c r="C876" s="50" t="str">
        <f>IF(ISBLANK(data),"",VALUE(DAY(data)))</f>
        <v/>
      </c>
      <c r="D876" s="50" t="str">
        <f>IF(ISBLANK(data),"",VALUE(MONTH(data)))</f>
        <v/>
      </c>
      <c r="E876" s="50" t="str">
        <f>IF(ISBLANK(data),"",VALUE(YEAR(data)))</f>
        <v/>
      </c>
      <c r="G876" s="6" t="str">
        <f>IF(OR(ISBLANK(data),ISBLANK(categoria)),"",INDEX(nm_categoria,categoria))</f>
        <v/>
      </c>
      <c r="I876" s="6" t="str">
        <f>IF(OR(ISBLANK(data),ISBLANK(forma_pagamento)),"",INDEX(nm_forma_pagamento,forma_pagamento))</f>
        <v/>
      </c>
      <c r="K876" s="6" t="str">
        <f>IF(OR(ISBLANK(data),ISBLANK(conta)),"",INDEX(nm_conta,conta))</f>
        <v/>
      </c>
      <c r="M876" s="6" t="str">
        <f>IF(OR(ISBLANK(data),ISBLANK(id_cc)),"",INDEX(nm_cartao,id_cc))</f>
        <v/>
      </c>
    </row>
    <row r="877" spans="1:13">
      <c r="A877" s="6" t="str">
        <f>IF(ISBLANK(data),"",1+IF(ISNUMBER(A876),A876,0))</f>
        <v/>
      </c>
      <c r="C877" s="50" t="str">
        <f>IF(ISBLANK(data),"",VALUE(DAY(data)))</f>
        <v/>
      </c>
      <c r="D877" s="50" t="str">
        <f>IF(ISBLANK(data),"",VALUE(MONTH(data)))</f>
        <v/>
      </c>
      <c r="E877" s="50" t="str">
        <f>IF(ISBLANK(data),"",VALUE(YEAR(data)))</f>
        <v/>
      </c>
      <c r="G877" s="6" t="str">
        <f>IF(OR(ISBLANK(data),ISBLANK(categoria)),"",INDEX(nm_categoria,categoria))</f>
        <v/>
      </c>
      <c r="I877" s="6" t="str">
        <f>IF(OR(ISBLANK(data),ISBLANK(forma_pagamento)),"",INDEX(nm_forma_pagamento,forma_pagamento))</f>
        <v/>
      </c>
      <c r="K877" s="6" t="str">
        <f>IF(OR(ISBLANK(data),ISBLANK(conta)),"",INDEX(nm_conta,conta))</f>
        <v/>
      </c>
      <c r="M877" s="6" t="str">
        <f>IF(OR(ISBLANK(data),ISBLANK(id_cc)),"",INDEX(nm_cartao,id_cc))</f>
        <v/>
      </c>
    </row>
    <row r="878" spans="1:13">
      <c r="A878" s="6" t="str">
        <f>IF(ISBLANK(data),"",1+IF(ISNUMBER(A877),A877,0))</f>
        <v/>
      </c>
      <c r="C878" s="50" t="str">
        <f>IF(ISBLANK(data),"",VALUE(DAY(data)))</f>
        <v/>
      </c>
      <c r="D878" s="50" t="str">
        <f>IF(ISBLANK(data),"",VALUE(MONTH(data)))</f>
        <v/>
      </c>
      <c r="E878" s="50" t="str">
        <f>IF(ISBLANK(data),"",VALUE(YEAR(data)))</f>
        <v/>
      </c>
      <c r="G878" s="6" t="str">
        <f>IF(OR(ISBLANK(data),ISBLANK(categoria)),"",INDEX(nm_categoria,categoria))</f>
        <v/>
      </c>
      <c r="I878" s="6" t="str">
        <f>IF(OR(ISBLANK(data),ISBLANK(forma_pagamento)),"",INDEX(nm_forma_pagamento,forma_pagamento))</f>
        <v/>
      </c>
      <c r="K878" s="6" t="str">
        <f>IF(OR(ISBLANK(data),ISBLANK(conta)),"",INDEX(nm_conta,conta))</f>
        <v/>
      </c>
      <c r="M878" s="6" t="str">
        <f>IF(OR(ISBLANK(data),ISBLANK(id_cc)),"",INDEX(nm_cartao,id_cc))</f>
        <v/>
      </c>
    </row>
    <row r="879" spans="1:13">
      <c r="A879" s="6" t="str">
        <f>IF(ISBLANK(data),"",1+IF(ISNUMBER(A878),A878,0))</f>
        <v/>
      </c>
      <c r="C879" s="50" t="str">
        <f>IF(ISBLANK(data),"",VALUE(DAY(data)))</f>
        <v/>
      </c>
      <c r="D879" s="50" t="str">
        <f>IF(ISBLANK(data),"",VALUE(MONTH(data)))</f>
        <v/>
      </c>
      <c r="E879" s="50" t="str">
        <f>IF(ISBLANK(data),"",VALUE(YEAR(data)))</f>
        <v/>
      </c>
      <c r="G879" s="6" t="str">
        <f>IF(OR(ISBLANK(data),ISBLANK(categoria)),"",INDEX(nm_categoria,categoria))</f>
        <v/>
      </c>
      <c r="I879" s="6" t="str">
        <f>IF(OR(ISBLANK(data),ISBLANK(forma_pagamento)),"",INDEX(nm_forma_pagamento,forma_pagamento))</f>
        <v/>
      </c>
      <c r="K879" s="6" t="str">
        <f>IF(OR(ISBLANK(data),ISBLANK(conta)),"",INDEX(nm_conta,conta))</f>
        <v/>
      </c>
      <c r="M879" s="6" t="str">
        <f>IF(OR(ISBLANK(data),ISBLANK(id_cc)),"",INDEX(nm_cartao,id_cc))</f>
        <v/>
      </c>
    </row>
    <row r="880" spans="1:13">
      <c r="A880" s="6" t="str">
        <f>IF(ISBLANK(data),"",1+IF(ISNUMBER(A879),A879,0))</f>
        <v/>
      </c>
      <c r="C880" s="50" t="str">
        <f>IF(ISBLANK(data),"",VALUE(DAY(data)))</f>
        <v/>
      </c>
      <c r="D880" s="50" t="str">
        <f>IF(ISBLANK(data),"",VALUE(MONTH(data)))</f>
        <v/>
      </c>
      <c r="E880" s="50" t="str">
        <f>IF(ISBLANK(data),"",VALUE(YEAR(data)))</f>
        <v/>
      </c>
      <c r="G880" s="6" t="str">
        <f>IF(OR(ISBLANK(data),ISBLANK(categoria)),"",INDEX(nm_categoria,categoria))</f>
        <v/>
      </c>
      <c r="I880" s="6" t="str">
        <f>IF(OR(ISBLANK(data),ISBLANK(forma_pagamento)),"",INDEX(nm_forma_pagamento,forma_pagamento))</f>
        <v/>
      </c>
      <c r="K880" s="6" t="str">
        <f>IF(OR(ISBLANK(data),ISBLANK(conta)),"",INDEX(nm_conta,conta))</f>
        <v/>
      </c>
      <c r="M880" s="6" t="str">
        <f>IF(OR(ISBLANK(data),ISBLANK(id_cc)),"",INDEX(nm_cartao,id_cc))</f>
        <v/>
      </c>
    </row>
    <row r="881" spans="1:13">
      <c r="A881" s="6" t="str">
        <f>IF(ISBLANK(data),"",1+IF(ISNUMBER(A880),A880,0))</f>
        <v/>
      </c>
      <c r="C881" s="50" t="str">
        <f>IF(ISBLANK(data),"",VALUE(DAY(data)))</f>
        <v/>
      </c>
      <c r="D881" s="50" t="str">
        <f>IF(ISBLANK(data),"",VALUE(MONTH(data)))</f>
        <v/>
      </c>
      <c r="E881" s="50" t="str">
        <f>IF(ISBLANK(data),"",VALUE(YEAR(data)))</f>
        <v/>
      </c>
      <c r="G881" s="6" t="str">
        <f>IF(OR(ISBLANK(data),ISBLANK(categoria)),"",INDEX(nm_categoria,categoria))</f>
        <v/>
      </c>
      <c r="I881" s="6" t="str">
        <f>IF(OR(ISBLANK(data),ISBLANK(forma_pagamento)),"",INDEX(nm_forma_pagamento,forma_pagamento))</f>
        <v/>
      </c>
      <c r="K881" s="6" t="str">
        <f>IF(OR(ISBLANK(data),ISBLANK(conta)),"",INDEX(nm_conta,conta))</f>
        <v/>
      </c>
      <c r="M881" s="6" t="str">
        <f>IF(OR(ISBLANK(data),ISBLANK(id_cc)),"",INDEX(nm_cartao,id_cc))</f>
        <v/>
      </c>
    </row>
    <row r="882" spans="1:13">
      <c r="A882" s="6" t="str">
        <f>IF(ISBLANK(data),"",1+IF(ISNUMBER(A881),A881,0))</f>
        <v/>
      </c>
      <c r="C882" s="50" t="str">
        <f>IF(ISBLANK(data),"",VALUE(DAY(data)))</f>
        <v/>
      </c>
      <c r="D882" s="50" t="str">
        <f>IF(ISBLANK(data),"",VALUE(MONTH(data)))</f>
        <v/>
      </c>
      <c r="E882" s="50" t="str">
        <f>IF(ISBLANK(data),"",VALUE(YEAR(data)))</f>
        <v/>
      </c>
      <c r="G882" s="6" t="str">
        <f>IF(OR(ISBLANK(data),ISBLANK(categoria)),"",INDEX(nm_categoria,categoria))</f>
        <v/>
      </c>
      <c r="I882" s="6" t="str">
        <f>IF(OR(ISBLANK(data),ISBLANK(forma_pagamento)),"",INDEX(nm_forma_pagamento,forma_pagamento))</f>
        <v/>
      </c>
      <c r="K882" s="6" t="str">
        <f>IF(OR(ISBLANK(data),ISBLANK(conta)),"",INDEX(nm_conta,conta))</f>
        <v/>
      </c>
      <c r="M882" s="6" t="str">
        <f>IF(OR(ISBLANK(data),ISBLANK(id_cc)),"",INDEX(nm_cartao,id_cc))</f>
        <v/>
      </c>
    </row>
    <row r="883" spans="1:13">
      <c r="A883" s="6" t="str">
        <f>IF(ISBLANK(data),"",1+IF(ISNUMBER(A882),A882,0))</f>
        <v/>
      </c>
      <c r="C883" s="50" t="str">
        <f>IF(ISBLANK(data),"",VALUE(DAY(data)))</f>
        <v/>
      </c>
      <c r="D883" s="50" t="str">
        <f>IF(ISBLANK(data),"",VALUE(MONTH(data)))</f>
        <v/>
      </c>
      <c r="E883" s="50" t="str">
        <f>IF(ISBLANK(data),"",VALUE(YEAR(data)))</f>
        <v/>
      </c>
      <c r="G883" s="6" t="str">
        <f>IF(OR(ISBLANK(data),ISBLANK(categoria)),"",INDEX(nm_categoria,categoria))</f>
        <v/>
      </c>
      <c r="I883" s="6" t="str">
        <f>IF(OR(ISBLANK(data),ISBLANK(forma_pagamento)),"",INDEX(nm_forma_pagamento,forma_pagamento))</f>
        <v/>
      </c>
      <c r="K883" s="6" t="str">
        <f>IF(OR(ISBLANK(data),ISBLANK(conta)),"",INDEX(nm_conta,conta))</f>
        <v/>
      </c>
      <c r="M883" s="6" t="str">
        <f>IF(OR(ISBLANK(data),ISBLANK(id_cc)),"",INDEX(nm_cartao,id_cc))</f>
        <v/>
      </c>
    </row>
    <row r="884" spans="1:13">
      <c r="A884" s="6" t="str">
        <f>IF(ISBLANK(data),"",1+IF(ISNUMBER(A883),A883,0))</f>
        <v/>
      </c>
      <c r="C884" s="50" t="str">
        <f>IF(ISBLANK(data),"",VALUE(DAY(data)))</f>
        <v/>
      </c>
      <c r="D884" s="50" t="str">
        <f>IF(ISBLANK(data),"",VALUE(MONTH(data)))</f>
        <v/>
      </c>
      <c r="E884" s="50" t="str">
        <f>IF(ISBLANK(data),"",VALUE(YEAR(data)))</f>
        <v/>
      </c>
      <c r="G884" s="6" t="str">
        <f>IF(OR(ISBLANK(data),ISBLANK(categoria)),"",INDEX(nm_categoria,categoria))</f>
        <v/>
      </c>
      <c r="I884" s="6" t="str">
        <f>IF(OR(ISBLANK(data),ISBLANK(forma_pagamento)),"",INDEX(nm_forma_pagamento,forma_pagamento))</f>
        <v/>
      </c>
      <c r="K884" s="6" t="str">
        <f>IF(OR(ISBLANK(data),ISBLANK(conta)),"",INDEX(nm_conta,conta))</f>
        <v/>
      </c>
      <c r="M884" s="6" t="str">
        <f>IF(OR(ISBLANK(data),ISBLANK(id_cc)),"",INDEX(nm_cartao,id_cc))</f>
        <v/>
      </c>
    </row>
    <row r="885" spans="1:13">
      <c r="A885" s="6" t="str">
        <f>IF(ISBLANK(data),"",1+IF(ISNUMBER(A884),A884,0))</f>
        <v/>
      </c>
      <c r="C885" s="50" t="str">
        <f>IF(ISBLANK(data),"",VALUE(DAY(data)))</f>
        <v/>
      </c>
      <c r="D885" s="50" t="str">
        <f>IF(ISBLANK(data),"",VALUE(MONTH(data)))</f>
        <v/>
      </c>
      <c r="E885" s="50" t="str">
        <f>IF(ISBLANK(data),"",VALUE(YEAR(data)))</f>
        <v/>
      </c>
      <c r="G885" s="6" t="str">
        <f>IF(OR(ISBLANK(data),ISBLANK(categoria)),"",INDEX(nm_categoria,categoria))</f>
        <v/>
      </c>
      <c r="I885" s="6" t="str">
        <f>IF(OR(ISBLANK(data),ISBLANK(forma_pagamento)),"",INDEX(nm_forma_pagamento,forma_pagamento))</f>
        <v/>
      </c>
      <c r="K885" s="6" t="str">
        <f>IF(OR(ISBLANK(data),ISBLANK(conta)),"",INDEX(nm_conta,conta))</f>
        <v/>
      </c>
      <c r="M885" s="6" t="str">
        <f>IF(OR(ISBLANK(data),ISBLANK(id_cc)),"",INDEX(nm_cartao,id_cc))</f>
        <v/>
      </c>
    </row>
    <row r="886" spans="1:13">
      <c r="A886" s="6" t="str">
        <f>IF(ISBLANK(data),"",1+IF(ISNUMBER(A885),A885,0))</f>
        <v/>
      </c>
      <c r="C886" s="50" t="str">
        <f>IF(ISBLANK(data),"",VALUE(DAY(data)))</f>
        <v/>
      </c>
      <c r="D886" s="50" t="str">
        <f>IF(ISBLANK(data),"",VALUE(MONTH(data)))</f>
        <v/>
      </c>
      <c r="E886" s="50" t="str">
        <f>IF(ISBLANK(data),"",VALUE(YEAR(data)))</f>
        <v/>
      </c>
      <c r="G886" s="6" t="str">
        <f>IF(OR(ISBLANK(data),ISBLANK(categoria)),"",INDEX(nm_categoria,categoria))</f>
        <v/>
      </c>
      <c r="I886" s="6" t="str">
        <f>IF(OR(ISBLANK(data),ISBLANK(forma_pagamento)),"",INDEX(nm_forma_pagamento,forma_pagamento))</f>
        <v/>
      </c>
      <c r="K886" s="6" t="str">
        <f>IF(OR(ISBLANK(data),ISBLANK(conta)),"",INDEX(nm_conta,conta))</f>
        <v/>
      </c>
      <c r="M886" s="6" t="str">
        <f>IF(OR(ISBLANK(data),ISBLANK(id_cc)),"",INDEX(nm_cartao,id_cc))</f>
        <v/>
      </c>
    </row>
    <row r="887" spans="1:13">
      <c r="A887" s="6" t="str">
        <f>IF(ISBLANK(data),"",1+IF(ISNUMBER(A886),A886,0))</f>
        <v/>
      </c>
      <c r="C887" s="50" t="str">
        <f>IF(ISBLANK(data),"",VALUE(DAY(data)))</f>
        <v/>
      </c>
      <c r="D887" s="50" t="str">
        <f>IF(ISBLANK(data),"",VALUE(MONTH(data)))</f>
        <v/>
      </c>
      <c r="E887" s="50" t="str">
        <f>IF(ISBLANK(data),"",VALUE(YEAR(data)))</f>
        <v/>
      </c>
      <c r="G887" s="6" t="str">
        <f>IF(OR(ISBLANK(data),ISBLANK(categoria)),"",INDEX(nm_categoria,categoria))</f>
        <v/>
      </c>
      <c r="I887" s="6" t="str">
        <f>IF(OR(ISBLANK(data),ISBLANK(forma_pagamento)),"",INDEX(nm_forma_pagamento,forma_pagamento))</f>
        <v/>
      </c>
      <c r="K887" s="6" t="str">
        <f>IF(OR(ISBLANK(data),ISBLANK(conta)),"",INDEX(nm_conta,conta))</f>
        <v/>
      </c>
      <c r="M887" s="6" t="str">
        <f>IF(OR(ISBLANK(data),ISBLANK(id_cc)),"",INDEX(nm_cartao,id_cc))</f>
        <v/>
      </c>
    </row>
    <row r="888" spans="1:13">
      <c r="A888" s="6" t="str">
        <f>IF(ISBLANK(data),"",1+IF(ISNUMBER(A887),A887,0))</f>
        <v/>
      </c>
      <c r="C888" s="50" t="str">
        <f>IF(ISBLANK(data),"",VALUE(DAY(data)))</f>
        <v/>
      </c>
      <c r="D888" s="50" t="str">
        <f>IF(ISBLANK(data),"",VALUE(MONTH(data)))</f>
        <v/>
      </c>
      <c r="E888" s="50" t="str">
        <f>IF(ISBLANK(data),"",VALUE(YEAR(data)))</f>
        <v/>
      </c>
      <c r="G888" s="6" t="str">
        <f>IF(OR(ISBLANK(data),ISBLANK(categoria)),"",INDEX(nm_categoria,categoria))</f>
        <v/>
      </c>
      <c r="I888" s="6" t="str">
        <f>IF(OR(ISBLANK(data),ISBLANK(forma_pagamento)),"",INDEX(nm_forma_pagamento,forma_pagamento))</f>
        <v/>
      </c>
      <c r="K888" s="6" t="str">
        <f>IF(OR(ISBLANK(data),ISBLANK(conta)),"",INDEX(nm_conta,conta))</f>
        <v/>
      </c>
      <c r="M888" s="6" t="str">
        <f>IF(OR(ISBLANK(data),ISBLANK(id_cc)),"",INDEX(nm_cartao,id_cc))</f>
        <v/>
      </c>
    </row>
    <row r="889" spans="1:13">
      <c r="A889" s="6" t="str">
        <f>IF(ISBLANK(data),"",1+IF(ISNUMBER(A888),A888,0))</f>
        <v/>
      </c>
      <c r="C889" s="50" t="str">
        <f>IF(ISBLANK(data),"",VALUE(DAY(data)))</f>
        <v/>
      </c>
      <c r="D889" s="50" t="str">
        <f>IF(ISBLANK(data),"",VALUE(MONTH(data)))</f>
        <v/>
      </c>
      <c r="E889" s="50" t="str">
        <f>IF(ISBLANK(data),"",VALUE(YEAR(data)))</f>
        <v/>
      </c>
      <c r="G889" s="6" t="str">
        <f>IF(OR(ISBLANK(data),ISBLANK(categoria)),"",INDEX(nm_categoria,categoria))</f>
        <v/>
      </c>
      <c r="I889" s="6" t="str">
        <f>IF(OR(ISBLANK(data),ISBLANK(forma_pagamento)),"",INDEX(nm_forma_pagamento,forma_pagamento))</f>
        <v/>
      </c>
      <c r="K889" s="6" t="str">
        <f>IF(OR(ISBLANK(data),ISBLANK(conta)),"",INDEX(nm_conta,conta))</f>
        <v/>
      </c>
      <c r="M889" s="6" t="str">
        <f>IF(OR(ISBLANK(data),ISBLANK(id_cc)),"",INDEX(nm_cartao,id_cc))</f>
        <v/>
      </c>
    </row>
    <row r="890" spans="1:13">
      <c r="A890" s="6" t="str">
        <f>IF(ISBLANK(data),"",1+IF(ISNUMBER(A889),A889,0))</f>
        <v/>
      </c>
      <c r="C890" s="50" t="str">
        <f>IF(ISBLANK(data),"",VALUE(DAY(data)))</f>
        <v/>
      </c>
      <c r="D890" s="50" t="str">
        <f>IF(ISBLANK(data),"",VALUE(MONTH(data)))</f>
        <v/>
      </c>
      <c r="E890" s="50" t="str">
        <f>IF(ISBLANK(data),"",VALUE(YEAR(data)))</f>
        <v/>
      </c>
      <c r="G890" s="6" t="str">
        <f>IF(OR(ISBLANK(data),ISBLANK(categoria)),"",INDEX(nm_categoria,categoria))</f>
        <v/>
      </c>
      <c r="I890" s="6" t="str">
        <f>IF(OR(ISBLANK(data),ISBLANK(forma_pagamento)),"",INDEX(nm_forma_pagamento,forma_pagamento))</f>
        <v/>
      </c>
      <c r="K890" s="6" t="str">
        <f>IF(OR(ISBLANK(data),ISBLANK(conta)),"",INDEX(nm_conta,conta))</f>
        <v/>
      </c>
      <c r="M890" s="6" t="str">
        <f>IF(OR(ISBLANK(data),ISBLANK(id_cc)),"",INDEX(nm_cartao,id_cc))</f>
        <v/>
      </c>
    </row>
    <row r="891" spans="1:13">
      <c r="A891" s="6" t="str">
        <f>IF(ISBLANK(data),"",1+IF(ISNUMBER(A890),A890,0))</f>
        <v/>
      </c>
      <c r="C891" s="50" t="str">
        <f>IF(ISBLANK(data),"",VALUE(DAY(data)))</f>
        <v/>
      </c>
      <c r="D891" s="50" t="str">
        <f>IF(ISBLANK(data),"",VALUE(MONTH(data)))</f>
        <v/>
      </c>
      <c r="E891" s="50" t="str">
        <f>IF(ISBLANK(data),"",VALUE(YEAR(data)))</f>
        <v/>
      </c>
      <c r="G891" s="6" t="str">
        <f>IF(OR(ISBLANK(data),ISBLANK(categoria)),"",INDEX(nm_categoria,categoria))</f>
        <v/>
      </c>
      <c r="I891" s="6" t="str">
        <f>IF(OR(ISBLANK(data),ISBLANK(forma_pagamento)),"",INDEX(nm_forma_pagamento,forma_pagamento))</f>
        <v/>
      </c>
      <c r="K891" s="6" t="str">
        <f>IF(OR(ISBLANK(data),ISBLANK(conta)),"",INDEX(nm_conta,conta))</f>
        <v/>
      </c>
      <c r="M891" s="6" t="str">
        <f>IF(OR(ISBLANK(data),ISBLANK(id_cc)),"",INDEX(nm_cartao,id_cc))</f>
        <v/>
      </c>
    </row>
    <row r="892" spans="1:13">
      <c r="A892" s="6" t="str">
        <f>IF(ISBLANK(data),"",1+IF(ISNUMBER(A891),A891,0))</f>
        <v/>
      </c>
      <c r="C892" s="50" t="str">
        <f>IF(ISBLANK(data),"",VALUE(DAY(data)))</f>
        <v/>
      </c>
      <c r="D892" s="50" t="str">
        <f>IF(ISBLANK(data),"",VALUE(MONTH(data)))</f>
        <v/>
      </c>
      <c r="E892" s="50" t="str">
        <f>IF(ISBLANK(data),"",VALUE(YEAR(data)))</f>
        <v/>
      </c>
      <c r="G892" s="6" t="str">
        <f>IF(OR(ISBLANK(data),ISBLANK(categoria)),"",INDEX(nm_categoria,categoria))</f>
        <v/>
      </c>
      <c r="I892" s="6" t="str">
        <f>IF(OR(ISBLANK(data),ISBLANK(forma_pagamento)),"",INDEX(nm_forma_pagamento,forma_pagamento))</f>
        <v/>
      </c>
      <c r="K892" s="6" t="str">
        <f>IF(OR(ISBLANK(data),ISBLANK(conta)),"",INDEX(nm_conta,conta))</f>
        <v/>
      </c>
      <c r="M892" s="6" t="str">
        <f>IF(OR(ISBLANK(data),ISBLANK(id_cc)),"",INDEX(nm_cartao,id_cc))</f>
        <v/>
      </c>
    </row>
    <row r="893" spans="1:13">
      <c r="A893" s="6" t="str">
        <f>IF(ISBLANK(data),"",1+IF(ISNUMBER(A892),A892,0))</f>
        <v/>
      </c>
      <c r="C893" s="50" t="str">
        <f>IF(ISBLANK(data),"",VALUE(DAY(data)))</f>
        <v/>
      </c>
      <c r="D893" s="50" t="str">
        <f>IF(ISBLANK(data),"",VALUE(MONTH(data)))</f>
        <v/>
      </c>
      <c r="E893" s="50" t="str">
        <f>IF(ISBLANK(data),"",VALUE(YEAR(data)))</f>
        <v/>
      </c>
      <c r="G893" s="6" t="str">
        <f>IF(OR(ISBLANK(data),ISBLANK(categoria)),"",INDEX(nm_categoria,categoria))</f>
        <v/>
      </c>
      <c r="I893" s="6" t="str">
        <f>IF(OR(ISBLANK(data),ISBLANK(forma_pagamento)),"",INDEX(nm_forma_pagamento,forma_pagamento))</f>
        <v/>
      </c>
      <c r="K893" s="6" t="str">
        <f>IF(OR(ISBLANK(data),ISBLANK(conta)),"",INDEX(nm_conta,conta))</f>
        <v/>
      </c>
      <c r="M893" s="6" t="str">
        <f>IF(OR(ISBLANK(data),ISBLANK(id_cc)),"",INDEX(nm_cartao,id_cc))</f>
        <v/>
      </c>
    </row>
    <row r="894" spans="1:13">
      <c r="A894" s="6" t="str">
        <f>IF(ISBLANK(data),"",1+IF(ISNUMBER(A893),A893,0))</f>
        <v/>
      </c>
      <c r="C894" s="50" t="str">
        <f>IF(ISBLANK(data),"",VALUE(DAY(data)))</f>
        <v/>
      </c>
      <c r="D894" s="50" t="str">
        <f>IF(ISBLANK(data),"",VALUE(MONTH(data)))</f>
        <v/>
      </c>
      <c r="E894" s="50" t="str">
        <f>IF(ISBLANK(data),"",VALUE(YEAR(data)))</f>
        <v/>
      </c>
      <c r="G894" s="6" t="str">
        <f>IF(OR(ISBLANK(data),ISBLANK(categoria)),"",INDEX(nm_categoria,categoria))</f>
        <v/>
      </c>
      <c r="I894" s="6" t="str">
        <f>IF(OR(ISBLANK(data),ISBLANK(forma_pagamento)),"",INDEX(nm_forma_pagamento,forma_pagamento))</f>
        <v/>
      </c>
      <c r="K894" s="6" t="str">
        <f>IF(OR(ISBLANK(data),ISBLANK(conta)),"",INDEX(nm_conta,conta))</f>
        <v/>
      </c>
      <c r="M894" s="6" t="str">
        <f>IF(OR(ISBLANK(data),ISBLANK(id_cc)),"",INDEX(nm_cartao,id_cc))</f>
        <v/>
      </c>
    </row>
    <row r="895" spans="1:13">
      <c r="A895" s="6" t="str">
        <f>IF(ISBLANK(data),"",1+IF(ISNUMBER(A894),A894,0))</f>
        <v/>
      </c>
      <c r="C895" s="50" t="str">
        <f>IF(ISBLANK(data),"",VALUE(DAY(data)))</f>
        <v/>
      </c>
      <c r="D895" s="50" t="str">
        <f>IF(ISBLANK(data),"",VALUE(MONTH(data)))</f>
        <v/>
      </c>
      <c r="E895" s="50" t="str">
        <f>IF(ISBLANK(data),"",VALUE(YEAR(data)))</f>
        <v/>
      </c>
      <c r="G895" s="6" t="str">
        <f>IF(OR(ISBLANK(data),ISBLANK(categoria)),"",INDEX(nm_categoria,categoria))</f>
        <v/>
      </c>
      <c r="I895" s="6" t="str">
        <f>IF(OR(ISBLANK(data),ISBLANK(forma_pagamento)),"",INDEX(nm_forma_pagamento,forma_pagamento))</f>
        <v/>
      </c>
      <c r="K895" s="6" t="str">
        <f>IF(OR(ISBLANK(data),ISBLANK(conta)),"",INDEX(nm_conta,conta))</f>
        <v/>
      </c>
      <c r="M895" s="6" t="str">
        <f>IF(OR(ISBLANK(data),ISBLANK(id_cc)),"",INDEX(nm_cartao,id_cc))</f>
        <v/>
      </c>
    </row>
    <row r="896" spans="1:13">
      <c r="A896" s="6" t="str">
        <f>IF(ISBLANK(data),"",1+IF(ISNUMBER(A895),A895,0))</f>
        <v/>
      </c>
      <c r="C896" s="50" t="str">
        <f>IF(ISBLANK(data),"",VALUE(DAY(data)))</f>
        <v/>
      </c>
      <c r="D896" s="50" t="str">
        <f>IF(ISBLANK(data),"",VALUE(MONTH(data)))</f>
        <v/>
      </c>
      <c r="E896" s="50" t="str">
        <f>IF(ISBLANK(data),"",VALUE(YEAR(data)))</f>
        <v/>
      </c>
      <c r="G896" s="6" t="str">
        <f>IF(OR(ISBLANK(data),ISBLANK(categoria)),"",INDEX(nm_categoria,categoria))</f>
        <v/>
      </c>
      <c r="I896" s="6" t="str">
        <f>IF(OR(ISBLANK(data),ISBLANK(forma_pagamento)),"",INDEX(nm_forma_pagamento,forma_pagamento))</f>
        <v/>
      </c>
      <c r="K896" s="6" t="str">
        <f>IF(OR(ISBLANK(data),ISBLANK(conta)),"",INDEX(nm_conta,conta))</f>
        <v/>
      </c>
      <c r="M896" s="6" t="str">
        <f>IF(OR(ISBLANK(data),ISBLANK(id_cc)),"",INDEX(nm_cartao,id_cc))</f>
        <v/>
      </c>
    </row>
    <row r="897" spans="1:13">
      <c r="A897" s="6" t="str">
        <f>IF(ISBLANK(data),"",1+IF(ISNUMBER(A896),A896,0))</f>
        <v/>
      </c>
      <c r="C897" s="50" t="str">
        <f>IF(ISBLANK(data),"",VALUE(DAY(data)))</f>
        <v/>
      </c>
      <c r="D897" s="50" t="str">
        <f>IF(ISBLANK(data),"",VALUE(MONTH(data)))</f>
        <v/>
      </c>
      <c r="E897" s="50" t="str">
        <f>IF(ISBLANK(data),"",VALUE(YEAR(data)))</f>
        <v/>
      </c>
      <c r="G897" s="6" t="str">
        <f>IF(OR(ISBLANK(data),ISBLANK(categoria)),"",INDEX(nm_categoria,categoria))</f>
        <v/>
      </c>
      <c r="I897" s="6" t="str">
        <f>IF(OR(ISBLANK(data),ISBLANK(forma_pagamento)),"",INDEX(nm_forma_pagamento,forma_pagamento))</f>
        <v/>
      </c>
      <c r="K897" s="6" t="str">
        <f>IF(OR(ISBLANK(data),ISBLANK(conta)),"",INDEX(nm_conta,conta))</f>
        <v/>
      </c>
      <c r="M897" s="6" t="str">
        <f>IF(OR(ISBLANK(data),ISBLANK(id_cc)),"",INDEX(nm_cartao,id_cc))</f>
        <v/>
      </c>
    </row>
    <row r="898" spans="1:13">
      <c r="A898" s="6" t="str">
        <f>IF(ISBLANK(data),"",1+IF(ISNUMBER(A897),A897,0))</f>
        <v/>
      </c>
      <c r="C898" s="50" t="str">
        <f>IF(ISBLANK(data),"",VALUE(DAY(data)))</f>
        <v/>
      </c>
      <c r="D898" s="50" t="str">
        <f>IF(ISBLANK(data),"",VALUE(MONTH(data)))</f>
        <v/>
      </c>
      <c r="E898" s="50" t="str">
        <f>IF(ISBLANK(data),"",VALUE(YEAR(data)))</f>
        <v/>
      </c>
      <c r="G898" s="6" t="str">
        <f>IF(OR(ISBLANK(data),ISBLANK(categoria)),"",INDEX(nm_categoria,categoria))</f>
        <v/>
      </c>
      <c r="I898" s="6" t="str">
        <f>IF(OR(ISBLANK(data),ISBLANK(forma_pagamento)),"",INDEX(nm_forma_pagamento,forma_pagamento))</f>
        <v/>
      </c>
      <c r="K898" s="6" t="str">
        <f>IF(OR(ISBLANK(data),ISBLANK(conta)),"",INDEX(nm_conta,conta))</f>
        <v/>
      </c>
      <c r="M898" s="6" t="str">
        <f>IF(OR(ISBLANK(data),ISBLANK(id_cc)),"",INDEX(nm_cartao,id_cc))</f>
        <v/>
      </c>
    </row>
    <row r="899" spans="1:13">
      <c r="A899" s="6" t="str">
        <f>IF(ISBLANK(data),"",1+IF(ISNUMBER(A898),A898,0))</f>
        <v/>
      </c>
      <c r="C899" s="50" t="str">
        <f>IF(ISBLANK(data),"",VALUE(DAY(data)))</f>
        <v/>
      </c>
      <c r="D899" s="50" t="str">
        <f>IF(ISBLANK(data),"",VALUE(MONTH(data)))</f>
        <v/>
      </c>
      <c r="E899" s="50" t="str">
        <f>IF(ISBLANK(data),"",VALUE(YEAR(data)))</f>
        <v/>
      </c>
      <c r="G899" s="6" t="str">
        <f>IF(OR(ISBLANK(data),ISBLANK(categoria)),"",INDEX(nm_categoria,categoria))</f>
        <v/>
      </c>
      <c r="I899" s="6" t="str">
        <f>IF(OR(ISBLANK(data),ISBLANK(forma_pagamento)),"",INDEX(nm_forma_pagamento,forma_pagamento))</f>
        <v/>
      </c>
      <c r="K899" s="6" t="str">
        <f>IF(OR(ISBLANK(data),ISBLANK(conta)),"",INDEX(nm_conta,conta))</f>
        <v/>
      </c>
      <c r="M899" s="6" t="str">
        <f>IF(OR(ISBLANK(data),ISBLANK(id_cc)),"",INDEX(nm_cartao,id_cc))</f>
        <v/>
      </c>
    </row>
    <row r="900" spans="1:13">
      <c r="A900" s="6" t="str">
        <f>IF(ISBLANK(data),"",1+IF(ISNUMBER(A899),A899,0))</f>
        <v/>
      </c>
      <c r="C900" s="50" t="str">
        <f>IF(ISBLANK(data),"",VALUE(DAY(data)))</f>
        <v/>
      </c>
      <c r="D900" s="50" t="str">
        <f>IF(ISBLANK(data),"",VALUE(MONTH(data)))</f>
        <v/>
      </c>
      <c r="E900" s="50" t="str">
        <f>IF(ISBLANK(data),"",VALUE(YEAR(data)))</f>
        <v/>
      </c>
      <c r="G900" s="6" t="str">
        <f>IF(OR(ISBLANK(data),ISBLANK(categoria)),"",INDEX(nm_categoria,categoria))</f>
        <v/>
      </c>
      <c r="I900" s="6" t="str">
        <f>IF(OR(ISBLANK(data),ISBLANK(forma_pagamento)),"",INDEX(nm_forma_pagamento,forma_pagamento))</f>
        <v/>
      </c>
      <c r="K900" s="6" t="str">
        <f>IF(OR(ISBLANK(data),ISBLANK(conta)),"",INDEX(nm_conta,conta))</f>
        <v/>
      </c>
      <c r="M900" s="6" t="str">
        <f>IF(OR(ISBLANK(data),ISBLANK(id_cc)),"",INDEX(nm_cartao,id_cc))</f>
        <v/>
      </c>
    </row>
    <row r="901" spans="1:13">
      <c r="A901" s="6" t="str">
        <f>IF(ISBLANK(data),"",1+IF(ISNUMBER(A900),A900,0))</f>
        <v/>
      </c>
      <c r="C901" s="50" t="str">
        <f>IF(ISBLANK(data),"",VALUE(DAY(data)))</f>
        <v/>
      </c>
      <c r="D901" s="50" t="str">
        <f>IF(ISBLANK(data),"",VALUE(MONTH(data)))</f>
        <v/>
      </c>
      <c r="E901" s="50" t="str">
        <f>IF(ISBLANK(data),"",VALUE(YEAR(data)))</f>
        <v/>
      </c>
      <c r="G901" s="6" t="str">
        <f>IF(OR(ISBLANK(data),ISBLANK(categoria)),"",INDEX(nm_categoria,categoria))</f>
        <v/>
      </c>
      <c r="I901" s="6" t="str">
        <f>IF(OR(ISBLANK(data),ISBLANK(forma_pagamento)),"",INDEX(nm_forma_pagamento,forma_pagamento))</f>
        <v/>
      </c>
      <c r="K901" s="6" t="str">
        <f>IF(OR(ISBLANK(data),ISBLANK(conta)),"",INDEX(nm_conta,conta))</f>
        <v/>
      </c>
      <c r="M901" s="6" t="str">
        <f>IF(OR(ISBLANK(data),ISBLANK(id_cc)),"",INDEX(nm_cartao,id_cc))</f>
        <v/>
      </c>
    </row>
    <row r="902" spans="1:13">
      <c r="A902" s="6" t="str">
        <f>IF(ISBLANK(data),"",1+IF(ISNUMBER(A901),A901,0))</f>
        <v/>
      </c>
      <c r="C902" s="50" t="str">
        <f>IF(ISBLANK(data),"",VALUE(DAY(data)))</f>
        <v/>
      </c>
      <c r="D902" s="50" t="str">
        <f>IF(ISBLANK(data),"",VALUE(MONTH(data)))</f>
        <v/>
      </c>
      <c r="E902" s="50" t="str">
        <f>IF(ISBLANK(data),"",VALUE(YEAR(data)))</f>
        <v/>
      </c>
      <c r="G902" s="6" t="str">
        <f>IF(OR(ISBLANK(data),ISBLANK(categoria)),"",INDEX(nm_categoria,categoria))</f>
        <v/>
      </c>
      <c r="I902" s="6" t="str">
        <f>IF(OR(ISBLANK(data),ISBLANK(forma_pagamento)),"",INDEX(nm_forma_pagamento,forma_pagamento))</f>
        <v/>
      </c>
      <c r="K902" s="6" t="str">
        <f>IF(OR(ISBLANK(data),ISBLANK(conta)),"",INDEX(nm_conta,conta))</f>
        <v/>
      </c>
      <c r="M902" s="6" t="str">
        <f>IF(OR(ISBLANK(data),ISBLANK(id_cc)),"",INDEX(nm_cartao,id_cc))</f>
        <v/>
      </c>
    </row>
    <row r="903" spans="1:13">
      <c r="A903" s="6" t="str">
        <f>IF(ISBLANK(data),"",1+IF(ISNUMBER(A902),A902,0))</f>
        <v/>
      </c>
      <c r="C903" s="50" t="str">
        <f>IF(ISBLANK(data),"",VALUE(DAY(data)))</f>
        <v/>
      </c>
      <c r="D903" s="50" t="str">
        <f>IF(ISBLANK(data),"",VALUE(MONTH(data)))</f>
        <v/>
      </c>
      <c r="E903" s="50" t="str">
        <f>IF(ISBLANK(data),"",VALUE(YEAR(data)))</f>
        <v/>
      </c>
      <c r="G903" s="6" t="str">
        <f>IF(OR(ISBLANK(data),ISBLANK(categoria)),"",INDEX(nm_categoria,categoria))</f>
        <v/>
      </c>
      <c r="I903" s="6" t="str">
        <f>IF(OR(ISBLANK(data),ISBLANK(forma_pagamento)),"",INDEX(nm_forma_pagamento,forma_pagamento))</f>
        <v/>
      </c>
      <c r="K903" s="6" t="str">
        <f>IF(OR(ISBLANK(data),ISBLANK(conta)),"",INDEX(nm_conta,conta))</f>
        <v/>
      </c>
      <c r="M903" s="6" t="str">
        <f>IF(OR(ISBLANK(data),ISBLANK(id_cc)),"",INDEX(nm_cartao,id_cc))</f>
        <v/>
      </c>
    </row>
    <row r="904" spans="1:13">
      <c r="A904" s="6" t="str">
        <f>IF(ISBLANK(data),"",1+IF(ISNUMBER(A903),A903,0))</f>
        <v/>
      </c>
      <c r="C904" s="50" t="str">
        <f>IF(ISBLANK(data),"",VALUE(DAY(data)))</f>
        <v/>
      </c>
      <c r="D904" s="50" t="str">
        <f>IF(ISBLANK(data),"",VALUE(MONTH(data)))</f>
        <v/>
      </c>
      <c r="E904" s="50" t="str">
        <f>IF(ISBLANK(data),"",VALUE(YEAR(data)))</f>
        <v/>
      </c>
      <c r="G904" s="6" t="str">
        <f>IF(OR(ISBLANK(data),ISBLANK(categoria)),"",INDEX(nm_categoria,categoria))</f>
        <v/>
      </c>
      <c r="I904" s="6" t="str">
        <f>IF(OR(ISBLANK(data),ISBLANK(forma_pagamento)),"",INDEX(nm_forma_pagamento,forma_pagamento))</f>
        <v/>
      </c>
      <c r="K904" s="6" t="str">
        <f>IF(OR(ISBLANK(data),ISBLANK(conta)),"",INDEX(nm_conta,conta))</f>
        <v/>
      </c>
      <c r="M904" s="6" t="str">
        <f>IF(OR(ISBLANK(data),ISBLANK(id_cc)),"",INDEX(nm_cartao,id_cc))</f>
        <v/>
      </c>
    </row>
    <row r="905" spans="1:13">
      <c r="A905" s="6" t="str">
        <f>IF(ISBLANK(data),"",1+IF(ISNUMBER(A904),A904,0))</f>
        <v/>
      </c>
      <c r="C905" s="50" t="str">
        <f>IF(ISBLANK(data),"",VALUE(DAY(data)))</f>
        <v/>
      </c>
      <c r="D905" s="50" t="str">
        <f>IF(ISBLANK(data),"",VALUE(MONTH(data)))</f>
        <v/>
      </c>
      <c r="E905" s="50" t="str">
        <f>IF(ISBLANK(data),"",VALUE(YEAR(data)))</f>
        <v/>
      </c>
      <c r="G905" s="6" t="str">
        <f>IF(OR(ISBLANK(data),ISBLANK(categoria)),"",INDEX(nm_categoria,categoria))</f>
        <v/>
      </c>
      <c r="I905" s="6" t="str">
        <f>IF(OR(ISBLANK(data),ISBLANK(forma_pagamento)),"",INDEX(nm_forma_pagamento,forma_pagamento))</f>
        <v/>
      </c>
      <c r="K905" s="6" t="str">
        <f>IF(OR(ISBLANK(data),ISBLANK(conta)),"",INDEX(nm_conta,conta))</f>
        <v/>
      </c>
      <c r="M905" s="6" t="str">
        <f>IF(OR(ISBLANK(data),ISBLANK(id_cc)),"",INDEX(nm_cartao,id_cc))</f>
        <v/>
      </c>
    </row>
    <row r="906" spans="1:13">
      <c r="A906" s="6" t="str">
        <f>IF(ISBLANK(data),"",1+IF(ISNUMBER(A905),A905,0))</f>
        <v/>
      </c>
      <c r="C906" s="50" t="str">
        <f>IF(ISBLANK(data),"",VALUE(DAY(data)))</f>
        <v/>
      </c>
      <c r="D906" s="50" t="str">
        <f>IF(ISBLANK(data),"",VALUE(MONTH(data)))</f>
        <v/>
      </c>
      <c r="E906" s="50" t="str">
        <f>IF(ISBLANK(data),"",VALUE(YEAR(data)))</f>
        <v/>
      </c>
      <c r="G906" s="6" t="str">
        <f>IF(OR(ISBLANK(data),ISBLANK(categoria)),"",INDEX(nm_categoria,categoria))</f>
        <v/>
      </c>
      <c r="I906" s="6" t="str">
        <f>IF(OR(ISBLANK(data),ISBLANK(forma_pagamento)),"",INDEX(nm_forma_pagamento,forma_pagamento))</f>
        <v/>
      </c>
      <c r="K906" s="6" t="str">
        <f>IF(OR(ISBLANK(data),ISBLANK(conta)),"",INDEX(nm_conta,conta))</f>
        <v/>
      </c>
      <c r="M906" s="6" t="str">
        <f>IF(OR(ISBLANK(data),ISBLANK(id_cc)),"",INDEX(nm_cartao,id_cc))</f>
        <v/>
      </c>
    </row>
    <row r="907" spans="1:13">
      <c r="A907" s="6" t="str">
        <f>IF(ISBLANK(data),"",1+IF(ISNUMBER(A906),A906,0))</f>
        <v/>
      </c>
      <c r="C907" s="50" t="str">
        <f>IF(ISBLANK(data),"",VALUE(DAY(data)))</f>
        <v/>
      </c>
      <c r="D907" s="50" t="str">
        <f>IF(ISBLANK(data),"",VALUE(MONTH(data)))</f>
        <v/>
      </c>
      <c r="E907" s="50" t="str">
        <f>IF(ISBLANK(data),"",VALUE(YEAR(data)))</f>
        <v/>
      </c>
      <c r="G907" s="6" t="str">
        <f>IF(OR(ISBLANK(data),ISBLANK(categoria)),"",INDEX(nm_categoria,categoria))</f>
        <v/>
      </c>
      <c r="I907" s="6" t="str">
        <f>IF(OR(ISBLANK(data),ISBLANK(forma_pagamento)),"",INDEX(nm_forma_pagamento,forma_pagamento))</f>
        <v/>
      </c>
      <c r="K907" s="6" t="str">
        <f>IF(OR(ISBLANK(data),ISBLANK(conta)),"",INDEX(nm_conta,conta))</f>
        <v/>
      </c>
      <c r="M907" s="6" t="str">
        <f>IF(OR(ISBLANK(data),ISBLANK(id_cc)),"",INDEX(nm_cartao,id_cc))</f>
        <v/>
      </c>
    </row>
    <row r="908" spans="1:13">
      <c r="A908" s="6" t="str">
        <f>IF(ISBLANK(data),"",1+IF(ISNUMBER(A907),A907,0))</f>
        <v/>
      </c>
      <c r="C908" s="50" t="str">
        <f>IF(ISBLANK(data),"",VALUE(DAY(data)))</f>
        <v/>
      </c>
      <c r="D908" s="50" t="str">
        <f>IF(ISBLANK(data),"",VALUE(MONTH(data)))</f>
        <v/>
      </c>
      <c r="E908" s="50" t="str">
        <f>IF(ISBLANK(data),"",VALUE(YEAR(data)))</f>
        <v/>
      </c>
      <c r="G908" s="6" t="str">
        <f>IF(OR(ISBLANK(data),ISBLANK(categoria)),"",INDEX(nm_categoria,categoria))</f>
        <v/>
      </c>
      <c r="I908" s="6" t="str">
        <f>IF(OR(ISBLANK(data),ISBLANK(forma_pagamento)),"",INDEX(nm_forma_pagamento,forma_pagamento))</f>
        <v/>
      </c>
      <c r="K908" s="6" t="str">
        <f>IF(OR(ISBLANK(data),ISBLANK(conta)),"",INDEX(nm_conta,conta))</f>
        <v/>
      </c>
      <c r="M908" s="6" t="str">
        <f>IF(OR(ISBLANK(data),ISBLANK(id_cc)),"",INDEX(nm_cartao,id_cc))</f>
        <v/>
      </c>
    </row>
    <row r="909" spans="1:13">
      <c r="A909" s="6" t="str">
        <f>IF(ISBLANK(data),"",1+IF(ISNUMBER(A908),A908,0))</f>
        <v/>
      </c>
      <c r="C909" s="50" t="str">
        <f>IF(ISBLANK(data),"",VALUE(DAY(data)))</f>
        <v/>
      </c>
      <c r="D909" s="50" t="str">
        <f>IF(ISBLANK(data),"",VALUE(MONTH(data)))</f>
        <v/>
      </c>
      <c r="E909" s="50" t="str">
        <f>IF(ISBLANK(data),"",VALUE(YEAR(data)))</f>
        <v/>
      </c>
      <c r="G909" s="6" t="str">
        <f>IF(OR(ISBLANK(data),ISBLANK(categoria)),"",INDEX(nm_categoria,categoria))</f>
        <v/>
      </c>
      <c r="I909" s="6" t="str">
        <f>IF(OR(ISBLANK(data),ISBLANK(forma_pagamento)),"",INDEX(nm_forma_pagamento,forma_pagamento))</f>
        <v/>
      </c>
      <c r="K909" s="6" t="str">
        <f>IF(OR(ISBLANK(data),ISBLANK(conta)),"",INDEX(nm_conta,conta))</f>
        <v/>
      </c>
      <c r="M909" s="6" t="str">
        <f>IF(OR(ISBLANK(data),ISBLANK(id_cc)),"",INDEX(nm_cartao,id_cc))</f>
        <v/>
      </c>
    </row>
    <row r="910" spans="1:13">
      <c r="A910" s="6" t="str">
        <f>IF(ISBLANK(data),"",1+IF(ISNUMBER(A909),A909,0))</f>
        <v/>
      </c>
      <c r="C910" s="50" t="str">
        <f>IF(ISBLANK(data),"",VALUE(DAY(data)))</f>
        <v/>
      </c>
      <c r="D910" s="50" t="str">
        <f>IF(ISBLANK(data),"",VALUE(MONTH(data)))</f>
        <v/>
      </c>
      <c r="E910" s="50" t="str">
        <f>IF(ISBLANK(data),"",VALUE(YEAR(data)))</f>
        <v/>
      </c>
      <c r="G910" s="6" t="str">
        <f>IF(OR(ISBLANK(data),ISBLANK(categoria)),"",INDEX(nm_categoria,categoria))</f>
        <v/>
      </c>
      <c r="I910" s="6" t="str">
        <f>IF(OR(ISBLANK(data),ISBLANK(forma_pagamento)),"",INDEX(nm_forma_pagamento,forma_pagamento))</f>
        <v/>
      </c>
      <c r="K910" s="6" t="str">
        <f>IF(OR(ISBLANK(data),ISBLANK(conta)),"",INDEX(nm_conta,conta))</f>
        <v/>
      </c>
      <c r="M910" s="6" t="str">
        <f>IF(OR(ISBLANK(data),ISBLANK(id_cc)),"",INDEX(nm_cartao,id_cc))</f>
        <v/>
      </c>
    </row>
    <row r="911" spans="1:13">
      <c r="A911" s="6" t="str">
        <f>IF(ISBLANK(data),"",1+IF(ISNUMBER(A910),A910,0))</f>
        <v/>
      </c>
      <c r="C911" s="50" t="str">
        <f>IF(ISBLANK(data),"",VALUE(DAY(data)))</f>
        <v/>
      </c>
      <c r="D911" s="50" t="str">
        <f>IF(ISBLANK(data),"",VALUE(MONTH(data)))</f>
        <v/>
      </c>
      <c r="E911" s="50" t="str">
        <f>IF(ISBLANK(data),"",VALUE(YEAR(data)))</f>
        <v/>
      </c>
      <c r="G911" s="6" t="str">
        <f>IF(OR(ISBLANK(data),ISBLANK(categoria)),"",INDEX(nm_categoria,categoria))</f>
        <v/>
      </c>
      <c r="I911" s="6" t="str">
        <f>IF(OR(ISBLANK(data),ISBLANK(forma_pagamento)),"",INDEX(nm_forma_pagamento,forma_pagamento))</f>
        <v/>
      </c>
      <c r="K911" s="6" t="str">
        <f>IF(OR(ISBLANK(data),ISBLANK(conta)),"",INDEX(nm_conta,conta))</f>
        <v/>
      </c>
      <c r="M911" s="6" t="str">
        <f>IF(OR(ISBLANK(data),ISBLANK(id_cc)),"",INDEX(nm_cartao,id_cc))</f>
        <v/>
      </c>
    </row>
    <row r="912" spans="1:13">
      <c r="A912" s="6" t="str">
        <f>IF(ISBLANK(data),"",1+IF(ISNUMBER(A911),A911,0))</f>
        <v/>
      </c>
      <c r="C912" s="50" t="str">
        <f>IF(ISBLANK(data),"",VALUE(DAY(data)))</f>
        <v/>
      </c>
      <c r="D912" s="50" t="str">
        <f>IF(ISBLANK(data),"",VALUE(MONTH(data)))</f>
        <v/>
      </c>
      <c r="E912" s="50" t="str">
        <f>IF(ISBLANK(data),"",VALUE(YEAR(data)))</f>
        <v/>
      </c>
      <c r="G912" s="6" t="str">
        <f>IF(OR(ISBLANK(data),ISBLANK(categoria)),"",INDEX(nm_categoria,categoria))</f>
        <v/>
      </c>
      <c r="I912" s="6" t="str">
        <f>IF(OR(ISBLANK(data),ISBLANK(forma_pagamento)),"",INDEX(nm_forma_pagamento,forma_pagamento))</f>
        <v/>
      </c>
      <c r="K912" s="6" t="str">
        <f>IF(OR(ISBLANK(data),ISBLANK(conta)),"",INDEX(nm_conta,conta))</f>
        <v/>
      </c>
      <c r="M912" s="6" t="str">
        <f>IF(OR(ISBLANK(data),ISBLANK(id_cc)),"",INDEX(nm_cartao,id_cc))</f>
        <v/>
      </c>
    </row>
    <row r="913" spans="1:13">
      <c r="A913" s="6" t="str">
        <f>IF(ISBLANK(data),"",1+IF(ISNUMBER(A912),A912,0))</f>
        <v/>
      </c>
      <c r="C913" s="50" t="str">
        <f>IF(ISBLANK(data),"",VALUE(DAY(data)))</f>
        <v/>
      </c>
      <c r="D913" s="50" t="str">
        <f>IF(ISBLANK(data),"",VALUE(MONTH(data)))</f>
        <v/>
      </c>
      <c r="E913" s="50" t="str">
        <f>IF(ISBLANK(data),"",VALUE(YEAR(data)))</f>
        <v/>
      </c>
      <c r="G913" s="6" t="str">
        <f>IF(OR(ISBLANK(data),ISBLANK(categoria)),"",INDEX(nm_categoria,categoria))</f>
        <v/>
      </c>
      <c r="I913" s="6" t="str">
        <f>IF(OR(ISBLANK(data),ISBLANK(forma_pagamento)),"",INDEX(nm_forma_pagamento,forma_pagamento))</f>
        <v/>
      </c>
      <c r="K913" s="6" t="str">
        <f>IF(OR(ISBLANK(data),ISBLANK(conta)),"",INDEX(nm_conta,conta))</f>
        <v/>
      </c>
      <c r="M913" s="6" t="str">
        <f>IF(OR(ISBLANK(data),ISBLANK(id_cc)),"",INDEX(nm_cartao,id_cc))</f>
        <v/>
      </c>
    </row>
    <row r="914" spans="1:13">
      <c r="A914" s="6" t="str">
        <f>IF(ISBLANK(data),"",1+IF(ISNUMBER(A913),A913,0))</f>
        <v/>
      </c>
      <c r="C914" s="50" t="str">
        <f>IF(ISBLANK(data),"",VALUE(DAY(data)))</f>
        <v/>
      </c>
      <c r="D914" s="50" t="str">
        <f>IF(ISBLANK(data),"",VALUE(MONTH(data)))</f>
        <v/>
      </c>
      <c r="E914" s="50" t="str">
        <f>IF(ISBLANK(data),"",VALUE(YEAR(data)))</f>
        <v/>
      </c>
      <c r="G914" s="6" t="str">
        <f>IF(OR(ISBLANK(data),ISBLANK(categoria)),"",INDEX(nm_categoria,categoria))</f>
        <v/>
      </c>
      <c r="I914" s="6" t="str">
        <f>IF(OR(ISBLANK(data),ISBLANK(forma_pagamento)),"",INDEX(nm_forma_pagamento,forma_pagamento))</f>
        <v/>
      </c>
      <c r="K914" s="6" t="str">
        <f>IF(OR(ISBLANK(data),ISBLANK(conta)),"",INDEX(nm_conta,conta))</f>
        <v/>
      </c>
      <c r="M914" s="6" t="str">
        <f>IF(OR(ISBLANK(data),ISBLANK(id_cc)),"",INDEX(nm_cartao,id_cc))</f>
        <v/>
      </c>
    </row>
    <row r="915" spans="1:13">
      <c r="A915" s="6" t="str">
        <f>IF(ISBLANK(data),"",1+IF(ISNUMBER(A914),A914,0))</f>
        <v/>
      </c>
      <c r="C915" s="50" t="str">
        <f>IF(ISBLANK(data),"",VALUE(DAY(data)))</f>
        <v/>
      </c>
      <c r="D915" s="50" t="str">
        <f>IF(ISBLANK(data),"",VALUE(MONTH(data)))</f>
        <v/>
      </c>
      <c r="E915" s="50" t="str">
        <f>IF(ISBLANK(data),"",VALUE(YEAR(data)))</f>
        <v/>
      </c>
      <c r="G915" s="6" t="str">
        <f>IF(OR(ISBLANK(data),ISBLANK(categoria)),"",INDEX(nm_categoria,categoria))</f>
        <v/>
      </c>
      <c r="I915" s="6" t="str">
        <f>IF(OR(ISBLANK(data),ISBLANK(forma_pagamento)),"",INDEX(nm_forma_pagamento,forma_pagamento))</f>
        <v/>
      </c>
      <c r="K915" s="6" t="str">
        <f>IF(OR(ISBLANK(data),ISBLANK(conta)),"",INDEX(nm_conta,conta))</f>
        <v/>
      </c>
      <c r="M915" s="6" t="str">
        <f>IF(OR(ISBLANK(data),ISBLANK(id_cc)),"",INDEX(nm_cartao,id_cc))</f>
        <v/>
      </c>
    </row>
    <row r="916" spans="1:13">
      <c r="A916" s="6" t="str">
        <f>IF(ISBLANK(data),"",1+IF(ISNUMBER(A915),A915,0))</f>
        <v/>
      </c>
      <c r="C916" s="50" t="str">
        <f>IF(ISBLANK(data),"",VALUE(DAY(data)))</f>
        <v/>
      </c>
      <c r="D916" s="50" t="str">
        <f>IF(ISBLANK(data),"",VALUE(MONTH(data)))</f>
        <v/>
      </c>
      <c r="E916" s="50" t="str">
        <f>IF(ISBLANK(data),"",VALUE(YEAR(data)))</f>
        <v/>
      </c>
      <c r="G916" s="6" t="str">
        <f>IF(OR(ISBLANK(data),ISBLANK(categoria)),"",INDEX(nm_categoria,categoria))</f>
        <v/>
      </c>
      <c r="I916" s="6" t="str">
        <f>IF(OR(ISBLANK(data),ISBLANK(forma_pagamento)),"",INDEX(nm_forma_pagamento,forma_pagamento))</f>
        <v/>
      </c>
      <c r="K916" s="6" t="str">
        <f>IF(OR(ISBLANK(data),ISBLANK(conta)),"",INDEX(nm_conta,conta))</f>
        <v/>
      </c>
      <c r="M916" s="6" t="str">
        <f>IF(OR(ISBLANK(data),ISBLANK(id_cc)),"",INDEX(nm_cartao,id_cc))</f>
        <v/>
      </c>
    </row>
    <row r="917" spans="1:13">
      <c r="A917" s="6" t="str">
        <f>IF(ISBLANK(data),"",1+IF(ISNUMBER(A916),A916,0))</f>
        <v/>
      </c>
      <c r="C917" s="50" t="str">
        <f>IF(ISBLANK(data),"",VALUE(DAY(data)))</f>
        <v/>
      </c>
      <c r="D917" s="50" t="str">
        <f>IF(ISBLANK(data),"",VALUE(MONTH(data)))</f>
        <v/>
      </c>
      <c r="E917" s="50" t="str">
        <f>IF(ISBLANK(data),"",VALUE(YEAR(data)))</f>
        <v/>
      </c>
      <c r="G917" s="6" t="str">
        <f>IF(OR(ISBLANK(data),ISBLANK(categoria)),"",INDEX(nm_categoria,categoria))</f>
        <v/>
      </c>
      <c r="I917" s="6" t="str">
        <f>IF(OR(ISBLANK(data),ISBLANK(forma_pagamento)),"",INDEX(nm_forma_pagamento,forma_pagamento))</f>
        <v/>
      </c>
      <c r="K917" s="6" t="str">
        <f>IF(OR(ISBLANK(data),ISBLANK(conta)),"",INDEX(nm_conta,conta))</f>
        <v/>
      </c>
      <c r="M917" s="6" t="str">
        <f>IF(OR(ISBLANK(data),ISBLANK(id_cc)),"",INDEX(nm_cartao,id_cc))</f>
        <v/>
      </c>
    </row>
    <row r="918" spans="1:13">
      <c r="A918" s="6" t="str">
        <f>IF(ISBLANK(data),"",1+IF(ISNUMBER(A917),A917,0))</f>
        <v/>
      </c>
      <c r="C918" s="50" t="str">
        <f>IF(ISBLANK(data),"",VALUE(DAY(data)))</f>
        <v/>
      </c>
      <c r="D918" s="50" t="str">
        <f>IF(ISBLANK(data),"",VALUE(MONTH(data)))</f>
        <v/>
      </c>
      <c r="E918" s="50" t="str">
        <f>IF(ISBLANK(data),"",VALUE(YEAR(data)))</f>
        <v/>
      </c>
      <c r="G918" s="6" t="str">
        <f>IF(OR(ISBLANK(data),ISBLANK(categoria)),"",INDEX(nm_categoria,categoria))</f>
        <v/>
      </c>
      <c r="I918" s="6" t="str">
        <f>IF(OR(ISBLANK(data),ISBLANK(forma_pagamento)),"",INDEX(nm_forma_pagamento,forma_pagamento))</f>
        <v/>
      </c>
      <c r="K918" s="6" t="str">
        <f>IF(OR(ISBLANK(data),ISBLANK(conta)),"",INDEX(nm_conta,conta))</f>
        <v/>
      </c>
      <c r="M918" s="6" t="str">
        <f>IF(OR(ISBLANK(data),ISBLANK(id_cc)),"",INDEX(nm_cartao,id_cc))</f>
        <v/>
      </c>
    </row>
    <row r="919" spans="1:13">
      <c r="A919" s="6" t="str">
        <f>IF(ISBLANK(data),"",1+IF(ISNUMBER(A918),A918,0))</f>
        <v/>
      </c>
      <c r="C919" s="50" t="str">
        <f>IF(ISBLANK(data),"",VALUE(DAY(data)))</f>
        <v/>
      </c>
      <c r="D919" s="50" t="str">
        <f>IF(ISBLANK(data),"",VALUE(MONTH(data)))</f>
        <v/>
      </c>
      <c r="E919" s="50" t="str">
        <f>IF(ISBLANK(data),"",VALUE(YEAR(data)))</f>
        <v/>
      </c>
      <c r="G919" s="6" t="str">
        <f>IF(OR(ISBLANK(data),ISBLANK(categoria)),"",INDEX(nm_categoria,categoria))</f>
        <v/>
      </c>
      <c r="I919" s="6" t="str">
        <f>IF(OR(ISBLANK(data),ISBLANK(forma_pagamento)),"",INDEX(nm_forma_pagamento,forma_pagamento))</f>
        <v/>
      </c>
      <c r="K919" s="6" t="str">
        <f>IF(OR(ISBLANK(data),ISBLANK(conta)),"",INDEX(nm_conta,conta))</f>
        <v/>
      </c>
      <c r="M919" s="6" t="str">
        <f>IF(OR(ISBLANK(data),ISBLANK(id_cc)),"",INDEX(nm_cartao,id_cc))</f>
        <v/>
      </c>
    </row>
    <row r="920" spans="1:13">
      <c r="A920" s="6" t="str">
        <f>IF(ISBLANK(data),"",1+IF(ISNUMBER(A919),A919,0))</f>
        <v/>
      </c>
      <c r="C920" s="50" t="str">
        <f>IF(ISBLANK(data),"",VALUE(DAY(data)))</f>
        <v/>
      </c>
      <c r="D920" s="50" t="str">
        <f>IF(ISBLANK(data),"",VALUE(MONTH(data)))</f>
        <v/>
      </c>
      <c r="E920" s="50" t="str">
        <f>IF(ISBLANK(data),"",VALUE(YEAR(data)))</f>
        <v/>
      </c>
      <c r="G920" s="6" t="str">
        <f>IF(OR(ISBLANK(data),ISBLANK(categoria)),"",INDEX(nm_categoria,categoria))</f>
        <v/>
      </c>
      <c r="I920" s="6" t="str">
        <f>IF(OR(ISBLANK(data),ISBLANK(forma_pagamento)),"",INDEX(nm_forma_pagamento,forma_pagamento))</f>
        <v/>
      </c>
      <c r="K920" s="6" t="str">
        <f>IF(OR(ISBLANK(data),ISBLANK(conta)),"",INDEX(nm_conta,conta))</f>
        <v/>
      </c>
      <c r="M920" s="6" t="str">
        <f>IF(OR(ISBLANK(data),ISBLANK(id_cc)),"",INDEX(nm_cartao,id_cc))</f>
        <v/>
      </c>
    </row>
    <row r="921" spans="1:13">
      <c r="A921" s="6" t="str">
        <f>IF(ISBLANK(data),"",1+IF(ISNUMBER(A920),A920,0))</f>
        <v/>
      </c>
      <c r="C921" s="50" t="str">
        <f>IF(ISBLANK(data),"",VALUE(DAY(data)))</f>
        <v/>
      </c>
      <c r="D921" s="50" t="str">
        <f>IF(ISBLANK(data),"",VALUE(MONTH(data)))</f>
        <v/>
      </c>
      <c r="E921" s="50" t="str">
        <f>IF(ISBLANK(data),"",VALUE(YEAR(data)))</f>
        <v/>
      </c>
      <c r="G921" s="6" t="str">
        <f>IF(OR(ISBLANK(data),ISBLANK(categoria)),"",INDEX(nm_categoria,categoria))</f>
        <v/>
      </c>
      <c r="I921" s="6" t="str">
        <f>IF(OR(ISBLANK(data),ISBLANK(forma_pagamento)),"",INDEX(nm_forma_pagamento,forma_pagamento))</f>
        <v/>
      </c>
      <c r="K921" s="6" t="str">
        <f>IF(OR(ISBLANK(data),ISBLANK(conta)),"",INDEX(nm_conta,conta))</f>
        <v/>
      </c>
      <c r="M921" s="6" t="str">
        <f>IF(OR(ISBLANK(data),ISBLANK(id_cc)),"",INDEX(nm_cartao,id_cc))</f>
        <v/>
      </c>
    </row>
    <row r="922" spans="1:13">
      <c r="A922" s="6" t="str">
        <f>IF(ISBLANK(data),"",1+IF(ISNUMBER(A921),A921,0))</f>
        <v/>
      </c>
      <c r="C922" s="50" t="str">
        <f>IF(ISBLANK(data),"",VALUE(DAY(data)))</f>
        <v/>
      </c>
      <c r="D922" s="50" t="str">
        <f>IF(ISBLANK(data),"",VALUE(MONTH(data)))</f>
        <v/>
      </c>
      <c r="E922" s="50" t="str">
        <f>IF(ISBLANK(data),"",VALUE(YEAR(data)))</f>
        <v/>
      </c>
      <c r="G922" s="6" t="str">
        <f>IF(OR(ISBLANK(data),ISBLANK(categoria)),"",INDEX(nm_categoria,categoria))</f>
        <v/>
      </c>
      <c r="I922" s="6" t="str">
        <f>IF(OR(ISBLANK(data),ISBLANK(forma_pagamento)),"",INDEX(nm_forma_pagamento,forma_pagamento))</f>
        <v/>
      </c>
      <c r="K922" s="6" t="str">
        <f>IF(OR(ISBLANK(data),ISBLANK(conta)),"",INDEX(nm_conta,conta))</f>
        <v/>
      </c>
      <c r="M922" s="6" t="str">
        <f>IF(OR(ISBLANK(data),ISBLANK(id_cc)),"",INDEX(nm_cartao,id_cc))</f>
        <v/>
      </c>
    </row>
    <row r="923" spans="1:13">
      <c r="A923" s="6" t="str">
        <f>IF(ISBLANK(data),"",1+IF(ISNUMBER(A922),A922,0))</f>
        <v/>
      </c>
      <c r="C923" s="50" t="str">
        <f>IF(ISBLANK(data),"",VALUE(DAY(data)))</f>
        <v/>
      </c>
      <c r="D923" s="50" t="str">
        <f>IF(ISBLANK(data),"",VALUE(MONTH(data)))</f>
        <v/>
      </c>
      <c r="E923" s="50" t="str">
        <f>IF(ISBLANK(data),"",VALUE(YEAR(data)))</f>
        <v/>
      </c>
      <c r="G923" s="6" t="str">
        <f>IF(OR(ISBLANK(data),ISBLANK(categoria)),"",INDEX(nm_categoria,categoria))</f>
        <v/>
      </c>
      <c r="I923" s="6" t="str">
        <f>IF(OR(ISBLANK(data),ISBLANK(forma_pagamento)),"",INDEX(nm_forma_pagamento,forma_pagamento))</f>
        <v/>
      </c>
      <c r="K923" s="6" t="str">
        <f>IF(OR(ISBLANK(data),ISBLANK(conta)),"",INDEX(nm_conta,conta))</f>
        <v/>
      </c>
      <c r="M923" s="6" t="str">
        <f>IF(OR(ISBLANK(data),ISBLANK(id_cc)),"",INDEX(nm_cartao,id_cc))</f>
        <v/>
      </c>
    </row>
    <row r="924" spans="1:13">
      <c r="A924" s="6" t="str">
        <f>IF(ISBLANK(data),"",1+IF(ISNUMBER(A923),A923,0))</f>
        <v/>
      </c>
      <c r="C924" s="50" t="str">
        <f>IF(ISBLANK(data),"",VALUE(DAY(data)))</f>
        <v/>
      </c>
      <c r="D924" s="50" t="str">
        <f>IF(ISBLANK(data),"",VALUE(MONTH(data)))</f>
        <v/>
      </c>
      <c r="E924" s="50" t="str">
        <f>IF(ISBLANK(data),"",VALUE(YEAR(data)))</f>
        <v/>
      </c>
      <c r="G924" s="6" t="str">
        <f>IF(OR(ISBLANK(data),ISBLANK(categoria)),"",INDEX(nm_categoria,categoria))</f>
        <v/>
      </c>
      <c r="I924" s="6" t="str">
        <f>IF(OR(ISBLANK(data),ISBLANK(forma_pagamento)),"",INDEX(nm_forma_pagamento,forma_pagamento))</f>
        <v/>
      </c>
      <c r="K924" s="6" t="str">
        <f>IF(OR(ISBLANK(data),ISBLANK(conta)),"",INDEX(nm_conta,conta))</f>
        <v/>
      </c>
      <c r="M924" s="6" t="str">
        <f>IF(OR(ISBLANK(data),ISBLANK(id_cc)),"",INDEX(nm_cartao,id_cc))</f>
        <v/>
      </c>
    </row>
    <row r="925" spans="1:13">
      <c r="A925" s="6" t="str">
        <f>IF(ISBLANK(data),"",1+IF(ISNUMBER(A924),A924,0))</f>
        <v/>
      </c>
      <c r="C925" s="50" t="str">
        <f>IF(ISBLANK(data),"",VALUE(DAY(data)))</f>
        <v/>
      </c>
      <c r="D925" s="50" t="str">
        <f>IF(ISBLANK(data),"",VALUE(MONTH(data)))</f>
        <v/>
      </c>
      <c r="E925" s="50" t="str">
        <f>IF(ISBLANK(data),"",VALUE(YEAR(data)))</f>
        <v/>
      </c>
      <c r="G925" s="6" t="str">
        <f>IF(OR(ISBLANK(data),ISBLANK(categoria)),"",INDEX(nm_categoria,categoria))</f>
        <v/>
      </c>
      <c r="I925" s="6" t="str">
        <f>IF(OR(ISBLANK(data),ISBLANK(forma_pagamento)),"",INDEX(nm_forma_pagamento,forma_pagamento))</f>
        <v/>
      </c>
      <c r="K925" s="6" t="str">
        <f>IF(OR(ISBLANK(data),ISBLANK(conta)),"",INDEX(nm_conta,conta))</f>
        <v/>
      </c>
      <c r="M925" s="6" t="str">
        <f>IF(OR(ISBLANK(data),ISBLANK(id_cc)),"",INDEX(nm_cartao,id_cc))</f>
        <v/>
      </c>
    </row>
    <row r="926" spans="1:13">
      <c r="A926" s="6" t="str">
        <f>IF(ISBLANK(data),"",1+IF(ISNUMBER(A925),A925,0))</f>
        <v/>
      </c>
      <c r="C926" s="50" t="str">
        <f>IF(ISBLANK(data),"",VALUE(DAY(data)))</f>
        <v/>
      </c>
      <c r="D926" s="50" t="str">
        <f>IF(ISBLANK(data),"",VALUE(MONTH(data)))</f>
        <v/>
      </c>
      <c r="E926" s="50" t="str">
        <f>IF(ISBLANK(data),"",VALUE(YEAR(data)))</f>
        <v/>
      </c>
      <c r="G926" s="6" t="str">
        <f>IF(OR(ISBLANK(data),ISBLANK(categoria)),"",INDEX(nm_categoria,categoria))</f>
        <v/>
      </c>
      <c r="I926" s="6" t="str">
        <f>IF(OR(ISBLANK(data),ISBLANK(forma_pagamento)),"",INDEX(nm_forma_pagamento,forma_pagamento))</f>
        <v/>
      </c>
      <c r="K926" s="6" t="str">
        <f>IF(OR(ISBLANK(data),ISBLANK(conta)),"",INDEX(nm_conta,conta))</f>
        <v/>
      </c>
      <c r="M926" s="6" t="str">
        <f>IF(OR(ISBLANK(data),ISBLANK(id_cc)),"",INDEX(nm_cartao,id_cc))</f>
        <v/>
      </c>
    </row>
    <row r="927" spans="1:13">
      <c r="A927" s="6" t="str">
        <f>IF(ISBLANK(data),"",1+IF(ISNUMBER(A926),A926,0))</f>
        <v/>
      </c>
      <c r="C927" s="50" t="str">
        <f>IF(ISBLANK(data),"",VALUE(DAY(data)))</f>
        <v/>
      </c>
      <c r="D927" s="50" t="str">
        <f>IF(ISBLANK(data),"",VALUE(MONTH(data)))</f>
        <v/>
      </c>
      <c r="E927" s="50" t="str">
        <f>IF(ISBLANK(data),"",VALUE(YEAR(data)))</f>
        <v/>
      </c>
      <c r="G927" s="6" t="str">
        <f>IF(OR(ISBLANK(data),ISBLANK(categoria)),"",INDEX(nm_categoria,categoria))</f>
        <v/>
      </c>
      <c r="I927" s="6" t="str">
        <f>IF(OR(ISBLANK(data),ISBLANK(forma_pagamento)),"",INDEX(nm_forma_pagamento,forma_pagamento))</f>
        <v/>
      </c>
      <c r="K927" s="6" t="str">
        <f>IF(OR(ISBLANK(data),ISBLANK(conta)),"",INDEX(nm_conta,conta))</f>
        <v/>
      </c>
      <c r="M927" s="6" t="str">
        <f>IF(OR(ISBLANK(data),ISBLANK(id_cc)),"",INDEX(nm_cartao,id_cc))</f>
        <v/>
      </c>
    </row>
    <row r="928" spans="1:13">
      <c r="A928" s="6" t="str">
        <f>IF(ISBLANK(data),"",1+IF(ISNUMBER(A927),A927,0))</f>
        <v/>
      </c>
      <c r="C928" s="50" t="str">
        <f>IF(ISBLANK(data),"",VALUE(DAY(data)))</f>
        <v/>
      </c>
      <c r="D928" s="50" t="str">
        <f>IF(ISBLANK(data),"",VALUE(MONTH(data)))</f>
        <v/>
      </c>
      <c r="E928" s="50" t="str">
        <f>IF(ISBLANK(data),"",VALUE(YEAR(data)))</f>
        <v/>
      </c>
      <c r="G928" s="6" t="str">
        <f>IF(OR(ISBLANK(data),ISBLANK(categoria)),"",INDEX(nm_categoria,categoria))</f>
        <v/>
      </c>
      <c r="I928" s="6" t="str">
        <f>IF(OR(ISBLANK(data),ISBLANK(forma_pagamento)),"",INDEX(nm_forma_pagamento,forma_pagamento))</f>
        <v/>
      </c>
      <c r="K928" s="6" t="str">
        <f>IF(OR(ISBLANK(data),ISBLANK(conta)),"",INDEX(nm_conta,conta))</f>
        <v/>
      </c>
      <c r="M928" s="6" t="str">
        <f>IF(OR(ISBLANK(data),ISBLANK(id_cc)),"",INDEX(nm_cartao,id_cc))</f>
        <v/>
      </c>
    </row>
    <row r="929" spans="1:13">
      <c r="A929" s="6" t="str">
        <f>IF(ISBLANK(data),"",1+IF(ISNUMBER(A928),A928,0))</f>
        <v/>
      </c>
      <c r="C929" s="50" t="str">
        <f>IF(ISBLANK(data),"",VALUE(DAY(data)))</f>
        <v/>
      </c>
      <c r="D929" s="50" t="str">
        <f>IF(ISBLANK(data),"",VALUE(MONTH(data)))</f>
        <v/>
      </c>
      <c r="E929" s="50" t="str">
        <f>IF(ISBLANK(data),"",VALUE(YEAR(data)))</f>
        <v/>
      </c>
      <c r="G929" s="6" t="str">
        <f>IF(OR(ISBLANK(data),ISBLANK(categoria)),"",INDEX(nm_categoria,categoria))</f>
        <v/>
      </c>
      <c r="I929" s="6" t="str">
        <f>IF(OR(ISBLANK(data),ISBLANK(forma_pagamento)),"",INDEX(nm_forma_pagamento,forma_pagamento))</f>
        <v/>
      </c>
      <c r="K929" s="6" t="str">
        <f>IF(OR(ISBLANK(data),ISBLANK(conta)),"",INDEX(nm_conta,conta))</f>
        <v/>
      </c>
      <c r="M929" s="6" t="str">
        <f>IF(OR(ISBLANK(data),ISBLANK(id_cc)),"",INDEX(nm_cartao,id_cc))</f>
        <v/>
      </c>
    </row>
    <row r="930" spans="1:13">
      <c r="A930" s="6" t="str">
        <f>IF(ISBLANK(data),"",1+IF(ISNUMBER(A929),A929,0))</f>
        <v/>
      </c>
      <c r="C930" s="50" t="str">
        <f>IF(ISBLANK(data),"",VALUE(DAY(data)))</f>
        <v/>
      </c>
      <c r="D930" s="50" t="str">
        <f>IF(ISBLANK(data),"",VALUE(MONTH(data)))</f>
        <v/>
      </c>
      <c r="E930" s="50" t="str">
        <f>IF(ISBLANK(data),"",VALUE(YEAR(data)))</f>
        <v/>
      </c>
      <c r="G930" s="6" t="str">
        <f>IF(OR(ISBLANK(data),ISBLANK(categoria)),"",INDEX(nm_categoria,categoria))</f>
        <v/>
      </c>
      <c r="I930" s="6" t="str">
        <f>IF(OR(ISBLANK(data),ISBLANK(forma_pagamento)),"",INDEX(nm_forma_pagamento,forma_pagamento))</f>
        <v/>
      </c>
      <c r="K930" s="6" t="str">
        <f>IF(OR(ISBLANK(data),ISBLANK(conta)),"",INDEX(nm_conta,conta))</f>
        <v/>
      </c>
      <c r="M930" s="6" t="str">
        <f>IF(OR(ISBLANK(data),ISBLANK(id_cc)),"",INDEX(nm_cartao,id_cc))</f>
        <v/>
      </c>
    </row>
    <row r="931" spans="1:13">
      <c r="A931" s="6" t="str">
        <f>IF(ISBLANK(data),"",1+IF(ISNUMBER(A930),A930,0))</f>
        <v/>
      </c>
      <c r="C931" s="50" t="str">
        <f>IF(ISBLANK(data),"",VALUE(DAY(data)))</f>
        <v/>
      </c>
      <c r="D931" s="50" t="str">
        <f>IF(ISBLANK(data),"",VALUE(MONTH(data)))</f>
        <v/>
      </c>
      <c r="E931" s="50" t="str">
        <f>IF(ISBLANK(data),"",VALUE(YEAR(data)))</f>
        <v/>
      </c>
      <c r="G931" s="6" t="str">
        <f>IF(OR(ISBLANK(data),ISBLANK(categoria)),"",INDEX(nm_categoria,categoria))</f>
        <v/>
      </c>
      <c r="I931" s="6" t="str">
        <f>IF(OR(ISBLANK(data),ISBLANK(forma_pagamento)),"",INDEX(nm_forma_pagamento,forma_pagamento))</f>
        <v/>
      </c>
      <c r="K931" s="6" t="str">
        <f>IF(OR(ISBLANK(data),ISBLANK(conta)),"",INDEX(nm_conta,conta))</f>
        <v/>
      </c>
      <c r="M931" s="6" t="str">
        <f>IF(OR(ISBLANK(data),ISBLANK(id_cc)),"",INDEX(nm_cartao,id_cc))</f>
        <v/>
      </c>
    </row>
    <row r="932" spans="1:13">
      <c r="A932" s="6" t="str">
        <f>IF(ISBLANK(data),"",1+IF(ISNUMBER(A931),A931,0))</f>
        <v/>
      </c>
      <c r="C932" s="50" t="str">
        <f>IF(ISBLANK(data),"",VALUE(DAY(data)))</f>
        <v/>
      </c>
      <c r="D932" s="50" t="str">
        <f>IF(ISBLANK(data),"",VALUE(MONTH(data)))</f>
        <v/>
      </c>
      <c r="E932" s="50" t="str">
        <f>IF(ISBLANK(data),"",VALUE(YEAR(data)))</f>
        <v/>
      </c>
      <c r="G932" s="6" t="str">
        <f>IF(OR(ISBLANK(data),ISBLANK(categoria)),"",INDEX(nm_categoria,categoria))</f>
        <v/>
      </c>
      <c r="I932" s="6" t="str">
        <f>IF(OR(ISBLANK(data),ISBLANK(forma_pagamento)),"",INDEX(nm_forma_pagamento,forma_pagamento))</f>
        <v/>
      </c>
      <c r="K932" s="6" t="str">
        <f>IF(OR(ISBLANK(data),ISBLANK(conta)),"",INDEX(nm_conta,conta))</f>
        <v/>
      </c>
      <c r="M932" s="6" t="str">
        <f>IF(OR(ISBLANK(data),ISBLANK(id_cc)),"",INDEX(nm_cartao,id_cc))</f>
        <v/>
      </c>
    </row>
    <row r="933" spans="1:13">
      <c r="A933" s="6" t="str">
        <f>IF(ISBLANK(data),"",1+IF(ISNUMBER(A932),A932,0))</f>
        <v/>
      </c>
      <c r="C933" s="50" t="str">
        <f>IF(ISBLANK(data),"",VALUE(DAY(data)))</f>
        <v/>
      </c>
      <c r="D933" s="50" t="str">
        <f>IF(ISBLANK(data),"",VALUE(MONTH(data)))</f>
        <v/>
      </c>
      <c r="E933" s="50" t="str">
        <f>IF(ISBLANK(data),"",VALUE(YEAR(data)))</f>
        <v/>
      </c>
      <c r="G933" s="6" t="str">
        <f>IF(OR(ISBLANK(data),ISBLANK(categoria)),"",INDEX(nm_categoria,categoria))</f>
        <v/>
      </c>
      <c r="I933" s="6" t="str">
        <f>IF(OR(ISBLANK(data),ISBLANK(forma_pagamento)),"",INDEX(nm_forma_pagamento,forma_pagamento))</f>
        <v/>
      </c>
      <c r="K933" s="6" t="str">
        <f>IF(OR(ISBLANK(data),ISBLANK(conta)),"",INDEX(nm_conta,conta))</f>
        <v/>
      </c>
      <c r="M933" s="6" t="str">
        <f>IF(OR(ISBLANK(data),ISBLANK(id_cc)),"",INDEX(nm_cartao,id_cc))</f>
        <v/>
      </c>
    </row>
    <row r="934" spans="1:13">
      <c r="A934" s="6" t="str">
        <f>IF(ISBLANK(data),"",1+IF(ISNUMBER(A933),A933,0))</f>
        <v/>
      </c>
      <c r="C934" s="50" t="str">
        <f>IF(ISBLANK(data),"",VALUE(DAY(data)))</f>
        <v/>
      </c>
      <c r="D934" s="50" t="str">
        <f>IF(ISBLANK(data),"",VALUE(MONTH(data)))</f>
        <v/>
      </c>
      <c r="E934" s="50" t="str">
        <f>IF(ISBLANK(data),"",VALUE(YEAR(data)))</f>
        <v/>
      </c>
      <c r="G934" s="6" t="str">
        <f>IF(OR(ISBLANK(data),ISBLANK(categoria)),"",INDEX(nm_categoria,categoria))</f>
        <v/>
      </c>
      <c r="I934" s="6" t="str">
        <f>IF(OR(ISBLANK(data),ISBLANK(forma_pagamento)),"",INDEX(nm_forma_pagamento,forma_pagamento))</f>
        <v/>
      </c>
      <c r="K934" s="6" t="str">
        <f>IF(OR(ISBLANK(data),ISBLANK(conta)),"",INDEX(nm_conta,conta))</f>
        <v/>
      </c>
      <c r="M934" s="6" t="str">
        <f>IF(OR(ISBLANK(data),ISBLANK(id_cc)),"",INDEX(nm_cartao,id_cc))</f>
        <v/>
      </c>
    </row>
    <row r="935" spans="1:13">
      <c r="A935" s="6" t="str">
        <f>IF(ISBLANK(data),"",1+IF(ISNUMBER(A934),A934,0))</f>
        <v/>
      </c>
      <c r="C935" s="50" t="str">
        <f>IF(ISBLANK(data),"",VALUE(DAY(data)))</f>
        <v/>
      </c>
      <c r="D935" s="50" t="str">
        <f>IF(ISBLANK(data),"",VALUE(MONTH(data)))</f>
        <v/>
      </c>
      <c r="E935" s="50" t="str">
        <f>IF(ISBLANK(data),"",VALUE(YEAR(data)))</f>
        <v/>
      </c>
      <c r="G935" s="6" t="str">
        <f>IF(OR(ISBLANK(data),ISBLANK(categoria)),"",INDEX(nm_categoria,categoria))</f>
        <v/>
      </c>
      <c r="I935" s="6" t="str">
        <f>IF(OR(ISBLANK(data),ISBLANK(forma_pagamento)),"",INDEX(nm_forma_pagamento,forma_pagamento))</f>
        <v/>
      </c>
      <c r="K935" s="6" t="str">
        <f>IF(OR(ISBLANK(data),ISBLANK(conta)),"",INDEX(nm_conta,conta))</f>
        <v/>
      </c>
      <c r="M935" s="6" t="str">
        <f>IF(OR(ISBLANK(data),ISBLANK(id_cc)),"",INDEX(nm_cartao,id_cc))</f>
        <v/>
      </c>
    </row>
    <row r="936" spans="1:13">
      <c r="A936" s="6" t="str">
        <f>IF(ISBLANK(data),"",1+IF(ISNUMBER(A935),A935,0))</f>
        <v/>
      </c>
      <c r="C936" s="50" t="str">
        <f>IF(ISBLANK(data),"",VALUE(DAY(data)))</f>
        <v/>
      </c>
      <c r="D936" s="50" t="str">
        <f>IF(ISBLANK(data),"",VALUE(MONTH(data)))</f>
        <v/>
      </c>
      <c r="E936" s="50" t="str">
        <f>IF(ISBLANK(data),"",VALUE(YEAR(data)))</f>
        <v/>
      </c>
      <c r="G936" s="6" t="str">
        <f>IF(OR(ISBLANK(data),ISBLANK(categoria)),"",INDEX(nm_categoria,categoria))</f>
        <v/>
      </c>
      <c r="I936" s="6" t="str">
        <f>IF(OR(ISBLANK(data),ISBLANK(forma_pagamento)),"",INDEX(nm_forma_pagamento,forma_pagamento))</f>
        <v/>
      </c>
      <c r="K936" s="6" t="str">
        <f>IF(OR(ISBLANK(data),ISBLANK(conta)),"",INDEX(nm_conta,conta))</f>
        <v/>
      </c>
      <c r="M936" s="6" t="str">
        <f>IF(OR(ISBLANK(data),ISBLANK(id_cc)),"",INDEX(nm_cartao,id_cc))</f>
        <v/>
      </c>
    </row>
    <row r="937" spans="1:13">
      <c r="A937" s="6" t="str">
        <f>IF(ISBLANK(data),"",1+IF(ISNUMBER(A936),A936,0))</f>
        <v/>
      </c>
      <c r="C937" s="50" t="str">
        <f>IF(ISBLANK(data),"",VALUE(DAY(data)))</f>
        <v/>
      </c>
      <c r="D937" s="50" t="str">
        <f>IF(ISBLANK(data),"",VALUE(MONTH(data)))</f>
        <v/>
      </c>
      <c r="E937" s="50" t="str">
        <f>IF(ISBLANK(data),"",VALUE(YEAR(data)))</f>
        <v/>
      </c>
      <c r="G937" s="6" t="str">
        <f>IF(OR(ISBLANK(data),ISBLANK(categoria)),"",INDEX(nm_categoria,categoria))</f>
        <v/>
      </c>
      <c r="I937" s="6" t="str">
        <f>IF(OR(ISBLANK(data),ISBLANK(forma_pagamento)),"",INDEX(nm_forma_pagamento,forma_pagamento))</f>
        <v/>
      </c>
      <c r="K937" s="6" t="str">
        <f>IF(OR(ISBLANK(data),ISBLANK(conta)),"",INDEX(nm_conta,conta))</f>
        <v/>
      </c>
      <c r="M937" s="6" t="str">
        <f>IF(OR(ISBLANK(data),ISBLANK(id_cc)),"",INDEX(nm_cartao,id_cc))</f>
        <v/>
      </c>
    </row>
    <row r="938" spans="1:13">
      <c r="A938" s="6" t="str">
        <f>IF(ISBLANK(data),"",1+IF(ISNUMBER(A937),A937,0))</f>
        <v/>
      </c>
      <c r="C938" s="50" t="str">
        <f>IF(ISBLANK(data),"",VALUE(DAY(data)))</f>
        <v/>
      </c>
      <c r="D938" s="50" t="str">
        <f>IF(ISBLANK(data),"",VALUE(MONTH(data)))</f>
        <v/>
      </c>
      <c r="E938" s="50" t="str">
        <f>IF(ISBLANK(data),"",VALUE(YEAR(data)))</f>
        <v/>
      </c>
      <c r="G938" s="6" t="str">
        <f>IF(OR(ISBLANK(data),ISBLANK(categoria)),"",INDEX(nm_categoria,categoria))</f>
        <v/>
      </c>
      <c r="I938" s="6" t="str">
        <f>IF(OR(ISBLANK(data),ISBLANK(forma_pagamento)),"",INDEX(nm_forma_pagamento,forma_pagamento))</f>
        <v/>
      </c>
      <c r="K938" s="6" t="str">
        <f>IF(OR(ISBLANK(data),ISBLANK(conta)),"",INDEX(nm_conta,conta))</f>
        <v/>
      </c>
      <c r="M938" s="6" t="str">
        <f>IF(OR(ISBLANK(data),ISBLANK(id_cc)),"",INDEX(nm_cartao,id_cc))</f>
        <v/>
      </c>
    </row>
    <row r="939" spans="1:13">
      <c r="A939" s="6" t="str">
        <f>IF(ISBLANK(data),"",1+IF(ISNUMBER(A938),A938,0))</f>
        <v/>
      </c>
      <c r="C939" s="50" t="str">
        <f>IF(ISBLANK(data),"",VALUE(DAY(data)))</f>
        <v/>
      </c>
      <c r="D939" s="50" t="str">
        <f>IF(ISBLANK(data),"",VALUE(MONTH(data)))</f>
        <v/>
      </c>
      <c r="E939" s="50" t="str">
        <f>IF(ISBLANK(data),"",VALUE(YEAR(data)))</f>
        <v/>
      </c>
      <c r="G939" s="6" t="str">
        <f>IF(OR(ISBLANK(data),ISBLANK(categoria)),"",INDEX(nm_categoria,categoria))</f>
        <v/>
      </c>
      <c r="I939" s="6" t="str">
        <f>IF(OR(ISBLANK(data),ISBLANK(forma_pagamento)),"",INDEX(nm_forma_pagamento,forma_pagamento))</f>
        <v/>
      </c>
      <c r="K939" s="6" t="str">
        <f>IF(OR(ISBLANK(data),ISBLANK(conta)),"",INDEX(nm_conta,conta))</f>
        <v/>
      </c>
      <c r="M939" s="6" t="str">
        <f>IF(OR(ISBLANK(data),ISBLANK(id_cc)),"",INDEX(nm_cartao,id_cc))</f>
        <v/>
      </c>
    </row>
    <row r="940" spans="1:13">
      <c r="A940" s="6" t="str">
        <f>IF(ISBLANK(data),"",1+IF(ISNUMBER(A939),A939,0))</f>
        <v/>
      </c>
      <c r="C940" s="50" t="str">
        <f>IF(ISBLANK(data),"",VALUE(DAY(data)))</f>
        <v/>
      </c>
      <c r="D940" s="50" t="str">
        <f>IF(ISBLANK(data),"",VALUE(MONTH(data)))</f>
        <v/>
      </c>
      <c r="E940" s="50" t="str">
        <f>IF(ISBLANK(data),"",VALUE(YEAR(data)))</f>
        <v/>
      </c>
      <c r="G940" s="6" t="str">
        <f>IF(OR(ISBLANK(data),ISBLANK(categoria)),"",INDEX(nm_categoria,categoria))</f>
        <v/>
      </c>
      <c r="I940" s="6" t="str">
        <f>IF(OR(ISBLANK(data),ISBLANK(forma_pagamento)),"",INDEX(nm_forma_pagamento,forma_pagamento))</f>
        <v/>
      </c>
      <c r="K940" s="6" t="str">
        <f>IF(OR(ISBLANK(data),ISBLANK(conta)),"",INDEX(nm_conta,conta))</f>
        <v/>
      </c>
      <c r="M940" s="6" t="str">
        <f>IF(OR(ISBLANK(data),ISBLANK(id_cc)),"",INDEX(nm_cartao,id_cc))</f>
        <v/>
      </c>
    </row>
    <row r="941" spans="1:13">
      <c r="A941" s="6" t="str">
        <f>IF(ISBLANK(data),"",1+IF(ISNUMBER(A940),A940,0))</f>
        <v/>
      </c>
      <c r="C941" s="50" t="str">
        <f>IF(ISBLANK(data),"",VALUE(DAY(data)))</f>
        <v/>
      </c>
      <c r="D941" s="50" t="str">
        <f>IF(ISBLANK(data),"",VALUE(MONTH(data)))</f>
        <v/>
      </c>
      <c r="E941" s="50" t="str">
        <f>IF(ISBLANK(data),"",VALUE(YEAR(data)))</f>
        <v/>
      </c>
      <c r="G941" s="6" t="str">
        <f>IF(OR(ISBLANK(data),ISBLANK(categoria)),"",INDEX(nm_categoria,categoria))</f>
        <v/>
      </c>
      <c r="I941" s="6" t="str">
        <f>IF(OR(ISBLANK(data),ISBLANK(forma_pagamento)),"",INDEX(nm_forma_pagamento,forma_pagamento))</f>
        <v/>
      </c>
      <c r="K941" s="6" t="str">
        <f>IF(OR(ISBLANK(data),ISBLANK(conta)),"",INDEX(nm_conta,conta))</f>
        <v/>
      </c>
      <c r="M941" s="6" t="str">
        <f>IF(OR(ISBLANK(data),ISBLANK(id_cc)),"",INDEX(nm_cartao,id_cc))</f>
        <v/>
      </c>
    </row>
    <row r="942" spans="1:13">
      <c r="A942" s="6" t="str">
        <f>IF(ISBLANK(data),"",1+IF(ISNUMBER(A941),A941,0))</f>
        <v/>
      </c>
      <c r="C942" s="50" t="str">
        <f>IF(ISBLANK(data),"",VALUE(DAY(data)))</f>
        <v/>
      </c>
      <c r="D942" s="50" t="str">
        <f>IF(ISBLANK(data),"",VALUE(MONTH(data)))</f>
        <v/>
      </c>
      <c r="E942" s="50" t="str">
        <f>IF(ISBLANK(data),"",VALUE(YEAR(data)))</f>
        <v/>
      </c>
      <c r="G942" s="6" t="str">
        <f>IF(OR(ISBLANK(data),ISBLANK(categoria)),"",INDEX(nm_categoria,categoria))</f>
        <v/>
      </c>
      <c r="I942" s="6" t="str">
        <f>IF(OR(ISBLANK(data),ISBLANK(forma_pagamento)),"",INDEX(nm_forma_pagamento,forma_pagamento))</f>
        <v/>
      </c>
      <c r="K942" s="6" t="str">
        <f>IF(OR(ISBLANK(data),ISBLANK(conta)),"",INDEX(nm_conta,conta))</f>
        <v/>
      </c>
      <c r="M942" s="6" t="str">
        <f>IF(OR(ISBLANK(data),ISBLANK(id_cc)),"",INDEX(nm_cartao,id_cc))</f>
        <v/>
      </c>
    </row>
    <row r="943" spans="1:13">
      <c r="A943" s="6" t="str">
        <f>IF(ISBLANK(data),"",1+IF(ISNUMBER(A942),A942,0))</f>
        <v/>
      </c>
      <c r="C943" s="50" t="str">
        <f>IF(ISBLANK(data),"",VALUE(DAY(data)))</f>
        <v/>
      </c>
      <c r="D943" s="50" t="str">
        <f>IF(ISBLANK(data),"",VALUE(MONTH(data)))</f>
        <v/>
      </c>
      <c r="E943" s="50" t="str">
        <f>IF(ISBLANK(data),"",VALUE(YEAR(data)))</f>
        <v/>
      </c>
      <c r="G943" s="6" t="str">
        <f>IF(OR(ISBLANK(data),ISBLANK(categoria)),"",INDEX(nm_categoria,categoria))</f>
        <v/>
      </c>
      <c r="I943" s="6" t="str">
        <f>IF(OR(ISBLANK(data),ISBLANK(forma_pagamento)),"",INDEX(nm_forma_pagamento,forma_pagamento))</f>
        <v/>
      </c>
      <c r="K943" s="6" t="str">
        <f>IF(OR(ISBLANK(data),ISBLANK(conta)),"",INDEX(nm_conta,conta))</f>
        <v/>
      </c>
      <c r="M943" s="6" t="str">
        <f>IF(OR(ISBLANK(data),ISBLANK(id_cc)),"",INDEX(nm_cartao,id_cc))</f>
        <v/>
      </c>
    </row>
    <row r="944" spans="1:13">
      <c r="A944" s="6" t="str">
        <f>IF(ISBLANK(data),"",1+IF(ISNUMBER(A943),A943,0))</f>
        <v/>
      </c>
      <c r="C944" s="50" t="str">
        <f>IF(ISBLANK(data),"",VALUE(DAY(data)))</f>
        <v/>
      </c>
      <c r="D944" s="50" t="str">
        <f>IF(ISBLANK(data),"",VALUE(MONTH(data)))</f>
        <v/>
      </c>
      <c r="E944" s="50" t="str">
        <f>IF(ISBLANK(data),"",VALUE(YEAR(data)))</f>
        <v/>
      </c>
      <c r="G944" s="6" t="str">
        <f>IF(OR(ISBLANK(data),ISBLANK(categoria)),"",INDEX(nm_categoria,categoria))</f>
        <v/>
      </c>
      <c r="I944" s="6" t="str">
        <f>IF(OR(ISBLANK(data),ISBLANK(forma_pagamento)),"",INDEX(nm_forma_pagamento,forma_pagamento))</f>
        <v/>
      </c>
      <c r="K944" s="6" t="str">
        <f>IF(OR(ISBLANK(data),ISBLANK(conta)),"",INDEX(nm_conta,conta))</f>
        <v/>
      </c>
      <c r="M944" s="6" t="str">
        <f>IF(OR(ISBLANK(data),ISBLANK(id_cc)),"",INDEX(nm_cartao,id_cc))</f>
        <v/>
      </c>
    </row>
    <row r="945" spans="1:13">
      <c r="A945" s="6" t="str">
        <f>IF(ISBLANK(data),"",1+IF(ISNUMBER(A944),A944,0))</f>
        <v/>
      </c>
      <c r="C945" s="50" t="str">
        <f>IF(ISBLANK(data),"",VALUE(DAY(data)))</f>
        <v/>
      </c>
      <c r="D945" s="50" t="str">
        <f>IF(ISBLANK(data),"",VALUE(MONTH(data)))</f>
        <v/>
      </c>
      <c r="E945" s="50" t="str">
        <f>IF(ISBLANK(data),"",VALUE(YEAR(data)))</f>
        <v/>
      </c>
      <c r="G945" s="6" t="str">
        <f>IF(OR(ISBLANK(data),ISBLANK(categoria)),"",INDEX(nm_categoria,categoria))</f>
        <v/>
      </c>
      <c r="I945" s="6" t="str">
        <f>IF(OR(ISBLANK(data),ISBLANK(forma_pagamento)),"",INDEX(nm_forma_pagamento,forma_pagamento))</f>
        <v/>
      </c>
      <c r="K945" s="6" t="str">
        <f>IF(OR(ISBLANK(data),ISBLANK(conta)),"",INDEX(nm_conta,conta))</f>
        <v/>
      </c>
      <c r="M945" s="6" t="str">
        <f>IF(OR(ISBLANK(data),ISBLANK(id_cc)),"",INDEX(nm_cartao,id_cc))</f>
        <v/>
      </c>
    </row>
    <row r="946" spans="1:13">
      <c r="A946" s="6" t="str">
        <f>IF(ISBLANK(data),"",1+IF(ISNUMBER(A945),A945,0))</f>
        <v/>
      </c>
      <c r="C946" s="50" t="str">
        <f>IF(ISBLANK(data),"",VALUE(DAY(data)))</f>
        <v/>
      </c>
      <c r="D946" s="50" t="str">
        <f>IF(ISBLANK(data),"",VALUE(MONTH(data)))</f>
        <v/>
      </c>
      <c r="E946" s="50" t="str">
        <f>IF(ISBLANK(data),"",VALUE(YEAR(data)))</f>
        <v/>
      </c>
      <c r="G946" s="6" t="str">
        <f>IF(OR(ISBLANK(data),ISBLANK(categoria)),"",INDEX(nm_categoria,categoria))</f>
        <v/>
      </c>
      <c r="I946" s="6" t="str">
        <f>IF(OR(ISBLANK(data),ISBLANK(forma_pagamento)),"",INDEX(nm_forma_pagamento,forma_pagamento))</f>
        <v/>
      </c>
      <c r="K946" s="6" t="str">
        <f>IF(OR(ISBLANK(data),ISBLANK(conta)),"",INDEX(nm_conta,conta))</f>
        <v/>
      </c>
      <c r="M946" s="6" t="str">
        <f>IF(OR(ISBLANK(data),ISBLANK(id_cc)),"",INDEX(nm_cartao,id_cc))</f>
        <v/>
      </c>
    </row>
    <row r="947" spans="1:13">
      <c r="A947" s="6" t="str">
        <f>IF(ISBLANK(data),"",1+IF(ISNUMBER(A946),A946,0))</f>
        <v/>
      </c>
      <c r="C947" s="50" t="str">
        <f>IF(ISBLANK(data),"",VALUE(DAY(data)))</f>
        <v/>
      </c>
      <c r="D947" s="50" t="str">
        <f>IF(ISBLANK(data),"",VALUE(MONTH(data)))</f>
        <v/>
      </c>
      <c r="E947" s="50" t="str">
        <f>IF(ISBLANK(data),"",VALUE(YEAR(data)))</f>
        <v/>
      </c>
      <c r="G947" s="6" t="str">
        <f>IF(OR(ISBLANK(data),ISBLANK(categoria)),"",INDEX(nm_categoria,categoria))</f>
        <v/>
      </c>
      <c r="I947" s="6" t="str">
        <f>IF(OR(ISBLANK(data),ISBLANK(forma_pagamento)),"",INDEX(nm_forma_pagamento,forma_pagamento))</f>
        <v/>
      </c>
      <c r="K947" s="6" t="str">
        <f>IF(OR(ISBLANK(data),ISBLANK(conta)),"",INDEX(nm_conta,conta))</f>
        <v/>
      </c>
      <c r="M947" s="6" t="str">
        <f>IF(OR(ISBLANK(data),ISBLANK(id_cc)),"",INDEX(nm_cartao,id_cc))</f>
        <v/>
      </c>
    </row>
    <row r="948" spans="1:13">
      <c r="A948" s="6" t="str">
        <f>IF(ISBLANK(data),"",1+IF(ISNUMBER(A947),A947,0))</f>
        <v/>
      </c>
      <c r="C948" s="50" t="str">
        <f>IF(ISBLANK(data),"",VALUE(DAY(data)))</f>
        <v/>
      </c>
      <c r="D948" s="50" t="str">
        <f>IF(ISBLANK(data),"",VALUE(MONTH(data)))</f>
        <v/>
      </c>
      <c r="E948" s="50" t="str">
        <f>IF(ISBLANK(data),"",VALUE(YEAR(data)))</f>
        <v/>
      </c>
      <c r="G948" s="6" t="str">
        <f>IF(OR(ISBLANK(data),ISBLANK(categoria)),"",INDEX(nm_categoria,categoria))</f>
        <v/>
      </c>
      <c r="I948" s="6" t="str">
        <f>IF(OR(ISBLANK(data),ISBLANK(forma_pagamento)),"",INDEX(nm_forma_pagamento,forma_pagamento))</f>
        <v/>
      </c>
      <c r="K948" s="6" t="str">
        <f>IF(OR(ISBLANK(data),ISBLANK(conta)),"",INDEX(nm_conta,conta))</f>
        <v/>
      </c>
      <c r="M948" s="6" t="str">
        <f>IF(OR(ISBLANK(data),ISBLANK(id_cc)),"",INDEX(nm_cartao,id_cc))</f>
        <v/>
      </c>
    </row>
    <row r="949" spans="1:13">
      <c r="A949" s="6" t="str">
        <f>IF(ISBLANK(data),"",1+IF(ISNUMBER(A948),A948,0))</f>
        <v/>
      </c>
      <c r="C949" s="50" t="str">
        <f>IF(ISBLANK(data),"",VALUE(DAY(data)))</f>
        <v/>
      </c>
      <c r="D949" s="50" t="str">
        <f>IF(ISBLANK(data),"",VALUE(MONTH(data)))</f>
        <v/>
      </c>
      <c r="E949" s="50" t="str">
        <f>IF(ISBLANK(data),"",VALUE(YEAR(data)))</f>
        <v/>
      </c>
      <c r="G949" s="6" t="str">
        <f>IF(OR(ISBLANK(data),ISBLANK(categoria)),"",INDEX(nm_categoria,categoria))</f>
        <v/>
      </c>
      <c r="I949" s="6" t="str">
        <f>IF(OR(ISBLANK(data),ISBLANK(forma_pagamento)),"",INDEX(nm_forma_pagamento,forma_pagamento))</f>
        <v/>
      </c>
      <c r="K949" s="6" t="str">
        <f>IF(OR(ISBLANK(data),ISBLANK(conta)),"",INDEX(nm_conta,conta))</f>
        <v/>
      </c>
      <c r="M949" s="6" t="str">
        <f>IF(OR(ISBLANK(data),ISBLANK(id_cc)),"",INDEX(nm_cartao,id_cc))</f>
        <v/>
      </c>
    </row>
    <row r="950" spans="1:13">
      <c r="A950" s="6" t="str">
        <f>IF(ISBLANK(data),"",1+IF(ISNUMBER(A949),A949,0))</f>
        <v/>
      </c>
      <c r="C950" s="50" t="str">
        <f>IF(ISBLANK(data),"",VALUE(DAY(data)))</f>
        <v/>
      </c>
      <c r="D950" s="50" t="str">
        <f>IF(ISBLANK(data),"",VALUE(MONTH(data)))</f>
        <v/>
      </c>
      <c r="E950" s="50" t="str">
        <f>IF(ISBLANK(data),"",VALUE(YEAR(data)))</f>
        <v/>
      </c>
      <c r="G950" s="6" t="str">
        <f>IF(OR(ISBLANK(data),ISBLANK(categoria)),"",INDEX(nm_categoria,categoria))</f>
        <v/>
      </c>
      <c r="I950" s="6" t="str">
        <f>IF(OR(ISBLANK(data),ISBLANK(forma_pagamento)),"",INDEX(nm_forma_pagamento,forma_pagamento))</f>
        <v/>
      </c>
      <c r="K950" s="6" t="str">
        <f>IF(OR(ISBLANK(data),ISBLANK(conta)),"",INDEX(nm_conta,conta))</f>
        <v/>
      </c>
      <c r="M950" s="6" t="str">
        <f>IF(OR(ISBLANK(data),ISBLANK(id_cc)),"",INDEX(nm_cartao,id_cc))</f>
        <v/>
      </c>
    </row>
    <row r="951" spans="1:13">
      <c r="A951" s="6" t="str">
        <f>IF(ISBLANK(data),"",1+IF(ISNUMBER(A950),A950,0))</f>
        <v/>
      </c>
      <c r="C951" s="50" t="str">
        <f>IF(ISBLANK(data),"",VALUE(DAY(data)))</f>
        <v/>
      </c>
      <c r="D951" s="50" t="str">
        <f>IF(ISBLANK(data),"",VALUE(MONTH(data)))</f>
        <v/>
      </c>
      <c r="E951" s="50" t="str">
        <f>IF(ISBLANK(data),"",VALUE(YEAR(data)))</f>
        <v/>
      </c>
      <c r="G951" s="6" t="str">
        <f>IF(OR(ISBLANK(data),ISBLANK(categoria)),"",INDEX(nm_categoria,categoria))</f>
        <v/>
      </c>
      <c r="I951" s="6" t="str">
        <f>IF(OR(ISBLANK(data),ISBLANK(forma_pagamento)),"",INDEX(nm_forma_pagamento,forma_pagamento))</f>
        <v/>
      </c>
      <c r="K951" s="6" t="str">
        <f>IF(OR(ISBLANK(data),ISBLANK(conta)),"",INDEX(nm_conta,conta))</f>
        <v/>
      </c>
      <c r="M951" s="6" t="str">
        <f>IF(OR(ISBLANK(data),ISBLANK(id_cc)),"",INDEX(nm_cartao,id_cc))</f>
        <v/>
      </c>
    </row>
    <row r="952" spans="1:13">
      <c r="A952" s="6" t="str">
        <f>IF(ISBLANK(data),"",1+IF(ISNUMBER(A951),A951,0))</f>
        <v/>
      </c>
      <c r="C952" s="50" t="str">
        <f>IF(ISBLANK(data),"",VALUE(DAY(data)))</f>
        <v/>
      </c>
      <c r="D952" s="50" t="str">
        <f>IF(ISBLANK(data),"",VALUE(MONTH(data)))</f>
        <v/>
      </c>
      <c r="E952" s="50" t="str">
        <f>IF(ISBLANK(data),"",VALUE(YEAR(data)))</f>
        <v/>
      </c>
      <c r="G952" s="6" t="str">
        <f>IF(OR(ISBLANK(data),ISBLANK(categoria)),"",INDEX(nm_categoria,categoria))</f>
        <v/>
      </c>
      <c r="I952" s="6" t="str">
        <f>IF(OR(ISBLANK(data),ISBLANK(forma_pagamento)),"",INDEX(nm_forma_pagamento,forma_pagamento))</f>
        <v/>
      </c>
      <c r="K952" s="6" t="str">
        <f>IF(OR(ISBLANK(data),ISBLANK(conta)),"",INDEX(nm_conta,conta))</f>
        <v/>
      </c>
      <c r="M952" s="6" t="str">
        <f>IF(OR(ISBLANK(data),ISBLANK(id_cc)),"",INDEX(nm_cartao,id_cc))</f>
        <v/>
      </c>
    </row>
    <row r="953" spans="1:13">
      <c r="A953" s="6" t="str">
        <f>IF(ISBLANK(data),"",1+IF(ISNUMBER(A952),A952,0))</f>
        <v/>
      </c>
      <c r="C953" s="50" t="str">
        <f>IF(ISBLANK(data),"",VALUE(DAY(data)))</f>
        <v/>
      </c>
      <c r="D953" s="50" t="str">
        <f>IF(ISBLANK(data),"",VALUE(MONTH(data)))</f>
        <v/>
      </c>
      <c r="E953" s="50" t="str">
        <f>IF(ISBLANK(data),"",VALUE(YEAR(data)))</f>
        <v/>
      </c>
      <c r="G953" s="6" t="str">
        <f>IF(OR(ISBLANK(data),ISBLANK(categoria)),"",INDEX(nm_categoria,categoria))</f>
        <v/>
      </c>
      <c r="I953" s="6" t="str">
        <f>IF(OR(ISBLANK(data),ISBLANK(forma_pagamento)),"",INDEX(nm_forma_pagamento,forma_pagamento))</f>
        <v/>
      </c>
      <c r="K953" s="6" t="str">
        <f>IF(OR(ISBLANK(data),ISBLANK(conta)),"",INDEX(nm_conta,conta))</f>
        <v/>
      </c>
      <c r="M953" s="6" t="str">
        <f>IF(OR(ISBLANK(data),ISBLANK(id_cc)),"",INDEX(nm_cartao,id_cc))</f>
        <v/>
      </c>
    </row>
    <row r="954" spans="1:13">
      <c r="A954" s="6" t="str">
        <f>IF(ISBLANK(data),"",1+IF(ISNUMBER(A953),A953,0))</f>
        <v/>
      </c>
      <c r="C954" s="50" t="str">
        <f>IF(ISBLANK(data),"",VALUE(DAY(data)))</f>
        <v/>
      </c>
      <c r="D954" s="50" t="str">
        <f>IF(ISBLANK(data),"",VALUE(MONTH(data)))</f>
        <v/>
      </c>
      <c r="E954" s="50" t="str">
        <f>IF(ISBLANK(data),"",VALUE(YEAR(data)))</f>
        <v/>
      </c>
      <c r="G954" s="6" t="str">
        <f>IF(OR(ISBLANK(data),ISBLANK(categoria)),"",INDEX(nm_categoria,categoria))</f>
        <v/>
      </c>
      <c r="I954" s="6" t="str">
        <f>IF(OR(ISBLANK(data),ISBLANK(forma_pagamento)),"",INDEX(nm_forma_pagamento,forma_pagamento))</f>
        <v/>
      </c>
      <c r="K954" s="6" t="str">
        <f>IF(OR(ISBLANK(data),ISBLANK(conta)),"",INDEX(nm_conta,conta))</f>
        <v/>
      </c>
      <c r="M954" s="6" t="str">
        <f>IF(OR(ISBLANK(data),ISBLANK(id_cc)),"",INDEX(nm_cartao,id_cc))</f>
        <v/>
      </c>
    </row>
    <row r="955" spans="1:13">
      <c r="A955" s="6" t="str">
        <f>IF(ISBLANK(data),"",1+IF(ISNUMBER(A954),A954,0))</f>
        <v/>
      </c>
      <c r="C955" s="50" t="str">
        <f>IF(ISBLANK(data),"",VALUE(DAY(data)))</f>
        <v/>
      </c>
      <c r="D955" s="50" t="str">
        <f>IF(ISBLANK(data),"",VALUE(MONTH(data)))</f>
        <v/>
      </c>
      <c r="E955" s="50" t="str">
        <f>IF(ISBLANK(data),"",VALUE(YEAR(data)))</f>
        <v/>
      </c>
      <c r="G955" s="6" t="str">
        <f>IF(OR(ISBLANK(data),ISBLANK(categoria)),"",INDEX(nm_categoria,categoria))</f>
        <v/>
      </c>
      <c r="I955" s="6" t="str">
        <f>IF(OR(ISBLANK(data),ISBLANK(forma_pagamento)),"",INDEX(nm_forma_pagamento,forma_pagamento))</f>
        <v/>
      </c>
      <c r="K955" s="6" t="str">
        <f>IF(OR(ISBLANK(data),ISBLANK(conta)),"",INDEX(nm_conta,conta))</f>
        <v/>
      </c>
      <c r="M955" s="6" t="str">
        <f>IF(OR(ISBLANK(data),ISBLANK(id_cc)),"",INDEX(nm_cartao,id_cc))</f>
        <v/>
      </c>
    </row>
    <row r="956" spans="1:13">
      <c r="A956" s="6" t="str">
        <f>IF(ISBLANK(data),"",1+IF(ISNUMBER(A955),A955,0))</f>
        <v/>
      </c>
      <c r="C956" s="50" t="str">
        <f>IF(ISBLANK(data),"",VALUE(DAY(data)))</f>
        <v/>
      </c>
      <c r="D956" s="50" t="str">
        <f>IF(ISBLANK(data),"",VALUE(MONTH(data)))</f>
        <v/>
      </c>
      <c r="E956" s="50" t="str">
        <f>IF(ISBLANK(data),"",VALUE(YEAR(data)))</f>
        <v/>
      </c>
      <c r="G956" s="6" t="str">
        <f>IF(OR(ISBLANK(data),ISBLANK(categoria)),"",INDEX(nm_categoria,categoria))</f>
        <v/>
      </c>
      <c r="I956" s="6" t="str">
        <f>IF(OR(ISBLANK(data),ISBLANK(forma_pagamento)),"",INDEX(nm_forma_pagamento,forma_pagamento))</f>
        <v/>
      </c>
      <c r="K956" s="6" t="str">
        <f>IF(OR(ISBLANK(data),ISBLANK(conta)),"",INDEX(nm_conta,conta))</f>
        <v/>
      </c>
      <c r="M956" s="6" t="str">
        <f>IF(OR(ISBLANK(data),ISBLANK(id_cc)),"",INDEX(nm_cartao,id_cc))</f>
        <v/>
      </c>
    </row>
    <row r="957" spans="1:13">
      <c r="A957" s="6" t="str">
        <f>IF(ISBLANK(data),"",1+IF(ISNUMBER(A956),A956,0))</f>
        <v/>
      </c>
      <c r="C957" s="50" t="str">
        <f>IF(ISBLANK(data),"",VALUE(DAY(data)))</f>
        <v/>
      </c>
      <c r="D957" s="50" t="str">
        <f>IF(ISBLANK(data),"",VALUE(MONTH(data)))</f>
        <v/>
      </c>
      <c r="E957" s="50" t="str">
        <f>IF(ISBLANK(data),"",VALUE(YEAR(data)))</f>
        <v/>
      </c>
      <c r="G957" s="6" t="str">
        <f>IF(OR(ISBLANK(data),ISBLANK(categoria)),"",INDEX(nm_categoria,categoria))</f>
        <v/>
      </c>
      <c r="I957" s="6" t="str">
        <f>IF(OR(ISBLANK(data),ISBLANK(forma_pagamento)),"",INDEX(nm_forma_pagamento,forma_pagamento))</f>
        <v/>
      </c>
      <c r="K957" s="6" t="str">
        <f>IF(OR(ISBLANK(data),ISBLANK(conta)),"",INDEX(nm_conta,conta))</f>
        <v/>
      </c>
      <c r="M957" s="6" t="str">
        <f>IF(OR(ISBLANK(data),ISBLANK(id_cc)),"",INDEX(nm_cartao,id_cc))</f>
        <v/>
      </c>
    </row>
    <row r="958" spans="1:13">
      <c r="A958" s="6" t="str">
        <f>IF(ISBLANK(data),"",1+IF(ISNUMBER(A957),A957,0))</f>
        <v/>
      </c>
      <c r="C958" s="50" t="str">
        <f>IF(ISBLANK(data),"",VALUE(DAY(data)))</f>
        <v/>
      </c>
      <c r="D958" s="50" t="str">
        <f>IF(ISBLANK(data),"",VALUE(MONTH(data)))</f>
        <v/>
      </c>
      <c r="E958" s="50" t="str">
        <f>IF(ISBLANK(data),"",VALUE(YEAR(data)))</f>
        <v/>
      </c>
      <c r="G958" s="6" t="str">
        <f>IF(OR(ISBLANK(data),ISBLANK(categoria)),"",INDEX(nm_categoria,categoria))</f>
        <v/>
      </c>
      <c r="I958" s="6" t="str">
        <f>IF(OR(ISBLANK(data),ISBLANK(forma_pagamento)),"",INDEX(nm_forma_pagamento,forma_pagamento))</f>
        <v/>
      </c>
      <c r="K958" s="6" t="str">
        <f>IF(OR(ISBLANK(data),ISBLANK(conta)),"",INDEX(nm_conta,conta))</f>
        <v/>
      </c>
      <c r="M958" s="6" t="str">
        <f>IF(OR(ISBLANK(data),ISBLANK(id_cc)),"",INDEX(nm_cartao,id_cc))</f>
        <v/>
      </c>
    </row>
    <row r="959" spans="1:13">
      <c r="A959" s="6" t="str">
        <f>IF(ISBLANK(data),"",1+IF(ISNUMBER(A958),A958,0))</f>
        <v/>
      </c>
      <c r="C959" s="50" t="str">
        <f>IF(ISBLANK(data),"",VALUE(DAY(data)))</f>
        <v/>
      </c>
      <c r="D959" s="50" t="str">
        <f>IF(ISBLANK(data),"",VALUE(MONTH(data)))</f>
        <v/>
      </c>
      <c r="E959" s="50" t="str">
        <f>IF(ISBLANK(data),"",VALUE(YEAR(data)))</f>
        <v/>
      </c>
      <c r="G959" s="6" t="str">
        <f>IF(OR(ISBLANK(data),ISBLANK(categoria)),"",INDEX(nm_categoria,categoria))</f>
        <v/>
      </c>
      <c r="I959" s="6" t="str">
        <f>IF(OR(ISBLANK(data),ISBLANK(forma_pagamento)),"",INDEX(nm_forma_pagamento,forma_pagamento))</f>
        <v/>
      </c>
      <c r="K959" s="6" t="str">
        <f>IF(OR(ISBLANK(data),ISBLANK(conta)),"",INDEX(nm_conta,conta))</f>
        <v/>
      </c>
      <c r="M959" s="6" t="str">
        <f>IF(OR(ISBLANK(data),ISBLANK(id_cc)),"",INDEX(nm_cartao,id_cc))</f>
        <v/>
      </c>
    </row>
    <row r="960" spans="1:13">
      <c r="A960" s="6" t="str">
        <f>IF(ISBLANK(data),"",1+IF(ISNUMBER(A959),A959,0))</f>
        <v/>
      </c>
      <c r="C960" s="50" t="str">
        <f>IF(ISBLANK(data),"",VALUE(DAY(data)))</f>
        <v/>
      </c>
      <c r="D960" s="50" t="str">
        <f>IF(ISBLANK(data),"",VALUE(MONTH(data)))</f>
        <v/>
      </c>
      <c r="E960" s="50" t="str">
        <f>IF(ISBLANK(data),"",VALUE(YEAR(data)))</f>
        <v/>
      </c>
      <c r="G960" s="6" t="str">
        <f>IF(OR(ISBLANK(data),ISBLANK(categoria)),"",INDEX(nm_categoria,categoria))</f>
        <v/>
      </c>
      <c r="I960" s="6" t="str">
        <f>IF(OR(ISBLANK(data),ISBLANK(forma_pagamento)),"",INDEX(nm_forma_pagamento,forma_pagamento))</f>
        <v/>
      </c>
      <c r="K960" s="6" t="str">
        <f>IF(OR(ISBLANK(data),ISBLANK(conta)),"",INDEX(nm_conta,conta))</f>
        <v/>
      </c>
      <c r="M960" s="6" t="str">
        <f>IF(OR(ISBLANK(data),ISBLANK(id_cc)),"",INDEX(nm_cartao,id_cc))</f>
        <v/>
      </c>
    </row>
    <row r="961" spans="1:13">
      <c r="A961" s="6" t="str">
        <f>IF(ISBLANK(data),"",1+IF(ISNUMBER(A960),A960,0))</f>
        <v/>
      </c>
      <c r="C961" s="50" t="str">
        <f>IF(ISBLANK(data),"",VALUE(DAY(data)))</f>
        <v/>
      </c>
      <c r="D961" s="50" t="str">
        <f>IF(ISBLANK(data),"",VALUE(MONTH(data)))</f>
        <v/>
      </c>
      <c r="E961" s="50" t="str">
        <f>IF(ISBLANK(data),"",VALUE(YEAR(data)))</f>
        <v/>
      </c>
      <c r="G961" s="6" t="str">
        <f>IF(OR(ISBLANK(data),ISBLANK(categoria)),"",INDEX(nm_categoria,categoria))</f>
        <v/>
      </c>
      <c r="I961" s="6" t="str">
        <f>IF(OR(ISBLANK(data),ISBLANK(forma_pagamento)),"",INDEX(nm_forma_pagamento,forma_pagamento))</f>
        <v/>
      </c>
      <c r="K961" s="6" t="str">
        <f>IF(OR(ISBLANK(data),ISBLANK(conta)),"",INDEX(nm_conta,conta))</f>
        <v/>
      </c>
      <c r="M961" s="6" t="str">
        <f>IF(OR(ISBLANK(data),ISBLANK(id_cc)),"",INDEX(nm_cartao,id_cc))</f>
        <v/>
      </c>
    </row>
    <row r="962" spans="1:13">
      <c r="A962" s="6" t="str">
        <f>IF(ISBLANK(data),"",1+IF(ISNUMBER(A961),A961,0))</f>
        <v/>
      </c>
      <c r="C962" s="50" t="str">
        <f>IF(ISBLANK(data),"",VALUE(DAY(data)))</f>
        <v/>
      </c>
      <c r="D962" s="50" t="str">
        <f>IF(ISBLANK(data),"",VALUE(MONTH(data)))</f>
        <v/>
      </c>
      <c r="E962" s="50" t="str">
        <f>IF(ISBLANK(data),"",VALUE(YEAR(data)))</f>
        <v/>
      </c>
      <c r="G962" s="6" t="str">
        <f>IF(OR(ISBLANK(data),ISBLANK(categoria)),"",INDEX(nm_categoria,categoria))</f>
        <v/>
      </c>
      <c r="I962" s="6" t="str">
        <f>IF(OR(ISBLANK(data),ISBLANK(forma_pagamento)),"",INDEX(nm_forma_pagamento,forma_pagamento))</f>
        <v/>
      </c>
      <c r="K962" s="6" t="str">
        <f>IF(OR(ISBLANK(data),ISBLANK(conta)),"",INDEX(nm_conta,conta))</f>
        <v/>
      </c>
      <c r="M962" s="6" t="str">
        <f>IF(OR(ISBLANK(data),ISBLANK(id_cc)),"",INDEX(nm_cartao,id_cc))</f>
        <v/>
      </c>
    </row>
    <row r="963" spans="1:13">
      <c r="A963" s="6" t="str">
        <f>IF(ISBLANK(data),"",1+IF(ISNUMBER(A962),A962,0))</f>
        <v/>
      </c>
      <c r="C963" s="50" t="str">
        <f>IF(ISBLANK(data),"",VALUE(DAY(data)))</f>
        <v/>
      </c>
      <c r="D963" s="50" t="str">
        <f>IF(ISBLANK(data),"",VALUE(MONTH(data)))</f>
        <v/>
      </c>
      <c r="E963" s="50" t="str">
        <f>IF(ISBLANK(data),"",VALUE(YEAR(data)))</f>
        <v/>
      </c>
      <c r="G963" s="6" t="str">
        <f>IF(OR(ISBLANK(data),ISBLANK(categoria)),"",INDEX(nm_categoria,categoria))</f>
        <v/>
      </c>
      <c r="I963" s="6" t="str">
        <f>IF(OR(ISBLANK(data),ISBLANK(forma_pagamento)),"",INDEX(nm_forma_pagamento,forma_pagamento))</f>
        <v/>
      </c>
      <c r="K963" s="6" t="str">
        <f>IF(OR(ISBLANK(data),ISBLANK(conta)),"",INDEX(nm_conta,conta))</f>
        <v/>
      </c>
      <c r="M963" s="6" t="str">
        <f>IF(OR(ISBLANK(data),ISBLANK(id_cc)),"",INDEX(nm_cartao,id_cc))</f>
        <v/>
      </c>
    </row>
    <row r="964" spans="1:13">
      <c r="A964" s="6" t="str">
        <f>IF(ISBLANK(data),"",1+IF(ISNUMBER(A963),A963,0))</f>
        <v/>
      </c>
      <c r="C964" s="50" t="str">
        <f>IF(ISBLANK(data),"",VALUE(DAY(data)))</f>
        <v/>
      </c>
      <c r="D964" s="50" t="str">
        <f>IF(ISBLANK(data),"",VALUE(MONTH(data)))</f>
        <v/>
      </c>
      <c r="E964" s="50" t="str">
        <f>IF(ISBLANK(data),"",VALUE(YEAR(data)))</f>
        <v/>
      </c>
      <c r="G964" s="6" t="str">
        <f>IF(OR(ISBLANK(data),ISBLANK(categoria)),"",INDEX(nm_categoria,categoria))</f>
        <v/>
      </c>
      <c r="I964" s="6" t="str">
        <f>IF(OR(ISBLANK(data),ISBLANK(forma_pagamento)),"",INDEX(nm_forma_pagamento,forma_pagamento))</f>
        <v/>
      </c>
      <c r="K964" s="6" t="str">
        <f>IF(OR(ISBLANK(data),ISBLANK(conta)),"",INDEX(nm_conta,conta))</f>
        <v/>
      </c>
      <c r="M964" s="6" t="str">
        <f>IF(OR(ISBLANK(data),ISBLANK(id_cc)),"",INDEX(nm_cartao,id_cc))</f>
        <v/>
      </c>
    </row>
    <row r="965" spans="1:13">
      <c r="A965" s="6" t="str">
        <f>IF(ISBLANK(data),"",1+IF(ISNUMBER(A964),A964,0))</f>
        <v/>
      </c>
      <c r="C965" s="50" t="str">
        <f>IF(ISBLANK(data),"",VALUE(DAY(data)))</f>
        <v/>
      </c>
      <c r="D965" s="50" t="str">
        <f>IF(ISBLANK(data),"",VALUE(MONTH(data)))</f>
        <v/>
      </c>
      <c r="E965" s="50" t="str">
        <f>IF(ISBLANK(data),"",VALUE(YEAR(data)))</f>
        <v/>
      </c>
      <c r="G965" s="6" t="str">
        <f>IF(OR(ISBLANK(data),ISBLANK(categoria)),"",INDEX(nm_categoria,categoria))</f>
        <v/>
      </c>
      <c r="I965" s="6" t="str">
        <f>IF(OR(ISBLANK(data),ISBLANK(forma_pagamento)),"",INDEX(nm_forma_pagamento,forma_pagamento))</f>
        <v/>
      </c>
      <c r="K965" s="6" t="str">
        <f>IF(OR(ISBLANK(data),ISBLANK(conta)),"",INDEX(nm_conta,conta))</f>
        <v/>
      </c>
      <c r="M965" s="6" t="str">
        <f>IF(OR(ISBLANK(data),ISBLANK(id_cc)),"",INDEX(nm_cartao,id_cc))</f>
        <v/>
      </c>
    </row>
    <row r="966" spans="1:13">
      <c r="A966" s="6" t="str">
        <f>IF(ISBLANK(data),"",1+IF(ISNUMBER(A965),A965,0))</f>
        <v/>
      </c>
      <c r="C966" s="50" t="str">
        <f>IF(ISBLANK(data),"",VALUE(DAY(data)))</f>
        <v/>
      </c>
      <c r="D966" s="50" t="str">
        <f>IF(ISBLANK(data),"",VALUE(MONTH(data)))</f>
        <v/>
      </c>
      <c r="E966" s="50" t="str">
        <f>IF(ISBLANK(data),"",VALUE(YEAR(data)))</f>
        <v/>
      </c>
      <c r="G966" s="6" t="str">
        <f>IF(OR(ISBLANK(data),ISBLANK(categoria)),"",INDEX(nm_categoria,categoria))</f>
        <v/>
      </c>
      <c r="I966" s="6" t="str">
        <f>IF(OR(ISBLANK(data),ISBLANK(forma_pagamento)),"",INDEX(nm_forma_pagamento,forma_pagamento))</f>
        <v/>
      </c>
      <c r="K966" s="6" t="str">
        <f>IF(OR(ISBLANK(data),ISBLANK(conta)),"",INDEX(nm_conta,conta))</f>
        <v/>
      </c>
      <c r="M966" s="6" t="str">
        <f>IF(OR(ISBLANK(data),ISBLANK(id_cc)),"",INDEX(nm_cartao,id_cc))</f>
        <v/>
      </c>
    </row>
    <row r="967" spans="1:13">
      <c r="A967" s="6" t="str">
        <f>IF(ISBLANK(data),"",1+IF(ISNUMBER(A966),A966,0))</f>
        <v/>
      </c>
      <c r="C967" s="50" t="str">
        <f>IF(ISBLANK(data),"",VALUE(DAY(data)))</f>
        <v/>
      </c>
      <c r="D967" s="50" t="str">
        <f>IF(ISBLANK(data),"",VALUE(MONTH(data)))</f>
        <v/>
      </c>
      <c r="E967" s="50" t="str">
        <f>IF(ISBLANK(data),"",VALUE(YEAR(data)))</f>
        <v/>
      </c>
      <c r="G967" s="6" t="str">
        <f>IF(OR(ISBLANK(data),ISBLANK(categoria)),"",INDEX(nm_categoria,categoria))</f>
        <v/>
      </c>
      <c r="I967" s="6" t="str">
        <f>IF(OR(ISBLANK(data),ISBLANK(forma_pagamento)),"",INDEX(nm_forma_pagamento,forma_pagamento))</f>
        <v/>
      </c>
      <c r="K967" s="6" t="str">
        <f>IF(OR(ISBLANK(data),ISBLANK(conta)),"",INDEX(nm_conta,conta))</f>
        <v/>
      </c>
      <c r="M967" s="6" t="str">
        <f>IF(OR(ISBLANK(data),ISBLANK(id_cc)),"",INDEX(nm_cartao,id_cc))</f>
        <v/>
      </c>
    </row>
    <row r="968" spans="1:13">
      <c r="A968" s="6" t="str">
        <f>IF(ISBLANK(data),"",1+IF(ISNUMBER(A967),A967,0))</f>
        <v/>
      </c>
      <c r="C968" s="50" t="str">
        <f>IF(ISBLANK(data),"",VALUE(DAY(data)))</f>
        <v/>
      </c>
      <c r="D968" s="50" t="str">
        <f>IF(ISBLANK(data),"",VALUE(MONTH(data)))</f>
        <v/>
      </c>
      <c r="E968" s="50" t="str">
        <f>IF(ISBLANK(data),"",VALUE(YEAR(data)))</f>
        <v/>
      </c>
      <c r="G968" s="6" t="str">
        <f>IF(OR(ISBLANK(data),ISBLANK(categoria)),"",INDEX(nm_categoria,categoria))</f>
        <v/>
      </c>
      <c r="I968" s="6" t="str">
        <f>IF(OR(ISBLANK(data),ISBLANK(forma_pagamento)),"",INDEX(nm_forma_pagamento,forma_pagamento))</f>
        <v/>
      </c>
      <c r="K968" s="6" t="str">
        <f>IF(OR(ISBLANK(data),ISBLANK(conta)),"",INDEX(nm_conta,conta))</f>
        <v/>
      </c>
      <c r="M968" s="6" t="str">
        <f>IF(OR(ISBLANK(data),ISBLANK(id_cc)),"",INDEX(nm_cartao,id_cc))</f>
        <v/>
      </c>
    </row>
    <row r="969" spans="1:13">
      <c r="A969" s="6" t="str">
        <f>IF(ISBLANK(data),"",1+IF(ISNUMBER(A968),A968,0))</f>
        <v/>
      </c>
      <c r="C969" s="50" t="str">
        <f>IF(ISBLANK(data),"",VALUE(DAY(data)))</f>
        <v/>
      </c>
      <c r="D969" s="50" t="str">
        <f>IF(ISBLANK(data),"",VALUE(MONTH(data)))</f>
        <v/>
      </c>
      <c r="E969" s="50" t="str">
        <f>IF(ISBLANK(data),"",VALUE(YEAR(data)))</f>
        <v/>
      </c>
      <c r="G969" s="6" t="str">
        <f>IF(OR(ISBLANK(data),ISBLANK(categoria)),"",INDEX(nm_categoria,categoria))</f>
        <v/>
      </c>
      <c r="I969" s="6" t="str">
        <f>IF(OR(ISBLANK(data),ISBLANK(forma_pagamento)),"",INDEX(nm_forma_pagamento,forma_pagamento))</f>
        <v/>
      </c>
      <c r="K969" s="6" t="str">
        <f>IF(OR(ISBLANK(data),ISBLANK(conta)),"",INDEX(nm_conta,conta))</f>
        <v/>
      </c>
      <c r="M969" s="6" t="str">
        <f>IF(OR(ISBLANK(data),ISBLANK(id_cc)),"",INDEX(nm_cartao,id_cc))</f>
        <v/>
      </c>
    </row>
    <row r="970" spans="1:13">
      <c r="A970" s="6" t="str">
        <f>IF(ISBLANK(data),"",1+IF(ISNUMBER(A969),A969,0))</f>
        <v/>
      </c>
      <c r="C970" s="50" t="str">
        <f>IF(ISBLANK(data),"",VALUE(DAY(data)))</f>
        <v/>
      </c>
      <c r="D970" s="50" t="str">
        <f>IF(ISBLANK(data),"",VALUE(MONTH(data)))</f>
        <v/>
      </c>
      <c r="E970" s="50" t="str">
        <f>IF(ISBLANK(data),"",VALUE(YEAR(data)))</f>
        <v/>
      </c>
      <c r="G970" s="6" t="str">
        <f>IF(OR(ISBLANK(data),ISBLANK(categoria)),"",INDEX(nm_categoria,categoria))</f>
        <v/>
      </c>
      <c r="I970" s="6" t="str">
        <f>IF(OR(ISBLANK(data),ISBLANK(forma_pagamento)),"",INDEX(nm_forma_pagamento,forma_pagamento))</f>
        <v/>
      </c>
      <c r="K970" s="6" t="str">
        <f>IF(OR(ISBLANK(data),ISBLANK(conta)),"",INDEX(nm_conta,conta))</f>
        <v/>
      </c>
      <c r="M970" s="6" t="str">
        <f>IF(OR(ISBLANK(data),ISBLANK(id_cc)),"",INDEX(nm_cartao,id_cc))</f>
        <v/>
      </c>
    </row>
    <row r="971" spans="1:13">
      <c r="A971" s="6" t="str">
        <f>IF(ISBLANK(data),"",1+IF(ISNUMBER(A970),A970,0))</f>
        <v/>
      </c>
      <c r="C971" s="50" t="str">
        <f>IF(ISBLANK(data),"",VALUE(DAY(data)))</f>
        <v/>
      </c>
      <c r="D971" s="50" t="str">
        <f>IF(ISBLANK(data),"",VALUE(MONTH(data)))</f>
        <v/>
      </c>
      <c r="E971" s="50" t="str">
        <f>IF(ISBLANK(data),"",VALUE(YEAR(data)))</f>
        <v/>
      </c>
      <c r="G971" s="6" t="str">
        <f>IF(OR(ISBLANK(data),ISBLANK(categoria)),"",INDEX(nm_categoria,categoria))</f>
        <v/>
      </c>
      <c r="I971" s="6" t="str">
        <f>IF(OR(ISBLANK(data),ISBLANK(forma_pagamento)),"",INDEX(nm_forma_pagamento,forma_pagamento))</f>
        <v/>
      </c>
      <c r="K971" s="6" t="str">
        <f>IF(OR(ISBLANK(data),ISBLANK(conta)),"",INDEX(nm_conta,conta))</f>
        <v/>
      </c>
      <c r="M971" s="6" t="str">
        <f>IF(OR(ISBLANK(data),ISBLANK(id_cc)),"",INDEX(nm_cartao,id_cc))</f>
        <v/>
      </c>
    </row>
    <row r="972" spans="1:13">
      <c r="A972" s="6" t="str">
        <f>IF(ISBLANK(data),"",1+IF(ISNUMBER(A971),A971,0))</f>
        <v/>
      </c>
      <c r="C972" s="50" t="str">
        <f>IF(ISBLANK(data),"",VALUE(DAY(data)))</f>
        <v/>
      </c>
      <c r="D972" s="50" t="str">
        <f>IF(ISBLANK(data),"",VALUE(MONTH(data)))</f>
        <v/>
      </c>
      <c r="E972" s="50" t="str">
        <f>IF(ISBLANK(data),"",VALUE(YEAR(data)))</f>
        <v/>
      </c>
      <c r="G972" s="6" t="str">
        <f>IF(OR(ISBLANK(data),ISBLANK(categoria)),"",INDEX(nm_categoria,categoria))</f>
        <v/>
      </c>
      <c r="I972" s="6" t="str">
        <f>IF(OR(ISBLANK(data),ISBLANK(forma_pagamento)),"",INDEX(nm_forma_pagamento,forma_pagamento))</f>
        <v/>
      </c>
      <c r="K972" s="6" t="str">
        <f>IF(OR(ISBLANK(data),ISBLANK(conta)),"",INDEX(nm_conta,conta))</f>
        <v/>
      </c>
      <c r="M972" s="6" t="str">
        <f>IF(OR(ISBLANK(data),ISBLANK(id_cc)),"",INDEX(nm_cartao,id_cc))</f>
        <v/>
      </c>
    </row>
    <row r="973" spans="1:13">
      <c r="A973" s="6" t="str">
        <f>IF(ISBLANK(data),"",1+IF(ISNUMBER(A972),A972,0))</f>
        <v/>
      </c>
      <c r="C973" s="50" t="str">
        <f>IF(ISBLANK(data),"",VALUE(DAY(data)))</f>
        <v/>
      </c>
      <c r="D973" s="50" t="str">
        <f>IF(ISBLANK(data),"",VALUE(MONTH(data)))</f>
        <v/>
      </c>
      <c r="E973" s="50" t="str">
        <f>IF(ISBLANK(data),"",VALUE(YEAR(data)))</f>
        <v/>
      </c>
      <c r="G973" s="6" t="str">
        <f>IF(OR(ISBLANK(data),ISBLANK(categoria)),"",INDEX(nm_categoria,categoria))</f>
        <v/>
      </c>
      <c r="I973" s="6" t="str">
        <f>IF(OR(ISBLANK(data),ISBLANK(forma_pagamento)),"",INDEX(nm_forma_pagamento,forma_pagamento))</f>
        <v/>
      </c>
      <c r="K973" s="6" t="str">
        <f>IF(OR(ISBLANK(data),ISBLANK(conta)),"",INDEX(nm_conta,conta))</f>
        <v/>
      </c>
      <c r="M973" s="6" t="str">
        <f>IF(OR(ISBLANK(data),ISBLANK(id_cc)),"",INDEX(nm_cartao,id_cc))</f>
        <v/>
      </c>
    </row>
    <row r="974" spans="1:13">
      <c r="A974" s="6" t="str">
        <f>IF(ISBLANK(data),"",1+IF(ISNUMBER(A973),A973,0))</f>
        <v/>
      </c>
      <c r="C974" s="50" t="str">
        <f>IF(ISBLANK(data),"",VALUE(DAY(data)))</f>
        <v/>
      </c>
      <c r="D974" s="50" t="str">
        <f>IF(ISBLANK(data),"",VALUE(MONTH(data)))</f>
        <v/>
      </c>
      <c r="E974" s="50" t="str">
        <f>IF(ISBLANK(data),"",VALUE(YEAR(data)))</f>
        <v/>
      </c>
      <c r="G974" s="6" t="str">
        <f>IF(OR(ISBLANK(data),ISBLANK(categoria)),"",INDEX(nm_categoria,categoria))</f>
        <v/>
      </c>
      <c r="I974" s="6" t="str">
        <f>IF(OR(ISBLANK(data),ISBLANK(forma_pagamento)),"",INDEX(nm_forma_pagamento,forma_pagamento))</f>
        <v/>
      </c>
      <c r="K974" s="6" t="str">
        <f>IF(OR(ISBLANK(data),ISBLANK(conta)),"",INDEX(nm_conta,conta))</f>
        <v/>
      </c>
      <c r="M974" s="6" t="str">
        <f>IF(OR(ISBLANK(data),ISBLANK(id_cc)),"",INDEX(nm_cartao,id_cc))</f>
        <v/>
      </c>
    </row>
    <row r="975" spans="1:13">
      <c r="A975" s="6" t="str">
        <f>IF(ISBLANK(data),"",1+IF(ISNUMBER(A974),A974,0))</f>
        <v/>
      </c>
      <c r="C975" s="50" t="str">
        <f>IF(ISBLANK(data),"",VALUE(DAY(data)))</f>
        <v/>
      </c>
      <c r="D975" s="50" t="str">
        <f>IF(ISBLANK(data),"",VALUE(MONTH(data)))</f>
        <v/>
      </c>
      <c r="E975" s="50" t="str">
        <f>IF(ISBLANK(data),"",VALUE(YEAR(data)))</f>
        <v/>
      </c>
      <c r="G975" s="6" t="str">
        <f>IF(OR(ISBLANK(data),ISBLANK(categoria)),"",INDEX(nm_categoria,categoria))</f>
        <v/>
      </c>
      <c r="I975" s="6" t="str">
        <f>IF(OR(ISBLANK(data),ISBLANK(forma_pagamento)),"",INDEX(nm_forma_pagamento,forma_pagamento))</f>
        <v/>
      </c>
      <c r="K975" s="6" t="str">
        <f>IF(OR(ISBLANK(data),ISBLANK(conta)),"",INDEX(nm_conta,conta))</f>
        <v/>
      </c>
      <c r="M975" s="6" t="str">
        <f>IF(OR(ISBLANK(data),ISBLANK(id_cc)),"",INDEX(nm_cartao,id_cc))</f>
        <v/>
      </c>
    </row>
    <row r="976" spans="1:13">
      <c r="A976" s="6" t="str">
        <f>IF(ISBLANK(data),"",1+IF(ISNUMBER(A975),A975,0))</f>
        <v/>
      </c>
      <c r="C976" s="50" t="str">
        <f>IF(ISBLANK(data),"",VALUE(DAY(data)))</f>
        <v/>
      </c>
      <c r="D976" s="50" t="str">
        <f>IF(ISBLANK(data),"",VALUE(MONTH(data)))</f>
        <v/>
      </c>
      <c r="E976" s="50" t="str">
        <f>IF(ISBLANK(data),"",VALUE(YEAR(data)))</f>
        <v/>
      </c>
      <c r="G976" s="6" t="str">
        <f>IF(OR(ISBLANK(data),ISBLANK(categoria)),"",INDEX(nm_categoria,categoria))</f>
        <v/>
      </c>
      <c r="I976" s="6" t="str">
        <f>IF(OR(ISBLANK(data),ISBLANK(forma_pagamento)),"",INDEX(nm_forma_pagamento,forma_pagamento))</f>
        <v/>
      </c>
      <c r="K976" s="6" t="str">
        <f>IF(OR(ISBLANK(data),ISBLANK(conta)),"",INDEX(nm_conta,conta))</f>
        <v/>
      </c>
      <c r="M976" s="6" t="str">
        <f>IF(OR(ISBLANK(data),ISBLANK(id_cc)),"",INDEX(nm_cartao,id_cc))</f>
        <v/>
      </c>
    </row>
    <row r="977" spans="1:13">
      <c r="A977" s="6" t="str">
        <f>IF(ISBLANK(data),"",1+IF(ISNUMBER(A976),A976,0))</f>
        <v/>
      </c>
      <c r="C977" s="50" t="str">
        <f>IF(ISBLANK(data),"",VALUE(DAY(data)))</f>
        <v/>
      </c>
      <c r="D977" s="50" t="str">
        <f>IF(ISBLANK(data),"",VALUE(MONTH(data)))</f>
        <v/>
      </c>
      <c r="E977" s="50" t="str">
        <f>IF(ISBLANK(data),"",VALUE(YEAR(data)))</f>
        <v/>
      </c>
      <c r="G977" s="6" t="str">
        <f>IF(OR(ISBLANK(data),ISBLANK(categoria)),"",INDEX(nm_categoria,categoria))</f>
        <v/>
      </c>
      <c r="I977" s="6" t="str">
        <f>IF(OR(ISBLANK(data),ISBLANK(forma_pagamento)),"",INDEX(nm_forma_pagamento,forma_pagamento))</f>
        <v/>
      </c>
      <c r="K977" s="6" t="str">
        <f>IF(OR(ISBLANK(data),ISBLANK(conta)),"",INDEX(nm_conta,conta))</f>
        <v/>
      </c>
      <c r="M977" s="6" t="str">
        <f>IF(OR(ISBLANK(data),ISBLANK(id_cc)),"",INDEX(nm_cartao,id_cc))</f>
        <v/>
      </c>
    </row>
    <row r="978" spans="1:13">
      <c r="A978" s="6" t="str">
        <f>IF(ISBLANK(data),"",1+IF(ISNUMBER(A977),A977,0))</f>
        <v/>
      </c>
      <c r="C978" s="50" t="str">
        <f>IF(ISBLANK(data),"",VALUE(DAY(data)))</f>
        <v/>
      </c>
      <c r="D978" s="50" t="str">
        <f>IF(ISBLANK(data),"",VALUE(MONTH(data)))</f>
        <v/>
      </c>
      <c r="E978" s="50" t="str">
        <f>IF(ISBLANK(data),"",VALUE(YEAR(data)))</f>
        <v/>
      </c>
      <c r="G978" s="6" t="str">
        <f>IF(OR(ISBLANK(data),ISBLANK(categoria)),"",INDEX(nm_categoria,categoria))</f>
        <v/>
      </c>
      <c r="I978" s="6" t="str">
        <f>IF(OR(ISBLANK(data),ISBLANK(forma_pagamento)),"",INDEX(nm_forma_pagamento,forma_pagamento))</f>
        <v/>
      </c>
      <c r="K978" s="6" t="str">
        <f>IF(OR(ISBLANK(data),ISBLANK(conta)),"",INDEX(nm_conta,conta))</f>
        <v/>
      </c>
      <c r="M978" s="6" t="str">
        <f>IF(OR(ISBLANK(data),ISBLANK(id_cc)),"",INDEX(nm_cartao,id_cc))</f>
        <v/>
      </c>
    </row>
    <row r="979" spans="1:13">
      <c r="A979" s="6" t="str">
        <f>IF(ISBLANK(data),"",1+IF(ISNUMBER(A978),A978,0))</f>
        <v/>
      </c>
      <c r="C979" s="50" t="str">
        <f>IF(ISBLANK(data),"",VALUE(DAY(data)))</f>
        <v/>
      </c>
      <c r="D979" s="50" t="str">
        <f>IF(ISBLANK(data),"",VALUE(MONTH(data)))</f>
        <v/>
      </c>
      <c r="E979" s="50" t="str">
        <f>IF(ISBLANK(data),"",VALUE(YEAR(data)))</f>
        <v/>
      </c>
      <c r="G979" s="6" t="str">
        <f>IF(OR(ISBLANK(data),ISBLANK(categoria)),"",INDEX(nm_categoria,categoria))</f>
        <v/>
      </c>
      <c r="I979" s="6" t="str">
        <f>IF(OR(ISBLANK(data),ISBLANK(forma_pagamento)),"",INDEX(nm_forma_pagamento,forma_pagamento))</f>
        <v/>
      </c>
      <c r="K979" s="6" t="str">
        <f>IF(OR(ISBLANK(data),ISBLANK(conta)),"",INDEX(nm_conta,conta))</f>
        <v/>
      </c>
      <c r="M979" s="6" t="str">
        <f>IF(OR(ISBLANK(data),ISBLANK(id_cc)),"",INDEX(nm_cartao,id_cc))</f>
        <v/>
      </c>
    </row>
    <row r="980" spans="1:13">
      <c r="A980" s="6" t="str">
        <f>IF(ISBLANK(data),"",1+IF(ISNUMBER(A979),A979,0))</f>
        <v/>
      </c>
      <c r="C980" s="50" t="str">
        <f>IF(ISBLANK(data),"",VALUE(DAY(data)))</f>
        <v/>
      </c>
      <c r="D980" s="50" t="str">
        <f>IF(ISBLANK(data),"",VALUE(MONTH(data)))</f>
        <v/>
      </c>
      <c r="E980" s="50" t="str">
        <f>IF(ISBLANK(data),"",VALUE(YEAR(data)))</f>
        <v/>
      </c>
      <c r="G980" s="6" t="str">
        <f>IF(OR(ISBLANK(data),ISBLANK(categoria)),"",INDEX(nm_categoria,categoria))</f>
        <v/>
      </c>
      <c r="I980" s="6" t="str">
        <f>IF(OR(ISBLANK(data),ISBLANK(forma_pagamento)),"",INDEX(nm_forma_pagamento,forma_pagamento))</f>
        <v/>
      </c>
      <c r="K980" s="6" t="str">
        <f>IF(OR(ISBLANK(data),ISBLANK(conta)),"",INDEX(nm_conta,conta))</f>
        <v/>
      </c>
      <c r="M980" s="6" t="str">
        <f>IF(OR(ISBLANK(data),ISBLANK(id_cc)),"",INDEX(nm_cartao,id_cc))</f>
        <v/>
      </c>
    </row>
    <row r="981" spans="1:13">
      <c r="A981" s="6" t="str">
        <f>IF(ISBLANK(data),"",1+IF(ISNUMBER(A980),A980,0))</f>
        <v/>
      </c>
      <c r="C981" s="50" t="str">
        <f>IF(ISBLANK(data),"",VALUE(DAY(data)))</f>
        <v/>
      </c>
      <c r="D981" s="50" t="str">
        <f>IF(ISBLANK(data),"",VALUE(MONTH(data)))</f>
        <v/>
      </c>
      <c r="E981" s="50" t="str">
        <f>IF(ISBLANK(data),"",VALUE(YEAR(data)))</f>
        <v/>
      </c>
      <c r="G981" s="6" t="str">
        <f>IF(OR(ISBLANK(data),ISBLANK(categoria)),"",INDEX(nm_categoria,categoria))</f>
        <v/>
      </c>
      <c r="I981" s="6" t="str">
        <f>IF(OR(ISBLANK(data),ISBLANK(forma_pagamento)),"",INDEX(nm_forma_pagamento,forma_pagamento))</f>
        <v/>
      </c>
      <c r="K981" s="6" t="str">
        <f>IF(OR(ISBLANK(data),ISBLANK(conta)),"",INDEX(nm_conta,conta))</f>
        <v/>
      </c>
      <c r="M981" s="6" t="str">
        <f>IF(OR(ISBLANK(data),ISBLANK(id_cc)),"",INDEX(nm_cartao,id_cc))</f>
        <v/>
      </c>
    </row>
    <row r="982" spans="1:13">
      <c r="A982" s="6" t="str">
        <f>IF(ISBLANK(data),"",1+IF(ISNUMBER(A981),A981,0))</f>
        <v/>
      </c>
      <c r="C982" s="50" t="str">
        <f>IF(ISBLANK(data),"",VALUE(DAY(data)))</f>
        <v/>
      </c>
      <c r="D982" s="50" t="str">
        <f>IF(ISBLANK(data),"",VALUE(MONTH(data)))</f>
        <v/>
      </c>
      <c r="E982" s="50" t="str">
        <f>IF(ISBLANK(data),"",VALUE(YEAR(data)))</f>
        <v/>
      </c>
      <c r="G982" s="6" t="str">
        <f>IF(OR(ISBLANK(data),ISBLANK(categoria)),"",INDEX(nm_categoria,categoria))</f>
        <v/>
      </c>
      <c r="I982" s="6" t="str">
        <f>IF(OR(ISBLANK(data),ISBLANK(forma_pagamento)),"",INDEX(nm_forma_pagamento,forma_pagamento))</f>
        <v/>
      </c>
      <c r="K982" s="6" t="str">
        <f>IF(OR(ISBLANK(data),ISBLANK(conta)),"",INDEX(nm_conta,conta))</f>
        <v/>
      </c>
      <c r="M982" s="6" t="str">
        <f>IF(OR(ISBLANK(data),ISBLANK(id_cc)),"",INDEX(nm_cartao,id_cc))</f>
        <v/>
      </c>
    </row>
    <row r="983" spans="1:13">
      <c r="A983" s="6" t="str">
        <f>IF(ISBLANK(data),"",1+IF(ISNUMBER(A982),A982,0))</f>
        <v/>
      </c>
      <c r="C983" s="50" t="str">
        <f>IF(ISBLANK(data),"",VALUE(DAY(data)))</f>
        <v/>
      </c>
      <c r="D983" s="50" t="str">
        <f>IF(ISBLANK(data),"",VALUE(MONTH(data)))</f>
        <v/>
      </c>
      <c r="E983" s="50" t="str">
        <f>IF(ISBLANK(data),"",VALUE(YEAR(data)))</f>
        <v/>
      </c>
      <c r="G983" s="6" t="str">
        <f>IF(OR(ISBLANK(data),ISBLANK(categoria)),"",INDEX(nm_categoria,categoria))</f>
        <v/>
      </c>
      <c r="I983" s="6" t="str">
        <f>IF(OR(ISBLANK(data),ISBLANK(forma_pagamento)),"",INDEX(nm_forma_pagamento,forma_pagamento))</f>
        <v/>
      </c>
      <c r="K983" s="6" t="str">
        <f>IF(OR(ISBLANK(data),ISBLANK(conta)),"",INDEX(nm_conta,conta))</f>
        <v/>
      </c>
      <c r="M983" s="6" t="str">
        <f>IF(OR(ISBLANK(data),ISBLANK(id_cc)),"",INDEX(nm_cartao,id_cc))</f>
        <v/>
      </c>
    </row>
    <row r="984" spans="1:13">
      <c r="A984" s="6" t="str">
        <f>IF(ISBLANK(data),"",1+IF(ISNUMBER(A983),A983,0))</f>
        <v/>
      </c>
      <c r="C984" s="50" t="str">
        <f>IF(ISBLANK(data),"",VALUE(DAY(data)))</f>
        <v/>
      </c>
      <c r="D984" s="50" t="str">
        <f>IF(ISBLANK(data),"",VALUE(MONTH(data)))</f>
        <v/>
      </c>
      <c r="E984" s="50" t="str">
        <f>IF(ISBLANK(data),"",VALUE(YEAR(data)))</f>
        <v/>
      </c>
      <c r="G984" s="6" t="str">
        <f>IF(OR(ISBLANK(data),ISBLANK(categoria)),"",INDEX(nm_categoria,categoria))</f>
        <v/>
      </c>
      <c r="I984" s="6" t="str">
        <f>IF(OR(ISBLANK(data),ISBLANK(forma_pagamento)),"",INDEX(nm_forma_pagamento,forma_pagamento))</f>
        <v/>
      </c>
      <c r="K984" s="6" t="str">
        <f>IF(OR(ISBLANK(data),ISBLANK(conta)),"",INDEX(nm_conta,conta))</f>
        <v/>
      </c>
      <c r="M984" s="6" t="str">
        <f>IF(OR(ISBLANK(data),ISBLANK(id_cc)),"",INDEX(nm_cartao,id_cc))</f>
        <v/>
      </c>
    </row>
    <row r="985" spans="1:13">
      <c r="A985" s="6" t="str">
        <f>IF(ISBLANK(data),"",1+IF(ISNUMBER(A984),A984,0))</f>
        <v/>
      </c>
      <c r="C985" s="50" t="str">
        <f>IF(ISBLANK(data),"",VALUE(DAY(data)))</f>
        <v/>
      </c>
      <c r="D985" s="50" t="str">
        <f>IF(ISBLANK(data),"",VALUE(MONTH(data)))</f>
        <v/>
      </c>
      <c r="E985" s="50" t="str">
        <f>IF(ISBLANK(data),"",VALUE(YEAR(data)))</f>
        <v/>
      </c>
      <c r="G985" s="6" t="str">
        <f>IF(OR(ISBLANK(data),ISBLANK(categoria)),"",INDEX(nm_categoria,categoria))</f>
        <v/>
      </c>
      <c r="I985" s="6" t="str">
        <f>IF(OR(ISBLANK(data),ISBLANK(forma_pagamento)),"",INDEX(nm_forma_pagamento,forma_pagamento))</f>
        <v/>
      </c>
      <c r="K985" s="6" t="str">
        <f>IF(OR(ISBLANK(data),ISBLANK(conta)),"",INDEX(nm_conta,conta))</f>
        <v/>
      </c>
      <c r="M985" s="6" t="str">
        <f>IF(OR(ISBLANK(data),ISBLANK(id_cc)),"",INDEX(nm_cartao,id_cc))</f>
        <v/>
      </c>
    </row>
    <row r="986" spans="1:13">
      <c r="A986" s="6" t="str">
        <f>IF(ISBLANK(data),"",1+IF(ISNUMBER(A985),A985,0))</f>
        <v/>
      </c>
      <c r="C986" s="50" t="str">
        <f>IF(ISBLANK(data),"",VALUE(DAY(data)))</f>
        <v/>
      </c>
      <c r="D986" s="50" t="str">
        <f>IF(ISBLANK(data),"",VALUE(MONTH(data)))</f>
        <v/>
      </c>
      <c r="E986" s="50" t="str">
        <f>IF(ISBLANK(data),"",VALUE(YEAR(data)))</f>
        <v/>
      </c>
      <c r="G986" s="6" t="str">
        <f>IF(OR(ISBLANK(data),ISBLANK(categoria)),"",INDEX(nm_categoria,categoria))</f>
        <v/>
      </c>
      <c r="I986" s="6" t="str">
        <f>IF(OR(ISBLANK(data),ISBLANK(forma_pagamento)),"",INDEX(nm_forma_pagamento,forma_pagamento))</f>
        <v/>
      </c>
      <c r="K986" s="6" t="str">
        <f>IF(OR(ISBLANK(data),ISBLANK(conta)),"",INDEX(nm_conta,conta))</f>
        <v/>
      </c>
      <c r="M986" s="6" t="str">
        <f>IF(OR(ISBLANK(data),ISBLANK(id_cc)),"",INDEX(nm_cartao,id_cc))</f>
        <v/>
      </c>
    </row>
    <row r="987" spans="1:13">
      <c r="A987" s="6" t="str">
        <f>IF(ISBLANK(data),"",1+IF(ISNUMBER(A986),A986,0))</f>
        <v/>
      </c>
      <c r="C987" s="50" t="str">
        <f>IF(ISBLANK(data),"",VALUE(DAY(data)))</f>
        <v/>
      </c>
      <c r="D987" s="50" t="str">
        <f>IF(ISBLANK(data),"",VALUE(MONTH(data)))</f>
        <v/>
      </c>
      <c r="E987" s="50" t="str">
        <f>IF(ISBLANK(data),"",VALUE(YEAR(data)))</f>
        <v/>
      </c>
      <c r="G987" s="6" t="str">
        <f>IF(OR(ISBLANK(data),ISBLANK(categoria)),"",INDEX(nm_categoria,categoria))</f>
        <v/>
      </c>
      <c r="I987" s="6" t="str">
        <f>IF(OR(ISBLANK(data),ISBLANK(forma_pagamento)),"",INDEX(nm_forma_pagamento,forma_pagamento))</f>
        <v/>
      </c>
      <c r="K987" s="6" t="str">
        <f>IF(OR(ISBLANK(data),ISBLANK(conta)),"",INDEX(nm_conta,conta))</f>
        <v/>
      </c>
      <c r="M987" s="6" t="str">
        <f>IF(OR(ISBLANK(data),ISBLANK(id_cc)),"",INDEX(nm_cartao,id_cc))</f>
        <v/>
      </c>
    </row>
    <row r="988" spans="1:13">
      <c r="A988" s="6" t="str">
        <f>IF(ISBLANK(data),"",1+IF(ISNUMBER(A987),A987,0))</f>
        <v/>
      </c>
      <c r="C988" s="50" t="str">
        <f>IF(ISBLANK(data),"",VALUE(DAY(data)))</f>
        <v/>
      </c>
      <c r="D988" s="50" t="str">
        <f>IF(ISBLANK(data),"",VALUE(MONTH(data)))</f>
        <v/>
      </c>
      <c r="E988" s="50" t="str">
        <f>IF(ISBLANK(data),"",VALUE(YEAR(data)))</f>
        <v/>
      </c>
      <c r="G988" s="6" t="str">
        <f>IF(OR(ISBLANK(data),ISBLANK(categoria)),"",INDEX(nm_categoria,categoria))</f>
        <v/>
      </c>
      <c r="I988" s="6" t="str">
        <f>IF(OR(ISBLANK(data),ISBLANK(forma_pagamento)),"",INDEX(nm_forma_pagamento,forma_pagamento))</f>
        <v/>
      </c>
      <c r="K988" s="6" t="str">
        <f>IF(OR(ISBLANK(data),ISBLANK(conta)),"",INDEX(nm_conta,conta))</f>
        <v/>
      </c>
      <c r="M988" s="6" t="str">
        <f>IF(OR(ISBLANK(data),ISBLANK(id_cc)),"",INDEX(nm_cartao,id_cc))</f>
        <v/>
      </c>
    </row>
    <row r="989" spans="1:13">
      <c r="A989" s="6" t="str">
        <f>IF(ISBLANK(data),"",1+IF(ISNUMBER(A988),A988,0))</f>
        <v/>
      </c>
      <c r="C989" s="50" t="str">
        <f>IF(ISBLANK(data),"",VALUE(DAY(data)))</f>
        <v/>
      </c>
      <c r="D989" s="50" t="str">
        <f>IF(ISBLANK(data),"",VALUE(MONTH(data)))</f>
        <v/>
      </c>
      <c r="E989" s="50" t="str">
        <f>IF(ISBLANK(data),"",VALUE(YEAR(data)))</f>
        <v/>
      </c>
      <c r="G989" s="6" t="str">
        <f>IF(OR(ISBLANK(data),ISBLANK(categoria)),"",INDEX(nm_categoria,categoria))</f>
        <v/>
      </c>
      <c r="I989" s="6" t="str">
        <f>IF(OR(ISBLANK(data),ISBLANK(forma_pagamento)),"",INDEX(nm_forma_pagamento,forma_pagamento))</f>
        <v/>
      </c>
      <c r="K989" s="6" t="str">
        <f>IF(OR(ISBLANK(data),ISBLANK(conta)),"",INDEX(nm_conta,conta))</f>
        <v/>
      </c>
      <c r="M989" s="6" t="str">
        <f>IF(OR(ISBLANK(data),ISBLANK(id_cc)),"",INDEX(nm_cartao,id_cc))</f>
        <v/>
      </c>
    </row>
    <row r="990" spans="1:13">
      <c r="A990" s="6" t="str">
        <f>IF(ISBLANK(data),"",1+IF(ISNUMBER(A989),A989,0))</f>
        <v/>
      </c>
      <c r="C990" s="50" t="str">
        <f>IF(ISBLANK(data),"",VALUE(DAY(data)))</f>
        <v/>
      </c>
      <c r="D990" s="50" t="str">
        <f>IF(ISBLANK(data),"",VALUE(MONTH(data)))</f>
        <v/>
      </c>
      <c r="E990" s="50" t="str">
        <f>IF(ISBLANK(data),"",VALUE(YEAR(data)))</f>
        <v/>
      </c>
      <c r="G990" s="6" t="str">
        <f>IF(OR(ISBLANK(data),ISBLANK(categoria)),"",INDEX(nm_categoria,categoria))</f>
        <v/>
      </c>
      <c r="I990" s="6" t="str">
        <f>IF(OR(ISBLANK(data),ISBLANK(forma_pagamento)),"",INDEX(nm_forma_pagamento,forma_pagamento))</f>
        <v/>
      </c>
      <c r="K990" s="6" t="str">
        <f>IF(OR(ISBLANK(data),ISBLANK(conta)),"",INDEX(nm_conta,conta))</f>
        <v/>
      </c>
      <c r="M990" s="6" t="str">
        <f>IF(OR(ISBLANK(data),ISBLANK(id_cc)),"",INDEX(nm_cartao,id_cc))</f>
        <v/>
      </c>
    </row>
    <row r="991" spans="1:13">
      <c r="A991" s="6" t="str">
        <f>IF(ISBLANK(data),"",1+IF(ISNUMBER(A990),A990,0))</f>
        <v/>
      </c>
      <c r="C991" s="50" t="str">
        <f>IF(ISBLANK(data),"",VALUE(DAY(data)))</f>
        <v/>
      </c>
      <c r="D991" s="50" t="str">
        <f>IF(ISBLANK(data),"",VALUE(MONTH(data)))</f>
        <v/>
      </c>
      <c r="E991" s="50" t="str">
        <f>IF(ISBLANK(data),"",VALUE(YEAR(data)))</f>
        <v/>
      </c>
      <c r="G991" s="6" t="str">
        <f>IF(OR(ISBLANK(data),ISBLANK(categoria)),"",INDEX(nm_categoria,categoria))</f>
        <v/>
      </c>
      <c r="I991" s="6" t="str">
        <f>IF(OR(ISBLANK(data),ISBLANK(forma_pagamento)),"",INDEX(nm_forma_pagamento,forma_pagamento))</f>
        <v/>
      </c>
      <c r="K991" s="6" t="str">
        <f>IF(OR(ISBLANK(data),ISBLANK(conta)),"",INDEX(nm_conta,conta))</f>
        <v/>
      </c>
      <c r="M991" s="6" t="str">
        <f>IF(OR(ISBLANK(data),ISBLANK(id_cc)),"",INDEX(nm_cartao,id_cc))</f>
        <v/>
      </c>
    </row>
    <row r="992" spans="1:13">
      <c r="A992" s="6" t="str">
        <f>IF(ISBLANK(data),"",1+IF(ISNUMBER(A991),A991,0))</f>
        <v/>
      </c>
      <c r="C992" s="50" t="str">
        <f>IF(ISBLANK(data),"",VALUE(DAY(data)))</f>
        <v/>
      </c>
      <c r="D992" s="50" t="str">
        <f>IF(ISBLANK(data),"",VALUE(MONTH(data)))</f>
        <v/>
      </c>
      <c r="E992" s="50" t="str">
        <f>IF(ISBLANK(data),"",VALUE(YEAR(data)))</f>
        <v/>
      </c>
      <c r="G992" s="6" t="str">
        <f>IF(OR(ISBLANK(data),ISBLANK(categoria)),"",INDEX(nm_categoria,categoria))</f>
        <v/>
      </c>
      <c r="I992" s="6" t="str">
        <f>IF(OR(ISBLANK(data),ISBLANK(forma_pagamento)),"",INDEX(nm_forma_pagamento,forma_pagamento))</f>
        <v/>
      </c>
      <c r="K992" s="6" t="str">
        <f>IF(OR(ISBLANK(data),ISBLANK(conta)),"",INDEX(nm_conta,conta))</f>
        <v/>
      </c>
      <c r="M992" s="6" t="str">
        <f>IF(OR(ISBLANK(data),ISBLANK(id_cc)),"",INDEX(nm_cartao,id_cc))</f>
        <v/>
      </c>
    </row>
    <row r="993" spans="1:13">
      <c r="A993" s="6" t="str">
        <f>IF(ISBLANK(data),"",1+IF(ISNUMBER(A992),A992,0))</f>
        <v/>
      </c>
      <c r="C993" s="50" t="str">
        <f>IF(ISBLANK(data),"",VALUE(DAY(data)))</f>
        <v/>
      </c>
      <c r="D993" s="50" t="str">
        <f>IF(ISBLANK(data),"",VALUE(MONTH(data)))</f>
        <v/>
      </c>
      <c r="E993" s="50" t="str">
        <f>IF(ISBLANK(data),"",VALUE(YEAR(data)))</f>
        <v/>
      </c>
      <c r="G993" s="6" t="str">
        <f>IF(OR(ISBLANK(data),ISBLANK(categoria)),"",INDEX(nm_categoria,categoria))</f>
        <v/>
      </c>
      <c r="I993" s="6" t="str">
        <f>IF(OR(ISBLANK(data),ISBLANK(forma_pagamento)),"",INDEX(nm_forma_pagamento,forma_pagamento))</f>
        <v/>
      </c>
      <c r="K993" s="6" t="str">
        <f>IF(OR(ISBLANK(data),ISBLANK(conta)),"",INDEX(nm_conta,conta))</f>
        <v/>
      </c>
      <c r="M993" s="6" t="str">
        <f>IF(OR(ISBLANK(data),ISBLANK(id_cc)),"",INDEX(nm_cartao,id_cc))</f>
        <v/>
      </c>
    </row>
    <row r="994" spans="1:13">
      <c r="A994" s="6" t="str">
        <f>IF(ISBLANK(data),"",1+IF(ISNUMBER(A993),A993,0))</f>
        <v/>
      </c>
      <c r="C994" s="50" t="str">
        <f>IF(ISBLANK(data),"",VALUE(DAY(data)))</f>
        <v/>
      </c>
      <c r="D994" s="50" t="str">
        <f>IF(ISBLANK(data),"",VALUE(MONTH(data)))</f>
        <v/>
      </c>
      <c r="E994" s="50" t="str">
        <f>IF(ISBLANK(data),"",VALUE(YEAR(data)))</f>
        <v/>
      </c>
      <c r="G994" s="6" t="str">
        <f>IF(OR(ISBLANK(data),ISBLANK(categoria)),"",INDEX(nm_categoria,categoria))</f>
        <v/>
      </c>
      <c r="I994" s="6" t="str">
        <f>IF(OR(ISBLANK(data),ISBLANK(forma_pagamento)),"",INDEX(nm_forma_pagamento,forma_pagamento))</f>
        <v/>
      </c>
      <c r="K994" s="6" t="str">
        <f>IF(OR(ISBLANK(data),ISBLANK(conta)),"",INDEX(nm_conta,conta))</f>
        <v/>
      </c>
      <c r="M994" s="6" t="str">
        <f>IF(OR(ISBLANK(data),ISBLANK(id_cc)),"",INDEX(nm_cartao,id_cc))</f>
        <v/>
      </c>
    </row>
    <row r="995" spans="1:13">
      <c r="A995" s="6" t="str">
        <f>IF(ISBLANK(data),"",1+IF(ISNUMBER(A994),A994,0))</f>
        <v/>
      </c>
      <c r="C995" s="50" t="str">
        <f>IF(ISBLANK(data),"",VALUE(DAY(data)))</f>
        <v/>
      </c>
      <c r="D995" s="50" t="str">
        <f>IF(ISBLANK(data),"",VALUE(MONTH(data)))</f>
        <v/>
      </c>
      <c r="E995" s="50" t="str">
        <f>IF(ISBLANK(data),"",VALUE(YEAR(data)))</f>
        <v/>
      </c>
      <c r="G995" s="6" t="str">
        <f>IF(OR(ISBLANK(data),ISBLANK(categoria)),"",INDEX(nm_categoria,categoria))</f>
        <v/>
      </c>
      <c r="I995" s="6" t="str">
        <f>IF(OR(ISBLANK(data),ISBLANK(forma_pagamento)),"",INDEX(nm_forma_pagamento,forma_pagamento))</f>
        <v/>
      </c>
      <c r="K995" s="6" t="str">
        <f>IF(OR(ISBLANK(data),ISBLANK(conta)),"",INDEX(nm_conta,conta))</f>
        <v/>
      </c>
      <c r="M995" s="6" t="str">
        <f>IF(OR(ISBLANK(data),ISBLANK(id_cc)),"",INDEX(nm_cartao,id_cc))</f>
        <v/>
      </c>
    </row>
    <row r="996" spans="1:13">
      <c r="A996" s="6" t="str">
        <f>IF(ISBLANK(data),"",1+IF(ISNUMBER(A995),A995,0))</f>
        <v/>
      </c>
      <c r="C996" s="50" t="str">
        <f>IF(ISBLANK(data),"",VALUE(DAY(data)))</f>
        <v/>
      </c>
      <c r="D996" s="50" t="str">
        <f>IF(ISBLANK(data),"",VALUE(MONTH(data)))</f>
        <v/>
      </c>
      <c r="E996" s="50" t="str">
        <f>IF(ISBLANK(data),"",VALUE(YEAR(data)))</f>
        <v/>
      </c>
      <c r="G996" s="6" t="str">
        <f>IF(OR(ISBLANK(data),ISBLANK(categoria)),"",INDEX(nm_categoria,categoria))</f>
        <v/>
      </c>
      <c r="I996" s="6" t="str">
        <f>IF(OR(ISBLANK(data),ISBLANK(forma_pagamento)),"",INDEX(nm_forma_pagamento,forma_pagamento))</f>
        <v/>
      </c>
      <c r="K996" s="6" t="str">
        <f>IF(OR(ISBLANK(data),ISBLANK(conta)),"",INDEX(nm_conta,conta))</f>
        <v/>
      </c>
      <c r="M996" s="6" t="str">
        <f>IF(OR(ISBLANK(data),ISBLANK(id_cc)),"",INDEX(nm_cartao,id_cc))</f>
        <v/>
      </c>
    </row>
    <row r="997" spans="1:13">
      <c r="A997" s="6" t="str">
        <f>IF(ISBLANK(data),"",1+IF(ISNUMBER(A996),A996,0))</f>
        <v/>
      </c>
      <c r="C997" s="50" t="str">
        <f>IF(ISBLANK(data),"",VALUE(DAY(data)))</f>
        <v/>
      </c>
      <c r="D997" s="50" t="str">
        <f>IF(ISBLANK(data),"",VALUE(MONTH(data)))</f>
        <v/>
      </c>
      <c r="E997" s="50" t="str">
        <f>IF(ISBLANK(data),"",VALUE(YEAR(data)))</f>
        <v/>
      </c>
      <c r="G997" s="6" t="str">
        <f>IF(OR(ISBLANK(data),ISBLANK(categoria)),"",INDEX(nm_categoria,categoria))</f>
        <v/>
      </c>
      <c r="I997" s="6" t="str">
        <f>IF(OR(ISBLANK(data),ISBLANK(forma_pagamento)),"",INDEX(nm_forma_pagamento,forma_pagamento))</f>
        <v/>
      </c>
      <c r="K997" s="6" t="str">
        <f>IF(OR(ISBLANK(data),ISBLANK(conta)),"",INDEX(nm_conta,conta))</f>
        <v/>
      </c>
      <c r="M997" s="6" t="str">
        <f>IF(OR(ISBLANK(data),ISBLANK(id_cc)),"",INDEX(nm_cartao,id_cc))</f>
        <v/>
      </c>
    </row>
    <row r="998" spans="1:13">
      <c r="A998" s="6" t="str">
        <f>IF(ISBLANK(data),"",1+IF(ISNUMBER(A997),A997,0))</f>
        <v/>
      </c>
      <c r="C998" s="50" t="str">
        <f>IF(ISBLANK(data),"",VALUE(DAY(data)))</f>
        <v/>
      </c>
      <c r="D998" s="50" t="str">
        <f>IF(ISBLANK(data),"",VALUE(MONTH(data)))</f>
        <v/>
      </c>
      <c r="E998" s="50" t="str">
        <f>IF(ISBLANK(data),"",VALUE(YEAR(data)))</f>
        <v/>
      </c>
      <c r="G998" s="6" t="str">
        <f>IF(OR(ISBLANK(data),ISBLANK(categoria)),"",INDEX(nm_categoria,categoria))</f>
        <v/>
      </c>
      <c r="I998" s="6" t="str">
        <f>IF(OR(ISBLANK(data),ISBLANK(forma_pagamento)),"",INDEX(nm_forma_pagamento,forma_pagamento))</f>
        <v/>
      </c>
      <c r="K998" s="6" t="str">
        <f>IF(OR(ISBLANK(data),ISBLANK(conta)),"",INDEX(nm_conta,conta))</f>
        <v/>
      </c>
      <c r="M998" s="6" t="str">
        <f>IF(OR(ISBLANK(data),ISBLANK(id_cc)),"",INDEX(nm_cartao,id_cc))</f>
        <v/>
      </c>
    </row>
    <row r="999" spans="1:13">
      <c r="A999" s="6" t="str">
        <f>IF(ISBLANK(data),"",1+IF(ISNUMBER(A998),A998,0))</f>
        <v/>
      </c>
      <c r="C999" s="50" t="str">
        <f>IF(ISBLANK(data),"",VALUE(DAY(data)))</f>
        <v/>
      </c>
      <c r="D999" s="50" t="str">
        <f>IF(ISBLANK(data),"",VALUE(MONTH(data)))</f>
        <v/>
      </c>
      <c r="E999" s="50" t="str">
        <f>IF(ISBLANK(data),"",VALUE(YEAR(data)))</f>
        <v/>
      </c>
      <c r="G999" s="6" t="str">
        <f>IF(OR(ISBLANK(data),ISBLANK(categoria)),"",INDEX(nm_categoria,categoria))</f>
        <v/>
      </c>
      <c r="I999" s="6" t="str">
        <f>IF(OR(ISBLANK(data),ISBLANK(forma_pagamento)),"",INDEX(nm_forma_pagamento,forma_pagamento))</f>
        <v/>
      </c>
      <c r="K999" s="6" t="str">
        <f>IF(OR(ISBLANK(data),ISBLANK(conta)),"",INDEX(nm_conta,conta))</f>
        <v/>
      </c>
      <c r="M999" s="6" t="str">
        <f>IF(OR(ISBLANK(data),ISBLANK(id_cc)),"",INDEX(nm_cartao,id_cc))</f>
        <v/>
      </c>
    </row>
    <row r="1000" spans="1:13">
      <c r="A1000" s="6" t="str">
        <f>IF(ISBLANK(data),"",1+IF(ISNUMBER(A999),A999,0))</f>
        <v/>
      </c>
      <c r="C1000" s="50" t="str">
        <f>IF(ISBLANK(data),"",VALUE(DAY(data)))</f>
        <v/>
      </c>
      <c r="D1000" s="50" t="str">
        <f>IF(ISBLANK(data),"",VALUE(MONTH(data)))</f>
        <v/>
      </c>
      <c r="E1000" s="50" t="str">
        <f>IF(ISBLANK(data),"",VALUE(YEAR(data)))</f>
        <v/>
      </c>
      <c r="G1000" s="6" t="str">
        <f>IF(OR(ISBLANK(data),ISBLANK(categoria)),"",INDEX(nm_categoria,categoria))</f>
        <v/>
      </c>
      <c r="I1000" s="6" t="str">
        <f>IF(OR(ISBLANK(data),ISBLANK(forma_pagamento)),"",INDEX(nm_forma_pagamento,forma_pagamento))</f>
        <v/>
      </c>
      <c r="K1000" s="6" t="str">
        <f>IF(OR(ISBLANK(data),ISBLANK(conta)),"",INDEX(nm_conta,conta))</f>
        <v/>
      </c>
      <c r="M1000" s="6" t="str">
        <f>IF(OR(ISBLANK(data),ISBLANK(id_cc)),"",INDEX(nm_cartao,id_cc))</f>
        <v/>
      </c>
    </row>
    <row r="1001" spans="1:13">
      <c r="A1001" s="6" t="str">
        <f>IF(ISBLANK(data),"",1+IF(ISNUMBER(A1000),A1000,0))</f>
        <v/>
      </c>
      <c r="C1001" s="50" t="str">
        <f>IF(ISBLANK(data),"",VALUE(DAY(data)))</f>
        <v/>
      </c>
      <c r="D1001" s="50" t="str">
        <f>IF(ISBLANK(data),"",VALUE(MONTH(data)))</f>
        <v/>
      </c>
      <c r="E1001" s="50" t="str">
        <f>IF(ISBLANK(data),"",VALUE(YEAR(data)))</f>
        <v/>
      </c>
      <c r="G1001" s="6" t="str">
        <f>IF(OR(ISBLANK(data),ISBLANK(categoria)),"",INDEX(nm_categoria,categoria))</f>
        <v/>
      </c>
      <c r="I1001" s="6" t="str">
        <f>IF(OR(ISBLANK(data),ISBLANK(forma_pagamento)),"",INDEX(nm_forma_pagamento,forma_pagamento))</f>
        <v/>
      </c>
      <c r="K1001" s="6" t="str">
        <f>IF(OR(ISBLANK(data),ISBLANK(conta)),"",INDEX(nm_conta,conta))</f>
        <v/>
      </c>
      <c r="M1001" s="6" t="str">
        <f>IF(OR(ISBLANK(data),ISBLANK(id_cc)),"",INDEX(nm_cartao,id_cc))</f>
        <v/>
      </c>
    </row>
    <row r="1002" spans="1:13">
      <c r="A1002" s="6" t="str">
        <f>IF(ISBLANK(data),"",1+IF(ISNUMBER(A1001),A1001,0))</f>
        <v/>
      </c>
      <c r="C1002" s="50" t="str">
        <f>IF(ISBLANK(data),"",VALUE(DAY(data)))</f>
        <v/>
      </c>
      <c r="D1002" s="50" t="str">
        <f>IF(ISBLANK(data),"",VALUE(MONTH(data)))</f>
        <v/>
      </c>
      <c r="E1002" s="50" t="str">
        <f>IF(ISBLANK(data),"",VALUE(YEAR(data)))</f>
        <v/>
      </c>
      <c r="G1002" s="6" t="str">
        <f>IF(OR(ISBLANK(data),ISBLANK(categoria)),"",INDEX(nm_categoria,categoria))</f>
        <v/>
      </c>
      <c r="I1002" s="6" t="str">
        <f>IF(OR(ISBLANK(data),ISBLANK(forma_pagamento)),"",INDEX(nm_forma_pagamento,forma_pagamento))</f>
        <v/>
      </c>
      <c r="K1002" s="6" t="str">
        <f>IF(OR(ISBLANK(data),ISBLANK(conta)),"",INDEX(nm_conta,conta))</f>
        <v/>
      </c>
      <c r="M1002" s="6" t="str">
        <f>IF(OR(ISBLANK(data),ISBLANK(id_cc)),"",INDEX(nm_cartao,id_cc))</f>
        <v/>
      </c>
    </row>
    <row r="1003" spans="1:13">
      <c r="A1003" s="6" t="str">
        <f>IF(ISBLANK(data),"",1+IF(ISNUMBER(A1002),A1002,0))</f>
        <v/>
      </c>
      <c r="C1003" s="50" t="str">
        <f>IF(ISBLANK(data),"",VALUE(DAY(data)))</f>
        <v/>
      </c>
      <c r="D1003" s="50" t="str">
        <f>IF(ISBLANK(data),"",VALUE(MONTH(data)))</f>
        <v/>
      </c>
      <c r="E1003" s="50" t="str">
        <f>IF(ISBLANK(data),"",VALUE(YEAR(data)))</f>
        <v/>
      </c>
      <c r="G1003" s="6" t="str">
        <f>IF(OR(ISBLANK(data),ISBLANK(categoria)),"",INDEX(nm_categoria,categoria))</f>
        <v/>
      </c>
      <c r="I1003" s="6" t="str">
        <f>IF(OR(ISBLANK(data),ISBLANK(forma_pagamento)),"",INDEX(nm_forma_pagamento,forma_pagamento))</f>
        <v/>
      </c>
      <c r="K1003" s="6" t="str">
        <f>IF(OR(ISBLANK(data),ISBLANK(conta)),"",INDEX(nm_conta,conta))</f>
        <v/>
      </c>
      <c r="M1003" s="6" t="str">
        <f>IF(OR(ISBLANK(data),ISBLANK(id_cc)),"",INDEX(nm_cartao,id_cc))</f>
        <v/>
      </c>
    </row>
    <row r="1004" spans="1:13">
      <c r="A1004" s="6" t="str">
        <f>IF(ISBLANK(data),"",1+IF(ISNUMBER(A1003),A1003,0))</f>
        <v/>
      </c>
      <c r="C1004" s="50" t="str">
        <f>IF(ISBLANK(data),"",VALUE(DAY(data)))</f>
        <v/>
      </c>
      <c r="D1004" s="50" t="str">
        <f>IF(ISBLANK(data),"",VALUE(MONTH(data)))</f>
        <v/>
      </c>
      <c r="E1004" s="50" t="str">
        <f>IF(ISBLANK(data),"",VALUE(YEAR(data)))</f>
        <v/>
      </c>
      <c r="G1004" s="6" t="str">
        <f>IF(OR(ISBLANK(data),ISBLANK(categoria)),"",INDEX(nm_categoria,categoria))</f>
        <v/>
      </c>
      <c r="I1004" s="6" t="str">
        <f>IF(OR(ISBLANK(data),ISBLANK(forma_pagamento)),"",INDEX(nm_forma_pagamento,forma_pagamento))</f>
        <v/>
      </c>
      <c r="K1004" s="6" t="str">
        <f>IF(OR(ISBLANK(data),ISBLANK(conta)),"",INDEX(nm_conta,conta))</f>
        <v/>
      </c>
      <c r="M1004" s="6" t="str">
        <f>IF(OR(ISBLANK(data),ISBLANK(id_cc)),"",INDEX(nm_cartao,id_cc))</f>
        <v/>
      </c>
    </row>
    <row r="1005" spans="1:13">
      <c r="A1005" s="6" t="str">
        <f>IF(ISBLANK(data),"",1+IF(ISNUMBER(A1004),A1004,0))</f>
        <v/>
      </c>
      <c r="C1005" s="50" t="str">
        <f>IF(ISBLANK(data),"",VALUE(DAY(data)))</f>
        <v/>
      </c>
      <c r="D1005" s="50" t="str">
        <f>IF(ISBLANK(data),"",VALUE(MONTH(data)))</f>
        <v/>
      </c>
      <c r="E1005" s="50" t="str">
        <f>IF(ISBLANK(data),"",VALUE(YEAR(data)))</f>
        <v/>
      </c>
      <c r="G1005" s="6" t="str">
        <f>IF(OR(ISBLANK(data),ISBLANK(categoria)),"",INDEX(nm_categoria,categoria))</f>
        <v/>
      </c>
      <c r="I1005" s="6" t="str">
        <f>IF(OR(ISBLANK(data),ISBLANK(forma_pagamento)),"",INDEX(nm_forma_pagamento,forma_pagamento))</f>
        <v/>
      </c>
      <c r="K1005" s="6" t="str">
        <f>IF(OR(ISBLANK(data),ISBLANK(conta)),"",INDEX(nm_conta,conta))</f>
        <v/>
      </c>
      <c r="M1005" s="6" t="str">
        <f>IF(OR(ISBLANK(data),ISBLANK(id_cc)),"",INDEX(nm_cartao,id_cc))</f>
        <v/>
      </c>
    </row>
    <row r="1006" spans="1:13">
      <c r="A1006" s="6" t="str">
        <f>IF(ISBLANK(data),"",1+IF(ISNUMBER(A1005),A1005,0))</f>
        <v/>
      </c>
      <c r="C1006" s="50" t="str">
        <f>IF(ISBLANK(data),"",VALUE(DAY(data)))</f>
        <v/>
      </c>
      <c r="D1006" s="50" t="str">
        <f>IF(ISBLANK(data),"",VALUE(MONTH(data)))</f>
        <v/>
      </c>
      <c r="E1006" s="50" t="str">
        <f>IF(ISBLANK(data),"",VALUE(YEAR(data)))</f>
        <v/>
      </c>
      <c r="G1006" s="6" t="str">
        <f>IF(OR(ISBLANK(data),ISBLANK(categoria)),"",INDEX(nm_categoria,categoria))</f>
        <v/>
      </c>
      <c r="I1006" s="6" t="str">
        <f>IF(OR(ISBLANK(data),ISBLANK(forma_pagamento)),"",INDEX(nm_forma_pagamento,forma_pagamento))</f>
        <v/>
      </c>
      <c r="K1006" s="6" t="str">
        <f>IF(OR(ISBLANK(data),ISBLANK(conta)),"",INDEX(nm_conta,conta))</f>
        <v/>
      </c>
      <c r="M1006" s="6" t="str">
        <f>IF(OR(ISBLANK(data),ISBLANK(id_cc)),"",INDEX(nm_cartao,id_cc))</f>
        <v/>
      </c>
    </row>
    <row r="1007" spans="1:13">
      <c r="A1007" s="6" t="str">
        <f>IF(ISBLANK(data),"",1+IF(ISNUMBER(A1006),A1006,0))</f>
        <v/>
      </c>
      <c r="C1007" s="50" t="str">
        <f>IF(ISBLANK(data),"",VALUE(DAY(data)))</f>
        <v/>
      </c>
      <c r="D1007" s="50" t="str">
        <f>IF(ISBLANK(data),"",VALUE(MONTH(data)))</f>
        <v/>
      </c>
      <c r="E1007" s="50" t="str">
        <f>IF(ISBLANK(data),"",VALUE(YEAR(data)))</f>
        <v/>
      </c>
      <c r="G1007" s="6" t="str">
        <f>IF(OR(ISBLANK(data),ISBLANK(categoria)),"",INDEX(nm_categoria,categoria))</f>
        <v/>
      </c>
      <c r="I1007" s="6" t="str">
        <f>IF(OR(ISBLANK(data),ISBLANK(forma_pagamento)),"",INDEX(nm_forma_pagamento,forma_pagamento))</f>
        <v/>
      </c>
      <c r="K1007" s="6" t="str">
        <f>IF(OR(ISBLANK(data),ISBLANK(conta)),"",INDEX(nm_conta,conta))</f>
        <v/>
      </c>
      <c r="M1007" s="6" t="str">
        <f>IF(OR(ISBLANK(data),ISBLANK(id_cc)),"",INDEX(nm_cartao,id_cc))</f>
        <v/>
      </c>
    </row>
    <row r="1008" spans="1:13">
      <c r="A1008" s="6" t="str">
        <f>IF(ISBLANK(data),"",1+IF(ISNUMBER(A1007),A1007,0))</f>
        <v/>
      </c>
      <c r="C1008" s="50" t="str">
        <f>IF(ISBLANK(data),"",VALUE(DAY(data)))</f>
        <v/>
      </c>
      <c r="D1008" s="50" t="str">
        <f>IF(ISBLANK(data),"",VALUE(MONTH(data)))</f>
        <v/>
      </c>
      <c r="E1008" s="50" t="str">
        <f>IF(ISBLANK(data),"",VALUE(YEAR(data)))</f>
        <v/>
      </c>
      <c r="G1008" s="6" t="str">
        <f>IF(OR(ISBLANK(data),ISBLANK(categoria)),"",INDEX(nm_categoria,categoria))</f>
        <v/>
      </c>
      <c r="I1008" s="6" t="str">
        <f>IF(OR(ISBLANK(data),ISBLANK(forma_pagamento)),"",INDEX(nm_forma_pagamento,forma_pagamento))</f>
        <v/>
      </c>
      <c r="K1008" s="6" t="str">
        <f>IF(OR(ISBLANK(data),ISBLANK(conta)),"",INDEX(nm_conta,conta))</f>
        <v/>
      </c>
      <c r="M1008" s="6" t="str">
        <f>IF(OR(ISBLANK(data),ISBLANK(id_cc)),"",INDEX(nm_cartao,id_cc))</f>
        <v/>
      </c>
    </row>
    <row r="1009" spans="1:13">
      <c r="A1009" s="6" t="str">
        <f>IF(ISBLANK(data),"",1+IF(ISNUMBER(A1008),A1008,0))</f>
        <v/>
      </c>
      <c r="C1009" s="50" t="str">
        <f>IF(ISBLANK(data),"",VALUE(DAY(data)))</f>
        <v/>
      </c>
      <c r="D1009" s="50" t="str">
        <f>IF(ISBLANK(data),"",VALUE(MONTH(data)))</f>
        <v/>
      </c>
      <c r="E1009" s="50" t="str">
        <f>IF(ISBLANK(data),"",VALUE(YEAR(data)))</f>
        <v/>
      </c>
      <c r="G1009" s="6" t="str">
        <f>IF(OR(ISBLANK(data),ISBLANK(categoria)),"",INDEX(nm_categoria,categoria))</f>
        <v/>
      </c>
      <c r="I1009" s="6" t="str">
        <f>IF(OR(ISBLANK(data),ISBLANK(forma_pagamento)),"",INDEX(nm_forma_pagamento,forma_pagamento))</f>
        <v/>
      </c>
      <c r="K1009" s="6" t="str">
        <f>IF(OR(ISBLANK(data),ISBLANK(conta)),"",INDEX(nm_conta,conta))</f>
        <v/>
      </c>
      <c r="M1009" s="6" t="str">
        <f>IF(OR(ISBLANK(data),ISBLANK(id_cc)),"",INDEX(nm_cartao,id_cc))</f>
        <v/>
      </c>
    </row>
    <row r="1010" spans="1:13">
      <c r="A1010" s="6" t="str">
        <f>IF(ISBLANK(data),"",1+IF(ISNUMBER(A1009),A1009,0))</f>
        <v/>
      </c>
      <c r="C1010" s="50" t="str">
        <f>IF(ISBLANK(data),"",VALUE(DAY(data)))</f>
        <v/>
      </c>
      <c r="D1010" s="50" t="str">
        <f>IF(ISBLANK(data),"",VALUE(MONTH(data)))</f>
        <v/>
      </c>
      <c r="E1010" s="50" t="str">
        <f>IF(ISBLANK(data),"",VALUE(YEAR(data)))</f>
        <v/>
      </c>
      <c r="G1010" s="6" t="str">
        <f>IF(OR(ISBLANK(data),ISBLANK(categoria)),"",INDEX(nm_categoria,categoria))</f>
        <v/>
      </c>
      <c r="I1010" s="6" t="str">
        <f>IF(OR(ISBLANK(data),ISBLANK(forma_pagamento)),"",INDEX(nm_forma_pagamento,forma_pagamento))</f>
        <v/>
      </c>
      <c r="K1010" s="6" t="str">
        <f>IF(OR(ISBLANK(data),ISBLANK(conta)),"",INDEX(nm_conta,conta))</f>
        <v/>
      </c>
      <c r="M1010" s="6" t="str">
        <f>IF(OR(ISBLANK(data),ISBLANK(id_cc)),"",INDEX(nm_cartao,id_cc))</f>
        <v/>
      </c>
    </row>
    <row r="1011" spans="1:13">
      <c r="A1011" s="6" t="str">
        <f>IF(ISBLANK(data),"",1+IF(ISNUMBER(A1010),A1010,0))</f>
        <v/>
      </c>
      <c r="C1011" s="50" t="str">
        <f>IF(ISBLANK(data),"",VALUE(DAY(data)))</f>
        <v/>
      </c>
      <c r="D1011" s="50" t="str">
        <f>IF(ISBLANK(data),"",VALUE(MONTH(data)))</f>
        <v/>
      </c>
      <c r="E1011" s="50" t="str">
        <f>IF(ISBLANK(data),"",VALUE(YEAR(data)))</f>
        <v/>
      </c>
      <c r="G1011" s="6" t="str">
        <f>IF(OR(ISBLANK(data),ISBLANK(categoria)),"",INDEX(nm_categoria,categoria))</f>
        <v/>
      </c>
      <c r="I1011" s="6" t="str">
        <f>IF(OR(ISBLANK(data),ISBLANK(forma_pagamento)),"",INDEX(nm_forma_pagamento,forma_pagamento))</f>
        <v/>
      </c>
      <c r="K1011" s="6" t="str">
        <f>IF(OR(ISBLANK(data),ISBLANK(conta)),"",INDEX(nm_conta,conta))</f>
        <v/>
      </c>
      <c r="M1011" s="6" t="str">
        <f>IF(OR(ISBLANK(data),ISBLANK(id_cc)),"",INDEX(nm_cartao,id_cc))</f>
        <v/>
      </c>
    </row>
    <row r="1012" spans="1:13">
      <c r="A1012" s="6" t="str">
        <f>IF(ISBLANK(data),"",1+IF(ISNUMBER(A1011),A1011,0))</f>
        <v/>
      </c>
      <c r="C1012" s="50" t="str">
        <f>IF(ISBLANK(data),"",VALUE(DAY(data)))</f>
        <v/>
      </c>
      <c r="D1012" s="50" t="str">
        <f>IF(ISBLANK(data),"",VALUE(MONTH(data)))</f>
        <v/>
      </c>
      <c r="E1012" s="50" t="str">
        <f>IF(ISBLANK(data),"",VALUE(YEAR(data)))</f>
        <v/>
      </c>
      <c r="G1012" s="6" t="str">
        <f>IF(OR(ISBLANK(data),ISBLANK(categoria)),"",INDEX(nm_categoria,categoria))</f>
        <v/>
      </c>
      <c r="I1012" s="6" t="str">
        <f>IF(OR(ISBLANK(data),ISBLANK(forma_pagamento)),"",INDEX(nm_forma_pagamento,forma_pagamento))</f>
        <v/>
      </c>
      <c r="K1012" s="6" t="str">
        <f>IF(OR(ISBLANK(data),ISBLANK(conta)),"",INDEX(nm_conta,conta))</f>
        <v/>
      </c>
      <c r="M1012" s="6" t="str">
        <f>IF(OR(ISBLANK(data),ISBLANK(id_cc)),"",INDEX(nm_cartao,id_cc))</f>
        <v/>
      </c>
    </row>
    <row r="1013" spans="1:13">
      <c r="A1013" s="6" t="str">
        <f>IF(ISBLANK(data),"",1+IF(ISNUMBER(A1012),A1012,0))</f>
        <v/>
      </c>
      <c r="C1013" s="50" t="str">
        <f>IF(ISBLANK(data),"",VALUE(DAY(data)))</f>
        <v/>
      </c>
      <c r="D1013" s="50" t="str">
        <f>IF(ISBLANK(data),"",VALUE(MONTH(data)))</f>
        <v/>
      </c>
      <c r="E1013" s="50" t="str">
        <f>IF(ISBLANK(data),"",VALUE(YEAR(data)))</f>
        <v/>
      </c>
      <c r="G1013" s="6" t="str">
        <f>IF(OR(ISBLANK(data),ISBLANK(categoria)),"",INDEX(nm_categoria,categoria))</f>
        <v/>
      </c>
      <c r="I1013" s="6" t="str">
        <f>IF(OR(ISBLANK(data),ISBLANK(forma_pagamento)),"",INDEX(nm_forma_pagamento,forma_pagamento))</f>
        <v/>
      </c>
      <c r="K1013" s="6" t="str">
        <f>IF(OR(ISBLANK(data),ISBLANK(conta)),"",INDEX(nm_conta,conta))</f>
        <v/>
      </c>
      <c r="M1013" s="6" t="str">
        <f>IF(OR(ISBLANK(data),ISBLANK(id_cc)),"",INDEX(nm_cartao,id_cc))</f>
        <v/>
      </c>
    </row>
    <row r="1014" spans="1:13">
      <c r="A1014" s="6" t="str">
        <f>IF(ISBLANK(data),"",1+IF(ISNUMBER(A1013),A1013,0))</f>
        <v/>
      </c>
      <c r="C1014" s="50" t="str">
        <f>IF(ISBLANK(data),"",VALUE(DAY(data)))</f>
        <v/>
      </c>
      <c r="D1014" s="50" t="str">
        <f>IF(ISBLANK(data),"",VALUE(MONTH(data)))</f>
        <v/>
      </c>
      <c r="E1014" s="50" t="str">
        <f>IF(ISBLANK(data),"",VALUE(YEAR(data)))</f>
        <v/>
      </c>
      <c r="G1014" s="6" t="str">
        <f>IF(OR(ISBLANK(data),ISBLANK(categoria)),"",INDEX(nm_categoria,categoria))</f>
        <v/>
      </c>
      <c r="I1014" s="6" t="str">
        <f>IF(OR(ISBLANK(data),ISBLANK(forma_pagamento)),"",INDEX(nm_forma_pagamento,forma_pagamento))</f>
        <v/>
      </c>
      <c r="K1014" s="6" t="str">
        <f>IF(OR(ISBLANK(data),ISBLANK(conta)),"",INDEX(nm_conta,conta))</f>
        <v/>
      </c>
      <c r="M1014" s="6" t="str">
        <f>IF(OR(ISBLANK(data),ISBLANK(id_cc)),"",INDEX(nm_cartao,id_cc))</f>
        <v/>
      </c>
    </row>
    <row r="1015" spans="1:13">
      <c r="A1015" s="6" t="str">
        <f>IF(ISBLANK(data),"",1+IF(ISNUMBER(A1014),A1014,0))</f>
        <v/>
      </c>
      <c r="C1015" s="50" t="str">
        <f>IF(ISBLANK(data),"",VALUE(DAY(data)))</f>
        <v/>
      </c>
      <c r="D1015" s="50" t="str">
        <f>IF(ISBLANK(data),"",VALUE(MONTH(data)))</f>
        <v/>
      </c>
      <c r="E1015" s="50" t="str">
        <f>IF(ISBLANK(data),"",VALUE(YEAR(data)))</f>
        <v/>
      </c>
      <c r="G1015" s="6" t="str">
        <f>IF(OR(ISBLANK(data),ISBLANK(categoria)),"",INDEX(nm_categoria,categoria))</f>
        <v/>
      </c>
      <c r="I1015" s="6" t="str">
        <f>IF(OR(ISBLANK(data),ISBLANK(forma_pagamento)),"",INDEX(nm_forma_pagamento,forma_pagamento))</f>
        <v/>
      </c>
      <c r="K1015" s="6" t="str">
        <f>IF(OR(ISBLANK(data),ISBLANK(conta)),"",INDEX(nm_conta,conta))</f>
        <v/>
      </c>
      <c r="M1015" s="6" t="str">
        <f>IF(OR(ISBLANK(data),ISBLANK(id_cc)),"",INDEX(nm_cartao,id_cc))</f>
        <v/>
      </c>
    </row>
    <row r="1016" spans="1:13">
      <c r="A1016" s="6" t="str">
        <f>IF(ISBLANK(data),"",1+IF(ISNUMBER(A1015),A1015,0))</f>
        <v/>
      </c>
      <c r="C1016" s="50" t="str">
        <f>IF(ISBLANK(data),"",VALUE(DAY(data)))</f>
        <v/>
      </c>
      <c r="D1016" s="50" t="str">
        <f>IF(ISBLANK(data),"",VALUE(MONTH(data)))</f>
        <v/>
      </c>
      <c r="E1016" s="50" t="str">
        <f>IF(ISBLANK(data),"",VALUE(YEAR(data)))</f>
        <v/>
      </c>
      <c r="G1016" s="6" t="str">
        <f>IF(OR(ISBLANK(data),ISBLANK(categoria)),"",INDEX(nm_categoria,categoria))</f>
        <v/>
      </c>
      <c r="I1016" s="6" t="str">
        <f>IF(OR(ISBLANK(data),ISBLANK(forma_pagamento)),"",INDEX(nm_forma_pagamento,forma_pagamento))</f>
        <v/>
      </c>
      <c r="K1016" s="6" t="str">
        <f>IF(OR(ISBLANK(data),ISBLANK(conta)),"",INDEX(nm_conta,conta))</f>
        <v/>
      </c>
      <c r="M1016" s="6" t="str">
        <f>IF(OR(ISBLANK(data),ISBLANK(id_cc)),"",INDEX(nm_cartao,id_cc))</f>
        <v/>
      </c>
    </row>
    <row r="1017" spans="1:13">
      <c r="A1017" s="6" t="str">
        <f>IF(ISBLANK(data),"",1+IF(ISNUMBER(A1016),A1016,0))</f>
        <v/>
      </c>
      <c r="C1017" s="50" t="str">
        <f>IF(ISBLANK(data),"",VALUE(DAY(data)))</f>
        <v/>
      </c>
      <c r="D1017" s="50" t="str">
        <f>IF(ISBLANK(data),"",VALUE(MONTH(data)))</f>
        <v/>
      </c>
      <c r="E1017" s="50" t="str">
        <f>IF(ISBLANK(data),"",VALUE(YEAR(data)))</f>
        <v/>
      </c>
      <c r="G1017" s="6" t="str">
        <f>IF(OR(ISBLANK(data),ISBLANK(categoria)),"",INDEX(nm_categoria,categoria))</f>
        <v/>
      </c>
      <c r="I1017" s="6" t="str">
        <f>IF(OR(ISBLANK(data),ISBLANK(forma_pagamento)),"",INDEX(nm_forma_pagamento,forma_pagamento))</f>
        <v/>
      </c>
      <c r="K1017" s="6" t="str">
        <f>IF(OR(ISBLANK(data),ISBLANK(conta)),"",INDEX(nm_conta,conta))</f>
        <v/>
      </c>
      <c r="M1017" s="6" t="str">
        <f>IF(OR(ISBLANK(data),ISBLANK(id_cc)),"",INDEX(nm_cartao,id_cc))</f>
        <v/>
      </c>
    </row>
    <row r="1018" spans="1:13">
      <c r="A1018" s="6" t="str">
        <f>IF(ISBLANK(data),"",1+IF(ISNUMBER(A1017),A1017,0))</f>
        <v/>
      </c>
      <c r="C1018" s="50" t="str">
        <f>IF(ISBLANK(data),"",VALUE(DAY(data)))</f>
        <v/>
      </c>
      <c r="D1018" s="50" t="str">
        <f>IF(ISBLANK(data),"",VALUE(MONTH(data)))</f>
        <v/>
      </c>
      <c r="E1018" s="50" t="str">
        <f>IF(ISBLANK(data),"",VALUE(YEAR(data)))</f>
        <v/>
      </c>
      <c r="G1018" s="6" t="str">
        <f>IF(OR(ISBLANK(data),ISBLANK(categoria)),"",INDEX(nm_categoria,categoria))</f>
        <v/>
      </c>
      <c r="I1018" s="6" t="str">
        <f>IF(OR(ISBLANK(data),ISBLANK(forma_pagamento)),"",INDEX(nm_forma_pagamento,forma_pagamento))</f>
        <v/>
      </c>
      <c r="K1018" s="6" t="str">
        <f>IF(OR(ISBLANK(data),ISBLANK(conta)),"",INDEX(nm_conta,conta))</f>
        <v/>
      </c>
      <c r="M1018" s="6" t="str">
        <f>IF(OR(ISBLANK(data),ISBLANK(id_cc)),"",INDEX(nm_cartao,id_cc))</f>
        <v/>
      </c>
    </row>
    <row r="1019" spans="1:13">
      <c r="A1019" s="6" t="str">
        <f>IF(ISBLANK(data),"",1+IF(ISNUMBER(A1018),A1018,0))</f>
        <v/>
      </c>
      <c r="C1019" s="50" t="str">
        <f>IF(ISBLANK(data),"",VALUE(DAY(data)))</f>
        <v/>
      </c>
      <c r="D1019" s="50" t="str">
        <f>IF(ISBLANK(data),"",VALUE(MONTH(data)))</f>
        <v/>
      </c>
      <c r="E1019" s="50" t="str">
        <f>IF(ISBLANK(data),"",VALUE(YEAR(data)))</f>
        <v/>
      </c>
      <c r="G1019" s="6" t="str">
        <f>IF(OR(ISBLANK(data),ISBLANK(categoria)),"",INDEX(nm_categoria,categoria))</f>
        <v/>
      </c>
      <c r="I1019" s="6" t="str">
        <f>IF(OR(ISBLANK(data),ISBLANK(forma_pagamento)),"",INDEX(nm_forma_pagamento,forma_pagamento))</f>
        <v/>
      </c>
      <c r="K1019" s="6" t="str">
        <f>IF(OR(ISBLANK(data),ISBLANK(conta)),"",INDEX(nm_conta,conta))</f>
        <v/>
      </c>
      <c r="M1019" s="6" t="str">
        <f>IF(OR(ISBLANK(data),ISBLANK(id_cc)),"",INDEX(nm_cartao,id_cc))</f>
        <v/>
      </c>
    </row>
    <row r="1020" spans="1:13">
      <c r="A1020" s="6" t="str">
        <f>IF(ISBLANK(data),"",1+IF(ISNUMBER(A1019),A1019,0))</f>
        <v/>
      </c>
      <c r="C1020" s="50" t="str">
        <f>IF(ISBLANK(data),"",VALUE(DAY(data)))</f>
        <v/>
      </c>
      <c r="D1020" s="50" t="str">
        <f>IF(ISBLANK(data),"",VALUE(MONTH(data)))</f>
        <v/>
      </c>
      <c r="E1020" s="50" t="str">
        <f>IF(ISBLANK(data),"",VALUE(YEAR(data)))</f>
        <v/>
      </c>
      <c r="G1020" s="6" t="str">
        <f>IF(OR(ISBLANK(data),ISBLANK(categoria)),"",INDEX(nm_categoria,categoria))</f>
        <v/>
      </c>
      <c r="I1020" s="6" t="str">
        <f>IF(OR(ISBLANK(data),ISBLANK(forma_pagamento)),"",INDEX(nm_forma_pagamento,forma_pagamento))</f>
        <v/>
      </c>
      <c r="K1020" s="6" t="str">
        <f>IF(OR(ISBLANK(data),ISBLANK(conta)),"",INDEX(nm_conta,conta))</f>
        <v/>
      </c>
      <c r="M1020" s="6" t="str">
        <f>IF(OR(ISBLANK(data),ISBLANK(id_cc)),"",INDEX(nm_cartao,id_cc))</f>
        <v/>
      </c>
    </row>
    <row r="1021" spans="1:13">
      <c r="A1021" s="6" t="str">
        <f>IF(ISBLANK(data),"",1+IF(ISNUMBER(A1020),A1020,0))</f>
        <v/>
      </c>
      <c r="C1021" s="50" t="str">
        <f>IF(ISBLANK(data),"",VALUE(DAY(data)))</f>
        <v/>
      </c>
      <c r="D1021" s="50" t="str">
        <f>IF(ISBLANK(data),"",VALUE(MONTH(data)))</f>
        <v/>
      </c>
      <c r="E1021" s="50" t="str">
        <f>IF(ISBLANK(data),"",VALUE(YEAR(data)))</f>
        <v/>
      </c>
      <c r="G1021" s="6" t="str">
        <f>IF(OR(ISBLANK(data),ISBLANK(categoria)),"",INDEX(nm_categoria,categoria))</f>
        <v/>
      </c>
      <c r="I1021" s="6" t="str">
        <f>IF(OR(ISBLANK(data),ISBLANK(forma_pagamento)),"",INDEX(nm_forma_pagamento,forma_pagamento))</f>
        <v/>
      </c>
      <c r="K1021" s="6" t="str">
        <f>IF(OR(ISBLANK(data),ISBLANK(conta)),"",INDEX(nm_conta,conta))</f>
        <v/>
      </c>
      <c r="M1021" s="6" t="str">
        <f>IF(OR(ISBLANK(data),ISBLANK(id_cc)),"",INDEX(nm_cartao,id_cc))</f>
        <v/>
      </c>
    </row>
    <row r="1022" spans="1:13">
      <c r="A1022" s="6" t="str">
        <f>IF(ISBLANK(data),"",1+IF(ISNUMBER(A1021),A1021,0))</f>
        <v/>
      </c>
      <c r="C1022" s="50" t="str">
        <f>IF(ISBLANK(data),"",VALUE(DAY(data)))</f>
        <v/>
      </c>
      <c r="D1022" s="50" t="str">
        <f>IF(ISBLANK(data),"",VALUE(MONTH(data)))</f>
        <v/>
      </c>
      <c r="E1022" s="50" t="str">
        <f>IF(ISBLANK(data),"",VALUE(YEAR(data)))</f>
        <v/>
      </c>
      <c r="G1022" s="6" t="str">
        <f>IF(OR(ISBLANK(data),ISBLANK(categoria)),"",INDEX(nm_categoria,categoria))</f>
        <v/>
      </c>
      <c r="I1022" s="6" t="str">
        <f>IF(OR(ISBLANK(data),ISBLANK(forma_pagamento)),"",INDEX(nm_forma_pagamento,forma_pagamento))</f>
        <v/>
      </c>
      <c r="K1022" s="6" t="str">
        <f>IF(OR(ISBLANK(data),ISBLANK(conta)),"",INDEX(nm_conta,conta))</f>
        <v/>
      </c>
      <c r="M1022" s="6" t="str">
        <f>IF(OR(ISBLANK(data),ISBLANK(id_cc)),"",INDEX(nm_cartao,id_cc))</f>
        <v/>
      </c>
    </row>
    <row r="1023" spans="1:13">
      <c r="A1023" s="6" t="str">
        <f>IF(ISBLANK(data),"",1+IF(ISNUMBER(A1022),A1022,0))</f>
        <v/>
      </c>
      <c r="C1023" s="50" t="str">
        <f>IF(ISBLANK(data),"",VALUE(DAY(data)))</f>
        <v/>
      </c>
      <c r="D1023" s="50" t="str">
        <f>IF(ISBLANK(data),"",VALUE(MONTH(data)))</f>
        <v/>
      </c>
      <c r="E1023" s="50" t="str">
        <f>IF(ISBLANK(data),"",VALUE(YEAR(data)))</f>
        <v/>
      </c>
      <c r="G1023" s="6" t="str">
        <f>IF(OR(ISBLANK(data),ISBLANK(categoria)),"",INDEX(nm_categoria,categoria))</f>
        <v/>
      </c>
      <c r="I1023" s="6" t="str">
        <f>IF(OR(ISBLANK(data),ISBLANK(forma_pagamento)),"",INDEX(nm_forma_pagamento,forma_pagamento))</f>
        <v/>
      </c>
      <c r="K1023" s="6" t="str">
        <f>IF(OR(ISBLANK(data),ISBLANK(conta)),"",INDEX(nm_conta,conta))</f>
        <v/>
      </c>
      <c r="M1023" s="6" t="str">
        <f>IF(OR(ISBLANK(data),ISBLANK(id_cc)),"",INDEX(nm_cartao,id_cc))</f>
        <v/>
      </c>
    </row>
    <row r="1024" spans="1:13">
      <c r="A1024" s="6" t="str">
        <f>IF(ISBLANK(data),"",1+IF(ISNUMBER(A1023),A1023,0))</f>
        <v/>
      </c>
      <c r="C1024" s="50" t="str">
        <f>IF(ISBLANK(data),"",VALUE(DAY(data)))</f>
        <v/>
      </c>
      <c r="D1024" s="50" t="str">
        <f>IF(ISBLANK(data),"",VALUE(MONTH(data)))</f>
        <v/>
      </c>
      <c r="E1024" s="50" t="str">
        <f>IF(ISBLANK(data),"",VALUE(YEAR(data)))</f>
        <v/>
      </c>
      <c r="G1024" s="6" t="str">
        <f>IF(OR(ISBLANK(data),ISBLANK(categoria)),"",INDEX(nm_categoria,categoria))</f>
        <v/>
      </c>
      <c r="I1024" s="6" t="str">
        <f>IF(OR(ISBLANK(data),ISBLANK(forma_pagamento)),"",INDEX(nm_forma_pagamento,forma_pagamento))</f>
        <v/>
      </c>
      <c r="K1024" s="6" t="str">
        <f>IF(OR(ISBLANK(data),ISBLANK(conta)),"",INDEX(nm_conta,conta))</f>
        <v/>
      </c>
      <c r="M1024" s="6" t="str">
        <f>IF(OR(ISBLANK(data),ISBLANK(id_cc)),"",INDEX(nm_cartao,id_cc))</f>
        <v/>
      </c>
    </row>
    <row r="1025" spans="1:13">
      <c r="A1025" s="6" t="str">
        <f>IF(ISBLANK(data),"",1+IF(ISNUMBER(A1024),A1024,0))</f>
        <v/>
      </c>
      <c r="C1025" s="50" t="str">
        <f>IF(ISBLANK(data),"",VALUE(DAY(data)))</f>
        <v/>
      </c>
      <c r="D1025" s="50" t="str">
        <f>IF(ISBLANK(data),"",VALUE(MONTH(data)))</f>
        <v/>
      </c>
      <c r="E1025" s="50" t="str">
        <f>IF(ISBLANK(data),"",VALUE(YEAR(data)))</f>
        <v/>
      </c>
      <c r="G1025" s="6" t="str">
        <f>IF(OR(ISBLANK(data),ISBLANK(categoria)),"",INDEX(nm_categoria,categoria))</f>
        <v/>
      </c>
      <c r="I1025" s="6" t="str">
        <f>IF(OR(ISBLANK(data),ISBLANK(forma_pagamento)),"",INDEX(nm_forma_pagamento,forma_pagamento))</f>
        <v/>
      </c>
      <c r="K1025" s="6" t="str">
        <f>IF(OR(ISBLANK(data),ISBLANK(conta)),"",INDEX(nm_conta,conta))</f>
        <v/>
      </c>
      <c r="M1025" s="6" t="str">
        <f>IF(OR(ISBLANK(data),ISBLANK(id_cc)),"",INDEX(nm_cartao,id_cc))</f>
        <v/>
      </c>
    </row>
    <row r="1026" spans="1:13">
      <c r="A1026" s="6" t="str">
        <f>IF(ISBLANK(data),"",1+IF(ISNUMBER(A1025),A1025,0))</f>
        <v/>
      </c>
      <c r="C1026" s="50" t="str">
        <f>IF(ISBLANK(data),"",VALUE(DAY(data)))</f>
        <v/>
      </c>
      <c r="D1026" s="50" t="str">
        <f>IF(ISBLANK(data),"",VALUE(MONTH(data)))</f>
        <v/>
      </c>
      <c r="E1026" s="50" t="str">
        <f>IF(ISBLANK(data),"",VALUE(YEAR(data)))</f>
        <v/>
      </c>
      <c r="G1026" s="6" t="str">
        <f>IF(OR(ISBLANK(data),ISBLANK(categoria)),"",INDEX(nm_categoria,categoria))</f>
        <v/>
      </c>
      <c r="I1026" s="6" t="str">
        <f>IF(OR(ISBLANK(data),ISBLANK(forma_pagamento)),"",INDEX(nm_forma_pagamento,forma_pagamento))</f>
        <v/>
      </c>
      <c r="K1026" s="6" t="str">
        <f>IF(OR(ISBLANK(data),ISBLANK(conta)),"",INDEX(nm_conta,conta))</f>
        <v/>
      </c>
      <c r="M1026" s="6" t="str">
        <f>IF(OR(ISBLANK(data),ISBLANK(id_cc)),"",INDEX(nm_cartao,id_cc))</f>
        <v/>
      </c>
    </row>
    <row r="1027" spans="1:13">
      <c r="A1027" s="6" t="str">
        <f>IF(ISBLANK(data),"",1+IF(ISNUMBER(A1026),A1026,0))</f>
        <v/>
      </c>
      <c r="C1027" s="50" t="str">
        <f>IF(ISBLANK(data),"",VALUE(DAY(data)))</f>
        <v/>
      </c>
      <c r="D1027" s="50" t="str">
        <f>IF(ISBLANK(data),"",VALUE(MONTH(data)))</f>
        <v/>
      </c>
      <c r="E1027" s="50" t="str">
        <f>IF(ISBLANK(data),"",VALUE(YEAR(data)))</f>
        <v/>
      </c>
      <c r="G1027" s="6" t="str">
        <f>IF(OR(ISBLANK(data),ISBLANK(categoria)),"",INDEX(nm_categoria,categoria))</f>
        <v/>
      </c>
      <c r="I1027" s="6" t="str">
        <f>IF(OR(ISBLANK(data),ISBLANK(forma_pagamento)),"",INDEX(nm_forma_pagamento,forma_pagamento))</f>
        <v/>
      </c>
      <c r="K1027" s="6" t="str">
        <f>IF(OR(ISBLANK(data),ISBLANK(conta)),"",INDEX(nm_conta,conta))</f>
        <v/>
      </c>
      <c r="M1027" s="6" t="str">
        <f>IF(OR(ISBLANK(data),ISBLANK(id_cc)),"",INDEX(nm_cartao,id_cc))</f>
        <v/>
      </c>
    </row>
    <row r="1028" spans="1:13">
      <c r="A1028" s="6" t="str">
        <f>IF(ISBLANK(data),"",1+IF(ISNUMBER(A1027),A1027,0))</f>
        <v/>
      </c>
      <c r="C1028" s="50" t="str">
        <f>IF(ISBLANK(data),"",VALUE(DAY(data)))</f>
        <v/>
      </c>
      <c r="D1028" s="50" t="str">
        <f>IF(ISBLANK(data),"",VALUE(MONTH(data)))</f>
        <v/>
      </c>
      <c r="E1028" s="50" t="str">
        <f>IF(ISBLANK(data),"",VALUE(YEAR(data)))</f>
        <v/>
      </c>
      <c r="G1028" s="6" t="str">
        <f>IF(OR(ISBLANK(data),ISBLANK(categoria)),"",INDEX(nm_categoria,categoria))</f>
        <v/>
      </c>
      <c r="I1028" s="6" t="str">
        <f>IF(OR(ISBLANK(data),ISBLANK(forma_pagamento)),"",INDEX(nm_forma_pagamento,forma_pagamento))</f>
        <v/>
      </c>
      <c r="K1028" s="6" t="str">
        <f>IF(OR(ISBLANK(data),ISBLANK(conta)),"",INDEX(nm_conta,conta))</f>
        <v/>
      </c>
      <c r="M1028" s="6" t="str">
        <f>IF(OR(ISBLANK(data),ISBLANK(id_cc)),"",INDEX(nm_cartao,id_cc))</f>
        <v/>
      </c>
    </row>
    <row r="1029" spans="1:13">
      <c r="A1029" s="6" t="str">
        <f>IF(ISBLANK(data),"",1+IF(ISNUMBER(A1028),A1028,0))</f>
        <v/>
      </c>
      <c r="C1029" s="50" t="str">
        <f>IF(ISBLANK(data),"",VALUE(DAY(data)))</f>
        <v/>
      </c>
      <c r="D1029" s="50" t="str">
        <f>IF(ISBLANK(data),"",VALUE(MONTH(data)))</f>
        <v/>
      </c>
      <c r="E1029" s="50" t="str">
        <f>IF(ISBLANK(data),"",VALUE(YEAR(data)))</f>
        <v/>
      </c>
      <c r="G1029" s="6" t="str">
        <f>IF(OR(ISBLANK(data),ISBLANK(categoria)),"",INDEX(nm_categoria,categoria))</f>
        <v/>
      </c>
      <c r="I1029" s="6" t="str">
        <f>IF(OR(ISBLANK(data),ISBLANK(forma_pagamento)),"",INDEX(nm_forma_pagamento,forma_pagamento))</f>
        <v/>
      </c>
      <c r="K1029" s="6" t="str">
        <f>IF(OR(ISBLANK(data),ISBLANK(conta)),"",INDEX(nm_conta,conta))</f>
        <v/>
      </c>
      <c r="M1029" s="6" t="str">
        <f>IF(OR(ISBLANK(data),ISBLANK(id_cc)),"",INDEX(nm_cartao,id_cc))</f>
        <v/>
      </c>
    </row>
    <row r="1030" spans="1:13">
      <c r="A1030" s="6" t="str">
        <f>IF(ISBLANK(data),"",1+IF(ISNUMBER(A1029),A1029,0))</f>
        <v/>
      </c>
      <c r="C1030" s="50" t="str">
        <f>IF(ISBLANK(data),"",VALUE(DAY(data)))</f>
        <v/>
      </c>
      <c r="D1030" s="50" t="str">
        <f>IF(ISBLANK(data),"",VALUE(MONTH(data)))</f>
        <v/>
      </c>
      <c r="E1030" s="50" t="str">
        <f>IF(ISBLANK(data),"",VALUE(YEAR(data)))</f>
        <v/>
      </c>
      <c r="G1030" s="6" t="str">
        <f>IF(OR(ISBLANK(data),ISBLANK(categoria)),"",INDEX(nm_categoria,categoria))</f>
        <v/>
      </c>
      <c r="I1030" s="6" t="str">
        <f>IF(OR(ISBLANK(data),ISBLANK(forma_pagamento)),"",INDEX(nm_forma_pagamento,forma_pagamento))</f>
        <v/>
      </c>
      <c r="K1030" s="6" t="str">
        <f>IF(OR(ISBLANK(data),ISBLANK(conta)),"",INDEX(nm_conta,conta))</f>
        <v/>
      </c>
      <c r="M1030" s="6" t="str">
        <f>IF(OR(ISBLANK(data),ISBLANK(id_cc)),"",INDEX(nm_cartao,id_cc))</f>
        <v/>
      </c>
    </row>
    <row r="1031" spans="1:13">
      <c r="A1031" s="6" t="str">
        <f>IF(ISBLANK(data),"",1+IF(ISNUMBER(A1030),A1030,0))</f>
        <v/>
      </c>
      <c r="C1031" s="50" t="str">
        <f>IF(ISBLANK(data),"",VALUE(DAY(data)))</f>
        <v/>
      </c>
      <c r="D1031" s="50" t="str">
        <f>IF(ISBLANK(data),"",VALUE(MONTH(data)))</f>
        <v/>
      </c>
      <c r="E1031" s="50" t="str">
        <f>IF(ISBLANK(data),"",VALUE(YEAR(data)))</f>
        <v/>
      </c>
      <c r="G1031" s="6" t="str">
        <f>IF(OR(ISBLANK(data),ISBLANK(categoria)),"",INDEX(nm_categoria,categoria))</f>
        <v/>
      </c>
      <c r="I1031" s="6" t="str">
        <f>IF(OR(ISBLANK(data),ISBLANK(forma_pagamento)),"",INDEX(nm_forma_pagamento,forma_pagamento))</f>
        <v/>
      </c>
      <c r="K1031" s="6" t="str">
        <f>IF(OR(ISBLANK(data),ISBLANK(conta)),"",INDEX(nm_conta,conta))</f>
        <v/>
      </c>
      <c r="M1031" s="6" t="str">
        <f>IF(OR(ISBLANK(data),ISBLANK(id_cc)),"",INDEX(nm_cartao,id_cc))</f>
        <v/>
      </c>
    </row>
    <row r="1032" spans="1:13">
      <c r="A1032" s="6" t="str">
        <f>IF(ISBLANK(data),"",1+IF(ISNUMBER(A1031),A1031,0))</f>
        <v/>
      </c>
      <c r="C1032" s="50" t="str">
        <f>IF(ISBLANK(data),"",VALUE(DAY(data)))</f>
        <v/>
      </c>
      <c r="D1032" s="50" t="str">
        <f>IF(ISBLANK(data),"",VALUE(MONTH(data)))</f>
        <v/>
      </c>
      <c r="E1032" s="50" t="str">
        <f>IF(ISBLANK(data),"",VALUE(YEAR(data)))</f>
        <v/>
      </c>
      <c r="G1032" s="6" t="str">
        <f>IF(OR(ISBLANK(data),ISBLANK(categoria)),"",INDEX(nm_categoria,categoria))</f>
        <v/>
      </c>
      <c r="I1032" s="6" t="str">
        <f>IF(OR(ISBLANK(data),ISBLANK(forma_pagamento)),"",INDEX(nm_forma_pagamento,forma_pagamento))</f>
        <v/>
      </c>
      <c r="K1032" s="6" t="str">
        <f>IF(OR(ISBLANK(data),ISBLANK(conta)),"",INDEX(nm_conta,conta))</f>
        <v/>
      </c>
      <c r="M1032" s="6" t="str">
        <f>IF(OR(ISBLANK(data),ISBLANK(id_cc)),"",INDEX(nm_cartao,id_cc))</f>
        <v/>
      </c>
    </row>
    <row r="1033" spans="1:13">
      <c r="A1033" s="6" t="str">
        <f>IF(ISBLANK(data),"",1+IF(ISNUMBER(A1032),A1032,0))</f>
        <v/>
      </c>
      <c r="C1033" s="50" t="str">
        <f>IF(ISBLANK(data),"",VALUE(DAY(data)))</f>
        <v/>
      </c>
      <c r="D1033" s="50" t="str">
        <f>IF(ISBLANK(data),"",VALUE(MONTH(data)))</f>
        <v/>
      </c>
      <c r="E1033" s="50" t="str">
        <f>IF(ISBLANK(data),"",VALUE(YEAR(data)))</f>
        <v/>
      </c>
      <c r="G1033" s="6" t="str">
        <f>IF(OR(ISBLANK(data),ISBLANK(categoria)),"",INDEX(nm_categoria,categoria))</f>
        <v/>
      </c>
      <c r="I1033" s="6" t="str">
        <f>IF(OR(ISBLANK(data),ISBLANK(forma_pagamento)),"",INDEX(nm_forma_pagamento,forma_pagamento))</f>
        <v/>
      </c>
      <c r="K1033" s="6" t="str">
        <f>IF(OR(ISBLANK(data),ISBLANK(conta)),"",INDEX(nm_conta,conta))</f>
        <v/>
      </c>
      <c r="M1033" s="6" t="str">
        <f>IF(OR(ISBLANK(data),ISBLANK(id_cc)),"",INDEX(nm_cartao,id_cc))</f>
        <v/>
      </c>
    </row>
    <row r="1034" spans="1:13">
      <c r="A1034" s="6" t="str">
        <f>IF(ISBLANK(data),"",1+IF(ISNUMBER(A1033),A1033,0))</f>
        <v/>
      </c>
      <c r="C1034" s="50" t="str">
        <f>IF(ISBLANK(data),"",VALUE(DAY(data)))</f>
        <v/>
      </c>
      <c r="D1034" s="50" t="str">
        <f>IF(ISBLANK(data),"",VALUE(MONTH(data)))</f>
        <v/>
      </c>
      <c r="E1034" s="50" t="str">
        <f>IF(ISBLANK(data),"",VALUE(YEAR(data)))</f>
        <v/>
      </c>
      <c r="G1034" s="6" t="str">
        <f>IF(OR(ISBLANK(data),ISBLANK(categoria)),"",INDEX(nm_categoria,categoria))</f>
        <v/>
      </c>
      <c r="I1034" s="6" t="str">
        <f>IF(OR(ISBLANK(data),ISBLANK(forma_pagamento)),"",INDEX(nm_forma_pagamento,forma_pagamento))</f>
        <v/>
      </c>
      <c r="K1034" s="6" t="str">
        <f>IF(OR(ISBLANK(data),ISBLANK(conta)),"",INDEX(nm_conta,conta))</f>
        <v/>
      </c>
      <c r="M1034" s="6" t="str">
        <f>IF(OR(ISBLANK(data),ISBLANK(id_cc)),"",INDEX(nm_cartao,id_cc))</f>
        <v/>
      </c>
    </row>
    <row r="1035" spans="1:13">
      <c r="A1035" s="6" t="str">
        <f>IF(ISBLANK(data),"",1+IF(ISNUMBER(A1034),A1034,0))</f>
        <v/>
      </c>
      <c r="C1035" s="50" t="str">
        <f>IF(ISBLANK(data),"",VALUE(DAY(data)))</f>
        <v/>
      </c>
      <c r="D1035" s="50" t="str">
        <f>IF(ISBLANK(data),"",VALUE(MONTH(data)))</f>
        <v/>
      </c>
      <c r="E1035" s="50" t="str">
        <f>IF(ISBLANK(data),"",VALUE(YEAR(data)))</f>
        <v/>
      </c>
      <c r="G1035" s="6" t="str">
        <f>IF(OR(ISBLANK(data),ISBLANK(categoria)),"",INDEX(nm_categoria,categoria))</f>
        <v/>
      </c>
      <c r="I1035" s="6" t="str">
        <f>IF(OR(ISBLANK(data),ISBLANK(forma_pagamento)),"",INDEX(nm_forma_pagamento,forma_pagamento))</f>
        <v/>
      </c>
      <c r="K1035" s="6" t="str">
        <f>IF(OR(ISBLANK(data),ISBLANK(conta)),"",INDEX(nm_conta,conta))</f>
        <v/>
      </c>
      <c r="M1035" s="6" t="str">
        <f>IF(OR(ISBLANK(data),ISBLANK(id_cc)),"",INDEX(nm_cartao,id_cc))</f>
        <v/>
      </c>
    </row>
    <row r="1036" spans="1:13">
      <c r="A1036" s="6" t="str">
        <f>IF(ISBLANK(data),"",1+IF(ISNUMBER(A1035),A1035,0))</f>
        <v/>
      </c>
      <c r="C1036" s="50" t="str">
        <f>IF(ISBLANK(data),"",VALUE(DAY(data)))</f>
        <v/>
      </c>
      <c r="D1036" s="50" t="str">
        <f>IF(ISBLANK(data),"",VALUE(MONTH(data)))</f>
        <v/>
      </c>
      <c r="E1036" s="50" t="str">
        <f>IF(ISBLANK(data),"",VALUE(YEAR(data)))</f>
        <v/>
      </c>
      <c r="G1036" s="6" t="str">
        <f>IF(OR(ISBLANK(data),ISBLANK(categoria)),"",INDEX(nm_categoria,categoria))</f>
        <v/>
      </c>
      <c r="I1036" s="6" t="str">
        <f>IF(OR(ISBLANK(data),ISBLANK(forma_pagamento)),"",INDEX(nm_forma_pagamento,forma_pagamento))</f>
        <v/>
      </c>
      <c r="K1036" s="6" t="str">
        <f>IF(OR(ISBLANK(data),ISBLANK(conta)),"",INDEX(nm_conta,conta))</f>
        <v/>
      </c>
      <c r="M1036" s="6" t="str">
        <f>IF(OR(ISBLANK(data),ISBLANK(id_cc)),"",INDEX(nm_cartao,id_cc))</f>
        <v/>
      </c>
    </row>
    <row r="1037" spans="1:13">
      <c r="A1037" s="6" t="str">
        <f>IF(ISBLANK(data),"",1+IF(ISNUMBER(A1036),A1036,0))</f>
        <v/>
      </c>
      <c r="C1037" s="50" t="str">
        <f>IF(ISBLANK(data),"",VALUE(DAY(data)))</f>
        <v/>
      </c>
      <c r="D1037" s="50" t="str">
        <f>IF(ISBLANK(data),"",VALUE(MONTH(data)))</f>
        <v/>
      </c>
      <c r="E1037" s="50" t="str">
        <f>IF(ISBLANK(data),"",VALUE(YEAR(data)))</f>
        <v/>
      </c>
      <c r="G1037" s="6" t="str">
        <f>IF(OR(ISBLANK(data),ISBLANK(categoria)),"",INDEX(nm_categoria,categoria))</f>
        <v/>
      </c>
      <c r="I1037" s="6" t="str">
        <f>IF(OR(ISBLANK(data),ISBLANK(forma_pagamento)),"",INDEX(nm_forma_pagamento,forma_pagamento))</f>
        <v/>
      </c>
      <c r="K1037" s="6" t="str">
        <f>IF(OR(ISBLANK(data),ISBLANK(conta)),"",INDEX(nm_conta,conta))</f>
        <v/>
      </c>
      <c r="M1037" s="6" t="str">
        <f>IF(OR(ISBLANK(data),ISBLANK(id_cc)),"",INDEX(nm_cartao,id_cc))</f>
        <v/>
      </c>
    </row>
    <row r="1038" spans="1:13">
      <c r="A1038" s="6" t="str">
        <f>IF(ISBLANK(data),"",1+IF(ISNUMBER(A1037),A1037,0))</f>
        <v/>
      </c>
      <c r="C1038" s="50" t="str">
        <f>IF(ISBLANK(data),"",VALUE(DAY(data)))</f>
        <v/>
      </c>
      <c r="D1038" s="50" t="str">
        <f>IF(ISBLANK(data),"",VALUE(MONTH(data)))</f>
        <v/>
      </c>
      <c r="E1038" s="50" t="str">
        <f>IF(ISBLANK(data),"",VALUE(YEAR(data)))</f>
        <v/>
      </c>
      <c r="G1038" s="6" t="str">
        <f>IF(OR(ISBLANK(data),ISBLANK(categoria)),"",INDEX(nm_categoria,categoria))</f>
        <v/>
      </c>
      <c r="I1038" s="6" t="str">
        <f>IF(OR(ISBLANK(data),ISBLANK(forma_pagamento)),"",INDEX(nm_forma_pagamento,forma_pagamento))</f>
        <v/>
      </c>
      <c r="K1038" s="6" t="str">
        <f>IF(OR(ISBLANK(data),ISBLANK(conta)),"",INDEX(nm_conta,conta))</f>
        <v/>
      </c>
      <c r="M1038" s="6" t="str">
        <f>IF(OR(ISBLANK(data),ISBLANK(id_cc)),"",INDEX(nm_cartao,id_cc))</f>
        <v/>
      </c>
    </row>
    <row r="1039" spans="1:13">
      <c r="A1039" s="6" t="str">
        <f>IF(ISBLANK(data),"",1+IF(ISNUMBER(A1038),A1038,0))</f>
        <v/>
      </c>
      <c r="C1039" s="50" t="str">
        <f>IF(ISBLANK(data),"",VALUE(DAY(data)))</f>
        <v/>
      </c>
      <c r="D1039" s="50" t="str">
        <f>IF(ISBLANK(data),"",VALUE(MONTH(data)))</f>
        <v/>
      </c>
      <c r="E1039" s="50" t="str">
        <f>IF(ISBLANK(data),"",VALUE(YEAR(data)))</f>
        <v/>
      </c>
      <c r="G1039" s="6" t="str">
        <f>IF(OR(ISBLANK(data),ISBLANK(categoria)),"",INDEX(nm_categoria,categoria))</f>
        <v/>
      </c>
      <c r="I1039" s="6" t="str">
        <f>IF(OR(ISBLANK(data),ISBLANK(forma_pagamento)),"",INDEX(nm_forma_pagamento,forma_pagamento))</f>
        <v/>
      </c>
      <c r="K1039" s="6" t="str">
        <f>IF(OR(ISBLANK(data),ISBLANK(conta)),"",INDEX(nm_conta,conta))</f>
        <v/>
      </c>
      <c r="M1039" s="6" t="str">
        <f>IF(OR(ISBLANK(data),ISBLANK(id_cc)),"",INDEX(nm_cartao,id_cc))</f>
        <v/>
      </c>
    </row>
    <row r="1040" spans="1:13">
      <c r="A1040" s="6" t="str">
        <f>IF(ISBLANK(data),"",1+IF(ISNUMBER(A1039),A1039,0))</f>
        <v/>
      </c>
      <c r="C1040" s="50" t="str">
        <f>IF(ISBLANK(data),"",VALUE(DAY(data)))</f>
        <v/>
      </c>
      <c r="D1040" s="50" t="str">
        <f>IF(ISBLANK(data),"",VALUE(MONTH(data)))</f>
        <v/>
      </c>
      <c r="E1040" s="50" t="str">
        <f>IF(ISBLANK(data),"",VALUE(YEAR(data)))</f>
        <v/>
      </c>
      <c r="G1040" s="6" t="str">
        <f>IF(OR(ISBLANK(data),ISBLANK(categoria)),"",INDEX(nm_categoria,categoria))</f>
        <v/>
      </c>
      <c r="I1040" s="6" t="str">
        <f>IF(OR(ISBLANK(data),ISBLANK(forma_pagamento)),"",INDEX(nm_forma_pagamento,forma_pagamento))</f>
        <v/>
      </c>
      <c r="K1040" s="6" t="str">
        <f>IF(OR(ISBLANK(data),ISBLANK(conta)),"",INDEX(nm_conta,conta))</f>
        <v/>
      </c>
      <c r="M1040" s="6" t="str">
        <f>IF(OR(ISBLANK(data),ISBLANK(id_cc)),"",INDEX(nm_cartao,id_cc))</f>
        <v/>
      </c>
    </row>
    <row r="1041" spans="1:13">
      <c r="A1041" s="6" t="str">
        <f>IF(ISBLANK(data),"",1+IF(ISNUMBER(A1040),A1040,0))</f>
        <v/>
      </c>
      <c r="C1041" s="50" t="str">
        <f>IF(ISBLANK(data),"",VALUE(DAY(data)))</f>
        <v/>
      </c>
      <c r="D1041" s="50" t="str">
        <f>IF(ISBLANK(data),"",VALUE(MONTH(data)))</f>
        <v/>
      </c>
      <c r="E1041" s="50" t="str">
        <f>IF(ISBLANK(data),"",VALUE(YEAR(data)))</f>
        <v/>
      </c>
      <c r="G1041" s="6" t="str">
        <f>IF(OR(ISBLANK(data),ISBLANK(categoria)),"",INDEX(nm_categoria,categoria))</f>
        <v/>
      </c>
      <c r="I1041" s="6" t="str">
        <f>IF(OR(ISBLANK(data),ISBLANK(forma_pagamento)),"",INDEX(nm_forma_pagamento,forma_pagamento))</f>
        <v/>
      </c>
      <c r="K1041" s="6" t="str">
        <f>IF(OR(ISBLANK(data),ISBLANK(conta)),"",INDEX(nm_conta,conta))</f>
        <v/>
      </c>
      <c r="M1041" s="6" t="str">
        <f>IF(OR(ISBLANK(data),ISBLANK(id_cc)),"",INDEX(nm_cartao,id_cc))</f>
        <v/>
      </c>
    </row>
    <row r="1042" spans="1:13">
      <c r="A1042" s="6" t="str">
        <f>IF(ISBLANK(data),"",1+IF(ISNUMBER(A1041),A1041,0))</f>
        <v/>
      </c>
      <c r="C1042" s="50" t="str">
        <f>IF(ISBLANK(data),"",VALUE(DAY(data)))</f>
        <v/>
      </c>
      <c r="D1042" s="50" t="str">
        <f>IF(ISBLANK(data),"",VALUE(MONTH(data)))</f>
        <v/>
      </c>
      <c r="E1042" s="50" t="str">
        <f>IF(ISBLANK(data),"",VALUE(YEAR(data)))</f>
        <v/>
      </c>
      <c r="G1042" s="6" t="str">
        <f>IF(OR(ISBLANK(data),ISBLANK(categoria)),"",INDEX(nm_categoria,categoria))</f>
        <v/>
      </c>
      <c r="I1042" s="6" t="str">
        <f>IF(OR(ISBLANK(data),ISBLANK(forma_pagamento)),"",INDEX(nm_forma_pagamento,forma_pagamento))</f>
        <v/>
      </c>
      <c r="K1042" s="6" t="str">
        <f>IF(OR(ISBLANK(data),ISBLANK(conta)),"",INDEX(nm_conta,conta))</f>
        <v/>
      </c>
      <c r="M1042" s="6" t="str">
        <f>IF(OR(ISBLANK(data),ISBLANK(id_cc)),"",INDEX(nm_cartao,id_cc))</f>
        <v/>
      </c>
    </row>
    <row r="1043" spans="1:13">
      <c r="A1043" s="6" t="str">
        <f>IF(ISBLANK(data),"",1+IF(ISNUMBER(A1042),A1042,0))</f>
        <v/>
      </c>
      <c r="C1043" s="50" t="str">
        <f>IF(ISBLANK(data),"",VALUE(DAY(data)))</f>
        <v/>
      </c>
      <c r="D1043" s="50" t="str">
        <f>IF(ISBLANK(data),"",VALUE(MONTH(data)))</f>
        <v/>
      </c>
      <c r="E1043" s="50" t="str">
        <f>IF(ISBLANK(data),"",VALUE(YEAR(data)))</f>
        <v/>
      </c>
      <c r="G1043" s="6" t="str">
        <f>IF(OR(ISBLANK(data),ISBLANK(categoria)),"",INDEX(nm_categoria,categoria))</f>
        <v/>
      </c>
      <c r="I1043" s="6" t="str">
        <f>IF(OR(ISBLANK(data),ISBLANK(forma_pagamento)),"",INDEX(nm_forma_pagamento,forma_pagamento))</f>
        <v/>
      </c>
      <c r="K1043" s="6" t="str">
        <f>IF(OR(ISBLANK(data),ISBLANK(conta)),"",INDEX(nm_conta,conta))</f>
        <v/>
      </c>
      <c r="M1043" s="6" t="str">
        <f>IF(OR(ISBLANK(data),ISBLANK(id_cc)),"",INDEX(nm_cartao,id_cc))</f>
        <v/>
      </c>
    </row>
    <row r="1044" spans="1:13">
      <c r="A1044" s="6" t="str">
        <f>IF(ISBLANK(data),"",1+IF(ISNUMBER(A1043),A1043,0))</f>
        <v/>
      </c>
      <c r="C1044" s="50" t="str">
        <f>IF(ISBLANK(data),"",VALUE(DAY(data)))</f>
        <v/>
      </c>
      <c r="D1044" s="50" t="str">
        <f>IF(ISBLANK(data),"",VALUE(MONTH(data)))</f>
        <v/>
      </c>
      <c r="E1044" s="50" t="str">
        <f>IF(ISBLANK(data),"",VALUE(YEAR(data)))</f>
        <v/>
      </c>
      <c r="G1044" s="6" t="str">
        <f>IF(OR(ISBLANK(data),ISBLANK(categoria)),"",INDEX(nm_categoria,categoria))</f>
        <v/>
      </c>
      <c r="I1044" s="6" t="str">
        <f>IF(OR(ISBLANK(data),ISBLANK(forma_pagamento)),"",INDEX(nm_forma_pagamento,forma_pagamento))</f>
        <v/>
      </c>
      <c r="K1044" s="6" t="str">
        <f>IF(OR(ISBLANK(data),ISBLANK(conta)),"",INDEX(nm_conta,conta))</f>
        <v/>
      </c>
      <c r="M1044" s="6" t="str">
        <f>IF(OR(ISBLANK(data),ISBLANK(id_cc)),"",INDEX(nm_cartao,id_cc))</f>
        <v/>
      </c>
    </row>
    <row r="1045" spans="1:13">
      <c r="A1045" s="6" t="str">
        <f>IF(ISBLANK(data),"",1+IF(ISNUMBER(A1044),A1044,0))</f>
        <v/>
      </c>
      <c r="C1045" s="50" t="str">
        <f>IF(ISBLANK(data),"",VALUE(DAY(data)))</f>
        <v/>
      </c>
      <c r="D1045" s="50" t="str">
        <f>IF(ISBLANK(data),"",VALUE(MONTH(data)))</f>
        <v/>
      </c>
      <c r="E1045" s="50" t="str">
        <f>IF(ISBLANK(data),"",VALUE(YEAR(data)))</f>
        <v/>
      </c>
      <c r="G1045" s="6" t="str">
        <f>IF(OR(ISBLANK(data),ISBLANK(categoria)),"",INDEX(nm_categoria,categoria))</f>
        <v/>
      </c>
      <c r="I1045" s="6" t="str">
        <f>IF(OR(ISBLANK(data),ISBLANK(forma_pagamento)),"",INDEX(nm_forma_pagamento,forma_pagamento))</f>
        <v/>
      </c>
      <c r="K1045" s="6" t="str">
        <f>IF(OR(ISBLANK(data),ISBLANK(conta)),"",INDEX(nm_conta,conta))</f>
        <v/>
      </c>
      <c r="M1045" s="6" t="str">
        <f>IF(OR(ISBLANK(data),ISBLANK(id_cc)),"",INDEX(nm_cartao,id_cc))</f>
        <v/>
      </c>
    </row>
    <row r="1046" spans="1:13">
      <c r="A1046" s="6" t="str">
        <f>IF(ISBLANK(data),"",1+IF(ISNUMBER(A1045),A1045,0))</f>
        <v/>
      </c>
      <c r="C1046" s="50" t="str">
        <f>IF(ISBLANK(data),"",VALUE(DAY(data)))</f>
        <v/>
      </c>
      <c r="D1046" s="50" t="str">
        <f>IF(ISBLANK(data),"",VALUE(MONTH(data)))</f>
        <v/>
      </c>
      <c r="E1046" s="50" t="str">
        <f>IF(ISBLANK(data),"",VALUE(YEAR(data)))</f>
        <v/>
      </c>
      <c r="G1046" s="6" t="str">
        <f>IF(OR(ISBLANK(data),ISBLANK(categoria)),"",INDEX(nm_categoria,categoria))</f>
        <v/>
      </c>
      <c r="I1046" s="6" t="str">
        <f>IF(OR(ISBLANK(data),ISBLANK(forma_pagamento)),"",INDEX(nm_forma_pagamento,forma_pagamento))</f>
        <v/>
      </c>
      <c r="K1046" s="6" t="str">
        <f>IF(OR(ISBLANK(data),ISBLANK(conta)),"",INDEX(nm_conta,conta))</f>
        <v/>
      </c>
      <c r="M1046" s="6" t="str">
        <f>IF(OR(ISBLANK(data),ISBLANK(id_cc)),"",INDEX(nm_cartao,id_cc))</f>
        <v/>
      </c>
    </row>
    <row r="1047" spans="1:13">
      <c r="A1047" s="6" t="str">
        <f>IF(ISBLANK(data),"",1+IF(ISNUMBER(A1046),A1046,0))</f>
        <v/>
      </c>
      <c r="C1047" s="50" t="str">
        <f>IF(ISBLANK(data),"",VALUE(DAY(data)))</f>
        <v/>
      </c>
      <c r="D1047" s="50" t="str">
        <f>IF(ISBLANK(data),"",VALUE(MONTH(data)))</f>
        <v/>
      </c>
      <c r="E1047" s="50" t="str">
        <f>IF(ISBLANK(data),"",VALUE(YEAR(data)))</f>
        <v/>
      </c>
      <c r="G1047" s="6" t="str">
        <f>IF(OR(ISBLANK(data),ISBLANK(categoria)),"",INDEX(nm_categoria,categoria))</f>
        <v/>
      </c>
      <c r="I1047" s="6" t="str">
        <f>IF(OR(ISBLANK(data),ISBLANK(forma_pagamento)),"",INDEX(nm_forma_pagamento,forma_pagamento))</f>
        <v/>
      </c>
      <c r="K1047" s="6" t="str">
        <f>IF(OR(ISBLANK(data),ISBLANK(conta)),"",INDEX(nm_conta,conta))</f>
        <v/>
      </c>
      <c r="M1047" s="6" t="str">
        <f>IF(OR(ISBLANK(data),ISBLANK(id_cc)),"",INDEX(nm_cartao,id_cc))</f>
        <v/>
      </c>
    </row>
    <row r="1048" spans="1:13">
      <c r="A1048" s="6" t="str">
        <f>IF(ISBLANK(data),"",1+IF(ISNUMBER(A1047),A1047,0))</f>
        <v/>
      </c>
      <c r="C1048" s="50" t="str">
        <f>IF(ISBLANK(data),"",VALUE(DAY(data)))</f>
        <v/>
      </c>
      <c r="D1048" s="50" t="str">
        <f>IF(ISBLANK(data),"",VALUE(MONTH(data)))</f>
        <v/>
      </c>
      <c r="E1048" s="50" t="str">
        <f>IF(ISBLANK(data),"",VALUE(YEAR(data)))</f>
        <v/>
      </c>
      <c r="G1048" s="6" t="str">
        <f>IF(OR(ISBLANK(data),ISBLANK(categoria)),"",INDEX(nm_categoria,categoria))</f>
        <v/>
      </c>
      <c r="I1048" s="6" t="str">
        <f>IF(OR(ISBLANK(data),ISBLANK(forma_pagamento)),"",INDEX(nm_forma_pagamento,forma_pagamento))</f>
        <v/>
      </c>
      <c r="K1048" s="6" t="str">
        <f>IF(OR(ISBLANK(data),ISBLANK(conta)),"",INDEX(nm_conta,conta))</f>
        <v/>
      </c>
      <c r="M1048" s="6" t="str">
        <f>IF(OR(ISBLANK(data),ISBLANK(id_cc)),"",INDEX(nm_cartao,id_cc))</f>
        <v/>
      </c>
    </row>
    <row r="1049" spans="1:13">
      <c r="A1049" s="6" t="str">
        <f>IF(ISBLANK(data),"",1+IF(ISNUMBER(A1048),A1048,0))</f>
        <v/>
      </c>
      <c r="C1049" s="50" t="str">
        <f>IF(ISBLANK(data),"",VALUE(DAY(data)))</f>
        <v/>
      </c>
      <c r="D1049" s="50" t="str">
        <f>IF(ISBLANK(data),"",VALUE(MONTH(data)))</f>
        <v/>
      </c>
      <c r="E1049" s="50" t="str">
        <f>IF(ISBLANK(data),"",VALUE(YEAR(data)))</f>
        <v/>
      </c>
      <c r="G1049" s="6" t="str">
        <f>IF(OR(ISBLANK(data),ISBLANK(categoria)),"",INDEX(nm_categoria,categoria))</f>
        <v/>
      </c>
      <c r="I1049" s="6" t="str">
        <f>IF(OR(ISBLANK(data),ISBLANK(forma_pagamento)),"",INDEX(nm_forma_pagamento,forma_pagamento))</f>
        <v/>
      </c>
      <c r="K1049" s="6" t="str">
        <f>IF(OR(ISBLANK(data),ISBLANK(conta)),"",INDEX(nm_conta,conta))</f>
        <v/>
      </c>
      <c r="M1049" s="6" t="str">
        <f>IF(OR(ISBLANK(data),ISBLANK(id_cc)),"",INDEX(nm_cartao,id_cc))</f>
        <v/>
      </c>
    </row>
    <row r="1050" spans="1:13">
      <c r="A1050" s="6" t="str">
        <f>IF(ISBLANK(data),"",1+IF(ISNUMBER(A1049),A1049,0))</f>
        <v/>
      </c>
      <c r="C1050" s="50" t="str">
        <f>IF(ISBLANK(data),"",VALUE(DAY(data)))</f>
        <v/>
      </c>
      <c r="D1050" s="50" t="str">
        <f>IF(ISBLANK(data),"",VALUE(MONTH(data)))</f>
        <v/>
      </c>
      <c r="E1050" s="50" t="str">
        <f>IF(ISBLANK(data),"",VALUE(YEAR(data)))</f>
        <v/>
      </c>
      <c r="G1050" s="6" t="str">
        <f>IF(OR(ISBLANK(data),ISBLANK(categoria)),"",INDEX(nm_categoria,categoria))</f>
        <v/>
      </c>
      <c r="I1050" s="6" t="str">
        <f>IF(OR(ISBLANK(data),ISBLANK(forma_pagamento)),"",INDEX(nm_forma_pagamento,forma_pagamento))</f>
        <v/>
      </c>
      <c r="K1050" s="6" t="str">
        <f>IF(OR(ISBLANK(data),ISBLANK(conta)),"",INDEX(nm_conta,conta))</f>
        <v/>
      </c>
      <c r="M1050" s="6" t="str">
        <f>IF(OR(ISBLANK(data),ISBLANK(id_cc)),"",INDEX(nm_cartao,id_cc))</f>
        <v/>
      </c>
    </row>
    <row r="1051" spans="1:13">
      <c r="A1051" s="6" t="str">
        <f>IF(ISBLANK(data),"",1+IF(ISNUMBER(A1050),A1050,0))</f>
        <v/>
      </c>
      <c r="C1051" s="50" t="str">
        <f>IF(ISBLANK(data),"",VALUE(DAY(data)))</f>
        <v/>
      </c>
      <c r="D1051" s="50" t="str">
        <f>IF(ISBLANK(data),"",VALUE(MONTH(data)))</f>
        <v/>
      </c>
      <c r="E1051" s="50" t="str">
        <f>IF(ISBLANK(data),"",VALUE(YEAR(data)))</f>
        <v/>
      </c>
      <c r="G1051" s="6" t="str">
        <f>IF(OR(ISBLANK(data),ISBLANK(categoria)),"",INDEX(nm_categoria,categoria))</f>
        <v/>
      </c>
      <c r="I1051" s="6" t="str">
        <f>IF(OR(ISBLANK(data),ISBLANK(forma_pagamento)),"",INDEX(nm_forma_pagamento,forma_pagamento))</f>
        <v/>
      </c>
      <c r="K1051" s="6" t="str">
        <f>IF(OR(ISBLANK(data),ISBLANK(conta)),"",INDEX(nm_conta,conta))</f>
        <v/>
      </c>
      <c r="M1051" s="6" t="str">
        <f>IF(OR(ISBLANK(data),ISBLANK(id_cc)),"",INDEX(nm_cartao,id_cc))</f>
        <v/>
      </c>
    </row>
    <row r="1052" spans="1:13">
      <c r="A1052" s="6" t="str">
        <f>IF(ISBLANK(data),"",1+IF(ISNUMBER(A1051),A1051,0))</f>
        <v/>
      </c>
      <c r="C1052" s="50" t="str">
        <f>IF(ISBLANK(data),"",VALUE(DAY(data)))</f>
        <v/>
      </c>
      <c r="D1052" s="50" t="str">
        <f>IF(ISBLANK(data),"",VALUE(MONTH(data)))</f>
        <v/>
      </c>
      <c r="E1052" s="50" t="str">
        <f>IF(ISBLANK(data),"",VALUE(YEAR(data)))</f>
        <v/>
      </c>
      <c r="G1052" s="6" t="str">
        <f>IF(OR(ISBLANK(data),ISBLANK(categoria)),"",INDEX(nm_categoria,categoria))</f>
        <v/>
      </c>
      <c r="I1052" s="6" t="str">
        <f>IF(OR(ISBLANK(data),ISBLANK(forma_pagamento)),"",INDEX(nm_forma_pagamento,forma_pagamento))</f>
        <v/>
      </c>
      <c r="K1052" s="6" t="str">
        <f>IF(OR(ISBLANK(data),ISBLANK(conta)),"",INDEX(nm_conta,conta))</f>
        <v/>
      </c>
      <c r="M1052" s="6" t="str">
        <f>IF(OR(ISBLANK(data),ISBLANK(id_cc)),"",INDEX(nm_cartao,id_cc))</f>
        <v/>
      </c>
    </row>
    <row r="1053" spans="1:13">
      <c r="A1053" s="6" t="str">
        <f>IF(ISBLANK(data),"",1+IF(ISNUMBER(A1052),A1052,0))</f>
        <v/>
      </c>
      <c r="C1053" s="50" t="str">
        <f>IF(ISBLANK(data),"",VALUE(DAY(data)))</f>
        <v/>
      </c>
      <c r="D1053" s="50" t="str">
        <f>IF(ISBLANK(data),"",VALUE(MONTH(data)))</f>
        <v/>
      </c>
      <c r="E1053" s="50" t="str">
        <f>IF(ISBLANK(data),"",VALUE(YEAR(data)))</f>
        <v/>
      </c>
      <c r="G1053" s="6" t="str">
        <f>IF(OR(ISBLANK(data),ISBLANK(categoria)),"",INDEX(nm_categoria,categoria))</f>
        <v/>
      </c>
      <c r="I1053" s="6" t="str">
        <f>IF(OR(ISBLANK(data),ISBLANK(forma_pagamento)),"",INDEX(nm_forma_pagamento,forma_pagamento))</f>
        <v/>
      </c>
      <c r="K1053" s="6" t="str">
        <f>IF(OR(ISBLANK(data),ISBLANK(conta)),"",INDEX(nm_conta,conta))</f>
        <v/>
      </c>
      <c r="M1053" s="6" t="str">
        <f>IF(OR(ISBLANK(data),ISBLANK(id_cc)),"",INDEX(nm_cartao,id_cc))</f>
        <v/>
      </c>
    </row>
    <row r="1054" spans="1:13">
      <c r="A1054" s="6" t="str">
        <f>IF(ISBLANK(data),"",1+IF(ISNUMBER(A1053),A1053,0))</f>
        <v/>
      </c>
      <c r="C1054" s="50" t="str">
        <f>IF(ISBLANK(data),"",VALUE(DAY(data)))</f>
        <v/>
      </c>
      <c r="D1054" s="50" t="str">
        <f>IF(ISBLANK(data),"",VALUE(MONTH(data)))</f>
        <v/>
      </c>
      <c r="E1054" s="50" t="str">
        <f>IF(ISBLANK(data),"",VALUE(YEAR(data)))</f>
        <v/>
      </c>
      <c r="G1054" s="6" t="str">
        <f>IF(OR(ISBLANK(data),ISBLANK(categoria)),"",INDEX(nm_categoria,categoria))</f>
        <v/>
      </c>
      <c r="I1054" s="6" t="str">
        <f>IF(OR(ISBLANK(data),ISBLANK(forma_pagamento)),"",INDEX(nm_forma_pagamento,forma_pagamento))</f>
        <v/>
      </c>
      <c r="K1054" s="6" t="str">
        <f>IF(OR(ISBLANK(data),ISBLANK(conta)),"",INDEX(nm_conta,conta))</f>
        <v/>
      </c>
      <c r="M1054" s="6" t="str">
        <f>IF(OR(ISBLANK(data),ISBLANK(id_cc)),"",INDEX(nm_cartao,id_cc))</f>
        <v/>
      </c>
    </row>
    <row r="1055" spans="1:13">
      <c r="A1055" s="6" t="str">
        <f>IF(ISBLANK(data),"",1+IF(ISNUMBER(A1054),A1054,0))</f>
        <v/>
      </c>
      <c r="C1055" s="50" t="str">
        <f>IF(ISBLANK(data),"",VALUE(DAY(data)))</f>
        <v/>
      </c>
      <c r="D1055" s="50" t="str">
        <f>IF(ISBLANK(data),"",VALUE(MONTH(data)))</f>
        <v/>
      </c>
      <c r="E1055" s="50" t="str">
        <f>IF(ISBLANK(data),"",VALUE(YEAR(data)))</f>
        <v/>
      </c>
      <c r="G1055" s="6" t="str">
        <f>IF(OR(ISBLANK(data),ISBLANK(categoria)),"",INDEX(nm_categoria,categoria))</f>
        <v/>
      </c>
      <c r="I1055" s="6" t="str">
        <f>IF(OR(ISBLANK(data),ISBLANK(forma_pagamento)),"",INDEX(nm_forma_pagamento,forma_pagamento))</f>
        <v/>
      </c>
      <c r="K1055" s="6" t="str">
        <f>IF(OR(ISBLANK(data),ISBLANK(conta)),"",INDEX(nm_conta,conta))</f>
        <v/>
      </c>
      <c r="M1055" s="6" t="str">
        <f>IF(OR(ISBLANK(data),ISBLANK(id_cc)),"",INDEX(nm_cartao,id_cc))</f>
        <v/>
      </c>
    </row>
    <row r="1056" spans="1:13">
      <c r="A1056" s="6" t="str">
        <f>IF(ISBLANK(data),"",1+IF(ISNUMBER(A1055),A1055,0))</f>
        <v/>
      </c>
      <c r="C1056" s="50" t="str">
        <f>IF(ISBLANK(data),"",VALUE(DAY(data)))</f>
        <v/>
      </c>
      <c r="D1056" s="50" t="str">
        <f>IF(ISBLANK(data),"",VALUE(MONTH(data)))</f>
        <v/>
      </c>
      <c r="E1056" s="50" t="str">
        <f>IF(ISBLANK(data),"",VALUE(YEAR(data)))</f>
        <v/>
      </c>
      <c r="G1056" s="6" t="str">
        <f>IF(OR(ISBLANK(data),ISBLANK(categoria)),"",INDEX(nm_categoria,categoria))</f>
        <v/>
      </c>
      <c r="I1056" s="6" t="str">
        <f>IF(OR(ISBLANK(data),ISBLANK(forma_pagamento)),"",INDEX(nm_forma_pagamento,forma_pagamento))</f>
        <v/>
      </c>
      <c r="K1056" s="6" t="str">
        <f>IF(OR(ISBLANK(data),ISBLANK(conta)),"",INDEX(nm_conta,conta))</f>
        <v/>
      </c>
      <c r="M1056" s="6" t="str">
        <f>IF(OR(ISBLANK(data),ISBLANK(id_cc)),"",INDEX(nm_cartao,id_cc))</f>
        <v/>
      </c>
    </row>
    <row r="1057" spans="1:13">
      <c r="A1057" s="6" t="str">
        <f>IF(ISBLANK(data),"",1+IF(ISNUMBER(A1056),A1056,0))</f>
        <v/>
      </c>
      <c r="C1057" s="50" t="str">
        <f>IF(ISBLANK(data),"",VALUE(DAY(data)))</f>
        <v/>
      </c>
      <c r="D1057" s="50" t="str">
        <f>IF(ISBLANK(data),"",VALUE(MONTH(data)))</f>
        <v/>
      </c>
      <c r="E1057" s="50" t="str">
        <f>IF(ISBLANK(data),"",VALUE(YEAR(data)))</f>
        <v/>
      </c>
      <c r="G1057" s="6" t="str">
        <f>IF(OR(ISBLANK(data),ISBLANK(categoria)),"",INDEX(nm_categoria,categoria))</f>
        <v/>
      </c>
      <c r="I1057" s="6" t="str">
        <f>IF(OR(ISBLANK(data),ISBLANK(forma_pagamento)),"",INDEX(nm_forma_pagamento,forma_pagamento))</f>
        <v/>
      </c>
      <c r="K1057" s="6" t="str">
        <f>IF(OR(ISBLANK(data),ISBLANK(conta)),"",INDEX(nm_conta,conta))</f>
        <v/>
      </c>
      <c r="M1057" s="6" t="str">
        <f>IF(OR(ISBLANK(data),ISBLANK(id_cc)),"",INDEX(nm_cartao,id_cc))</f>
        <v/>
      </c>
    </row>
    <row r="1058" spans="1:13">
      <c r="A1058" s="6" t="str">
        <f>IF(ISBLANK(data),"",1+IF(ISNUMBER(A1057),A1057,0))</f>
        <v/>
      </c>
      <c r="C1058" s="50" t="str">
        <f>IF(ISBLANK(data),"",VALUE(DAY(data)))</f>
        <v/>
      </c>
      <c r="D1058" s="50" t="str">
        <f>IF(ISBLANK(data),"",VALUE(MONTH(data)))</f>
        <v/>
      </c>
      <c r="E1058" s="50" t="str">
        <f>IF(ISBLANK(data),"",VALUE(YEAR(data)))</f>
        <v/>
      </c>
      <c r="G1058" s="6" t="str">
        <f>IF(OR(ISBLANK(data),ISBLANK(categoria)),"",INDEX(nm_categoria,categoria))</f>
        <v/>
      </c>
      <c r="I1058" s="6" t="str">
        <f>IF(OR(ISBLANK(data),ISBLANK(forma_pagamento)),"",INDEX(nm_forma_pagamento,forma_pagamento))</f>
        <v/>
      </c>
      <c r="K1058" s="6" t="str">
        <f>IF(OR(ISBLANK(data),ISBLANK(conta)),"",INDEX(nm_conta,conta))</f>
        <v/>
      </c>
      <c r="M1058" s="6" t="str">
        <f>IF(OR(ISBLANK(data),ISBLANK(id_cc)),"",INDEX(nm_cartao,id_cc))</f>
        <v/>
      </c>
    </row>
    <row r="1059" spans="1:13">
      <c r="A1059" s="6" t="str">
        <f>IF(ISBLANK(data),"",1+IF(ISNUMBER(A1058),A1058,0))</f>
        <v/>
      </c>
      <c r="C1059" s="50" t="str">
        <f>IF(ISBLANK(data),"",VALUE(DAY(data)))</f>
        <v/>
      </c>
      <c r="D1059" s="50" t="str">
        <f>IF(ISBLANK(data),"",VALUE(MONTH(data)))</f>
        <v/>
      </c>
      <c r="E1059" s="50" t="str">
        <f>IF(ISBLANK(data),"",VALUE(YEAR(data)))</f>
        <v/>
      </c>
      <c r="G1059" s="6" t="str">
        <f>IF(OR(ISBLANK(data),ISBLANK(categoria)),"",INDEX(nm_categoria,categoria))</f>
        <v/>
      </c>
      <c r="I1059" s="6" t="str">
        <f>IF(OR(ISBLANK(data),ISBLANK(forma_pagamento)),"",INDEX(nm_forma_pagamento,forma_pagamento))</f>
        <v/>
      </c>
      <c r="K1059" s="6" t="str">
        <f>IF(OR(ISBLANK(data),ISBLANK(conta)),"",INDEX(nm_conta,conta))</f>
        <v/>
      </c>
      <c r="M1059" s="6" t="str">
        <f>IF(OR(ISBLANK(data),ISBLANK(id_cc)),"",INDEX(nm_cartao,id_cc))</f>
        <v/>
      </c>
    </row>
    <row r="1060" spans="1:13">
      <c r="A1060" s="6" t="str">
        <f>IF(ISBLANK(data),"",1+IF(ISNUMBER(A1059),A1059,0))</f>
        <v/>
      </c>
      <c r="C1060" s="50" t="str">
        <f>IF(ISBLANK(data),"",VALUE(DAY(data)))</f>
        <v/>
      </c>
      <c r="D1060" s="50" t="str">
        <f>IF(ISBLANK(data),"",VALUE(MONTH(data)))</f>
        <v/>
      </c>
      <c r="E1060" s="50" t="str">
        <f>IF(ISBLANK(data),"",VALUE(YEAR(data)))</f>
        <v/>
      </c>
      <c r="G1060" s="6" t="str">
        <f>IF(OR(ISBLANK(data),ISBLANK(categoria)),"",INDEX(nm_categoria,categoria))</f>
        <v/>
      </c>
      <c r="I1060" s="6" t="str">
        <f>IF(OR(ISBLANK(data),ISBLANK(forma_pagamento)),"",INDEX(nm_forma_pagamento,forma_pagamento))</f>
        <v/>
      </c>
      <c r="K1060" s="6" t="str">
        <f>IF(OR(ISBLANK(data),ISBLANK(conta)),"",INDEX(nm_conta,conta))</f>
        <v/>
      </c>
      <c r="M1060" s="6" t="str">
        <f>IF(OR(ISBLANK(data),ISBLANK(id_cc)),"",INDEX(nm_cartao,id_cc))</f>
        <v/>
      </c>
    </row>
    <row r="1061" spans="1:13">
      <c r="A1061" s="6" t="str">
        <f>IF(ISBLANK(data),"",1+IF(ISNUMBER(A1060),A1060,0))</f>
        <v/>
      </c>
      <c r="C1061" s="50" t="str">
        <f>IF(ISBLANK(data),"",VALUE(DAY(data)))</f>
        <v/>
      </c>
      <c r="D1061" s="50" t="str">
        <f>IF(ISBLANK(data),"",VALUE(MONTH(data)))</f>
        <v/>
      </c>
      <c r="E1061" s="50" t="str">
        <f>IF(ISBLANK(data),"",VALUE(YEAR(data)))</f>
        <v/>
      </c>
      <c r="G1061" s="6" t="str">
        <f>IF(OR(ISBLANK(data),ISBLANK(categoria)),"",INDEX(nm_categoria,categoria))</f>
        <v/>
      </c>
      <c r="I1061" s="6" t="str">
        <f>IF(OR(ISBLANK(data),ISBLANK(forma_pagamento)),"",INDEX(nm_forma_pagamento,forma_pagamento))</f>
        <v/>
      </c>
      <c r="K1061" s="6" t="str">
        <f>IF(OR(ISBLANK(data),ISBLANK(conta)),"",INDEX(nm_conta,conta))</f>
        <v/>
      </c>
      <c r="M1061" s="6" t="str">
        <f>IF(OR(ISBLANK(data),ISBLANK(id_cc)),"",INDEX(nm_cartao,id_cc))</f>
        <v/>
      </c>
    </row>
    <row r="1062" spans="1:13">
      <c r="A1062" s="6" t="str">
        <f>IF(ISBLANK(data),"",1+IF(ISNUMBER(A1061),A1061,0))</f>
        <v/>
      </c>
      <c r="C1062" s="50" t="str">
        <f>IF(ISBLANK(data),"",VALUE(DAY(data)))</f>
        <v/>
      </c>
      <c r="D1062" s="50" t="str">
        <f>IF(ISBLANK(data),"",VALUE(MONTH(data)))</f>
        <v/>
      </c>
      <c r="E1062" s="50" t="str">
        <f>IF(ISBLANK(data),"",VALUE(YEAR(data)))</f>
        <v/>
      </c>
      <c r="G1062" s="6" t="str">
        <f>IF(OR(ISBLANK(data),ISBLANK(categoria)),"",INDEX(nm_categoria,categoria))</f>
        <v/>
      </c>
      <c r="I1062" s="6" t="str">
        <f>IF(OR(ISBLANK(data),ISBLANK(forma_pagamento)),"",INDEX(nm_forma_pagamento,forma_pagamento))</f>
        <v/>
      </c>
      <c r="K1062" s="6" t="str">
        <f>IF(OR(ISBLANK(data),ISBLANK(conta)),"",INDEX(nm_conta,conta))</f>
        <v/>
      </c>
      <c r="M1062" s="6" t="str">
        <f>IF(OR(ISBLANK(data),ISBLANK(id_cc)),"",INDEX(nm_cartao,id_cc))</f>
        <v/>
      </c>
    </row>
    <row r="1063" spans="1:13">
      <c r="A1063" s="6" t="str">
        <f>IF(ISBLANK(data),"",1+IF(ISNUMBER(A1062),A1062,0))</f>
        <v/>
      </c>
      <c r="C1063" s="50" t="str">
        <f>IF(ISBLANK(data),"",VALUE(DAY(data)))</f>
        <v/>
      </c>
      <c r="D1063" s="50" t="str">
        <f>IF(ISBLANK(data),"",VALUE(MONTH(data)))</f>
        <v/>
      </c>
      <c r="E1063" s="50" t="str">
        <f>IF(ISBLANK(data),"",VALUE(YEAR(data)))</f>
        <v/>
      </c>
      <c r="G1063" s="6" t="str">
        <f>IF(OR(ISBLANK(data),ISBLANK(categoria)),"",INDEX(nm_categoria,categoria))</f>
        <v/>
      </c>
      <c r="I1063" s="6" t="str">
        <f>IF(OR(ISBLANK(data),ISBLANK(forma_pagamento)),"",INDEX(nm_forma_pagamento,forma_pagamento))</f>
        <v/>
      </c>
      <c r="K1063" s="6" t="str">
        <f>IF(OR(ISBLANK(data),ISBLANK(conta)),"",INDEX(nm_conta,conta))</f>
        <v/>
      </c>
      <c r="M1063" s="6" t="str">
        <f>IF(OR(ISBLANK(data),ISBLANK(id_cc)),"",INDEX(nm_cartao,id_cc))</f>
        <v/>
      </c>
    </row>
    <row r="1064" spans="1:13">
      <c r="A1064" s="6" t="str">
        <f>IF(ISBLANK(data),"",1+IF(ISNUMBER(A1063),A1063,0))</f>
        <v/>
      </c>
      <c r="C1064" s="50" t="str">
        <f>IF(ISBLANK(data),"",VALUE(DAY(data)))</f>
        <v/>
      </c>
      <c r="D1064" s="50" t="str">
        <f>IF(ISBLANK(data),"",VALUE(MONTH(data)))</f>
        <v/>
      </c>
      <c r="E1064" s="50" t="str">
        <f>IF(ISBLANK(data),"",VALUE(YEAR(data)))</f>
        <v/>
      </c>
      <c r="G1064" s="6" t="str">
        <f>IF(OR(ISBLANK(data),ISBLANK(categoria)),"",INDEX(nm_categoria,categoria))</f>
        <v/>
      </c>
      <c r="I1064" s="6" t="str">
        <f>IF(OR(ISBLANK(data),ISBLANK(forma_pagamento)),"",INDEX(nm_forma_pagamento,forma_pagamento))</f>
        <v/>
      </c>
      <c r="K1064" s="6" t="str">
        <f>IF(OR(ISBLANK(data),ISBLANK(conta)),"",INDEX(nm_conta,conta))</f>
        <v/>
      </c>
      <c r="M1064" s="6" t="str">
        <f>IF(OR(ISBLANK(data),ISBLANK(id_cc)),"",INDEX(nm_cartao,id_cc))</f>
        <v/>
      </c>
    </row>
    <row r="1065" spans="1:13">
      <c r="A1065" s="6" t="str">
        <f>IF(ISBLANK(data),"",1+IF(ISNUMBER(A1064),A1064,0))</f>
        <v/>
      </c>
      <c r="C1065" s="50" t="str">
        <f>IF(ISBLANK(data),"",VALUE(DAY(data)))</f>
        <v/>
      </c>
      <c r="D1065" s="50" t="str">
        <f>IF(ISBLANK(data),"",VALUE(MONTH(data)))</f>
        <v/>
      </c>
      <c r="E1065" s="50" t="str">
        <f>IF(ISBLANK(data),"",VALUE(YEAR(data)))</f>
        <v/>
      </c>
      <c r="G1065" s="6" t="str">
        <f>IF(OR(ISBLANK(data),ISBLANK(categoria)),"",INDEX(nm_categoria,categoria))</f>
        <v/>
      </c>
      <c r="I1065" s="6" t="str">
        <f>IF(OR(ISBLANK(data),ISBLANK(forma_pagamento)),"",INDEX(nm_forma_pagamento,forma_pagamento))</f>
        <v/>
      </c>
      <c r="K1065" s="6" t="str">
        <f>IF(OR(ISBLANK(data),ISBLANK(conta)),"",INDEX(nm_conta,conta))</f>
        <v/>
      </c>
      <c r="M1065" s="6" t="str">
        <f>IF(OR(ISBLANK(data),ISBLANK(id_cc)),"",INDEX(nm_cartao,id_cc))</f>
        <v/>
      </c>
    </row>
    <row r="1066" spans="1:13">
      <c r="A1066" s="6" t="str">
        <f>IF(ISBLANK(data),"",1+IF(ISNUMBER(A1065),A1065,0))</f>
        <v/>
      </c>
      <c r="C1066" s="50" t="str">
        <f>IF(ISBLANK(data),"",VALUE(DAY(data)))</f>
        <v/>
      </c>
      <c r="D1066" s="50" t="str">
        <f>IF(ISBLANK(data),"",VALUE(MONTH(data)))</f>
        <v/>
      </c>
      <c r="E1066" s="50" t="str">
        <f>IF(ISBLANK(data),"",VALUE(YEAR(data)))</f>
        <v/>
      </c>
      <c r="G1066" s="6" t="str">
        <f>IF(OR(ISBLANK(data),ISBLANK(categoria)),"",INDEX(nm_categoria,categoria))</f>
        <v/>
      </c>
      <c r="I1066" s="6" t="str">
        <f>IF(OR(ISBLANK(data),ISBLANK(forma_pagamento)),"",INDEX(nm_forma_pagamento,forma_pagamento))</f>
        <v/>
      </c>
      <c r="K1066" s="6" t="str">
        <f>IF(OR(ISBLANK(data),ISBLANK(conta)),"",INDEX(nm_conta,conta))</f>
        <v/>
      </c>
      <c r="M1066" s="6" t="str">
        <f>IF(OR(ISBLANK(data),ISBLANK(id_cc)),"",INDEX(nm_cartao,id_cc))</f>
        <v/>
      </c>
    </row>
    <row r="1067" spans="1:13">
      <c r="A1067" s="6" t="str">
        <f>IF(ISBLANK(data),"",1+IF(ISNUMBER(A1066),A1066,0))</f>
        <v/>
      </c>
      <c r="C1067" s="50" t="str">
        <f>IF(ISBLANK(data),"",VALUE(DAY(data)))</f>
        <v/>
      </c>
      <c r="D1067" s="50" t="str">
        <f>IF(ISBLANK(data),"",VALUE(MONTH(data)))</f>
        <v/>
      </c>
      <c r="E1067" s="50" t="str">
        <f>IF(ISBLANK(data),"",VALUE(YEAR(data)))</f>
        <v/>
      </c>
      <c r="G1067" s="6" t="str">
        <f>IF(OR(ISBLANK(data),ISBLANK(categoria)),"",INDEX(nm_categoria,categoria))</f>
        <v/>
      </c>
      <c r="I1067" s="6" t="str">
        <f>IF(OR(ISBLANK(data),ISBLANK(forma_pagamento)),"",INDEX(nm_forma_pagamento,forma_pagamento))</f>
        <v/>
      </c>
      <c r="K1067" s="6" t="str">
        <f>IF(OR(ISBLANK(data),ISBLANK(conta)),"",INDEX(nm_conta,conta))</f>
        <v/>
      </c>
      <c r="M1067" s="6" t="str">
        <f>IF(OR(ISBLANK(data),ISBLANK(id_cc)),"",INDEX(nm_cartao,id_cc))</f>
        <v/>
      </c>
    </row>
    <row r="1068" spans="1:13">
      <c r="A1068" s="6" t="str">
        <f>IF(ISBLANK(data),"",1+IF(ISNUMBER(A1067),A1067,0))</f>
        <v/>
      </c>
      <c r="C1068" s="50" t="str">
        <f>IF(ISBLANK(data),"",VALUE(DAY(data)))</f>
        <v/>
      </c>
      <c r="D1068" s="50" t="str">
        <f>IF(ISBLANK(data),"",VALUE(MONTH(data)))</f>
        <v/>
      </c>
      <c r="E1068" s="50" t="str">
        <f>IF(ISBLANK(data),"",VALUE(YEAR(data)))</f>
        <v/>
      </c>
      <c r="G1068" s="6" t="str">
        <f>IF(OR(ISBLANK(data),ISBLANK(categoria)),"",INDEX(nm_categoria,categoria))</f>
        <v/>
      </c>
      <c r="I1068" s="6" t="str">
        <f>IF(OR(ISBLANK(data),ISBLANK(forma_pagamento)),"",INDEX(nm_forma_pagamento,forma_pagamento))</f>
        <v/>
      </c>
      <c r="K1068" s="6" t="str">
        <f>IF(OR(ISBLANK(data),ISBLANK(conta)),"",INDEX(nm_conta,conta))</f>
        <v/>
      </c>
      <c r="M1068" s="6" t="str">
        <f>IF(OR(ISBLANK(data),ISBLANK(id_cc)),"",INDEX(nm_cartao,id_cc))</f>
        <v/>
      </c>
    </row>
    <row r="1069" spans="1:13">
      <c r="A1069" s="6" t="str">
        <f>IF(ISBLANK(data),"",1+IF(ISNUMBER(A1068),A1068,0))</f>
        <v/>
      </c>
      <c r="C1069" s="50" t="str">
        <f>IF(ISBLANK(data),"",VALUE(DAY(data)))</f>
        <v/>
      </c>
      <c r="D1069" s="50" t="str">
        <f>IF(ISBLANK(data),"",VALUE(MONTH(data)))</f>
        <v/>
      </c>
      <c r="E1069" s="50" t="str">
        <f>IF(ISBLANK(data),"",VALUE(YEAR(data)))</f>
        <v/>
      </c>
      <c r="G1069" s="6" t="str">
        <f>IF(OR(ISBLANK(data),ISBLANK(categoria)),"",INDEX(nm_categoria,categoria))</f>
        <v/>
      </c>
      <c r="I1069" s="6" t="str">
        <f>IF(OR(ISBLANK(data),ISBLANK(forma_pagamento)),"",INDEX(nm_forma_pagamento,forma_pagamento))</f>
        <v/>
      </c>
      <c r="K1069" s="6" t="str">
        <f>IF(OR(ISBLANK(data),ISBLANK(conta)),"",INDEX(nm_conta,conta))</f>
        <v/>
      </c>
      <c r="M1069" s="6" t="str">
        <f>IF(OR(ISBLANK(data),ISBLANK(id_cc)),"",INDEX(nm_cartao,id_cc))</f>
        <v/>
      </c>
    </row>
    <row r="1070" spans="1:13">
      <c r="A1070" s="6" t="str">
        <f>IF(ISBLANK(data),"",1+IF(ISNUMBER(A1069),A1069,0))</f>
        <v/>
      </c>
      <c r="C1070" s="50" t="str">
        <f>IF(ISBLANK(data),"",VALUE(DAY(data)))</f>
        <v/>
      </c>
      <c r="D1070" s="50" t="str">
        <f>IF(ISBLANK(data),"",VALUE(MONTH(data)))</f>
        <v/>
      </c>
      <c r="E1070" s="50" t="str">
        <f>IF(ISBLANK(data),"",VALUE(YEAR(data)))</f>
        <v/>
      </c>
      <c r="G1070" s="6" t="str">
        <f>IF(OR(ISBLANK(data),ISBLANK(categoria)),"",INDEX(nm_categoria,categoria))</f>
        <v/>
      </c>
      <c r="I1070" s="6" t="str">
        <f>IF(OR(ISBLANK(data),ISBLANK(forma_pagamento)),"",INDEX(nm_forma_pagamento,forma_pagamento))</f>
        <v/>
      </c>
      <c r="K1070" s="6" t="str">
        <f>IF(OR(ISBLANK(data),ISBLANK(conta)),"",INDEX(nm_conta,conta))</f>
        <v/>
      </c>
      <c r="M1070" s="6" t="str">
        <f>IF(OR(ISBLANK(data),ISBLANK(id_cc)),"",INDEX(nm_cartao,id_cc))</f>
        <v/>
      </c>
    </row>
    <row r="1071" spans="1:13">
      <c r="A1071" s="6" t="str">
        <f>IF(ISBLANK(data),"",1+IF(ISNUMBER(A1070),A1070,0))</f>
        <v/>
      </c>
      <c r="C1071" s="50" t="str">
        <f>IF(ISBLANK(data),"",VALUE(DAY(data)))</f>
        <v/>
      </c>
      <c r="D1071" s="50" t="str">
        <f>IF(ISBLANK(data),"",VALUE(MONTH(data)))</f>
        <v/>
      </c>
      <c r="E1071" s="50" t="str">
        <f>IF(ISBLANK(data),"",VALUE(YEAR(data)))</f>
        <v/>
      </c>
      <c r="G1071" s="6" t="str">
        <f>IF(OR(ISBLANK(data),ISBLANK(categoria)),"",INDEX(nm_categoria,categoria))</f>
        <v/>
      </c>
      <c r="I1071" s="6" t="str">
        <f>IF(OR(ISBLANK(data),ISBLANK(forma_pagamento)),"",INDEX(nm_forma_pagamento,forma_pagamento))</f>
        <v/>
      </c>
      <c r="K1071" s="6" t="str">
        <f>IF(OR(ISBLANK(data),ISBLANK(conta)),"",INDEX(nm_conta,conta))</f>
        <v/>
      </c>
      <c r="M1071" s="6" t="str">
        <f>IF(OR(ISBLANK(data),ISBLANK(id_cc)),"",INDEX(nm_cartao,id_cc))</f>
        <v/>
      </c>
    </row>
    <row r="1072" spans="1:13">
      <c r="A1072" s="6" t="str">
        <f>IF(ISBLANK(data),"",1+IF(ISNUMBER(A1071),A1071,0))</f>
        <v/>
      </c>
      <c r="C1072" s="50" t="str">
        <f>IF(ISBLANK(data),"",VALUE(DAY(data)))</f>
        <v/>
      </c>
      <c r="D1072" s="50" t="str">
        <f>IF(ISBLANK(data),"",VALUE(MONTH(data)))</f>
        <v/>
      </c>
      <c r="E1072" s="50" t="str">
        <f>IF(ISBLANK(data),"",VALUE(YEAR(data)))</f>
        <v/>
      </c>
      <c r="G1072" s="6" t="str">
        <f>IF(OR(ISBLANK(data),ISBLANK(categoria)),"",INDEX(nm_categoria,categoria))</f>
        <v/>
      </c>
      <c r="I1072" s="6" t="str">
        <f>IF(OR(ISBLANK(data),ISBLANK(forma_pagamento)),"",INDEX(nm_forma_pagamento,forma_pagamento))</f>
        <v/>
      </c>
      <c r="K1072" s="6" t="str">
        <f>IF(OR(ISBLANK(data),ISBLANK(conta)),"",INDEX(nm_conta,conta))</f>
        <v/>
      </c>
      <c r="M1072" s="6" t="str">
        <f>IF(OR(ISBLANK(data),ISBLANK(id_cc)),"",INDEX(nm_cartao,id_cc))</f>
        <v/>
      </c>
    </row>
    <row r="1073" spans="1:13">
      <c r="A1073" s="6" t="str">
        <f>IF(ISBLANK(data),"",1+IF(ISNUMBER(A1072),A1072,0))</f>
        <v/>
      </c>
      <c r="C1073" s="50" t="str">
        <f>IF(ISBLANK(data),"",VALUE(DAY(data)))</f>
        <v/>
      </c>
      <c r="D1073" s="50" t="str">
        <f>IF(ISBLANK(data),"",VALUE(MONTH(data)))</f>
        <v/>
      </c>
      <c r="E1073" s="50" t="str">
        <f>IF(ISBLANK(data),"",VALUE(YEAR(data)))</f>
        <v/>
      </c>
      <c r="G1073" s="6" t="str">
        <f>IF(OR(ISBLANK(data),ISBLANK(categoria)),"",INDEX(nm_categoria,categoria))</f>
        <v/>
      </c>
      <c r="I1073" s="6" t="str">
        <f>IF(OR(ISBLANK(data),ISBLANK(forma_pagamento)),"",INDEX(nm_forma_pagamento,forma_pagamento))</f>
        <v/>
      </c>
      <c r="K1073" s="6" t="str">
        <f>IF(OR(ISBLANK(data),ISBLANK(conta)),"",INDEX(nm_conta,conta))</f>
        <v/>
      </c>
      <c r="M1073" s="6" t="str">
        <f>IF(OR(ISBLANK(data),ISBLANK(id_cc)),"",INDEX(nm_cartao,id_cc))</f>
        <v/>
      </c>
    </row>
    <row r="1074" spans="1:13">
      <c r="A1074" s="6" t="str">
        <f>IF(ISBLANK(data),"",1+IF(ISNUMBER(A1073),A1073,0))</f>
        <v/>
      </c>
      <c r="C1074" s="50" t="str">
        <f>IF(ISBLANK(data),"",VALUE(DAY(data)))</f>
        <v/>
      </c>
      <c r="D1074" s="50" t="str">
        <f>IF(ISBLANK(data),"",VALUE(MONTH(data)))</f>
        <v/>
      </c>
      <c r="E1074" s="50" t="str">
        <f>IF(ISBLANK(data),"",VALUE(YEAR(data)))</f>
        <v/>
      </c>
      <c r="G1074" s="6" t="str">
        <f>IF(OR(ISBLANK(data),ISBLANK(categoria)),"",INDEX(nm_categoria,categoria))</f>
        <v/>
      </c>
      <c r="I1074" s="6" t="str">
        <f>IF(OR(ISBLANK(data),ISBLANK(forma_pagamento)),"",INDEX(nm_forma_pagamento,forma_pagamento))</f>
        <v/>
      </c>
      <c r="K1074" s="6" t="str">
        <f>IF(OR(ISBLANK(data),ISBLANK(conta)),"",INDEX(nm_conta,conta))</f>
        <v/>
      </c>
      <c r="M1074" s="6" t="str">
        <f>IF(OR(ISBLANK(data),ISBLANK(id_cc)),"",INDEX(nm_cartao,id_cc))</f>
        <v/>
      </c>
    </row>
    <row r="1075" spans="1:13">
      <c r="A1075" s="6" t="str">
        <f>IF(ISBLANK(data),"",1+IF(ISNUMBER(A1074),A1074,0))</f>
        <v/>
      </c>
      <c r="C1075" s="50" t="str">
        <f>IF(ISBLANK(data),"",VALUE(DAY(data)))</f>
        <v/>
      </c>
      <c r="D1075" s="50" t="str">
        <f>IF(ISBLANK(data),"",VALUE(MONTH(data)))</f>
        <v/>
      </c>
      <c r="E1075" s="50" t="str">
        <f>IF(ISBLANK(data),"",VALUE(YEAR(data)))</f>
        <v/>
      </c>
      <c r="G1075" s="6" t="str">
        <f>IF(OR(ISBLANK(data),ISBLANK(categoria)),"",INDEX(nm_categoria,categoria))</f>
        <v/>
      </c>
      <c r="I1075" s="6" t="str">
        <f>IF(OR(ISBLANK(data),ISBLANK(forma_pagamento)),"",INDEX(nm_forma_pagamento,forma_pagamento))</f>
        <v/>
      </c>
      <c r="K1075" s="6" t="str">
        <f>IF(OR(ISBLANK(data),ISBLANK(conta)),"",INDEX(nm_conta,conta))</f>
        <v/>
      </c>
      <c r="M1075" s="6" t="str">
        <f>IF(OR(ISBLANK(data),ISBLANK(id_cc)),"",INDEX(nm_cartao,id_cc))</f>
        <v/>
      </c>
    </row>
    <row r="1076" spans="1:13">
      <c r="A1076" s="6" t="str">
        <f>IF(ISBLANK(data),"",1+IF(ISNUMBER(A1075),A1075,0))</f>
        <v/>
      </c>
      <c r="C1076" s="50" t="str">
        <f>IF(ISBLANK(data),"",VALUE(DAY(data)))</f>
        <v/>
      </c>
      <c r="D1076" s="50" t="str">
        <f>IF(ISBLANK(data),"",VALUE(MONTH(data)))</f>
        <v/>
      </c>
      <c r="E1076" s="50" t="str">
        <f>IF(ISBLANK(data),"",VALUE(YEAR(data)))</f>
        <v/>
      </c>
      <c r="G1076" s="6" t="str">
        <f>IF(OR(ISBLANK(data),ISBLANK(categoria)),"",INDEX(nm_categoria,categoria))</f>
        <v/>
      </c>
      <c r="I1076" s="6" t="str">
        <f>IF(OR(ISBLANK(data),ISBLANK(forma_pagamento)),"",INDEX(nm_forma_pagamento,forma_pagamento))</f>
        <v/>
      </c>
      <c r="K1076" s="6" t="str">
        <f>IF(OR(ISBLANK(data),ISBLANK(conta)),"",INDEX(nm_conta,conta))</f>
        <v/>
      </c>
      <c r="M1076" s="6" t="str">
        <f>IF(OR(ISBLANK(data),ISBLANK(id_cc)),"",INDEX(nm_cartao,id_cc))</f>
        <v/>
      </c>
    </row>
    <row r="1077" spans="1:13">
      <c r="A1077" s="6" t="str">
        <f>IF(ISBLANK(data),"",1+IF(ISNUMBER(A1076),A1076,0))</f>
        <v/>
      </c>
      <c r="C1077" s="50" t="str">
        <f>IF(ISBLANK(data),"",VALUE(DAY(data)))</f>
        <v/>
      </c>
      <c r="D1077" s="50" t="str">
        <f>IF(ISBLANK(data),"",VALUE(MONTH(data)))</f>
        <v/>
      </c>
      <c r="E1077" s="50" t="str">
        <f>IF(ISBLANK(data),"",VALUE(YEAR(data)))</f>
        <v/>
      </c>
      <c r="G1077" s="6" t="str">
        <f>IF(OR(ISBLANK(data),ISBLANK(categoria)),"",INDEX(nm_categoria,categoria))</f>
        <v/>
      </c>
      <c r="I1077" s="6" t="str">
        <f>IF(OR(ISBLANK(data),ISBLANK(forma_pagamento)),"",INDEX(nm_forma_pagamento,forma_pagamento))</f>
        <v/>
      </c>
      <c r="K1077" s="6" t="str">
        <f>IF(OR(ISBLANK(data),ISBLANK(conta)),"",INDEX(nm_conta,conta))</f>
        <v/>
      </c>
      <c r="M1077" s="6" t="str">
        <f>IF(OR(ISBLANK(data),ISBLANK(id_cc)),"",INDEX(nm_cartao,id_cc))</f>
        <v/>
      </c>
    </row>
    <row r="1078" spans="1:13">
      <c r="A1078" s="6" t="str">
        <f>IF(ISBLANK(data),"",1+IF(ISNUMBER(A1077),A1077,0))</f>
        <v/>
      </c>
      <c r="C1078" s="50" t="str">
        <f>IF(ISBLANK(data),"",VALUE(DAY(data)))</f>
        <v/>
      </c>
      <c r="D1078" s="50" t="str">
        <f>IF(ISBLANK(data),"",VALUE(MONTH(data)))</f>
        <v/>
      </c>
      <c r="E1078" s="50" t="str">
        <f>IF(ISBLANK(data),"",VALUE(YEAR(data)))</f>
        <v/>
      </c>
      <c r="G1078" s="6" t="str">
        <f>IF(OR(ISBLANK(data),ISBLANK(categoria)),"",INDEX(nm_categoria,categoria))</f>
        <v/>
      </c>
      <c r="I1078" s="6" t="str">
        <f>IF(OR(ISBLANK(data),ISBLANK(forma_pagamento)),"",INDEX(nm_forma_pagamento,forma_pagamento))</f>
        <v/>
      </c>
      <c r="K1078" s="6" t="str">
        <f>IF(OR(ISBLANK(data),ISBLANK(conta)),"",INDEX(nm_conta,conta))</f>
        <v/>
      </c>
      <c r="M1078" s="6" t="str">
        <f>IF(OR(ISBLANK(data),ISBLANK(id_cc)),"",INDEX(nm_cartao,id_cc))</f>
        <v/>
      </c>
    </row>
    <row r="1079" spans="1:13">
      <c r="A1079" s="6" t="str">
        <f>IF(ISBLANK(data),"",1+IF(ISNUMBER(A1078),A1078,0))</f>
        <v/>
      </c>
      <c r="C1079" s="50" t="str">
        <f>IF(ISBLANK(data),"",VALUE(DAY(data)))</f>
        <v/>
      </c>
      <c r="D1079" s="50" t="str">
        <f>IF(ISBLANK(data),"",VALUE(MONTH(data)))</f>
        <v/>
      </c>
      <c r="E1079" s="50" t="str">
        <f>IF(ISBLANK(data),"",VALUE(YEAR(data)))</f>
        <v/>
      </c>
      <c r="G1079" s="6" t="str">
        <f>IF(OR(ISBLANK(data),ISBLANK(categoria)),"",INDEX(nm_categoria,categoria))</f>
        <v/>
      </c>
      <c r="I1079" s="6" t="str">
        <f>IF(OR(ISBLANK(data),ISBLANK(forma_pagamento)),"",INDEX(nm_forma_pagamento,forma_pagamento))</f>
        <v/>
      </c>
      <c r="K1079" s="6" t="str">
        <f>IF(OR(ISBLANK(data),ISBLANK(conta)),"",INDEX(nm_conta,conta))</f>
        <v/>
      </c>
      <c r="M1079" s="6" t="str">
        <f>IF(OR(ISBLANK(data),ISBLANK(id_cc)),"",INDEX(nm_cartao,id_cc))</f>
        <v/>
      </c>
    </row>
    <row r="1080" spans="1:13">
      <c r="A1080" s="6" t="str">
        <f>IF(ISBLANK(data),"",1+IF(ISNUMBER(A1079),A1079,0))</f>
        <v/>
      </c>
      <c r="C1080" s="50" t="str">
        <f>IF(ISBLANK(data),"",VALUE(DAY(data)))</f>
        <v/>
      </c>
      <c r="D1080" s="50" t="str">
        <f>IF(ISBLANK(data),"",VALUE(MONTH(data)))</f>
        <v/>
      </c>
      <c r="E1080" s="50" t="str">
        <f>IF(ISBLANK(data),"",VALUE(YEAR(data)))</f>
        <v/>
      </c>
      <c r="G1080" s="6" t="str">
        <f>IF(OR(ISBLANK(data),ISBLANK(categoria)),"",INDEX(nm_categoria,categoria))</f>
        <v/>
      </c>
      <c r="I1080" s="6" t="str">
        <f>IF(OR(ISBLANK(data),ISBLANK(forma_pagamento)),"",INDEX(nm_forma_pagamento,forma_pagamento))</f>
        <v/>
      </c>
      <c r="K1080" s="6" t="str">
        <f>IF(OR(ISBLANK(data),ISBLANK(conta)),"",INDEX(nm_conta,conta))</f>
        <v/>
      </c>
      <c r="M1080" s="6" t="str">
        <f>IF(OR(ISBLANK(data),ISBLANK(id_cc)),"",INDEX(nm_cartao,id_cc))</f>
        <v/>
      </c>
    </row>
    <row r="1081" spans="1:13">
      <c r="A1081" s="6" t="str">
        <f>IF(ISBLANK(data),"",1+IF(ISNUMBER(A1080),A1080,0))</f>
        <v/>
      </c>
      <c r="C1081" s="50" t="str">
        <f>IF(ISBLANK(data),"",VALUE(DAY(data)))</f>
        <v/>
      </c>
      <c r="D1081" s="50" t="str">
        <f>IF(ISBLANK(data),"",VALUE(MONTH(data)))</f>
        <v/>
      </c>
      <c r="E1081" s="50" t="str">
        <f>IF(ISBLANK(data),"",VALUE(YEAR(data)))</f>
        <v/>
      </c>
      <c r="G1081" s="6" t="str">
        <f>IF(OR(ISBLANK(data),ISBLANK(categoria)),"",INDEX(nm_categoria,categoria))</f>
        <v/>
      </c>
      <c r="I1081" s="6" t="str">
        <f>IF(OR(ISBLANK(data),ISBLANK(forma_pagamento)),"",INDEX(nm_forma_pagamento,forma_pagamento))</f>
        <v/>
      </c>
      <c r="K1081" s="6" t="str">
        <f>IF(OR(ISBLANK(data),ISBLANK(conta)),"",INDEX(nm_conta,conta))</f>
        <v/>
      </c>
      <c r="M1081" s="6" t="str">
        <f>IF(OR(ISBLANK(data),ISBLANK(id_cc)),"",INDEX(nm_cartao,id_cc))</f>
        <v/>
      </c>
    </row>
    <row r="1082" spans="1:13">
      <c r="A1082" s="6" t="str">
        <f>IF(ISBLANK(data),"",1+IF(ISNUMBER(A1081),A1081,0))</f>
        <v/>
      </c>
      <c r="C1082" s="50" t="str">
        <f>IF(ISBLANK(data),"",VALUE(DAY(data)))</f>
        <v/>
      </c>
      <c r="D1082" s="50" t="str">
        <f>IF(ISBLANK(data),"",VALUE(MONTH(data)))</f>
        <v/>
      </c>
      <c r="E1082" s="50" t="str">
        <f>IF(ISBLANK(data),"",VALUE(YEAR(data)))</f>
        <v/>
      </c>
      <c r="G1082" s="6" t="str">
        <f>IF(OR(ISBLANK(data),ISBLANK(categoria)),"",INDEX(nm_categoria,categoria))</f>
        <v/>
      </c>
      <c r="I1082" s="6" t="str">
        <f>IF(OR(ISBLANK(data),ISBLANK(forma_pagamento)),"",INDEX(nm_forma_pagamento,forma_pagamento))</f>
        <v/>
      </c>
      <c r="K1082" s="6" t="str">
        <f>IF(OR(ISBLANK(data),ISBLANK(conta)),"",INDEX(nm_conta,conta))</f>
        <v/>
      </c>
      <c r="M1082" s="6" t="str">
        <f>IF(OR(ISBLANK(data),ISBLANK(id_cc)),"",INDEX(nm_cartao,id_cc))</f>
        <v/>
      </c>
    </row>
    <row r="1083" spans="1:13">
      <c r="A1083" s="6" t="str">
        <f>IF(ISBLANK(data),"",1+IF(ISNUMBER(A1082),A1082,0))</f>
        <v/>
      </c>
      <c r="C1083" s="50" t="str">
        <f>IF(ISBLANK(data),"",VALUE(DAY(data)))</f>
        <v/>
      </c>
      <c r="D1083" s="50" t="str">
        <f>IF(ISBLANK(data),"",VALUE(MONTH(data)))</f>
        <v/>
      </c>
      <c r="E1083" s="50" t="str">
        <f>IF(ISBLANK(data),"",VALUE(YEAR(data)))</f>
        <v/>
      </c>
      <c r="G1083" s="6" t="str">
        <f>IF(OR(ISBLANK(data),ISBLANK(categoria)),"",INDEX(nm_categoria,categoria))</f>
        <v/>
      </c>
      <c r="I1083" s="6" t="str">
        <f>IF(OR(ISBLANK(data),ISBLANK(forma_pagamento)),"",INDEX(nm_forma_pagamento,forma_pagamento))</f>
        <v/>
      </c>
      <c r="K1083" s="6" t="str">
        <f>IF(OR(ISBLANK(data),ISBLANK(conta)),"",INDEX(nm_conta,conta))</f>
        <v/>
      </c>
      <c r="M1083" s="6" t="str">
        <f>IF(OR(ISBLANK(data),ISBLANK(id_cc)),"",INDEX(nm_cartao,id_cc))</f>
        <v/>
      </c>
    </row>
    <row r="1084" spans="1:13">
      <c r="A1084" s="6" t="str">
        <f>IF(ISBLANK(data),"",1+IF(ISNUMBER(A1083),A1083,0))</f>
        <v/>
      </c>
      <c r="C1084" s="50" t="str">
        <f>IF(ISBLANK(data),"",VALUE(DAY(data)))</f>
        <v/>
      </c>
      <c r="D1084" s="50" t="str">
        <f>IF(ISBLANK(data),"",VALUE(MONTH(data)))</f>
        <v/>
      </c>
      <c r="E1084" s="50" t="str">
        <f>IF(ISBLANK(data),"",VALUE(YEAR(data)))</f>
        <v/>
      </c>
      <c r="G1084" s="6" t="str">
        <f>IF(OR(ISBLANK(data),ISBLANK(categoria)),"",INDEX(nm_categoria,categoria))</f>
        <v/>
      </c>
      <c r="I1084" s="6" t="str">
        <f>IF(OR(ISBLANK(data),ISBLANK(forma_pagamento)),"",INDEX(nm_forma_pagamento,forma_pagamento))</f>
        <v/>
      </c>
      <c r="K1084" s="6" t="str">
        <f>IF(OR(ISBLANK(data),ISBLANK(conta)),"",INDEX(nm_conta,conta))</f>
        <v/>
      </c>
      <c r="M1084" s="6" t="str">
        <f>IF(OR(ISBLANK(data),ISBLANK(id_cc)),"",INDEX(nm_cartao,id_cc))</f>
        <v/>
      </c>
    </row>
    <row r="1085" spans="1:13">
      <c r="A1085" s="6" t="str">
        <f>IF(ISBLANK(data),"",1+IF(ISNUMBER(A1084),A1084,0))</f>
        <v/>
      </c>
      <c r="C1085" s="50" t="str">
        <f>IF(ISBLANK(data),"",VALUE(DAY(data)))</f>
        <v/>
      </c>
      <c r="D1085" s="50" t="str">
        <f>IF(ISBLANK(data),"",VALUE(MONTH(data)))</f>
        <v/>
      </c>
      <c r="E1085" s="50" t="str">
        <f>IF(ISBLANK(data),"",VALUE(YEAR(data)))</f>
        <v/>
      </c>
      <c r="G1085" s="6" t="str">
        <f>IF(OR(ISBLANK(data),ISBLANK(categoria)),"",INDEX(nm_categoria,categoria))</f>
        <v/>
      </c>
      <c r="I1085" s="6" t="str">
        <f>IF(OR(ISBLANK(data),ISBLANK(forma_pagamento)),"",INDEX(nm_forma_pagamento,forma_pagamento))</f>
        <v/>
      </c>
      <c r="K1085" s="6" t="str">
        <f>IF(OR(ISBLANK(data),ISBLANK(conta)),"",INDEX(nm_conta,conta))</f>
        <v/>
      </c>
      <c r="M1085" s="6" t="str">
        <f>IF(OR(ISBLANK(data),ISBLANK(id_cc)),"",INDEX(nm_cartao,id_cc))</f>
        <v/>
      </c>
    </row>
    <row r="1086" spans="1:13">
      <c r="A1086" s="6" t="str">
        <f>IF(ISBLANK(data),"",1+IF(ISNUMBER(A1085),A1085,0))</f>
        <v/>
      </c>
      <c r="C1086" s="50" t="str">
        <f>IF(ISBLANK(data),"",VALUE(DAY(data)))</f>
        <v/>
      </c>
      <c r="D1086" s="50" t="str">
        <f>IF(ISBLANK(data),"",VALUE(MONTH(data)))</f>
        <v/>
      </c>
      <c r="E1086" s="50" t="str">
        <f>IF(ISBLANK(data),"",VALUE(YEAR(data)))</f>
        <v/>
      </c>
      <c r="G1086" s="6" t="str">
        <f>IF(OR(ISBLANK(data),ISBLANK(categoria)),"",INDEX(nm_categoria,categoria))</f>
        <v/>
      </c>
      <c r="I1086" s="6" t="str">
        <f>IF(OR(ISBLANK(data),ISBLANK(forma_pagamento)),"",INDEX(nm_forma_pagamento,forma_pagamento))</f>
        <v/>
      </c>
      <c r="K1086" s="6" t="str">
        <f>IF(OR(ISBLANK(data),ISBLANK(conta)),"",INDEX(nm_conta,conta))</f>
        <v/>
      </c>
      <c r="M1086" s="6" t="str">
        <f>IF(OR(ISBLANK(data),ISBLANK(id_cc)),"",INDEX(nm_cartao,id_cc))</f>
        <v/>
      </c>
    </row>
    <row r="1087" spans="1:13">
      <c r="A1087" s="6" t="str">
        <f>IF(ISBLANK(data),"",1+IF(ISNUMBER(A1086),A1086,0))</f>
        <v/>
      </c>
      <c r="C1087" s="50" t="str">
        <f>IF(ISBLANK(data),"",VALUE(DAY(data)))</f>
        <v/>
      </c>
      <c r="D1087" s="50" t="str">
        <f>IF(ISBLANK(data),"",VALUE(MONTH(data)))</f>
        <v/>
      </c>
      <c r="E1087" s="50" t="str">
        <f>IF(ISBLANK(data),"",VALUE(YEAR(data)))</f>
        <v/>
      </c>
      <c r="G1087" s="6" t="str">
        <f>IF(OR(ISBLANK(data),ISBLANK(categoria)),"",INDEX(nm_categoria,categoria))</f>
        <v/>
      </c>
      <c r="I1087" s="6" t="str">
        <f>IF(OR(ISBLANK(data),ISBLANK(forma_pagamento)),"",INDEX(nm_forma_pagamento,forma_pagamento))</f>
        <v/>
      </c>
      <c r="K1087" s="6" t="str">
        <f>IF(OR(ISBLANK(data),ISBLANK(conta)),"",INDEX(nm_conta,conta))</f>
        <v/>
      </c>
      <c r="M1087" s="6" t="str">
        <f>IF(OR(ISBLANK(data),ISBLANK(id_cc)),"",INDEX(nm_cartao,id_cc))</f>
        <v/>
      </c>
    </row>
    <row r="1088" spans="1:13">
      <c r="A1088" s="6" t="str">
        <f>IF(ISBLANK(data),"",1+IF(ISNUMBER(A1087),A1087,0))</f>
        <v/>
      </c>
      <c r="C1088" s="50" t="str">
        <f>IF(ISBLANK(data),"",VALUE(DAY(data)))</f>
        <v/>
      </c>
      <c r="D1088" s="50" t="str">
        <f>IF(ISBLANK(data),"",VALUE(MONTH(data)))</f>
        <v/>
      </c>
      <c r="E1088" s="50" t="str">
        <f>IF(ISBLANK(data),"",VALUE(YEAR(data)))</f>
        <v/>
      </c>
      <c r="G1088" s="6" t="str">
        <f>IF(OR(ISBLANK(data),ISBLANK(categoria)),"",INDEX(nm_categoria,categoria))</f>
        <v/>
      </c>
      <c r="I1088" s="6" t="str">
        <f>IF(OR(ISBLANK(data),ISBLANK(forma_pagamento)),"",INDEX(nm_forma_pagamento,forma_pagamento))</f>
        <v/>
      </c>
      <c r="K1088" s="6" t="str">
        <f>IF(OR(ISBLANK(data),ISBLANK(conta)),"",INDEX(nm_conta,conta))</f>
        <v/>
      </c>
      <c r="M1088" s="6" t="str">
        <f>IF(OR(ISBLANK(data),ISBLANK(id_cc)),"",INDEX(nm_cartao,id_cc))</f>
        <v/>
      </c>
    </row>
    <row r="1089" spans="1:13">
      <c r="A1089" s="6" t="str">
        <f>IF(ISBLANK(data),"",1+IF(ISNUMBER(A1088),A1088,0))</f>
        <v/>
      </c>
      <c r="C1089" s="50" t="str">
        <f>IF(ISBLANK(data),"",VALUE(DAY(data)))</f>
        <v/>
      </c>
      <c r="D1089" s="50" t="str">
        <f>IF(ISBLANK(data),"",VALUE(MONTH(data)))</f>
        <v/>
      </c>
      <c r="E1089" s="50" t="str">
        <f>IF(ISBLANK(data),"",VALUE(YEAR(data)))</f>
        <v/>
      </c>
      <c r="G1089" s="6" t="str">
        <f>IF(OR(ISBLANK(data),ISBLANK(categoria)),"",INDEX(nm_categoria,categoria))</f>
        <v/>
      </c>
      <c r="I1089" s="6" t="str">
        <f>IF(OR(ISBLANK(data),ISBLANK(forma_pagamento)),"",INDEX(nm_forma_pagamento,forma_pagamento))</f>
        <v/>
      </c>
      <c r="K1089" s="6" t="str">
        <f>IF(OR(ISBLANK(data),ISBLANK(conta)),"",INDEX(nm_conta,conta))</f>
        <v/>
      </c>
      <c r="M1089" s="6" t="str">
        <f>IF(OR(ISBLANK(data),ISBLANK(id_cc)),"",INDEX(nm_cartao,id_cc))</f>
        <v/>
      </c>
    </row>
    <row r="1090" spans="1:13">
      <c r="A1090" s="6" t="str">
        <f>IF(ISBLANK(data),"",1+IF(ISNUMBER(A1089),A1089,0))</f>
        <v/>
      </c>
      <c r="C1090" s="50" t="str">
        <f>IF(ISBLANK(data),"",VALUE(DAY(data)))</f>
        <v/>
      </c>
      <c r="D1090" s="50" t="str">
        <f>IF(ISBLANK(data),"",VALUE(MONTH(data)))</f>
        <v/>
      </c>
      <c r="E1090" s="50" t="str">
        <f>IF(ISBLANK(data),"",VALUE(YEAR(data)))</f>
        <v/>
      </c>
      <c r="G1090" s="6" t="str">
        <f>IF(OR(ISBLANK(data),ISBLANK(categoria)),"",INDEX(nm_categoria,categoria))</f>
        <v/>
      </c>
      <c r="I1090" s="6" t="str">
        <f>IF(OR(ISBLANK(data),ISBLANK(forma_pagamento)),"",INDEX(nm_forma_pagamento,forma_pagamento))</f>
        <v/>
      </c>
      <c r="K1090" s="6" t="str">
        <f>IF(OR(ISBLANK(data),ISBLANK(conta)),"",INDEX(nm_conta,conta))</f>
        <v/>
      </c>
      <c r="M1090" s="6" t="str">
        <f>IF(OR(ISBLANK(data),ISBLANK(id_cc)),"",INDEX(nm_cartao,id_cc))</f>
        <v/>
      </c>
    </row>
    <row r="1091" spans="1:13">
      <c r="A1091" s="6" t="str">
        <f>IF(ISBLANK(data),"",1+IF(ISNUMBER(A1090),A1090,0))</f>
        <v/>
      </c>
      <c r="C1091" s="50" t="str">
        <f>IF(ISBLANK(data),"",VALUE(DAY(data)))</f>
        <v/>
      </c>
      <c r="D1091" s="50" t="str">
        <f>IF(ISBLANK(data),"",VALUE(MONTH(data)))</f>
        <v/>
      </c>
      <c r="E1091" s="50" t="str">
        <f>IF(ISBLANK(data),"",VALUE(YEAR(data)))</f>
        <v/>
      </c>
      <c r="G1091" s="6" t="str">
        <f>IF(OR(ISBLANK(data),ISBLANK(categoria)),"",INDEX(nm_categoria,categoria))</f>
        <v/>
      </c>
      <c r="I1091" s="6" t="str">
        <f>IF(OR(ISBLANK(data),ISBLANK(forma_pagamento)),"",INDEX(nm_forma_pagamento,forma_pagamento))</f>
        <v/>
      </c>
      <c r="K1091" s="6" t="str">
        <f>IF(OR(ISBLANK(data),ISBLANK(conta)),"",INDEX(nm_conta,conta))</f>
        <v/>
      </c>
      <c r="M1091" s="6" t="str">
        <f>IF(OR(ISBLANK(data),ISBLANK(id_cc)),"",INDEX(nm_cartao,id_cc))</f>
        <v/>
      </c>
    </row>
    <row r="1092" spans="1:13">
      <c r="A1092" s="6" t="str">
        <f>IF(ISBLANK(data),"",1+IF(ISNUMBER(A1091),A1091,0))</f>
        <v/>
      </c>
      <c r="C1092" s="50" t="str">
        <f>IF(ISBLANK(data),"",VALUE(DAY(data)))</f>
        <v/>
      </c>
      <c r="D1092" s="50" t="str">
        <f>IF(ISBLANK(data),"",VALUE(MONTH(data)))</f>
        <v/>
      </c>
      <c r="E1092" s="50" t="str">
        <f>IF(ISBLANK(data),"",VALUE(YEAR(data)))</f>
        <v/>
      </c>
      <c r="G1092" s="6" t="str">
        <f>IF(OR(ISBLANK(data),ISBLANK(categoria)),"",INDEX(nm_categoria,categoria))</f>
        <v/>
      </c>
      <c r="I1092" s="6" t="str">
        <f>IF(OR(ISBLANK(data),ISBLANK(forma_pagamento)),"",INDEX(nm_forma_pagamento,forma_pagamento))</f>
        <v/>
      </c>
      <c r="K1092" s="6" t="str">
        <f>IF(OR(ISBLANK(data),ISBLANK(conta)),"",INDEX(nm_conta,conta))</f>
        <v/>
      </c>
      <c r="M1092" s="6" t="str">
        <f>IF(OR(ISBLANK(data),ISBLANK(id_cc)),"",INDEX(nm_cartao,id_cc))</f>
        <v/>
      </c>
    </row>
    <row r="1093" spans="1:13">
      <c r="A1093" s="6" t="str">
        <f>IF(ISBLANK(data),"",1+IF(ISNUMBER(A1092),A1092,0))</f>
        <v/>
      </c>
      <c r="C1093" s="50" t="str">
        <f>IF(ISBLANK(data),"",VALUE(DAY(data)))</f>
        <v/>
      </c>
      <c r="D1093" s="50" t="str">
        <f>IF(ISBLANK(data),"",VALUE(MONTH(data)))</f>
        <v/>
      </c>
      <c r="E1093" s="50" t="str">
        <f>IF(ISBLANK(data),"",VALUE(YEAR(data)))</f>
        <v/>
      </c>
      <c r="G1093" s="6" t="str">
        <f>IF(OR(ISBLANK(data),ISBLANK(categoria)),"",INDEX(nm_categoria,categoria))</f>
        <v/>
      </c>
      <c r="I1093" s="6" t="str">
        <f>IF(OR(ISBLANK(data),ISBLANK(forma_pagamento)),"",INDEX(nm_forma_pagamento,forma_pagamento))</f>
        <v/>
      </c>
      <c r="K1093" s="6" t="str">
        <f>IF(OR(ISBLANK(data),ISBLANK(conta)),"",INDEX(nm_conta,conta))</f>
        <v/>
      </c>
      <c r="M1093" s="6" t="str">
        <f>IF(OR(ISBLANK(data),ISBLANK(id_cc)),"",INDEX(nm_cartao,id_cc))</f>
        <v/>
      </c>
    </row>
    <row r="1094" spans="1:13">
      <c r="A1094" s="6" t="str">
        <f>IF(ISBLANK(data),"",1+IF(ISNUMBER(A1093),A1093,0))</f>
        <v/>
      </c>
      <c r="C1094" s="50" t="str">
        <f>IF(ISBLANK(data),"",VALUE(DAY(data)))</f>
        <v/>
      </c>
      <c r="D1094" s="50" t="str">
        <f>IF(ISBLANK(data),"",VALUE(MONTH(data)))</f>
        <v/>
      </c>
      <c r="E1094" s="50" t="str">
        <f>IF(ISBLANK(data),"",VALUE(YEAR(data)))</f>
        <v/>
      </c>
      <c r="G1094" s="6" t="str">
        <f>IF(OR(ISBLANK(data),ISBLANK(categoria)),"",INDEX(nm_categoria,categoria))</f>
        <v/>
      </c>
      <c r="I1094" s="6" t="str">
        <f>IF(OR(ISBLANK(data),ISBLANK(forma_pagamento)),"",INDEX(nm_forma_pagamento,forma_pagamento))</f>
        <v/>
      </c>
      <c r="K1094" s="6" t="str">
        <f>IF(OR(ISBLANK(data),ISBLANK(conta)),"",INDEX(nm_conta,conta))</f>
        <v/>
      </c>
      <c r="M1094" s="6" t="str">
        <f>IF(OR(ISBLANK(data),ISBLANK(id_cc)),"",INDEX(nm_cartao,id_cc))</f>
        <v/>
      </c>
    </row>
    <row r="1095" spans="1:13">
      <c r="A1095" s="6" t="str">
        <f>IF(ISBLANK(data),"",1+IF(ISNUMBER(A1094),A1094,0))</f>
        <v/>
      </c>
      <c r="C1095" s="50" t="str">
        <f>IF(ISBLANK(data),"",VALUE(DAY(data)))</f>
        <v/>
      </c>
      <c r="D1095" s="50" t="str">
        <f>IF(ISBLANK(data),"",VALUE(MONTH(data)))</f>
        <v/>
      </c>
      <c r="E1095" s="50" t="str">
        <f>IF(ISBLANK(data),"",VALUE(YEAR(data)))</f>
        <v/>
      </c>
      <c r="G1095" s="6" t="str">
        <f>IF(OR(ISBLANK(data),ISBLANK(categoria)),"",INDEX(nm_categoria,categoria))</f>
        <v/>
      </c>
      <c r="I1095" s="6" t="str">
        <f>IF(OR(ISBLANK(data),ISBLANK(forma_pagamento)),"",INDEX(nm_forma_pagamento,forma_pagamento))</f>
        <v/>
      </c>
      <c r="K1095" s="6" t="str">
        <f>IF(OR(ISBLANK(data),ISBLANK(conta)),"",INDEX(nm_conta,conta))</f>
        <v/>
      </c>
      <c r="M1095" s="6" t="str">
        <f>IF(OR(ISBLANK(data),ISBLANK(id_cc)),"",INDEX(nm_cartao,id_cc))</f>
        <v/>
      </c>
    </row>
    <row r="1096" spans="1:13">
      <c r="A1096" s="6" t="str">
        <f>IF(ISBLANK(data),"",1+IF(ISNUMBER(A1095),A1095,0))</f>
        <v/>
      </c>
      <c r="C1096" s="50" t="str">
        <f>IF(ISBLANK(data),"",VALUE(DAY(data)))</f>
        <v/>
      </c>
      <c r="D1096" s="50" t="str">
        <f>IF(ISBLANK(data),"",VALUE(MONTH(data)))</f>
        <v/>
      </c>
      <c r="E1096" s="50" t="str">
        <f>IF(ISBLANK(data),"",VALUE(YEAR(data)))</f>
        <v/>
      </c>
      <c r="G1096" s="6" t="str">
        <f>IF(OR(ISBLANK(data),ISBLANK(categoria)),"",INDEX(nm_categoria,categoria))</f>
        <v/>
      </c>
      <c r="I1096" s="6" t="str">
        <f>IF(OR(ISBLANK(data),ISBLANK(forma_pagamento)),"",INDEX(nm_forma_pagamento,forma_pagamento))</f>
        <v/>
      </c>
      <c r="K1096" s="6" t="str">
        <f>IF(OR(ISBLANK(data),ISBLANK(conta)),"",INDEX(nm_conta,conta))</f>
        <v/>
      </c>
      <c r="M1096" s="6" t="str">
        <f>IF(OR(ISBLANK(data),ISBLANK(id_cc)),"",INDEX(nm_cartao,id_cc))</f>
        <v/>
      </c>
    </row>
    <row r="1097" spans="1:13">
      <c r="A1097" s="6" t="str">
        <f>IF(ISBLANK(data),"",1+IF(ISNUMBER(A1096),A1096,0))</f>
        <v/>
      </c>
      <c r="C1097" s="50" t="str">
        <f>IF(ISBLANK(data),"",VALUE(DAY(data)))</f>
        <v/>
      </c>
      <c r="D1097" s="50" t="str">
        <f>IF(ISBLANK(data),"",VALUE(MONTH(data)))</f>
        <v/>
      </c>
      <c r="E1097" s="50" t="str">
        <f>IF(ISBLANK(data),"",VALUE(YEAR(data)))</f>
        <v/>
      </c>
      <c r="G1097" s="6" t="str">
        <f>IF(OR(ISBLANK(data),ISBLANK(categoria)),"",INDEX(nm_categoria,categoria))</f>
        <v/>
      </c>
      <c r="I1097" s="6" t="str">
        <f>IF(OR(ISBLANK(data),ISBLANK(forma_pagamento)),"",INDEX(nm_forma_pagamento,forma_pagamento))</f>
        <v/>
      </c>
      <c r="K1097" s="6" t="str">
        <f>IF(OR(ISBLANK(data),ISBLANK(conta)),"",INDEX(nm_conta,conta))</f>
        <v/>
      </c>
      <c r="M1097" s="6" t="str">
        <f>IF(OR(ISBLANK(data),ISBLANK(id_cc)),"",INDEX(nm_cartao,id_cc))</f>
        <v/>
      </c>
    </row>
    <row r="1098" spans="1:13">
      <c r="A1098" s="6" t="str">
        <f>IF(ISBLANK(data),"",1+IF(ISNUMBER(A1097),A1097,0))</f>
        <v/>
      </c>
      <c r="C1098" s="50" t="str">
        <f>IF(ISBLANK(data),"",VALUE(DAY(data)))</f>
        <v/>
      </c>
      <c r="D1098" s="50" t="str">
        <f>IF(ISBLANK(data),"",VALUE(MONTH(data)))</f>
        <v/>
      </c>
      <c r="E1098" s="50" t="str">
        <f>IF(ISBLANK(data),"",VALUE(YEAR(data)))</f>
        <v/>
      </c>
      <c r="G1098" s="6" t="str">
        <f>IF(OR(ISBLANK(data),ISBLANK(categoria)),"",INDEX(nm_categoria,categoria))</f>
        <v/>
      </c>
      <c r="I1098" s="6" t="str">
        <f>IF(OR(ISBLANK(data),ISBLANK(forma_pagamento)),"",INDEX(nm_forma_pagamento,forma_pagamento))</f>
        <v/>
      </c>
      <c r="K1098" s="6" t="str">
        <f>IF(OR(ISBLANK(data),ISBLANK(conta)),"",INDEX(nm_conta,conta))</f>
        <v/>
      </c>
      <c r="M1098" s="6" t="str">
        <f>IF(OR(ISBLANK(data),ISBLANK(id_cc)),"",INDEX(nm_cartao,id_cc))</f>
        <v/>
      </c>
    </row>
    <row r="1099" spans="1:13">
      <c r="A1099" s="6" t="str">
        <f>IF(ISBLANK(data),"",1+IF(ISNUMBER(A1098),A1098,0))</f>
        <v/>
      </c>
      <c r="C1099" s="50" t="str">
        <f>IF(ISBLANK(data),"",VALUE(DAY(data)))</f>
        <v/>
      </c>
      <c r="D1099" s="50" t="str">
        <f>IF(ISBLANK(data),"",VALUE(MONTH(data)))</f>
        <v/>
      </c>
      <c r="E1099" s="50" t="str">
        <f>IF(ISBLANK(data),"",VALUE(YEAR(data)))</f>
        <v/>
      </c>
      <c r="G1099" s="6" t="str">
        <f>IF(OR(ISBLANK(data),ISBLANK(categoria)),"",INDEX(nm_categoria,categoria))</f>
        <v/>
      </c>
      <c r="I1099" s="6" t="str">
        <f>IF(OR(ISBLANK(data),ISBLANK(forma_pagamento)),"",INDEX(nm_forma_pagamento,forma_pagamento))</f>
        <v/>
      </c>
      <c r="K1099" s="6" t="str">
        <f>IF(OR(ISBLANK(data),ISBLANK(conta)),"",INDEX(nm_conta,conta))</f>
        <v/>
      </c>
      <c r="M1099" s="6" t="str">
        <f>IF(OR(ISBLANK(data),ISBLANK(id_cc)),"",INDEX(nm_cartao,id_cc))</f>
        <v/>
      </c>
    </row>
    <row r="1100" spans="1:13">
      <c r="A1100" s="6" t="str">
        <f>IF(ISBLANK(data),"",1+IF(ISNUMBER(A1099),A1099,0))</f>
        <v/>
      </c>
      <c r="C1100" s="50" t="str">
        <f>IF(ISBLANK(data),"",VALUE(DAY(data)))</f>
        <v/>
      </c>
      <c r="D1100" s="50" t="str">
        <f>IF(ISBLANK(data),"",VALUE(MONTH(data)))</f>
        <v/>
      </c>
      <c r="E1100" s="50" t="str">
        <f>IF(ISBLANK(data),"",VALUE(YEAR(data)))</f>
        <v/>
      </c>
      <c r="G1100" s="6" t="str">
        <f>IF(OR(ISBLANK(data),ISBLANK(categoria)),"",INDEX(nm_categoria,categoria))</f>
        <v/>
      </c>
      <c r="I1100" s="6" t="str">
        <f>IF(OR(ISBLANK(data),ISBLANK(forma_pagamento)),"",INDEX(nm_forma_pagamento,forma_pagamento))</f>
        <v/>
      </c>
      <c r="K1100" s="6" t="str">
        <f>IF(OR(ISBLANK(data),ISBLANK(conta)),"",INDEX(nm_conta,conta))</f>
        <v/>
      </c>
      <c r="M1100" s="6" t="str">
        <f>IF(OR(ISBLANK(data),ISBLANK(id_cc)),"",INDEX(nm_cartao,id_cc))</f>
        <v/>
      </c>
    </row>
    <row r="1101" spans="1:13">
      <c r="A1101" s="6" t="str">
        <f>IF(ISBLANK(data),"",1+IF(ISNUMBER(A1100),A1100,0))</f>
        <v/>
      </c>
      <c r="C1101" s="50" t="str">
        <f>IF(ISBLANK(data),"",VALUE(DAY(data)))</f>
        <v/>
      </c>
      <c r="D1101" s="50" t="str">
        <f>IF(ISBLANK(data),"",VALUE(MONTH(data)))</f>
        <v/>
      </c>
      <c r="E1101" s="50" t="str">
        <f>IF(ISBLANK(data),"",VALUE(YEAR(data)))</f>
        <v/>
      </c>
      <c r="G1101" s="6" t="str">
        <f>IF(OR(ISBLANK(data),ISBLANK(categoria)),"",INDEX(nm_categoria,categoria))</f>
        <v/>
      </c>
      <c r="I1101" s="6" t="str">
        <f>IF(OR(ISBLANK(data),ISBLANK(forma_pagamento)),"",INDEX(nm_forma_pagamento,forma_pagamento))</f>
        <v/>
      </c>
      <c r="K1101" s="6" t="str">
        <f>IF(OR(ISBLANK(data),ISBLANK(conta)),"",INDEX(nm_conta,conta))</f>
        <v/>
      </c>
      <c r="M1101" s="6" t="str">
        <f>IF(OR(ISBLANK(data),ISBLANK(id_cc)),"",INDEX(nm_cartao,id_cc))</f>
        <v/>
      </c>
    </row>
    <row r="1102" spans="1:13">
      <c r="A1102" s="6" t="str">
        <f>IF(ISBLANK(data),"",1+IF(ISNUMBER(A1101),A1101,0))</f>
        <v/>
      </c>
      <c r="C1102" s="50" t="str">
        <f>IF(ISBLANK(data),"",VALUE(DAY(data)))</f>
        <v/>
      </c>
      <c r="D1102" s="50" t="str">
        <f>IF(ISBLANK(data),"",VALUE(MONTH(data)))</f>
        <v/>
      </c>
      <c r="E1102" s="50" t="str">
        <f>IF(ISBLANK(data),"",VALUE(YEAR(data)))</f>
        <v/>
      </c>
      <c r="G1102" s="6" t="str">
        <f>IF(OR(ISBLANK(data),ISBLANK(categoria)),"",INDEX(nm_categoria,categoria))</f>
        <v/>
      </c>
      <c r="I1102" s="6" t="str">
        <f>IF(OR(ISBLANK(data),ISBLANK(forma_pagamento)),"",INDEX(nm_forma_pagamento,forma_pagamento))</f>
        <v/>
      </c>
      <c r="K1102" s="6" t="str">
        <f>IF(OR(ISBLANK(data),ISBLANK(conta)),"",INDEX(nm_conta,conta))</f>
        <v/>
      </c>
      <c r="M1102" s="6" t="str">
        <f>IF(OR(ISBLANK(data),ISBLANK(id_cc)),"",INDEX(nm_cartao,id_cc))</f>
        <v/>
      </c>
    </row>
    <row r="1103" spans="1:13">
      <c r="A1103" s="6" t="str">
        <f>IF(ISBLANK(data),"",1+IF(ISNUMBER(A1102),A1102,0))</f>
        <v/>
      </c>
      <c r="C1103" s="50" t="str">
        <f>IF(ISBLANK(data),"",VALUE(DAY(data)))</f>
        <v/>
      </c>
      <c r="D1103" s="50" t="str">
        <f>IF(ISBLANK(data),"",VALUE(MONTH(data)))</f>
        <v/>
      </c>
      <c r="E1103" s="50" t="str">
        <f>IF(ISBLANK(data),"",VALUE(YEAR(data)))</f>
        <v/>
      </c>
      <c r="G1103" s="6" t="str">
        <f>IF(OR(ISBLANK(data),ISBLANK(categoria)),"",INDEX(nm_categoria,categoria))</f>
        <v/>
      </c>
      <c r="I1103" s="6" t="str">
        <f>IF(OR(ISBLANK(data),ISBLANK(forma_pagamento)),"",INDEX(nm_forma_pagamento,forma_pagamento))</f>
        <v/>
      </c>
      <c r="K1103" s="6" t="str">
        <f>IF(OR(ISBLANK(data),ISBLANK(conta)),"",INDEX(nm_conta,conta))</f>
        <v/>
      </c>
      <c r="M1103" s="6" t="str">
        <f>IF(OR(ISBLANK(data),ISBLANK(id_cc)),"",INDEX(nm_cartao,id_cc))</f>
        <v/>
      </c>
    </row>
    <row r="1104" spans="1:13">
      <c r="A1104" s="6" t="str">
        <f>IF(ISBLANK(data),"",1+IF(ISNUMBER(A1103),A1103,0))</f>
        <v/>
      </c>
      <c r="C1104" s="50" t="str">
        <f>IF(ISBLANK(data),"",VALUE(DAY(data)))</f>
        <v/>
      </c>
      <c r="D1104" s="50" t="str">
        <f>IF(ISBLANK(data),"",VALUE(MONTH(data)))</f>
        <v/>
      </c>
      <c r="E1104" s="50" t="str">
        <f>IF(ISBLANK(data),"",VALUE(YEAR(data)))</f>
        <v/>
      </c>
      <c r="G1104" s="6" t="str">
        <f>IF(OR(ISBLANK(data),ISBLANK(categoria)),"",INDEX(nm_categoria,categoria))</f>
        <v/>
      </c>
      <c r="I1104" s="6" t="str">
        <f>IF(OR(ISBLANK(data),ISBLANK(forma_pagamento)),"",INDEX(nm_forma_pagamento,forma_pagamento))</f>
        <v/>
      </c>
      <c r="K1104" s="6" t="str">
        <f>IF(OR(ISBLANK(data),ISBLANK(conta)),"",INDEX(nm_conta,conta))</f>
        <v/>
      </c>
      <c r="M1104" s="6" t="str">
        <f>IF(OR(ISBLANK(data),ISBLANK(id_cc)),"",INDEX(nm_cartao,id_cc))</f>
        <v/>
      </c>
    </row>
    <row r="1105" spans="1:13">
      <c r="A1105" s="6" t="str">
        <f>IF(ISBLANK(data),"",1+IF(ISNUMBER(A1104),A1104,0))</f>
        <v/>
      </c>
      <c r="C1105" s="50" t="str">
        <f>IF(ISBLANK(data),"",VALUE(DAY(data)))</f>
        <v/>
      </c>
      <c r="D1105" s="50" t="str">
        <f>IF(ISBLANK(data),"",VALUE(MONTH(data)))</f>
        <v/>
      </c>
      <c r="E1105" s="50" t="str">
        <f>IF(ISBLANK(data),"",VALUE(YEAR(data)))</f>
        <v/>
      </c>
      <c r="G1105" s="6" t="str">
        <f>IF(OR(ISBLANK(data),ISBLANK(categoria)),"",INDEX(nm_categoria,categoria))</f>
        <v/>
      </c>
      <c r="I1105" s="6" t="str">
        <f>IF(OR(ISBLANK(data),ISBLANK(forma_pagamento)),"",INDEX(nm_forma_pagamento,forma_pagamento))</f>
        <v/>
      </c>
      <c r="K1105" s="6" t="str">
        <f>IF(OR(ISBLANK(data),ISBLANK(conta)),"",INDEX(nm_conta,conta))</f>
        <v/>
      </c>
      <c r="M1105" s="6" t="str">
        <f>IF(OR(ISBLANK(data),ISBLANK(id_cc)),"",INDEX(nm_cartao,id_cc))</f>
        <v/>
      </c>
    </row>
    <row r="1106" spans="1:13">
      <c r="A1106" s="6" t="str">
        <f>IF(ISBLANK(data),"",1+IF(ISNUMBER(A1105),A1105,0))</f>
        <v/>
      </c>
      <c r="C1106" s="50" t="str">
        <f>IF(ISBLANK(data),"",VALUE(DAY(data)))</f>
        <v/>
      </c>
      <c r="D1106" s="50" t="str">
        <f>IF(ISBLANK(data),"",VALUE(MONTH(data)))</f>
        <v/>
      </c>
      <c r="E1106" s="50" t="str">
        <f>IF(ISBLANK(data),"",VALUE(YEAR(data)))</f>
        <v/>
      </c>
      <c r="G1106" s="6" t="str">
        <f>IF(OR(ISBLANK(data),ISBLANK(categoria)),"",INDEX(nm_categoria,categoria))</f>
        <v/>
      </c>
      <c r="I1106" s="6" t="str">
        <f>IF(OR(ISBLANK(data),ISBLANK(forma_pagamento)),"",INDEX(nm_forma_pagamento,forma_pagamento))</f>
        <v/>
      </c>
      <c r="K1106" s="6" t="str">
        <f>IF(OR(ISBLANK(data),ISBLANK(conta)),"",INDEX(nm_conta,conta))</f>
        <v/>
      </c>
      <c r="M1106" s="6" t="str">
        <f>IF(OR(ISBLANK(data),ISBLANK(id_cc)),"",INDEX(nm_cartao,id_cc))</f>
        <v/>
      </c>
    </row>
    <row r="1107" spans="1:13">
      <c r="A1107" s="6" t="str">
        <f>IF(ISBLANK(data),"",1+IF(ISNUMBER(A1106),A1106,0))</f>
        <v/>
      </c>
      <c r="C1107" s="50" t="str">
        <f>IF(ISBLANK(data),"",VALUE(DAY(data)))</f>
        <v/>
      </c>
      <c r="D1107" s="50" t="str">
        <f>IF(ISBLANK(data),"",VALUE(MONTH(data)))</f>
        <v/>
      </c>
      <c r="E1107" s="50" t="str">
        <f>IF(ISBLANK(data),"",VALUE(YEAR(data)))</f>
        <v/>
      </c>
      <c r="G1107" s="6" t="str">
        <f>IF(OR(ISBLANK(data),ISBLANK(categoria)),"",INDEX(nm_categoria,categoria))</f>
        <v/>
      </c>
      <c r="I1107" s="6" t="str">
        <f>IF(OR(ISBLANK(data),ISBLANK(forma_pagamento)),"",INDEX(nm_forma_pagamento,forma_pagamento))</f>
        <v/>
      </c>
      <c r="K1107" s="6" t="str">
        <f>IF(OR(ISBLANK(data),ISBLANK(conta)),"",INDEX(nm_conta,conta))</f>
        <v/>
      </c>
      <c r="M1107" s="6" t="str">
        <f>IF(OR(ISBLANK(data),ISBLANK(id_cc)),"",INDEX(nm_cartao,id_cc))</f>
        <v/>
      </c>
    </row>
    <row r="1108" spans="1:13">
      <c r="A1108" s="6" t="str">
        <f>IF(ISBLANK(data),"",1+IF(ISNUMBER(A1107),A1107,0))</f>
        <v/>
      </c>
      <c r="C1108" s="50" t="str">
        <f>IF(ISBLANK(data),"",VALUE(DAY(data)))</f>
        <v/>
      </c>
      <c r="D1108" s="50" t="str">
        <f>IF(ISBLANK(data),"",VALUE(MONTH(data)))</f>
        <v/>
      </c>
      <c r="E1108" s="50" t="str">
        <f>IF(ISBLANK(data),"",VALUE(YEAR(data)))</f>
        <v/>
      </c>
      <c r="G1108" s="6" t="str">
        <f>IF(OR(ISBLANK(data),ISBLANK(categoria)),"",INDEX(nm_categoria,categoria))</f>
        <v/>
      </c>
      <c r="I1108" s="6" t="str">
        <f>IF(OR(ISBLANK(data),ISBLANK(forma_pagamento)),"",INDEX(nm_forma_pagamento,forma_pagamento))</f>
        <v/>
      </c>
      <c r="K1108" s="6" t="str">
        <f>IF(OR(ISBLANK(data),ISBLANK(conta)),"",INDEX(nm_conta,conta))</f>
        <v/>
      </c>
      <c r="M1108" s="6" t="str">
        <f>IF(OR(ISBLANK(data),ISBLANK(id_cc)),"",INDEX(nm_cartao,id_cc))</f>
        <v/>
      </c>
    </row>
    <row r="1109" spans="1:13">
      <c r="A1109" s="6" t="str">
        <f>IF(ISBLANK(data),"",1+IF(ISNUMBER(A1108),A1108,0))</f>
        <v/>
      </c>
      <c r="C1109" s="50" t="str">
        <f>IF(ISBLANK(data),"",VALUE(DAY(data)))</f>
        <v/>
      </c>
      <c r="D1109" s="50" t="str">
        <f>IF(ISBLANK(data),"",VALUE(MONTH(data)))</f>
        <v/>
      </c>
      <c r="E1109" s="50" t="str">
        <f>IF(ISBLANK(data),"",VALUE(YEAR(data)))</f>
        <v/>
      </c>
      <c r="G1109" s="6" t="str">
        <f>IF(OR(ISBLANK(data),ISBLANK(categoria)),"",INDEX(nm_categoria,categoria))</f>
        <v/>
      </c>
      <c r="I1109" s="6" t="str">
        <f>IF(OR(ISBLANK(data),ISBLANK(forma_pagamento)),"",INDEX(nm_forma_pagamento,forma_pagamento))</f>
        <v/>
      </c>
      <c r="K1109" s="6" t="str">
        <f>IF(OR(ISBLANK(data),ISBLANK(conta)),"",INDEX(nm_conta,conta))</f>
        <v/>
      </c>
      <c r="M1109" s="6" t="str">
        <f>IF(OR(ISBLANK(data),ISBLANK(id_cc)),"",INDEX(nm_cartao,id_cc))</f>
        <v/>
      </c>
    </row>
    <row r="1110" spans="1:13">
      <c r="A1110" s="6" t="str">
        <f>IF(ISBLANK(data),"",1+IF(ISNUMBER(A1109),A1109,0))</f>
        <v/>
      </c>
      <c r="C1110" s="50" t="str">
        <f>IF(ISBLANK(data),"",VALUE(DAY(data)))</f>
        <v/>
      </c>
      <c r="D1110" s="50" t="str">
        <f>IF(ISBLANK(data),"",VALUE(MONTH(data)))</f>
        <v/>
      </c>
      <c r="E1110" s="50" t="str">
        <f>IF(ISBLANK(data),"",VALUE(YEAR(data)))</f>
        <v/>
      </c>
      <c r="G1110" s="6" t="str">
        <f>IF(OR(ISBLANK(data),ISBLANK(categoria)),"",INDEX(nm_categoria,categoria))</f>
        <v/>
      </c>
      <c r="I1110" s="6" t="str">
        <f>IF(OR(ISBLANK(data),ISBLANK(forma_pagamento)),"",INDEX(nm_forma_pagamento,forma_pagamento))</f>
        <v/>
      </c>
      <c r="K1110" s="6" t="str">
        <f>IF(OR(ISBLANK(data),ISBLANK(conta)),"",INDEX(nm_conta,conta))</f>
        <v/>
      </c>
      <c r="M1110" s="6" t="str">
        <f>IF(OR(ISBLANK(data),ISBLANK(id_cc)),"",INDEX(nm_cartao,id_cc))</f>
        <v/>
      </c>
    </row>
    <row r="1111" spans="1:13">
      <c r="A1111" s="6" t="str">
        <f>IF(ISBLANK(data),"",1+IF(ISNUMBER(A1110),A1110,0))</f>
        <v/>
      </c>
      <c r="C1111" s="50" t="str">
        <f>IF(ISBLANK(data),"",VALUE(DAY(data)))</f>
        <v/>
      </c>
      <c r="D1111" s="50" t="str">
        <f>IF(ISBLANK(data),"",VALUE(MONTH(data)))</f>
        <v/>
      </c>
      <c r="E1111" s="50" t="str">
        <f>IF(ISBLANK(data),"",VALUE(YEAR(data)))</f>
        <v/>
      </c>
      <c r="G1111" s="6" t="str">
        <f>IF(OR(ISBLANK(data),ISBLANK(categoria)),"",INDEX(nm_categoria,categoria))</f>
        <v/>
      </c>
      <c r="I1111" s="6" t="str">
        <f>IF(OR(ISBLANK(data),ISBLANK(forma_pagamento)),"",INDEX(nm_forma_pagamento,forma_pagamento))</f>
        <v/>
      </c>
      <c r="K1111" s="6" t="str">
        <f>IF(OR(ISBLANK(data),ISBLANK(conta)),"",INDEX(nm_conta,conta))</f>
        <v/>
      </c>
      <c r="M1111" s="6" t="str">
        <f>IF(OR(ISBLANK(data),ISBLANK(id_cc)),"",INDEX(nm_cartao,id_cc))</f>
        <v/>
      </c>
    </row>
    <row r="1112" spans="1:13">
      <c r="A1112" s="6" t="str">
        <f>IF(ISBLANK(data),"",1+IF(ISNUMBER(A1111),A1111,0))</f>
        <v/>
      </c>
      <c r="C1112" s="50" t="str">
        <f>IF(ISBLANK(data),"",VALUE(DAY(data)))</f>
        <v/>
      </c>
      <c r="D1112" s="50" t="str">
        <f>IF(ISBLANK(data),"",VALUE(MONTH(data)))</f>
        <v/>
      </c>
      <c r="E1112" s="50" t="str">
        <f>IF(ISBLANK(data),"",VALUE(YEAR(data)))</f>
        <v/>
      </c>
      <c r="G1112" s="6" t="str">
        <f>IF(OR(ISBLANK(data),ISBLANK(categoria)),"",INDEX(nm_categoria,categoria))</f>
        <v/>
      </c>
      <c r="I1112" s="6" t="str">
        <f>IF(OR(ISBLANK(data),ISBLANK(forma_pagamento)),"",INDEX(nm_forma_pagamento,forma_pagamento))</f>
        <v/>
      </c>
      <c r="K1112" s="6" t="str">
        <f>IF(OR(ISBLANK(data),ISBLANK(conta)),"",INDEX(nm_conta,conta))</f>
        <v/>
      </c>
      <c r="M1112" s="6" t="str">
        <f>IF(OR(ISBLANK(data),ISBLANK(id_cc)),"",INDEX(nm_cartao,id_cc))</f>
        <v/>
      </c>
    </row>
    <row r="1113" spans="1:13">
      <c r="A1113" s="6" t="str">
        <f>IF(ISBLANK(data),"",1+IF(ISNUMBER(A1112),A1112,0))</f>
        <v/>
      </c>
      <c r="C1113" s="50" t="str">
        <f>IF(ISBLANK(data),"",VALUE(DAY(data)))</f>
        <v/>
      </c>
      <c r="D1113" s="50" t="str">
        <f>IF(ISBLANK(data),"",VALUE(MONTH(data)))</f>
        <v/>
      </c>
      <c r="E1113" s="50" t="str">
        <f>IF(ISBLANK(data),"",VALUE(YEAR(data)))</f>
        <v/>
      </c>
      <c r="G1113" s="6" t="str">
        <f>IF(OR(ISBLANK(data),ISBLANK(categoria)),"",INDEX(nm_categoria,categoria))</f>
        <v/>
      </c>
      <c r="I1113" s="6" t="str">
        <f>IF(OR(ISBLANK(data),ISBLANK(forma_pagamento)),"",INDEX(nm_forma_pagamento,forma_pagamento))</f>
        <v/>
      </c>
      <c r="K1113" s="6" t="str">
        <f>IF(OR(ISBLANK(data),ISBLANK(conta)),"",INDEX(nm_conta,conta))</f>
        <v/>
      </c>
      <c r="M1113" s="6" t="str">
        <f>IF(OR(ISBLANK(data),ISBLANK(id_cc)),"",INDEX(nm_cartao,id_cc))</f>
        <v/>
      </c>
    </row>
    <row r="1114" spans="1:13">
      <c r="A1114" s="6" t="str">
        <f>IF(ISBLANK(data),"",1+IF(ISNUMBER(A1113),A1113,0))</f>
        <v/>
      </c>
      <c r="C1114" s="50" t="str">
        <f>IF(ISBLANK(data),"",VALUE(DAY(data)))</f>
        <v/>
      </c>
      <c r="D1114" s="50" t="str">
        <f>IF(ISBLANK(data),"",VALUE(MONTH(data)))</f>
        <v/>
      </c>
      <c r="E1114" s="50" t="str">
        <f>IF(ISBLANK(data),"",VALUE(YEAR(data)))</f>
        <v/>
      </c>
      <c r="G1114" s="6" t="str">
        <f>IF(OR(ISBLANK(data),ISBLANK(categoria)),"",INDEX(nm_categoria,categoria))</f>
        <v/>
      </c>
      <c r="I1114" s="6" t="str">
        <f>IF(OR(ISBLANK(data),ISBLANK(forma_pagamento)),"",INDEX(nm_forma_pagamento,forma_pagamento))</f>
        <v/>
      </c>
      <c r="K1114" s="6" t="str">
        <f>IF(OR(ISBLANK(data),ISBLANK(conta)),"",INDEX(nm_conta,conta))</f>
        <v/>
      </c>
      <c r="M1114" s="6" t="str">
        <f>IF(OR(ISBLANK(data),ISBLANK(id_cc)),"",INDEX(nm_cartao,id_cc))</f>
        <v/>
      </c>
    </row>
    <row r="1115" spans="1:13">
      <c r="A1115" s="6" t="str">
        <f>IF(ISBLANK(data),"",1+IF(ISNUMBER(A1114),A1114,0))</f>
        <v/>
      </c>
      <c r="C1115" s="50" t="str">
        <f>IF(ISBLANK(data),"",VALUE(DAY(data)))</f>
        <v/>
      </c>
      <c r="D1115" s="50" t="str">
        <f>IF(ISBLANK(data),"",VALUE(MONTH(data)))</f>
        <v/>
      </c>
      <c r="E1115" s="50" t="str">
        <f>IF(ISBLANK(data),"",VALUE(YEAR(data)))</f>
        <v/>
      </c>
      <c r="G1115" s="6" t="str">
        <f>IF(OR(ISBLANK(data),ISBLANK(categoria)),"",INDEX(nm_categoria,categoria))</f>
        <v/>
      </c>
      <c r="I1115" s="6" t="str">
        <f>IF(OR(ISBLANK(data),ISBLANK(forma_pagamento)),"",INDEX(nm_forma_pagamento,forma_pagamento))</f>
        <v/>
      </c>
      <c r="K1115" s="6" t="str">
        <f>IF(OR(ISBLANK(data),ISBLANK(conta)),"",INDEX(nm_conta,conta))</f>
        <v/>
      </c>
      <c r="M1115" s="6" t="str">
        <f>IF(OR(ISBLANK(data),ISBLANK(id_cc)),"",INDEX(nm_cartao,id_cc))</f>
        <v/>
      </c>
    </row>
    <row r="1116" spans="1:13">
      <c r="A1116" s="6" t="str">
        <f>IF(ISBLANK(data),"",1+IF(ISNUMBER(A1115),A1115,0))</f>
        <v/>
      </c>
      <c r="C1116" s="50" t="str">
        <f>IF(ISBLANK(data),"",VALUE(DAY(data)))</f>
        <v/>
      </c>
      <c r="D1116" s="50" t="str">
        <f>IF(ISBLANK(data),"",VALUE(MONTH(data)))</f>
        <v/>
      </c>
      <c r="E1116" s="50" t="str">
        <f>IF(ISBLANK(data),"",VALUE(YEAR(data)))</f>
        <v/>
      </c>
      <c r="G1116" s="6" t="str">
        <f>IF(OR(ISBLANK(data),ISBLANK(categoria)),"",INDEX(nm_categoria,categoria))</f>
        <v/>
      </c>
      <c r="I1116" s="6" t="str">
        <f>IF(OR(ISBLANK(data),ISBLANK(forma_pagamento)),"",INDEX(nm_forma_pagamento,forma_pagamento))</f>
        <v/>
      </c>
      <c r="K1116" s="6" t="str">
        <f>IF(OR(ISBLANK(data),ISBLANK(conta)),"",INDEX(nm_conta,conta))</f>
        <v/>
      </c>
      <c r="M1116" s="6" t="str">
        <f>IF(OR(ISBLANK(data),ISBLANK(id_cc)),"",INDEX(nm_cartao,id_cc))</f>
        <v/>
      </c>
    </row>
    <row r="1117" spans="1:13">
      <c r="A1117" s="6" t="str">
        <f>IF(ISBLANK(data),"",1+IF(ISNUMBER(A1116),A1116,0))</f>
        <v/>
      </c>
      <c r="C1117" s="50" t="str">
        <f>IF(ISBLANK(data),"",VALUE(DAY(data)))</f>
        <v/>
      </c>
      <c r="D1117" s="50" t="str">
        <f>IF(ISBLANK(data),"",VALUE(MONTH(data)))</f>
        <v/>
      </c>
      <c r="E1117" s="50" t="str">
        <f>IF(ISBLANK(data),"",VALUE(YEAR(data)))</f>
        <v/>
      </c>
      <c r="G1117" s="6" t="str">
        <f>IF(OR(ISBLANK(data),ISBLANK(categoria)),"",INDEX(nm_categoria,categoria))</f>
        <v/>
      </c>
      <c r="I1117" s="6" t="str">
        <f>IF(OR(ISBLANK(data),ISBLANK(forma_pagamento)),"",INDEX(nm_forma_pagamento,forma_pagamento))</f>
        <v/>
      </c>
      <c r="K1117" s="6" t="str">
        <f>IF(OR(ISBLANK(data),ISBLANK(conta)),"",INDEX(nm_conta,conta))</f>
        <v/>
      </c>
      <c r="M1117" s="6" t="str">
        <f>IF(OR(ISBLANK(data),ISBLANK(id_cc)),"",INDEX(nm_cartao,id_cc))</f>
        <v/>
      </c>
    </row>
    <row r="1118" spans="1:13">
      <c r="A1118" s="6" t="str">
        <f>IF(ISBLANK(data),"",1+IF(ISNUMBER(A1117),A1117,0))</f>
        <v/>
      </c>
      <c r="C1118" s="50" t="str">
        <f>IF(ISBLANK(data),"",VALUE(DAY(data)))</f>
        <v/>
      </c>
      <c r="D1118" s="50" t="str">
        <f>IF(ISBLANK(data),"",VALUE(MONTH(data)))</f>
        <v/>
      </c>
      <c r="E1118" s="50" t="str">
        <f>IF(ISBLANK(data),"",VALUE(YEAR(data)))</f>
        <v/>
      </c>
      <c r="G1118" s="6" t="str">
        <f>IF(OR(ISBLANK(data),ISBLANK(categoria)),"",INDEX(nm_categoria,categoria))</f>
        <v/>
      </c>
      <c r="I1118" s="6" t="str">
        <f>IF(OR(ISBLANK(data),ISBLANK(forma_pagamento)),"",INDEX(nm_forma_pagamento,forma_pagamento))</f>
        <v/>
      </c>
      <c r="K1118" s="6" t="str">
        <f>IF(OR(ISBLANK(data),ISBLANK(conta)),"",INDEX(nm_conta,conta))</f>
        <v/>
      </c>
      <c r="M1118" s="6" t="str">
        <f>IF(OR(ISBLANK(data),ISBLANK(id_cc)),"",INDEX(nm_cartao,id_cc))</f>
        <v/>
      </c>
    </row>
    <row r="1119" spans="1:13">
      <c r="A1119" s="6" t="str">
        <f>IF(ISBLANK(data),"",1+IF(ISNUMBER(A1118),A1118,0))</f>
        <v/>
      </c>
      <c r="C1119" s="50" t="str">
        <f>IF(ISBLANK(data),"",VALUE(DAY(data)))</f>
        <v/>
      </c>
      <c r="D1119" s="50" t="str">
        <f>IF(ISBLANK(data),"",VALUE(MONTH(data)))</f>
        <v/>
      </c>
      <c r="E1119" s="50" t="str">
        <f>IF(ISBLANK(data),"",VALUE(YEAR(data)))</f>
        <v/>
      </c>
      <c r="G1119" s="6" t="str">
        <f>IF(OR(ISBLANK(data),ISBLANK(categoria)),"",INDEX(nm_categoria,categoria))</f>
        <v/>
      </c>
      <c r="I1119" s="6" t="str">
        <f>IF(OR(ISBLANK(data),ISBLANK(forma_pagamento)),"",INDEX(nm_forma_pagamento,forma_pagamento))</f>
        <v/>
      </c>
      <c r="K1119" s="6" t="str">
        <f>IF(OR(ISBLANK(data),ISBLANK(conta)),"",INDEX(nm_conta,conta))</f>
        <v/>
      </c>
      <c r="M1119" s="6" t="str">
        <f>IF(OR(ISBLANK(data),ISBLANK(id_cc)),"",INDEX(nm_cartao,id_cc))</f>
        <v/>
      </c>
    </row>
    <row r="1120" spans="1:13">
      <c r="A1120" s="6" t="str">
        <f>IF(ISBLANK(data),"",1+IF(ISNUMBER(A1119),A1119,0))</f>
        <v/>
      </c>
      <c r="C1120" s="50" t="str">
        <f>IF(ISBLANK(data),"",VALUE(DAY(data)))</f>
        <v/>
      </c>
      <c r="D1120" s="50" t="str">
        <f>IF(ISBLANK(data),"",VALUE(MONTH(data)))</f>
        <v/>
      </c>
      <c r="E1120" s="50" t="str">
        <f>IF(ISBLANK(data),"",VALUE(YEAR(data)))</f>
        <v/>
      </c>
      <c r="G1120" s="6" t="str">
        <f>IF(OR(ISBLANK(data),ISBLANK(categoria)),"",INDEX(nm_categoria,categoria))</f>
        <v/>
      </c>
      <c r="I1120" s="6" t="str">
        <f>IF(OR(ISBLANK(data),ISBLANK(forma_pagamento)),"",INDEX(nm_forma_pagamento,forma_pagamento))</f>
        <v/>
      </c>
      <c r="K1120" s="6" t="str">
        <f>IF(OR(ISBLANK(data),ISBLANK(conta)),"",INDEX(nm_conta,conta))</f>
        <v/>
      </c>
      <c r="M1120" s="6" t="str">
        <f>IF(OR(ISBLANK(data),ISBLANK(id_cc)),"",INDEX(nm_cartao,id_cc))</f>
        <v/>
      </c>
    </row>
    <row r="1121" spans="1:13">
      <c r="A1121" s="6" t="str">
        <f>IF(ISBLANK(data),"",1+IF(ISNUMBER(A1120),A1120,0))</f>
        <v/>
      </c>
      <c r="C1121" s="50" t="str">
        <f>IF(ISBLANK(data),"",VALUE(DAY(data)))</f>
        <v/>
      </c>
      <c r="D1121" s="50" t="str">
        <f>IF(ISBLANK(data),"",VALUE(MONTH(data)))</f>
        <v/>
      </c>
      <c r="E1121" s="50" t="str">
        <f>IF(ISBLANK(data),"",VALUE(YEAR(data)))</f>
        <v/>
      </c>
      <c r="G1121" s="6" t="str">
        <f>IF(OR(ISBLANK(data),ISBLANK(categoria)),"",INDEX(nm_categoria,categoria))</f>
        <v/>
      </c>
      <c r="I1121" s="6" t="str">
        <f>IF(OR(ISBLANK(data),ISBLANK(forma_pagamento)),"",INDEX(nm_forma_pagamento,forma_pagamento))</f>
        <v/>
      </c>
      <c r="K1121" s="6" t="str">
        <f>IF(OR(ISBLANK(data),ISBLANK(conta)),"",INDEX(nm_conta,conta))</f>
        <v/>
      </c>
      <c r="M1121" s="6" t="str">
        <f>IF(OR(ISBLANK(data),ISBLANK(id_cc)),"",INDEX(nm_cartao,id_cc))</f>
        <v/>
      </c>
    </row>
    <row r="1122" spans="1:13">
      <c r="A1122" s="6" t="str">
        <f>IF(ISBLANK(data),"",1+IF(ISNUMBER(A1121),A1121,0))</f>
        <v/>
      </c>
      <c r="C1122" s="50" t="str">
        <f>IF(ISBLANK(data),"",VALUE(DAY(data)))</f>
        <v/>
      </c>
      <c r="D1122" s="50" t="str">
        <f>IF(ISBLANK(data),"",VALUE(MONTH(data)))</f>
        <v/>
      </c>
      <c r="E1122" s="50" t="str">
        <f>IF(ISBLANK(data),"",VALUE(YEAR(data)))</f>
        <v/>
      </c>
      <c r="G1122" s="6" t="str">
        <f>IF(OR(ISBLANK(data),ISBLANK(categoria)),"",INDEX(nm_categoria,categoria))</f>
        <v/>
      </c>
      <c r="I1122" s="6" t="str">
        <f>IF(OR(ISBLANK(data),ISBLANK(forma_pagamento)),"",INDEX(nm_forma_pagamento,forma_pagamento))</f>
        <v/>
      </c>
      <c r="K1122" s="6" t="str">
        <f>IF(OR(ISBLANK(data),ISBLANK(conta)),"",INDEX(nm_conta,conta))</f>
        <v/>
      </c>
      <c r="M1122" s="6" t="str">
        <f>IF(OR(ISBLANK(data),ISBLANK(id_cc)),"",INDEX(nm_cartao,id_cc))</f>
        <v/>
      </c>
    </row>
    <row r="1123" spans="1:13">
      <c r="A1123" s="6" t="str">
        <f>IF(ISBLANK(data),"",1+IF(ISNUMBER(A1122),A1122,0))</f>
        <v/>
      </c>
      <c r="C1123" s="50" t="str">
        <f>IF(ISBLANK(data),"",VALUE(DAY(data)))</f>
        <v/>
      </c>
      <c r="D1123" s="50" t="str">
        <f>IF(ISBLANK(data),"",VALUE(MONTH(data)))</f>
        <v/>
      </c>
      <c r="E1123" s="50" t="str">
        <f>IF(ISBLANK(data),"",VALUE(YEAR(data)))</f>
        <v/>
      </c>
      <c r="G1123" s="6" t="str">
        <f>IF(OR(ISBLANK(data),ISBLANK(categoria)),"",INDEX(nm_categoria,categoria))</f>
        <v/>
      </c>
      <c r="I1123" s="6" t="str">
        <f>IF(OR(ISBLANK(data),ISBLANK(forma_pagamento)),"",INDEX(nm_forma_pagamento,forma_pagamento))</f>
        <v/>
      </c>
      <c r="K1123" s="6" t="str">
        <f>IF(OR(ISBLANK(data),ISBLANK(conta)),"",INDEX(nm_conta,conta))</f>
        <v/>
      </c>
      <c r="M1123" s="6" t="str">
        <f>IF(OR(ISBLANK(data),ISBLANK(id_cc)),"",INDEX(nm_cartao,id_cc))</f>
        <v/>
      </c>
    </row>
    <row r="1124" spans="1:13">
      <c r="A1124" s="6" t="str">
        <f>IF(ISBLANK(data),"",1+IF(ISNUMBER(A1123),A1123,0))</f>
        <v/>
      </c>
      <c r="C1124" s="50" t="str">
        <f>IF(ISBLANK(data),"",VALUE(DAY(data)))</f>
        <v/>
      </c>
      <c r="D1124" s="50" t="str">
        <f>IF(ISBLANK(data),"",VALUE(MONTH(data)))</f>
        <v/>
      </c>
      <c r="E1124" s="50" t="str">
        <f>IF(ISBLANK(data),"",VALUE(YEAR(data)))</f>
        <v/>
      </c>
      <c r="G1124" s="6" t="str">
        <f>IF(OR(ISBLANK(data),ISBLANK(categoria)),"",INDEX(nm_categoria,categoria))</f>
        <v/>
      </c>
      <c r="I1124" s="6" t="str">
        <f>IF(OR(ISBLANK(data),ISBLANK(forma_pagamento)),"",INDEX(nm_forma_pagamento,forma_pagamento))</f>
        <v/>
      </c>
      <c r="K1124" s="6" t="str">
        <f>IF(OR(ISBLANK(data),ISBLANK(conta)),"",INDEX(nm_conta,conta))</f>
        <v/>
      </c>
      <c r="M1124" s="6" t="str">
        <f>IF(OR(ISBLANK(data),ISBLANK(id_cc)),"",INDEX(nm_cartao,id_cc))</f>
        <v/>
      </c>
    </row>
    <row r="1125" spans="1:13">
      <c r="A1125" s="6" t="str">
        <f>IF(ISBLANK(data),"",1+IF(ISNUMBER(A1124),A1124,0))</f>
        <v/>
      </c>
      <c r="C1125" s="50" t="str">
        <f>IF(ISBLANK(data),"",VALUE(DAY(data)))</f>
        <v/>
      </c>
      <c r="D1125" s="50" t="str">
        <f>IF(ISBLANK(data),"",VALUE(MONTH(data)))</f>
        <v/>
      </c>
      <c r="E1125" s="50" t="str">
        <f>IF(ISBLANK(data),"",VALUE(YEAR(data)))</f>
        <v/>
      </c>
      <c r="G1125" s="6" t="str">
        <f>IF(OR(ISBLANK(data),ISBLANK(categoria)),"",INDEX(nm_categoria,categoria))</f>
        <v/>
      </c>
      <c r="I1125" s="6" t="str">
        <f>IF(OR(ISBLANK(data),ISBLANK(forma_pagamento)),"",INDEX(nm_forma_pagamento,forma_pagamento))</f>
        <v/>
      </c>
      <c r="K1125" s="6" t="str">
        <f>IF(OR(ISBLANK(data),ISBLANK(conta)),"",INDEX(nm_conta,conta))</f>
        <v/>
      </c>
      <c r="M1125" s="6" t="str">
        <f>IF(OR(ISBLANK(data),ISBLANK(id_cc)),"",INDEX(nm_cartao,id_cc))</f>
        <v/>
      </c>
    </row>
    <row r="1126" spans="1:13">
      <c r="A1126" s="6" t="str">
        <f>IF(ISBLANK(data),"",1+IF(ISNUMBER(A1125),A1125,0))</f>
        <v/>
      </c>
      <c r="C1126" s="50" t="str">
        <f>IF(ISBLANK(data),"",VALUE(DAY(data)))</f>
        <v/>
      </c>
      <c r="D1126" s="50" t="str">
        <f>IF(ISBLANK(data),"",VALUE(MONTH(data)))</f>
        <v/>
      </c>
      <c r="E1126" s="50" t="str">
        <f>IF(ISBLANK(data),"",VALUE(YEAR(data)))</f>
        <v/>
      </c>
      <c r="G1126" s="6" t="str">
        <f>IF(OR(ISBLANK(data),ISBLANK(categoria)),"",INDEX(nm_categoria,categoria))</f>
        <v/>
      </c>
      <c r="I1126" s="6" t="str">
        <f>IF(OR(ISBLANK(data),ISBLANK(forma_pagamento)),"",INDEX(nm_forma_pagamento,forma_pagamento))</f>
        <v/>
      </c>
      <c r="K1126" s="6" t="str">
        <f>IF(OR(ISBLANK(data),ISBLANK(conta)),"",INDEX(nm_conta,conta))</f>
        <v/>
      </c>
      <c r="M1126" s="6" t="str">
        <f>IF(OR(ISBLANK(data),ISBLANK(id_cc)),"",INDEX(nm_cartao,id_cc))</f>
        <v/>
      </c>
    </row>
    <row r="1127" spans="1:13">
      <c r="A1127" s="6" t="str">
        <f>IF(ISBLANK(data),"",1+IF(ISNUMBER(A1126),A1126,0))</f>
        <v/>
      </c>
      <c r="C1127" s="50" t="str">
        <f>IF(ISBLANK(data),"",VALUE(DAY(data)))</f>
        <v/>
      </c>
      <c r="D1127" s="50" t="str">
        <f>IF(ISBLANK(data),"",VALUE(MONTH(data)))</f>
        <v/>
      </c>
      <c r="E1127" s="50" t="str">
        <f>IF(ISBLANK(data),"",VALUE(YEAR(data)))</f>
        <v/>
      </c>
      <c r="G1127" s="6" t="str">
        <f>IF(OR(ISBLANK(data),ISBLANK(categoria)),"",INDEX(nm_categoria,categoria))</f>
        <v/>
      </c>
      <c r="I1127" s="6" t="str">
        <f>IF(OR(ISBLANK(data),ISBLANK(forma_pagamento)),"",INDEX(nm_forma_pagamento,forma_pagamento))</f>
        <v/>
      </c>
      <c r="K1127" s="6" t="str">
        <f>IF(OR(ISBLANK(data),ISBLANK(conta)),"",INDEX(nm_conta,conta))</f>
        <v/>
      </c>
      <c r="M1127" s="6" t="str">
        <f>IF(OR(ISBLANK(data),ISBLANK(id_cc)),"",INDEX(nm_cartao,id_cc))</f>
        <v/>
      </c>
    </row>
    <row r="1128" spans="1:13">
      <c r="A1128" s="6" t="str">
        <f>IF(ISBLANK(data),"",1+IF(ISNUMBER(A1127),A1127,0))</f>
        <v/>
      </c>
      <c r="C1128" s="50" t="str">
        <f>IF(ISBLANK(data),"",VALUE(DAY(data)))</f>
        <v/>
      </c>
      <c r="D1128" s="50" t="str">
        <f>IF(ISBLANK(data),"",VALUE(MONTH(data)))</f>
        <v/>
      </c>
      <c r="E1128" s="50" t="str">
        <f>IF(ISBLANK(data),"",VALUE(YEAR(data)))</f>
        <v/>
      </c>
      <c r="G1128" s="6" t="str">
        <f>IF(OR(ISBLANK(data),ISBLANK(categoria)),"",INDEX(nm_categoria,categoria))</f>
        <v/>
      </c>
      <c r="I1128" s="6" t="str">
        <f>IF(OR(ISBLANK(data),ISBLANK(forma_pagamento)),"",INDEX(nm_forma_pagamento,forma_pagamento))</f>
        <v/>
      </c>
      <c r="K1128" s="6" t="str">
        <f>IF(OR(ISBLANK(data),ISBLANK(conta)),"",INDEX(nm_conta,conta))</f>
        <v/>
      </c>
      <c r="M1128" s="6" t="str">
        <f>IF(OR(ISBLANK(data),ISBLANK(id_cc)),"",INDEX(nm_cartao,id_cc))</f>
        <v/>
      </c>
    </row>
    <row r="1129" spans="1:13">
      <c r="A1129" s="6" t="str">
        <f>IF(ISBLANK(data),"",1+IF(ISNUMBER(A1128),A1128,0))</f>
        <v/>
      </c>
      <c r="C1129" s="50" t="str">
        <f>IF(ISBLANK(data),"",VALUE(DAY(data)))</f>
        <v/>
      </c>
      <c r="D1129" s="50" t="str">
        <f>IF(ISBLANK(data),"",VALUE(MONTH(data)))</f>
        <v/>
      </c>
      <c r="E1129" s="50" t="str">
        <f>IF(ISBLANK(data),"",VALUE(YEAR(data)))</f>
        <v/>
      </c>
      <c r="G1129" s="6" t="str">
        <f>IF(OR(ISBLANK(data),ISBLANK(categoria)),"",INDEX(nm_categoria,categoria))</f>
        <v/>
      </c>
      <c r="I1129" s="6" t="str">
        <f>IF(OR(ISBLANK(data),ISBLANK(forma_pagamento)),"",INDEX(nm_forma_pagamento,forma_pagamento))</f>
        <v/>
      </c>
      <c r="K1129" s="6" t="str">
        <f>IF(OR(ISBLANK(data),ISBLANK(conta)),"",INDEX(nm_conta,conta))</f>
        <v/>
      </c>
      <c r="M1129" s="6" t="str">
        <f>IF(OR(ISBLANK(data),ISBLANK(id_cc)),"",INDEX(nm_cartao,id_cc))</f>
        <v/>
      </c>
    </row>
    <row r="1130" spans="1:13">
      <c r="A1130" s="6" t="str">
        <f>IF(ISBLANK(data),"",1+IF(ISNUMBER(A1129),A1129,0))</f>
        <v/>
      </c>
      <c r="C1130" s="50" t="str">
        <f>IF(ISBLANK(data),"",VALUE(DAY(data)))</f>
        <v/>
      </c>
      <c r="D1130" s="50" t="str">
        <f>IF(ISBLANK(data),"",VALUE(MONTH(data)))</f>
        <v/>
      </c>
      <c r="E1130" s="50" t="str">
        <f>IF(ISBLANK(data),"",VALUE(YEAR(data)))</f>
        <v/>
      </c>
      <c r="G1130" s="6" t="str">
        <f>IF(OR(ISBLANK(data),ISBLANK(categoria)),"",INDEX(nm_categoria,categoria))</f>
        <v/>
      </c>
      <c r="I1130" s="6" t="str">
        <f>IF(OR(ISBLANK(data),ISBLANK(forma_pagamento)),"",INDEX(nm_forma_pagamento,forma_pagamento))</f>
        <v/>
      </c>
      <c r="K1130" s="6" t="str">
        <f>IF(OR(ISBLANK(data),ISBLANK(conta)),"",INDEX(nm_conta,conta))</f>
        <v/>
      </c>
      <c r="M1130" s="6" t="str">
        <f>IF(OR(ISBLANK(data),ISBLANK(id_cc)),"",INDEX(nm_cartao,id_cc))</f>
        <v/>
      </c>
    </row>
    <row r="1131" spans="1:13">
      <c r="A1131" s="6" t="str">
        <f>IF(ISBLANK(data),"",1+IF(ISNUMBER(A1130),A1130,0))</f>
        <v/>
      </c>
      <c r="C1131" s="50" t="str">
        <f>IF(ISBLANK(data),"",VALUE(DAY(data)))</f>
        <v/>
      </c>
      <c r="D1131" s="50" t="str">
        <f>IF(ISBLANK(data),"",VALUE(MONTH(data)))</f>
        <v/>
      </c>
      <c r="E1131" s="50" t="str">
        <f>IF(ISBLANK(data),"",VALUE(YEAR(data)))</f>
        <v/>
      </c>
      <c r="G1131" s="6" t="str">
        <f>IF(OR(ISBLANK(data),ISBLANK(categoria)),"",INDEX(nm_categoria,categoria))</f>
        <v/>
      </c>
      <c r="I1131" s="6" t="str">
        <f>IF(OR(ISBLANK(data),ISBLANK(forma_pagamento)),"",INDEX(nm_forma_pagamento,forma_pagamento))</f>
        <v/>
      </c>
      <c r="K1131" s="6" t="str">
        <f>IF(OR(ISBLANK(data),ISBLANK(conta)),"",INDEX(nm_conta,conta))</f>
        <v/>
      </c>
      <c r="M1131" s="6" t="str">
        <f>IF(OR(ISBLANK(data),ISBLANK(id_cc)),"",INDEX(nm_cartao,id_cc))</f>
        <v/>
      </c>
    </row>
    <row r="1132" spans="1:13">
      <c r="A1132" s="6" t="str">
        <f>IF(ISBLANK(data),"",1+IF(ISNUMBER(A1131),A1131,0))</f>
        <v/>
      </c>
      <c r="C1132" s="50" t="str">
        <f>IF(ISBLANK(data),"",VALUE(DAY(data)))</f>
        <v/>
      </c>
      <c r="D1132" s="50" t="str">
        <f>IF(ISBLANK(data),"",VALUE(MONTH(data)))</f>
        <v/>
      </c>
      <c r="E1132" s="50" t="str">
        <f>IF(ISBLANK(data),"",VALUE(YEAR(data)))</f>
        <v/>
      </c>
      <c r="G1132" s="6" t="str">
        <f>IF(OR(ISBLANK(data),ISBLANK(categoria)),"",INDEX(nm_categoria,categoria))</f>
        <v/>
      </c>
      <c r="I1132" s="6" t="str">
        <f>IF(OR(ISBLANK(data),ISBLANK(forma_pagamento)),"",INDEX(nm_forma_pagamento,forma_pagamento))</f>
        <v/>
      </c>
      <c r="K1132" s="6" t="str">
        <f>IF(OR(ISBLANK(data),ISBLANK(conta)),"",INDEX(nm_conta,conta))</f>
        <v/>
      </c>
      <c r="M1132" s="6" t="str">
        <f>IF(OR(ISBLANK(data),ISBLANK(id_cc)),"",INDEX(nm_cartao,id_cc))</f>
        <v/>
      </c>
    </row>
    <row r="1133" spans="1:13">
      <c r="A1133" s="6" t="str">
        <f>IF(ISBLANK(data),"",1+IF(ISNUMBER(A1132),A1132,0))</f>
        <v/>
      </c>
      <c r="C1133" s="50" t="str">
        <f>IF(ISBLANK(data),"",VALUE(DAY(data)))</f>
        <v/>
      </c>
      <c r="D1133" s="50" t="str">
        <f>IF(ISBLANK(data),"",VALUE(MONTH(data)))</f>
        <v/>
      </c>
      <c r="E1133" s="50" t="str">
        <f>IF(ISBLANK(data),"",VALUE(YEAR(data)))</f>
        <v/>
      </c>
      <c r="G1133" s="6" t="str">
        <f>IF(OR(ISBLANK(data),ISBLANK(categoria)),"",INDEX(nm_categoria,categoria))</f>
        <v/>
      </c>
      <c r="I1133" s="6" t="str">
        <f>IF(OR(ISBLANK(data),ISBLANK(forma_pagamento)),"",INDEX(nm_forma_pagamento,forma_pagamento))</f>
        <v/>
      </c>
      <c r="K1133" s="6" t="str">
        <f>IF(OR(ISBLANK(data),ISBLANK(conta)),"",INDEX(nm_conta,conta))</f>
        <v/>
      </c>
      <c r="M1133" s="6" t="str">
        <f>IF(OR(ISBLANK(data),ISBLANK(id_cc)),"",INDEX(nm_cartao,id_cc))</f>
        <v/>
      </c>
    </row>
    <row r="1134" spans="1:13">
      <c r="A1134" s="6" t="str">
        <f>IF(ISBLANK(data),"",1+IF(ISNUMBER(A1133),A1133,0))</f>
        <v/>
      </c>
      <c r="C1134" s="50" t="str">
        <f>IF(ISBLANK(data),"",VALUE(DAY(data)))</f>
        <v/>
      </c>
      <c r="D1134" s="50" t="str">
        <f>IF(ISBLANK(data),"",VALUE(MONTH(data)))</f>
        <v/>
      </c>
      <c r="E1134" s="50" t="str">
        <f>IF(ISBLANK(data),"",VALUE(YEAR(data)))</f>
        <v/>
      </c>
      <c r="G1134" s="6" t="str">
        <f>IF(OR(ISBLANK(data),ISBLANK(categoria)),"",INDEX(nm_categoria,categoria))</f>
        <v/>
      </c>
      <c r="I1134" s="6" t="str">
        <f>IF(OR(ISBLANK(data),ISBLANK(forma_pagamento)),"",INDEX(nm_forma_pagamento,forma_pagamento))</f>
        <v/>
      </c>
      <c r="K1134" s="6" t="str">
        <f>IF(OR(ISBLANK(data),ISBLANK(conta)),"",INDEX(nm_conta,conta))</f>
        <v/>
      </c>
      <c r="M1134" s="6" t="str">
        <f>IF(OR(ISBLANK(data),ISBLANK(id_cc)),"",INDEX(nm_cartao,id_cc))</f>
        <v/>
      </c>
    </row>
    <row r="1135" spans="1:13">
      <c r="A1135" s="6" t="str">
        <f>IF(ISBLANK(data),"",1+IF(ISNUMBER(A1134),A1134,0))</f>
        <v/>
      </c>
      <c r="C1135" s="50" t="str">
        <f>IF(ISBLANK(data),"",VALUE(DAY(data)))</f>
        <v/>
      </c>
      <c r="D1135" s="50" t="str">
        <f>IF(ISBLANK(data),"",VALUE(MONTH(data)))</f>
        <v/>
      </c>
      <c r="E1135" s="50" t="str">
        <f>IF(ISBLANK(data),"",VALUE(YEAR(data)))</f>
        <v/>
      </c>
      <c r="G1135" s="6" t="str">
        <f>IF(OR(ISBLANK(data),ISBLANK(categoria)),"",INDEX(nm_categoria,categoria))</f>
        <v/>
      </c>
      <c r="I1135" s="6" t="str">
        <f>IF(OR(ISBLANK(data),ISBLANK(forma_pagamento)),"",INDEX(nm_forma_pagamento,forma_pagamento))</f>
        <v/>
      </c>
      <c r="K1135" s="6" t="str">
        <f>IF(OR(ISBLANK(data),ISBLANK(conta)),"",INDEX(nm_conta,conta))</f>
        <v/>
      </c>
      <c r="M1135" s="6" t="str">
        <f>IF(OR(ISBLANK(data),ISBLANK(id_cc)),"",INDEX(nm_cartao,id_cc))</f>
        <v/>
      </c>
    </row>
    <row r="1136" spans="1:13">
      <c r="A1136" s="6" t="str">
        <f>IF(ISBLANK(data),"",1+IF(ISNUMBER(A1135),A1135,0))</f>
        <v/>
      </c>
      <c r="C1136" s="50" t="str">
        <f>IF(ISBLANK(data),"",VALUE(DAY(data)))</f>
        <v/>
      </c>
      <c r="D1136" s="50" t="str">
        <f>IF(ISBLANK(data),"",VALUE(MONTH(data)))</f>
        <v/>
      </c>
      <c r="E1136" s="50" t="str">
        <f>IF(ISBLANK(data),"",VALUE(YEAR(data)))</f>
        <v/>
      </c>
      <c r="G1136" s="6" t="str">
        <f>IF(OR(ISBLANK(data),ISBLANK(categoria)),"",INDEX(nm_categoria,categoria))</f>
        <v/>
      </c>
      <c r="I1136" s="6" t="str">
        <f>IF(OR(ISBLANK(data),ISBLANK(forma_pagamento)),"",INDEX(nm_forma_pagamento,forma_pagamento))</f>
        <v/>
      </c>
      <c r="K1136" s="6" t="str">
        <f>IF(OR(ISBLANK(data),ISBLANK(conta)),"",INDEX(nm_conta,conta))</f>
        <v/>
      </c>
      <c r="M1136" s="6" t="str">
        <f>IF(OR(ISBLANK(data),ISBLANK(id_cc)),"",INDEX(nm_cartao,id_cc))</f>
        <v/>
      </c>
    </row>
    <row r="1137" spans="1:13">
      <c r="A1137" s="6" t="str">
        <f>IF(ISBLANK(data),"",1+IF(ISNUMBER(A1136),A1136,0))</f>
        <v/>
      </c>
      <c r="C1137" s="50" t="str">
        <f>IF(ISBLANK(data),"",VALUE(DAY(data)))</f>
        <v/>
      </c>
      <c r="D1137" s="50" t="str">
        <f>IF(ISBLANK(data),"",VALUE(MONTH(data)))</f>
        <v/>
      </c>
      <c r="E1137" s="50" t="str">
        <f>IF(ISBLANK(data),"",VALUE(YEAR(data)))</f>
        <v/>
      </c>
      <c r="G1137" s="6" t="str">
        <f>IF(OR(ISBLANK(data),ISBLANK(categoria)),"",INDEX(nm_categoria,categoria))</f>
        <v/>
      </c>
      <c r="I1137" s="6" t="str">
        <f>IF(OR(ISBLANK(data),ISBLANK(forma_pagamento)),"",INDEX(nm_forma_pagamento,forma_pagamento))</f>
        <v/>
      </c>
      <c r="K1137" s="6" t="str">
        <f>IF(OR(ISBLANK(data),ISBLANK(conta)),"",INDEX(nm_conta,conta))</f>
        <v/>
      </c>
      <c r="M1137" s="6" t="str">
        <f>IF(OR(ISBLANK(data),ISBLANK(id_cc)),"",INDEX(nm_cartao,id_cc))</f>
        <v/>
      </c>
    </row>
    <row r="1138" spans="1:13">
      <c r="A1138" s="6" t="str">
        <f>IF(ISBLANK(data),"",1+IF(ISNUMBER(A1137),A1137,0))</f>
        <v/>
      </c>
      <c r="C1138" s="50" t="str">
        <f>IF(ISBLANK(data),"",VALUE(DAY(data)))</f>
        <v/>
      </c>
      <c r="D1138" s="50" t="str">
        <f>IF(ISBLANK(data),"",VALUE(MONTH(data)))</f>
        <v/>
      </c>
      <c r="E1138" s="50" t="str">
        <f>IF(ISBLANK(data),"",VALUE(YEAR(data)))</f>
        <v/>
      </c>
      <c r="G1138" s="6" t="str">
        <f>IF(OR(ISBLANK(data),ISBLANK(categoria)),"",INDEX(nm_categoria,categoria))</f>
        <v/>
      </c>
      <c r="I1138" s="6" t="str">
        <f>IF(OR(ISBLANK(data),ISBLANK(forma_pagamento)),"",INDEX(nm_forma_pagamento,forma_pagamento))</f>
        <v/>
      </c>
      <c r="K1138" s="6" t="str">
        <f>IF(OR(ISBLANK(data),ISBLANK(conta)),"",INDEX(nm_conta,conta))</f>
        <v/>
      </c>
      <c r="M1138" s="6" t="str">
        <f>IF(OR(ISBLANK(data),ISBLANK(id_cc)),"",INDEX(nm_cartao,id_cc))</f>
        <v/>
      </c>
    </row>
    <row r="1139" spans="1:13">
      <c r="A1139" s="6" t="str">
        <f>IF(ISBLANK(data),"",1+IF(ISNUMBER(A1138),A1138,0))</f>
        <v/>
      </c>
      <c r="C1139" s="50" t="str">
        <f>IF(ISBLANK(data),"",VALUE(DAY(data)))</f>
        <v/>
      </c>
      <c r="D1139" s="50" t="str">
        <f>IF(ISBLANK(data),"",VALUE(MONTH(data)))</f>
        <v/>
      </c>
      <c r="E1139" s="50" t="str">
        <f>IF(ISBLANK(data),"",VALUE(YEAR(data)))</f>
        <v/>
      </c>
      <c r="G1139" s="6" t="str">
        <f>IF(OR(ISBLANK(data),ISBLANK(categoria)),"",INDEX(nm_categoria,categoria))</f>
        <v/>
      </c>
      <c r="I1139" s="6" t="str">
        <f>IF(OR(ISBLANK(data),ISBLANK(forma_pagamento)),"",INDEX(nm_forma_pagamento,forma_pagamento))</f>
        <v/>
      </c>
      <c r="K1139" s="6" t="str">
        <f>IF(OR(ISBLANK(data),ISBLANK(conta)),"",INDEX(nm_conta,conta))</f>
        <v/>
      </c>
      <c r="M1139" s="6" t="str">
        <f>IF(OR(ISBLANK(data),ISBLANK(id_cc)),"",INDEX(nm_cartao,id_cc))</f>
        <v/>
      </c>
    </row>
    <row r="1140" spans="1:13">
      <c r="A1140" s="6" t="str">
        <f>IF(ISBLANK(data),"",1+IF(ISNUMBER(A1139),A1139,0))</f>
        <v/>
      </c>
      <c r="C1140" s="50" t="str">
        <f>IF(ISBLANK(data),"",VALUE(DAY(data)))</f>
        <v/>
      </c>
      <c r="D1140" s="50" t="str">
        <f>IF(ISBLANK(data),"",VALUE(MONTH(data)))</f>
        <v/>
      </c>
      <c r="E1140" s="50" t="str">
        <f>IF(ISBLANK(data),"",VALUE(YEAR(data)))</f>
        <v/>
      </c>
      <c r="G1140" s="6" t="str">
        <f>IF(OR(ISBLANK(data),ISBLANK(categoria)),"",INDEX(nm_categoria,categoria))</f>
        <v/>
      </c>
      <c r="I1140" s="6" t="str">
        <f>IF(OR(ISBLANK(data),ISBLANK(forma_pagamento)),"",INDEX(nm_forma_pagamento,forma_pagamento))</f>
        <v/>
      </c>
      <c r="K1140" s="6" t="str">
        <f>IF(OR(ISBLANK(data),ISBLANK(conta)),"",INDEX(nm_conta,conta))</f>
        <v/>
      </c>
      <c r="M1140" s="6" t="str">
        <f>IF(OR(ISBLANK(data),ISBLANK(id_cc)),"",INDEX(nm_cartao,id_cc))</f>
        <v/>
      </c>
    </row>
    <row r="1141" spans="1:13">
      <c r="A1141" s="6" t="str">
        <f>IF(ISBLANK(data),"",1+IF(ISNUMBER(A1140),A1140,0))</f>
        <v/>
      </c>
      <c r="C1141" s="50" t="str">
        <f>IF(ISBLANK(data),"",VALUE(DAY(data)))</f>
        <v/>
      </c>
      <c r="D1141" s="50" t="str">
        <f>IF(ISBLANK(data),"",VALUE(MONTH(data)))</f>
        <v/>
      </c>
      <c r="E1141" s="50" t="str">
        <f>IF(ISBLANK(data),"",VALUE(YEAR(data)))</f>
        <v/>
      </c>
      <c r="G1141" s="6" t="str">
        <f>IF(OR(ISBLANK(data),ISBLANK(categoria)),"",INDEX(nm_categoria,categoria))</f>
        <v/>
      </c>
      <c r="I1141" s="6" t="str">
        <f>IF(OR(ISBLANK(data),ISBLANK(forma_pagamento)),"",INDEX(nm_forma_pagamento,forma_pagamento))</f>
        <v/>
      </c>
      <c r="K1141" s="6" t="str">
        <f>IF(OR(ISBLANK(data),ISBLANK(conta)),"",INDEX(nm_conta,conta))</f>
        <v/>
      </c>
      <c r="M1141" s="6" t="str">
        <f>IF(OR(ISBLANK(data),ISBLANK(id_cc)),"",INDEX(nm_cartao,id_cc))</f>
        <v/>
      </c>
    </row>
    <row r="1142" spans="1:13">
      <c r="A1142" s="6" t="str">
        <f>IF(ISBLANK(data),"",1+IF(ISNUMBER(A1141),A1141,0))</f>
        <v/>
      </c>
      <c r="C1142" s="50" t="str">
        <f>IF(ISBLANK(data),"",VALUE(DAY(data)))</f>
        <v/>
      </c>
      <c r="D1142" s="50" t="str">
        <f>IF(ISBLANK(data),"",VALUE(MONTH(data)))</f>
        <v/>
      </c>
      <c r="E1142" s="50" t="str">
        <f>IF(ISBLANK(data),"",VALUE(YEAR(data)))</f>
        <v/>
      </c>
      <c r="G1142" s="6" t="str">
        <f>IF(OR(ISBLANK(data),ISBLANK(categoria)),"",INDEX(nm_categoria,categoria))</f>
        <v/>
      </c>
      <c r="I1142" s="6" t="str">
        <f>IF(OR(ISBLANK(data),ISBLANK(forma_pagamento)),"",INDEX(nm_forma_pagamento,forma_pagamento))</f>
        <v/>
      </c>
      <c r="K1142" s="6" t="str">
        <f>IF(OR(ISBLANK(data),ISBLANK(conta)),"",INDEX(nm_conta,conta))</f>
        <v/>
      </c>
      <c r="M1142" s="6" t="str">
        <f>IF(OR(ISBLANK(data),ISBLANK(id_cc)),"",INDEX(nm_cartao,id_cc))</f>
        <v/>
      </c>
    </row>
    <row r="1143" spans="1:13">
      <c r="A1143" s="6" t="str">
        <f>IF(ISBLANK(data),"",1+IF(ISNUMBER(A1142),A1142,0))</f>
        <v/>
      </c>
      <c r="C1143" s="50" t="str">
        <f>IF(ISBLANK(data),"",VALUE(DAY(data)))</f>
        <v/>
      </c>
      <c r="D1143" s="50" t="str">
        <f>IF(ISBLANK(data),"",VALUE(MONTH(data)))</f>
        <v/>
      </c>
      <c r="E1143" s="50" t="str">
        <f>IF(ISBLANK(data),"",VALUE(YEAR(data)))</f>
        <v/>
      </c>
      <c r="G1143" s="6" t="str">
        <f>IF(OR(ISBLANK(data),ISBLANK(categoria)),"",INDEX(nm_categoria,categoria))</f>
        <v/>
      </c>
      <c r="I1143" s="6" t="str">
        <f>IF(OR(ISBLANK(data),ISBLANK(forma_pagamento)),"",INDEX(nm_forma_pagamento,forma_pagamento))</f>
        <v/>
      </c>
      <c r="K1143" s="6" t="str">
        <f>IF(OR(ISBLANK(data),ISBLANK(conta)),"",INDEX(nm_conta,conta))</f>
        <v/>
      </c>
      <c r="M1143" s="6" t="str">
        <f>IF(OR(ISBLANK(data),ISBLANK(id_cc)),"",INDEX(nm_cartao,id_cc))</f>
        <v/>
      </c>
    </row>
    <row r="1144" spans="1:13">
      <c r="A1144" s="6" t="str">
        <f>IF(ISBLANK(data),"",1+IF(ISNUMBER(A1143),A1143,0))</f>
        <v/>
      </c>
      <c r="C1144" s="50" t="str">
        <f>IF(ISBLANK(data),"",VALUE(DAY(data)))</f>
        <v/>
      </c>
      <c r="D1144" s="50" t="str">
        <f>IF(ISBLANK(data),"",VALUE(MONTH(data)))</f>
        <v/>
      </c>
      <c r="E1144" s="50" t="str">
        <f>IF(ISBLANK(data),"",VALUE(YEAR(data)))</f>
        <v/>
      </c>
      <c r="G1144" s="6" t="str">
        <f>IF(OR(ISBLANK(data),ISBLANK(categoria)),"",INDEX(nm_categoria,categoria))</f>
        <v/>
      </c>
      <c r="I1144" s="6" t="str">
        <f>IF(OR(ISBLANK(data),ISBLANK(forma_pagamento)),"",INDEX(nm_forma_pagamento,forma_pagamento))</f>
        <v/>
      </c>
      <c r="K1144" s="6" t="str">
        <f>IF(OR(ISBLANK(data),ISBLANK(conta)),"",INDEX(nm_conta,conta))</f>
        <v/>
      </c>
      <c r="M1144" s="6" t="str">
        <f>IF(OR(ISBLANK(data),ISBLANK(id_cc)),"",INDEX(nm_cartao,id_cc))</f>
        <v/>
      </c>
    </row>
    <row r="1145" spans="1:13">
      <c r="A1145" s="6" t="str">
        <f>IF(ISBLANK(data),"",1+IF(ISNUMBER(A1144),A1144,0))</f>
        <v/>
      </c>
      <c r="C1145" s="50" t="str">
        <f>IF(ISBLANK(data),"",VALUE(DAY(data)))</f>
        <v/>
      </c>
      <c r="D1145" s="50" t="str">
        <f>IF(ISBLANK(data),"",VALUE(MONTH(data)))</f>
        <v/>
      </c>
      <c r="E1145" s="50" t="str">
        <f>IF(ISBLANK(data),"",VALUE(YEAR(data)))</f>
        <v/>
      </c>
      <c r="G1145" s="6" t="str">
        <f>IF(OR(ISBLANK(data),ISBLANK(categoria)),"",INDEX(nm_categoria,categoria))</f>
        <v/>
      </c>
      <c r="I1145" s="6" t="str">
        <f>IF(OR(ISBLANK(data),ISBLANK(forma_pagamento)),"",INDEX(nm_forma_pagamento,forma_pagamento))</f>
        <v/>
      </c>
      <c r="K1145" s="6" t="str">
        <f>IF(OR(ISBLANK(data),ISBLANK(conta)),"",INDEX(nm_conta,conta))</f>
        <v/>
      </c>
      <c r="M1145" s="6" t="str">
        <f>IF(OR(ISBLANK(data),ISBLANK(id_cc)),"",INDEX(nm_cartao,id_cc))</f>
        <v/>
      </c>
    </row>
    <row r="1146" spans="1:13">
      <c r="A1146" s="6" t="str">
        <f>IF(ISBLANK(data),"",1+IF(ISNUMBER(A1145),A1145,0))</f>
        <v/>
      </c>
      <c r="C1146" s="50" t="str">
        <f>IF(ISBLANK(data),"",VALUE(DAY(data)))</f>
        <v/>
      </c>
      <c r="D1146" s="50" t="str">
        <f>IF(ISBLANK(data),"",VALUE(MONTH(data)))</f>
        <v/>
      </c>
      <c r="E1146" s="50" t="str">
        <f>IF(ISBLANK(data),"",VALUE(YEAR(data)))</f>
        <v/>
      </c>
      <c r="G1146" s="6" t="str">
        <f>IF(OR(ISBLANK(data),ISBLANK(categoria)),"",INDEX(nm_categoria,categoria))</f>
        <v/>
      </c>
      <c r="I1146" s="6" t="str">
        <f>IF(OR(ISBLANK(data),ISBLANK(forma_pagamento)),"",INDEX(nm_forma_pagamento,forma_pagamento))</f>
        <v/>
      </c>
      <c r="K1146" s="6" t="str">
        <f>IF(OR(ISBLANK(data),ISBLANK(conta)),"",INDEX(nm_conta,conta))</f>
        <v/>
      </c>
      <c r="M1146" s="6" t="str">
        <f>IF(OR(ISBLANK(data),ISBLANK(id_cc)),"",INDEX(nm_cartao,id_cc))</f>
        <v/>
      </c>
    </row>
    <row r="1147" spans="1:13">
      <c r="A1147" s="6" t="str">
        <f>IF(ISBLANK(data),"",1+IF(ISNUMBER(A1146),A1146,0))</f>
        <v/>
      </c>
      <c r="C1147" s="50" t="str">
        <f>IF(ISBLANK(data),"",VALUE(DAY(data)))</f>
        <v/>
      </c>
      <c r="D1147" s="50" t="str">
        <f>IF(ISBLANK(data),"",VALUE(MONTH(data)))</f>
        <v/>
      </c>
      <c r="E1147" s="50" t="str">
        <f>IF(ISBLANK(data),"",VALUE(YEAR(data)))</f>
        <v/>
      </c>
      <c r="G1147" s="6" t="str">
        <f>IF(OR(ISBLANK(data),ISBLANK(categoria)),"",INDEX(nm_categoria,categoria))</f>
        <v/>
      </c>
      <c r="I1147" s="6" t="str">
        <f>IF(OR(ISBLANK(data),ISBLANK(forma_pagamento)),"",INDEX(nm_forma_pagamento,forma_pagamento))</f>
        <v/>
      </c>
      <c r="K1147" s="6" t="str">
        <f>IF(OR(ISBLANK(data),ISBLANK(conta)),"",INDEX(nm_conta,conta))</f>
        <v/>
      </c>
      <c r="M1147" s="6" t="str">
        <f>IF(OR(ISBLANK(data),ISBLANK(id_cc)),"",INDEX(nm_cartao,id_cc))</f>
        <v/>
      </c>
    </row>
    <row r="1148" spans="1:13">
      <c r="A1148" s="6" t="str">
        <f>IF(ISBLANK(data),"",1+IF(ISNUMBER(A1147),A1147,0))</f>
        <v/>
      </c>
      <c r="C1148" s="50" t="str">
        <f>IF(ISBLANK(data),"",VALUE(DAY(data)))</f>
        <v/>
      </c>
      <c r="D1148" s="50" t="str">
        <f>IF(ISBLANK(data),"",VALUE(MONTH(data)))</f>
        <v/>
      </c>
      <c r="E1148" s="50" t="str">
        <f>IF(ISBLANK(data),"",VALUE(YEAR(data)))</f>
        <v/>
      </c>
      <c r="G1148" s="6" t="str">
        <f>IF(OR(ISBLANK(data),ISBLANK(categoria)),"",INDEX(nm_categoria,categoria))</f>
        <v/>
      </c>
      <c r="I1148" s="6" t="str">
        <f>IF(OR(ISBLANK(data),ISBLANK(forma_pagamento)),"",INDEX(nm_forma_pagamento,forma_pagamento))</f>
        <v/>
      </c>
      <c r="K1148" s="6" t="str">
        <f>IF(OR(ISBLANK(data),ISBLANK(conta)),"",INDEX(nm_conta,conta))</f>
        <v/>
      </c>
      <c r="M1148" s="6" t="str">
        <f>IF(OR(ISBLANK(data),ISBLANK(id_cc)),"",INDEX(nm_cartao,id_cc))</f>
        <v/>
      </c>
    </row>
    <row r="1149" spans="1:13">
      <c r="A1149" s="6" t="str">
        <f>IF(ISBLANK(data),"",1+IF(ISNUMBER(A1148),A1148,0))</f>
        <v/>
      </c>
      <c r="C1149" s="50" t="str">
        <f>IF(ISBLANK(data),"",VALUE(DAY(data)))</f>
        <v/>
      </c>
      <c r="D1149" s="50" t="str">
        <f>IF(ISBLANK(data),"",VALUE(MONTH(data)))</f>
        <v/>
      </c>
      <c r="E1149" s="50" t="str">
        <f>IF(ISBLANK(data),"",VALUE(YEAR(data)))</f>
        <v/>
      </c>
      <c r="G1149" s="6" t="str">
        <f>IF(OR(ISBLANK(data),ISBLANK(categoria)),"",INDEX(nm_categoria,categoria))</f>
        <v/>
      </c>
      <c r="I1149" s="6" t="str">
        <f>IF(OR(ISBLANK(data),ISBLANK(forma_pagamento)),"",INDEX(nm_forma_pagamento,forma_pagamento))</f>
        <v/>
      </c>
      <c r="K1149" s="6" t="str">
        <f>IF(OR(ISBLANK(data),ISBLANK(conta)),"",INDEX(nm_conta,conta))</f>
        <v/>
      </c>
      <c r="M1149" s="6" t="str">
        <f>IF(OR(ISBLANK(data),ISBLANK(id_cc)),"",INDEX(nm_cartao,id_cc))</f>
        <v/>
      </c>
    </row>
    <row r="1150" spans="1:13">
      <c r="A1150" s="6" t="str">
        <f>IF(ISBLANK(data),"",1+IF(ISNUMBER(A1149),A1149,0))</f>
        <v/>
      </c>
      <c r="C1150" s="50" t="str">
        <f>IF(ISBLANK(data),"",VALUE(DAY(data)))</f>
        <v/>
      </c>
      <c r="D1150" s="50" t="str">
        <f>IF(ISBLANK(data),"",VALUE(MONTH(data)))</f>
        <v/>
      </c>
      <c r="E1150" s="50" t="str">
        <f>IF(ISBLANK(data),"",VALUE(YEAR(data)))</f>
        <v/>
      </c>
      <c r="G1150" s="6" t="str">
        <f>IF(OR(ISBLANK(data),ISBLANK(categoria)),"",INDEX(nm_categoria,categoria))</f>
        <v/>
      </c>
      <c r="I1150" s="6" t="str">
        <f>IF(OR(ISBLANK(data),ISBLANK(forma_pagamento)),"",INDEX(nm_forma_pagamento,forma_pagamento))</f>
        <v/>
      </c>
      <c r="K1150" s="6" t="str">
        <f>IF(OR(ISBLANK(data),ISBLANK(conta)),"",INDEX(nm_conta,conta))</f>
        <v/>
      </c>
      <c r="M1150" s="6" t="str">
        <f>IF(OR(ISBLANK(data),ISBLANK(id_cc)),"",INDEX(nm_cartao,id_cc))</f>
        <v/>
      </c>
    </row>
    <row r="1151" spans="1:13">
      <c r="A1151" s="6" t="str">
        <f>IF(ISBLANK(data),"",1+IF(ISNUMBER(A1150),A1150,0))</f>
        <v/>
      </c>
      <c r="C1151" s="50" t="str">
        <f>IF(ISBLANK(data),"",VALUE(DAY(data)))</f>
        <v/>
      </c>
      <c r="D1151" s="50" t="str">
        <f>IF(ISBLANK(data),"",VALUE(MONTH(data)))</f>
        <v/>
      </c>
      <c r="E1151" s="50" t="str">
        <f>IF(ISBLANK(data),"",VALUE(YEAR(data)))</f>
        <v/>
      </c>
      <c r="G1151" s="6" t="str">
        <f>IF(OR(ISBLANK(data),ISBLANK(categoria)),"",INDEX(nm_categoria,categoria))</f>
        <v/>
      </c>
      <c r="I1151" s="6" t="str">
        <f>IF(OR(ISBLANK(data),ISBLANK(forma_pagamento)),"",INDEX(nm_forma_pagamento,forma_pagamento))</f>
        <v/>
      </c>
      <c r="K1151" s="6" t="str">
        <f>IF(OR(ISBLANK(data),ISBLANK(conta)),"",INDEX(nm_conta,conta))</f>
        <v/>
      </c>
      <c r="M1151" s="6" t="str">
        <f>IF(OR(ISBLANK(data),ISBLANK(id_cc)),"",INDEX(nm_cartao,id_cc))</f>
        <v/>
      </c>
    </row>
    <row r="1152" spans="1:13">
      <c r="A1152" s="6" t="str">
        <f>IF(ISBLANK(data),"",1+IF(ISNUMBER(A1151),A1151,0))</f>
        <v/>
      </c>
      <c r="C1152" s="50" t="str">
        <f>IF(ISBLANK(data),"",VALUE(DAY(data)))</f>
        <v/>
      </c>
      <c r="D1152" s="50" t="str">
        <f>IF(ISBLANK(data),"",VALUE(MONTH(data)))</f>
        <v/>
      </c>
      <c r="E1152" s="50" t="str">
        <f>IF(ISBLANK(data),"",VALUE(YEAR(data)))</f>
        <v/>
      </c>
      <c r="G1152" s="6" t="str">
        <f>IF(OR(ISBLANK(data),ISBLANK(categoria)),"",INDEX(nm_categoria,categoria))</f>
        <v/>
      </c>
      <c r="I1152" s="6" t="str">
        <f>IF(OR(ISBLANK(data),ISBLANK(forma_pagamento)),"",INDEX(nm_forma_pagamento,forma_pagamento))</f>
        <v/>
      </c>
      <c r="K1152" s="6" t="str">
        <f>IF(OR(ISBLANK(data),ISBLANK(conta)),"",INDEX(nm_conta,conta))</f>
        <v/>
      </c>
      <c r="M1152" s="6" t="str">
        <f>IF(OR(ISBLANK(data),ISBLANK(id_cc)),"",INDEX(nm_cartao,id_cc))</f>
        <v/>
      </c>
    </row>
    <row r="1153" spans="1:13">
      <c r="A1153" s="6" t="str">
        <f>IF(ISBLANK(data),"",1+IF(ISNUMBER(A1152),A1152,0))</f>
        <v/>
      </c>
      <c r="C1153" s="50" t="str">
        <f>IF(ISBLANK(data),"",VALUE(DAY(data)))</f>
        <v/>
      </c>
      <c r="D1153" s="50" t="str">
        <f>IF(ISBLANK(data),"",VALUE(MONTH(data)))</f>
        <v/>
      </c>
      <c r="E1153" s="50" t="str">
        <f>IF(ISBLANK(data),"",VALUE(YEAR(data)))</f>
        <v/>
      </c>
      <c r="G1153" s="6" t="str">
        <f>IF(OR(ISBLANK(data),ISBLANK(categoria)),"",INDEX(nm_categoria,categoria))</f>
        <v/>
      </c>
      <c r="I1153" s="6" t="str">
        <f>IF(OR(ISBLANK(data),ISBLANK(forma_pagamento)),"",INDEX(nm_forma_pagamento,forma_pagamento))</f>
        <v/>
      </c>
      <c r="K1153" s="6" t="str">
        <f>IF(OR(ISBLANK(data),ISBLANK(conta)),"",INDEX(nm_conta,conta))</f>
        <v/>
      </c>
      <c r="M1153" s="6" t="str">
        <f>IF(OR(ISBLANK(data),ISBLANK(id_cc)),"",INDEX(nm_cartao,id_cc))</f>
        <v/>
      </c>
    </row>
    <row r="1154" spans="1:13">
      <c r="A1154" s="6" t="str">
        <f>IF(ISBLANK(data),"",1+IF(ISNUMBER(A1153),A1153,0))</f>
        <v/>
      </c>
      <c r="C1154" s="50" t="str">
        <f>IF(ISBLANK(data),"",VALUE(DAY(data)))</f>
        <v/>
      </c>
      <c r="D1154" s="50" t="str">
        <f>IF(ISBLANK(data),"",VALUE(MONTH(data)))</f>
        <v/>
      </c>
      <c r="E1154" s="50" t="str">
        <f>IF(ISBLANK(data),"",VALUE(YEAR(data)))</f>
        <v/>
      </c>
      <c r="G1154" s="6" t="str">
        <f>IF(OR(ISBLANK(data),ISBLANK(categoria)),"",INDEX(nm_categoria,categoria))</f>
        <v/>
      </c>
      <c r="I1154" s="6" t="str">
        <f>IF(OR(ISBLANK(data),ISBLANK(forma_pagamento)),"",INDEX(nm_forma_pagamento,forma_pagamento))</f>
        <v/>
      </c>
      <c r="K1154" s="6" t="str">
        <f>IF(OR(ISBLANK(data),ISBLANK(conta)),"",INDEX(nm_conta,conta))</f>
        <v/>
      </c>
      <c r="M1154" s="6" t="str">
        <f>IF(OR(ISBLANK(data),ISBLANK(id_cc)),"",INDEX(nm_cartao,id_cc))</f>
        <v/>
      </c>
    </row>
    <row r="1155" spans="1:13">
      <c r="A1155" s="6" t="str">
        <f>IF(ISBLANK(data),"",1+IF(ISNUMBER(A1154),A1154,0))</f>
        <v/>
      </c>
      <c r="C1155" s="50" t="str">
        <f>IF(ISBLANK(data),"",VALUE(DAY(data)))</f>
        <v/>
      </c>
      <c r="D1155" s="50" t="str">
        <f>IF(ISBLANK(data),"",VALUE(MONTH(data)))</f>
        <v/>
      </c>
      <c r="E1155" s="50" t="str">
        <f>IF(ISBLANK(data),"",VALUE(YEAR(data)))</f>
        <v/>
      </c>
      <c r="G1155" s="6" t="str">
        <f>IF(OR(ISBLANK(data),ISBLANK(categoria)),"",INDEX(nm_categoria,categoria))</f>
        <v/>
      </c>
      <c r="I1155" s="6" t="str">
        <f>IF(OR(ISBLANK(data),ISBLANK(forma_pagamento)),"",INDEX(nm_forma_pagamento,forma_pagamento))</f>
        <v/>
      </c>
      <c r="K1155" s="6" t="str">
        <f>IF(OR(ISBLANK(data),ISBLANK(conta)),"",INDEX(nm_conta,conta))</f>
        <v/>
      </c>
      <c r="M1155" s="6" t="str">
        <f>IF(OR(ISBLANK(data),ISBLANK(id_cc)),"",INDEX(nm_cartao,id_cc))</f>
        <v/>
      </c>
    </row>
    <row r="1156" spans="1:13">
      <c r="A1156" s="6" t="str">
        <f>IF(ISBLANK(data),"",1+IF(ISNUMBER(A1155),A1155,0))</f>
        <v/>
      </c>
      <c r="C1156" s="50" t="str">
        <f>IF(ISBLANK(data),"",VALUE(DAY(data)))</f>
        <v/>
      </c>
      <c r="D1156" s="50" t="str">
        <f>IF(ISBLANK(data),"",VALUE(MONTH(data)))</f>
        <v/>
      </c>
      <c r="E1156" s="50" t="str">
        <f>IF(ISBLANK(data),"",VALUE(YEAR(data)))</f>
        <v/>
      </c>
      <c r="G1156" s="6" t="str">
        <f>IF(OR(ISBLANK(data),ISBLANK(categoria)),"",INDEX(nm_categoria,categoria))</f>
        <v/>
      </c>
      <c r="I1156" s="6" t="str">
        <f>IF(OR(ISBLANK(data),ISBLANK(forma_pagamento)),"",INDEX(nm_forma_pagamento,forma_pagamento))</f>
        <v/>
      </c>
      <c r="K1156" s="6" t="str">
        <f>IF(OR(ISBLANK(data),ISBLANK(conta)),"",INDEX(nm_conta,conta))</f>
        <v/>
      </c>
      <c r="M1156" s="6" t="str">
        <f>IF(OR(ISBLANK(data),ISBLANK(id_cc)),"",INDEX(nm_cartao,id_cc))</f>
        <v/>
      </c>
    </row>
    <row r="1157" spans="1:13">
      <c r="A1157" s="6" t="str">
        <f>IF(ISBLANK(data),"",1+IF(ISNUMBER(A1156),A1156,0))</f>
        <v/>
      </c>
      <c r="C1157" s="50" t="str">
        <f>IF(ISBLANK(data),"",VALUE(DAY(data)))</f>
        <v/>
      </c>
      <c r="D1157" s="50" t="str">
        <f>IF(ISBLANK(data),"",VALUE(MONTH(data)))</f>
        <v/>
      </c>
      <c r="E1157" s="50" t="str">
        <f>IF(ISBLANK(data),"",VALUE(YEAR(data)))</f>
        <v/>
      </c>
      <c r="G1157" s="6" t="str">
        <f>IF(OR(ISBLANK(data),ISBLANK(categoria)),"",INDEX(nm_categoria,categoria))</f>
        <v/>
      </c>
      <c r="I1157" s="6" t="str">
        <f>IF(OR(ISBLANK(data),ISBLANK(forma_pagamento)),"",INDEX(nm_forma_pagamento,forma_pagamento))</f>
        <v/>
      </c>
      <c r="K1157" s="6" t="str">
        <f>IF(OR(ISBLANK(data),ISBLANK(conta)),"",INDEX(nm_conta,conta))</f>
        <v/>
      </c>
      <c r="M1157" s="6" t="str">
        <f>IF(OR(ISBLANK(data),ISBLANK(id_cc)),"",INDEX(nm_cartao,id_cc))</f>
        <v/>
      </c>
    </row>
    <row r="1158" spans="1:13">
      <c r="A1158" s="6" t="str">
        <f>IF(ISBLANK(data),"",1+IF(ISNUMBER(A1157),A1157,0))</f>
        <v/>
      </c>
      <c r="C1158" s="50" t="str">
        <f>IF(ISBLANK(data),"",VALUE(DAY(data)))</f>
        <v/>
      </c>
      <c r="D1158" s="50" t="str">
        <f>IF(ISBLANK(data),"",VALUE(MONTH(data)))</f>
        <v/>
      </c>
      <c r="E1158" s="50" t="str">
        <f>IF(ISBLANK(data),"",VALUE(YEAR(data)))</f>
        <v/>
      </c>
      <c r="G1158" s="6" t="str">
        <f>IF(OR(ISBLANK(data),ISBLANK(categoria)),"",INDEX(nm_categoria,categoria))</f>
        <v/>
      </c>
      <c r="I1158" s="6" t="str">
        <f>IF(OR(ISBLANK(data),ISBLANK(forma_pagamento)),"",INDEX(nm_forma_pagamento,forma_pagamento))</f>
        <v/>
      </c>
      <c r="K1158" s="6" t="str">
        <f>IF(OR(ISBLANK(data),ISBLANK(conta)),"",INDEX(nm_conta,conta))</f>
        <v/>
      </c>
      <c r="M1158" s="6" t="str">
        <f>IF(OR(ISBLANK(data),ISBLANK(id_cc)),"",INDEX(nm_cartao,id_cc))</f>
        <v/>
      </c>
    </row>
    <row r="1159" spans="1:13">
      <c r="A1159" s="6" t="str">
        <f>IF(ISBLANK(data),"",1+IF(ISNUMBER(A1158),A1158,0))</f>
        <v/>
      </c>
      <c r="C1159" s="50" t="str">
        <f>IF(ISBLANK(data),"",VALUE(DAY(data)))</f>
        <v/>
      </c>
      <c r="D1159" s="50" t="str">
        <f>IF(ISBLANK(data),"",VALUE(MONTH(data)))</f>
        <v/>
      </c>
      <c r="E1159" s="50" t="str">
        <f>IF(ISBLANK(data),"",VALUE(YEAR(data)))</f>
        <v/>
      </c>
      <c r="G1159" s="6" t="str">
        <f>IF(OR(ISBLANK(data),ISBLANK(categoria)),"",INDEX(nm_categoria,categoria))</f>
        <v/>
      </c>
      <c r="I1159" s="6" t="str">
        <f>IF(OR(ISBLANK(data),ISBLANK(forma_pagamento)),"",INDEX(nm_forma_pagamento,forma_pagamento))</f>
        <v/>
      </c>
      <c r="K1159" s="6" t="str">
        <f>IF(OR(ISBLANK(data),ISBLANK(conta)),"",INDEX(nm_conta,conta))</f>
        <v/>
      </c>
      <c r="M1159" s="6" t="str">
        <f>IF(OR(ISBLANK(data),ISBLANK(id_cc)),"",INDEX(nm_cartao,id_cc))</f>
        <v/>
      </c>
    </row>
    <row r="1160" spans="1:13">
      <c r="A1160" s="6" t="str">
        <f>IF(ISBLANK(data),"",1+IF(ISNUMBER(A1159),A1159,0))</f>
        <v/>
      </c>
      <c r="C1160" s="50" t="str">
        <f>IF(ISBLANK(data),"",VALUE(DAY(data)))</f>
        <v/>
      </c>
      <c r="D1160" s="50" t="str">
        <f>IF(ISBLANK(data),"",VALUE(MONTH(data)))</f>
        <v/>
      </c>
      <c r="E1160" s="50" t="str">
        <f>IF(ISBLANK(data),"",VALUE(YEAR(data)))</f>
        <v/>
      </c>
      <c r="G1160" s="6" t="str">
        <f>IF(OR(ISBLANK(data),ISBLANK(categoria)),"",INDEX(nm_categoria,categoria))</f>
        <v/>
      </c>
      <c r="I1160" s="6" t="str">
        <f>IF(OR(ISBLANK(data),ISBLANK(forma_pagamento)),"",INDEX(nm_forma_pagamento,forma_pagamento))</f>
        <v/>
      </c>
      <c r="K1160" s="6" t="str">
        <f>IF(OR(ISBLANK(data),ISBLANK(conta)),"",INDEX(nm_conta,conta))</f>
        <v/>
      </c>
      <c r="M1160" s="6" t="str">
        <f>IF(OR(ISBLANK(data),ISBLANK(id_cc)),"",INDEX(nm_cartao,id_cc))</f>
        <v/>
      </c>
    </row>
    <row r="1161" spans="1:13">
      <c r="A1161" s="6" t="str">
        <f>IF(ISBLANK(data),"",1+IF(ISNUMBER(A1160),A1160,0))</f>
        <v/>
      </c>
      <c r="C1161" s="50" t="str">
        <f>IF(ISBLANK(data),"",VALUE(DAY(data)))</f>
        <v/>
      </c>
      <c r="D1161" s="50" t="str">
        <f>IF(ISBLANK(data),"",VALUE(MONTH(data)))</f>
        <v/>
      </c>
      <c r="E1161" s="50" t="str">
        <f>IF(ISBLANK(data),"",VALUE(YEAR(data)))</f>
        <v/>
      </c>
      <c r="G1161" s="6" t="str">
        <f>IF(OR(ISBLANK(data),ISBLANK(categoria)),"",INDEX(nm_categoria,categoria))</f>
        <v/>
      </c>
      <c r="I1161" s="6" t="str">
        <f>IF(OR(ISBLANK(data),ISBLANK(forma_pagamento)),"",INDEX(nm_forma_pagamento,forma_pagamento))</f>
        <v/>
      </c>
      <c r="K1161" s="6" t="str">
        <f>IF(OR(ISBLANK(data),ISBLANK(conta)),"",INDEX(nm_conta,conta))</f>
        <v/>
      </c>
      <c r="M1161" s="6" t="str">
        <f>IF(OR(ISBLANK(data),ISBLANK(id_cc)),"",INDEX(nm_cartao,id_cc))</f>
        <v/>
      </c>
    </row>
    <row r="1162" spans="1:13">
      <c r="A1162" s="6" t="str">
        <f>IF(ISBLANK(data),"",1+IF(ISNUMBER(A1161),A1161,0))</f>
        <v/>
      </c>
      <c r="C1162" s="50" t="str">
        <f>IF(ISBLANK(data),"",VALUE(DAY(data)))</f>
        <v/>
      </c>
      <c r="D1162" s="50" t="str">
        <f>IF(ISBLANK(data),"",VALUE(MONTH(data)))</f>
        <v/>
      </c>
      <c r="E1162" s="50" t="str">
        <f>IF(ISBLANK(data),"",VALUE(YEAR(data)))</f>
        <v/>
      </c>
      <c r="G1162" s="6" t="str">
        <f>IF(OR(ISBLANK(data),ISBLANK(categoria)),"",INDEX(nm_categoria,categoria))</f>
        <v/>
      </c>
      <c r="I1162" s="6" t="str">
        <f>IF(OR(ISBLANK(data),ISBLANK(forma_pagamento)),"",INDEX(nm_forma_pagamento,forma_pagamento))</f>
        <v/>
      </c>
      <c r="K1162" s="6" t="str">
        <f>IF(OR(ISBLANK(data),ISBLANK(conta)),"",INDEX(nm_conta,conta))</f>
        <v/>
      </c>
      <c r="M1162" s="6" t="str">
        <f>IF(OR(ISBLANK(data),ISBLANK(id_cc)),"",INDEX(nm_cartao,id_cc))</f>
        <v/>
      </c>
    </row>
    <row r="1163" spans="1:13">
      <c r="A1163" s="6" t="str">
        <f>IF(ISBLANK(data),"",1+IF(ISNUMBER(A1162),A1162,0))</f>
        <v/>
      </c>
      <c r="C1163" s="50" t="str">
        <f>IF(ISBLANK(data),"",VALUE(DAY(data)))</f>
        <v/>
      </c>
      <c r="D1163" s="50" t="str">
        <f>IF(ISBLANK(data),"",VALUE(MONTH(data)))</f>
        <v/>
      </c>
      <c r="E1163" s="50" t="str">
        <f>IF(ISBLANK(data),"",VALUE(YEAR(data)))</f>
        <v/>
      </c>
      <c r="G1163" s="6" t="str">
        <f>IF(OR(ISBLANK(data),ISBLANK(categoria)),"",INDEX(nm_categoria,categoria))</f>
        <v/>
      </c>
      <c r="I1163" s="6" t="str">
        <f>IF(OR(ISBLANK(data),ISBLANK(forma_pagamento)),"",INDEX(nm_forma_pagamento,forma_pagamento))</f>
        <v/>
      </c>
      <c r="K1163" s="6" t="str">
        <f>IF(OR(ISBLANK(data),ISBLANK(conta)),"",INDEX(nm_conta,conta))</f>
        <v/>
      </c>
      <c r="M1163" s="6" t="str">
        <f>IF(OR(ISBLANK(data),ISBLANK(id_cc)),"",INDEX(nm_cartao,id_cc))</f>
        <v/>
      </c>
    </row>
    <row r="1164" spans="1:13">
      <c r="A1164" s="6" t="str">
        <f>IF(ISBLANK(data),"",1+IF(ISNUMBER(A1163),A1163,0))</f>
        <v/>
      </c>
      <c r="C1164" s="50" t="str">
        <f>IF(ISBLANK(data),"",VALUE(DAY(data)))</f>
        <v/>
      </c>
      <c r="D1164" s="50" t="str">
        <f>IF(ISBLANK(data),"",VALUE(MONTH(data)))</f>
        <v/>
      </c>
      <c r="E1164" s="50" t="str">
        <f>IF(ISBLANK(data),"",VALUE(YEAR(data)))</f>
        <v/>
      </c>
      <c r="G1164" s="6" t="str">
        <f>IF(OR(ISBLANK(data),ISBLANK(categoria)),"",INDEX(nm_categoria,categoria))</f>
        <v/>
      </c>
      <c r="I1164" s="6" t="str">
        <f>IF(OR(ISBLANK(data),ISBLANK(forma_pagamento)),"",INDEX(nm_forma_pagamento,forma_pagamento))</f>
        <v/>
      </c>
      <c r="K1164" s="6" t="str">
        <f>IF(OR(ISBLANK(data),ISBLANK(conta)),"",INDEX(nm_conta,conta))</f>
        <v/>
      </c>
      <c r="M1164" s="6" t="str">
        <f>IF(OR(ISBLANK(data),ISBLANK(id_cc)),"",INDEX(nm_cartao,id_cc))</f>
        <v/>
      </c>
    </row>
    <row r="1165" spans="1:13">
      <c r="A1165" s="6" t="str">
        <f>IF(ISBLANK(data),"",1+IF(ISNUMBER(A1164),A1164,0))</f>
        <v/>
      </c>
      <c r="C1165" s="50" t="str">
        <f>IF(ISBLANK(data),"",VALUE(DAY(data)))</f>
        <v/>
      </c>
      <c r="D1165" s="50" t="str">
        <f>IF(ISBLANK(data),"",VALUE(MONTH(data)))</f>
        <v/>
      </c>
      <c r="E1165" s="50" t="str">
        <f>IF(ISBLANK(data),"",VALUE(YEAR(data)))</f>
        <v/>
      </c>
      <c r="G1165" s="6" t="str">
        <f>IF(OR(ISBLANK(data),ISBLANK(categoria)),"",INDEX(nm_categoria,categoria))</f>
        <v/>
      </c>
      <c r="I1165" s="6" t="str">
        <f>IF(OR(ISBLANK(data),ISBLANK(forma_pagamento)),"",INDEX(nm_forma_pagamento,forma_pagamento))</f>
        <v/>
      </c>
      <c r="K1165" s="6" t="str">
        <f>IF(OR(ISBLANK(data),ISBLANK(conta)),"",INDEX(nm_conta,conta))</f>
        <v/>
      </c>
      <c r="M1165" s="6" t="str">
        <f>IF(OR(ISBLANK(data),ISBLANK(id_cc)),"",INDEX(nm_cartao,id_cc))</f>
        <v/>
      </c>
    </row>
    <row r="1166" spans="1:13">
      <c r="A1166" s="6" t="str">
        <f>IF(ISBLANK(data),"",1+IF(ISNUMBER(A1165),A1165,0))</f>
        <v/>
      </c>
      <c r="C1166" s="50" t="str">
        <f>IF(ISBLANK(data),"",VALUE(DAY(data)))</f>
        <v/>
      </c>
      <c r="D1166" s="50" t="str">
        <f>IF(ISBLANK(data),"",VALUE(MONTH(data)))</f>
        <v/>
      </c>
      <c r="E1166" s="50" t="str">
        <f>IF(ISBLANK(data),"",VALUE(YEAR(data)))</f>
        <v/>
      </c>
      <c r="G1166" s="6" t="str">
        <f>IF(OR(ISBLANK(data),ISBLANK(categoria)),"",INDEX(nm_categoria,categoria))</f>
        <v/>
      </c>
      <c r="I1166" s="6" t="str">
        <f>IF(OR(ISBLANK(data),ISBLANK(forma_pagamento)),"",INDEX(nm_forma_pagamento,forma_pagamento))</f>
        <v/>
      </c>
      <c r="K1166" s="6" t="str">
        <f>IF(OR(ISBLANK(data),ISBLANK(conta)),"",INDEX(nm_conta,conta))</f>
        <v/>
      </c>
      <c r="M1166" s="6" t="str">
        <f>IF(OR(ISBLANK(data),ISBLANK(id_cc)),"",INDEX(nm_cartao,id_cc))</f>
        <v/>
      </c>
    </row>
    <row r="1167" spans="1:13">
      <c r="A1167" s="6" t="str">
        <f>IF(ISBLANK(data),"",1+IF(ISNUMBER(A1166),A1166,0))</f>
        <v/>
      </c>
      <c r="C1167" s="50" t="str">
        <f>IF(ISBLANK(data),"",VALUE(DAY(data)))</f>
        <v/>
      </c>
      <c r="D1167" s="50" t="str">
        <f>IF(ISBLANK(data),"",VALUE(MONTH(data)))</f>
        <v/>
      </c>
      <c r="E1167" s="50" t="str">
        <f>IF(ISBLANK(data),"",VALUE(YEAR(data)))</f>
        <v/>
      </c>
      <c r="G1167" s="6" t="str">
        <f>IF(OR(ISBLANK(data),ISBLANK(categoria)),"",INDEX(nm_categoria,categoria))</f>
        <v/>
      </c>
      <c r="I1167" s="6" t="str">
        <f>IF(OR(ISBLANK(data),ISBLANK(forma_pagamento)),"",INDEX(nm_forma_pagamento,forma_pagamento))</f>
        <v/>
      </c>
      <c r="K1167" s="6" t="str">
        <f>IF(OR(ISBLANK(data),ISBLANK(conta)),"",INDEX(nm_conta,conta))</f>
        <v/>
      </c>
      <c r="M1167" s="6" t="str">
        <f>IF(OR(ISBLANK(data),ISBLANK(id_cc)),"",INDEX(nm_cartao,id_cc))</f>
        <v/>
      </c>
    </row>
    <row r="1168" spans="1:13">
      <c r="A1168" s="6" t="str">
        <f>IF(ISBLANK(data),"",1+IF(ISNUMBER(A1167),A1167,0))</f>
        <v/>
      </c>
      <c r="C1168" s="50" t="str">
        <f>IF(ISBLANK(data),"",VALUE(DAY(data)))</f>
        <v/>
      </c>
      <c r="D1168" s="50" t="str">
        <f>IF(ISBLANK(data),"",VALUE(MONTH(data)))</f>
        <v/>
      </c>
      <c r="E1168" s="50" t="str">
        <f>IF(ISBLANK(data),"",VALUE(YEAR(data)))</f>
        <v/>
      </c>
      <c r="G1168" s="6" t="str">
        <f>IF(OR(ISBLANK(data),ISBLANK(categoria)),"",INDEX(nm_categoria,categoria))</f>
        <v/>
      </c>
      <c r="I1168" s="6" t="str">
        <f>IF(OR(ISBLANK(data),ISBLANK(forma_pagamento)),"",INDEX(nm_forma_pagamento,forma_pagamento))</f>
        <v/>
      </c>
      <c r="K1168" s="6" t="str">
        <f>IF(OR(ISBLANK(data),ISBLANK(conta)),"",INDEX(nm_conta,conta))</f>
        <v/>
      </c>
      <c r="M1168" s="6" t="str">
        <f>IF(OR(ISBLANK(data),ISBLANK(id_cc)),"",INDEX(nm_cartao,id_cc))</f>
        <v/>
      </c>
    </row>
    <row r="1169" spans="1:13">
      <c r="A1169" s="6" t="str">
        <f>IF(ISBLANK(data),"",1+IF(ISNUMBER(A1168),A1168,0))</f>
        <v/>
      </c>
      <c r="C1169" s="50" t="str">
        <f>IF(ISBLANK(data),"",VALUE(DAY(data)))</f>
        <v/>
      </c>
      <c r="D1169" s="50" t="str">
        <f>IF(ISBLANK(data),"",VALUE(MONTH(data)))</f>
        <v/>
      </c>
      <c r="E1169" s="50" t="str">
        <f>IF(ISBLANK(data),"",VALUE(YEAR(data)))</f>
        <v/>
      </c>
      <c r="G1169" s="6" t="str">
        <f>IF(OR(ISBLANK(data),ISBLANK(categoria)),"",INDEX(nm_categoria,categoria))</f>
        <v/>
      </c>
      <c r="I1169" s="6" t="str">
        <f>IF(OR(ISBLANK(data),ISBLANK(forma_pagamento)),"",INDEX(nm_forma_pagamento,forma_pagamento))</f>
        <v/>
      </c>
      <c r="K1169" s="6" t="str">
        <f>IF(OR(ISBLANK(data),ISBLANK(conta)),"",INDEX(nm_conta,conta))</f>
        <v/>
      </c>
      <c r="M1169" s="6" t="str">
        <f>IF(OR(ISBLANK(data),ISBLANK(id_cc)),"",INDEX(nm_cartao,id_cc))</f>
        <v/>
      </c>
    </row>
    <row r="1170" spans="1:13">
      <c r="A1170" s="6" t="str">
        <f>IF(ISBLANK(data),"",1+IF(ISNUMBER(A1169),A1169,0))</f>
        <v/>
      </c>
      <c r="C1170" s="50" t="str">
        <f>IF(ISBLANK(data),"",VALUE(DAY(data)))</f>
        <v/>
      </c>
      <c r="D1170" s="50" t="str">
        <f>IF(ISBLANK(data),"",VALUE(MONTH(data)))</f>
        <v/>
      </c>
      <c r="E1170" s="50" t="str">
        <f>IF(ISBLANK(data),"",VALUE(YEAR(data)))</f>
        <v/>
      </c>
      <c r="G1170" s="6" t="str">
        <f>IF(OR(ISBLANK(data),ISBLANK(categoria)),"",INDEX(nm_categoria,categoria))</f>
        <v/>
      </c>
      <c r="I1170" s="6" t="str">
        <f>IF(OR(ISBLANK(data),ISBLANK(forma_pagamento)),"",INDEX(nm_forma_pagamento,forma_pagamento))</f>
        <v/>
      </c>
      <c r="K1170" s="6" t="str">
        <f>IF(OR(ISBLANK(data),ISBLANK(conta)),"",INDEX(nm_conta,conta))</f>
        <v/>
      </c>
      <c r="M1170" s="6" t="str">
        <f>IF(OR(ISBLANK(data),ISBLANK(id_cc)),"",INDEX(nm_cartao,id_cc))</f>
        <v/>
      </c>
    </row>
    <row r="1171" spans="1:13">
      <c r="A1171" s="6" t="str">
        <f>IF(ISBLANK(data),"",1+IF(ISNUMBER(A1170),A1170,0))</f>
        <v/>
      </c>
      <c r="C1171" s="50" t="str">
        <f>IF(ISBLANK(data),"",VALUE(DAY(data)))</f>
        <v/>
      </c>
      <c r="D1171" s="50" t="str">
        <f>IF(ISBLANK(data),"",VALUE(MONTH(data)))</f>
        <v/>
      </c>
      <c r="E1171" s="50" t="str">
        <f>IF(ISBLANK(data),"",VALUE(YEAR(data)))</f>
        <v/>
      </c>
      <c r="G1171" s="6" t="str">
        <f>IF(OR(ISBLANK(data),ISBLANK(categoria)),"",INDEX(nm_categoria,categoria))</f>
        <v/>
      </c>
      <c r="I1171" s="6" t="str">
        <f>IF(OR(ISBLANK(data),ISBLANK(forma_pagamento)),"",INDEX(nm_forma_pagamento,forma_pagamento))</f>
        <v/>
      </c>
      <c r="K1171" s="6" t="str">
        <f>IF(OR(ISBLANK(data),ISBLANK(conta)),"",INDEX(nm_conta,conta))</f>
        <v/>
      </c>
      <c r="M1171" s="6" t="str">
        <f>IF(OR(ISBLANK(data),ISBLANK(id_cc)),"",INDEX(nm_cartao,id_cc))</f>
        <v/>
      </c>
    </row>
    <row r="1172" spans="1:13">
      <c r="A1172" s="6" t="str">
        <f>IF(ISBLANK(data),"",1+IF(ISNUMBER(A1171),A1171,0))</f>
        <v/>
      </c>
      <c r="C1172" s="50" t="str">
        <f>IF(ISBLANK(data),"",VALUE(DAY(data)))</f>
        <v/>
      </c>
      <c r="D1172" s="50" t="str">
        <f>IF(ISBLANK(data),"",VALUE(MONTH(data)))</f>
        <v/>
      </c>
      <c r="E1172" s="50" t="str">
        <f>IF(ISBLANK(data),"",VALUE(YEAR(data)))</f>
        <v/>
      </c>
      <c r="G1172" s="6" t="str">
        <f>IF(OR(ISBLANK(data),ISBLANK(categoria)),"",INDEX(nm_categoria,categoria))</f>
        <v/>
      </c>
      <c r="I1172" s="6" t="str">
        <f>IF(OR(ISBLANK(data),ISBLANK(forma_pagamento)),"",INDEX(nm_forma_pagamento,forma_pagamento))</f>
        <v/>
      </c>
      <c r="K1172" s="6" t="str">
        <f>IF(OR(ISBLANK(data),ISBLANK(conta)),"",INDEX(nm_conta,conta))</f>
        <v/>
      </c>
      <c r="M1172" s="6" t="str">
        <f>IF(OR(ISBLANK(data),ISBLANK(id_cc)),"",INDEX(nm_cartao,id_cc))</f>
        <v/>
      </c>
    </row>
    <row r="1173" spans="1:13">
      <c r="A1173" s="6" t="str">
        <f>IF(ISBLANK(data),"",1+IF(ISNUMBER(A1172),A1172,0))</f>
        <v/>
      </c>
      <c r="C1173" s="50" t="str">
        <f>IF(ISBLANK(data),"",VALUE(DAY(data)))</f>
        <v/>
      </c>
      <c r="D1173" s="50" t="str">
        <f>IF(ISBLANK(data),"",VALUE(MONTH(data)))</f>
        <v/>
      </c>
      <c r="E1173" s="50" t="str">
        <f>IF(ISBLANK(data),"",VALUE(YEAR(data)))</f>
        <v/>
      </c>
      <c r="G1173" s="6" t="str">
        <f>IF(OR(ISBLANK(data),ISBLANK(categoria)),"",INDEX(nm_categoria,categoria))</f>
        <v/>
      </c>
      <c r="I1173" s="6" t="str">
        <f>IF(OR(ISBLANK(data),ISBLANK(forma_pagamento)),"",INDEX(nm_forma_pagamento,forma_pagamento))</f>
        <v/>
      </c>
      <c r="K1173" s="6" t="str">
        <f>IF(OR(ISBLANK(data),ISBLANK(conta)),"",INDEX(nm_conta,conta))</f>
        <v/>
      </c>
      <c r="M1173" s="6" t="str">
        <f>IF(OR(ISBLANK(data),ISBLANK(id_cc)),"",INDEX(nm_cartao,id_cc))</f>
        <v/>
      </c>
    </row>
    <row r="1174" spans="1:13">
      <c r="A1174" s="6" t="str">
        <f>IF(ISBLANK(data),"",1+IF(ISNUMBER(A1173),A1173,0))</f>
        <v/>
      </c>
      <c r="C1174" s="50" t="str">
        <f>IF(ISBLANK(data),"",VALUE(DAY(data)))</f>
        <v/>
      </c>
      <c r="D1174" s="50" t="str">
        <f>IF(ISBLANK(data),"",VALUE(MONTH(data)))</f>
        <v/>
      </c>
      <c r="E1174" s="50" t="str">
        <f>IF(ISBLANK(data),"",VALUE(YEAR(data)))</f>
        <v/>
      </c>
      <c r="G1174" s="6" t="str">
        <f>IF(OR(ISBLANK(data),ISBLANK(categoria)),"",INDEX(nm_categoria,categoria))</f>
        <v/>
      </c>
      <c r="I1174" s="6" t="str">
        <f>IF(OR(ISBLANK(data),ISBLANK(forma_pagamento)),"",INDEX(nm_forma_pagamento,forma_pagamento))</f>
        <v/>
      </c>
      <c r="K1174" s="6" t="str">
        <f>IF(OR(ISBLANK(data),ISBLANK(conta)),"",INDEX(nm_conta,conta))</f>
        <v/>
      </c>
      <c r="M1174" s="6" t="str">
        <f>IF(OR(ISBLANK(data),ISBLANK(id_cc)),"",INDEX(nm_cartao,id_cc))</f>
        <v/>
      </c>
    </row>
    <row r="1175" spans="1:13">
      <c r="A1175" s="6" t="str">
        <f>IF(ISBLANK(data),"",1+IF(ISNUMBER(A1174),A1174,0))</f>
        <v/>
      </c>
      <c r="C1175" s="50" t="str">
        <f>IF(ISBLANK(data),"",VALUE(DAY(data)))</f>
        <v/>
      </c>
      <c r="D1175" s="50" t="str">
        <f>IF(ISBLANK(data),"",VALUE(MONTH(data)))</f>
        <v/>
      </c>
      <c r="E1175" s="50" t="str">
        <f>IF(ISBLANK(data),"",VALUE(YEAR(data)))</f>
        <v/>
      </c>
      <c r="G1175" s="6" t="str">
        <f>IF(OR(ISBLANK(data),ISBLANK(categoria)),"",INDEX(nm_categoria,categoria))</f>
        <v/>
      </c>
      <c r="I1175" s="6" t="str">
        <f>IF(OR(ISBLANK(data),ISBLANK(forma_pagamento)),"",INDEX(nm_forma_pagamento,forma_pagamento))</f>
        <v/>
      </c>
      <c r="K1175" s="6" t="str">
        <f>IF(OR(ISBLANK(data),ISBLANK(conta)),"",INDEX(nm_conta,conta))</f>
        <v/>
      </c>
      <c r="M1175" s="6" t="str">
        <f>IF(OR(ISBLANK(data),ISBLANK(id_cc)),"",INDEX(nm_cartao,id_cc))</f>
        <v/>
      </c>
    </row>
    <row r="1176" spans="1:13">
      <c r="A1176" s="6" t="str">
        <f>IF(ISBLANK(data),"",1+IF(ISNUMBER(A1175),A1175,0))</f>
        <v/>
      </c>
      <c r="C1176" s="50" t="str">
        <f>IF(ISBLANK(data),"",VALUE(DAY(data)))</f>
        <v/>
      </c>
      <c r="D1176" s="50" t="str">
        <f>IF(ISBLANK(data),"",VALUE(MONTH(data)))</f>
        <v/>
      </c>
      <c r="E1176" s="50" t="str">
        <f>IF(ISBLANK(data),"",VALUE(YEAR(data)))</f>
        <v/>
      </c>
      <c r="G1176" s="6" t="str">
        <f>IF(OR(ISBLANK(data),ISBLANK(categoria)),"",INDEX(nm_categoria,categoria))</f>
        <v/>
      </c>
      <c r="I1176" s="6" t="str">
        <f>IF(OR(ISBLANK(data),ISBLANK(forma_pagamento)),"",INDEX(nm_forma_pagamento,forma_pagamento))</f>
        <v/>
      </c>
      <c r="K1176" s="6" t="str">
        <f>IF(OR(ISBLANK(data),ISBLANK(conta)),"",INDEX(nm_conta,conta))</f>
        <v/>
      </c>
      <c r="M1176" s="6" t="str">
        <f>IF(OR(ISBLANK(data),ISBLANK(id_cc)),"",INDEX(nm_cartao,id_cc))</f>
        <v/>
      </c>
    </row>
    <row r="1177" spans="1:13">
      <c r="A1177" s="6" t="str">
        <f>IF(ISBLANK(data),"",1+IF(ISNUMBER(A1176),A1176,0))</f>
        <v/>
      </c>
      <c r="C1177" s="50" t="str">
        <f>IF(ISBLANK(data),"",VALUE(DAY(data)))</f>
        <v/>
      </c>
      <c r="D1177" s="50" t="str">
        <f>IF(ISBLANK(data),"",VALUE(MONTH(data)))</f>
        <v/>
      </c>
      <c r="E1177" s="50" t="str">
        <f>IF(ISBLANK(data),"",VALUE(YEAR(data)))</f>
        <v/>
      </c>
      <c r="G1177" s="6" t="str">
        <f>IF(OR(ISBLANK(data),ISBLANK(categoria)),"",INDEX(nm_categoria,categoria))</f>
        <v/>
      </c>
      <c r="I1177" s="6" t="str">
        <f>IF(OR(ISBLANK(data),ISBLANK(forma_pagamento)),"",INDEX(nm_forma_pagamento,forma_pagamento))</f>
        <v/>
      </c>
      <c r="K1177" s="6" t="str">
        <f>IF(OR(ISBLANK(data),ISBLANK(conta)),"",INDEX(nm_conta,conta))</f>
        <v/>
      </c>
      <c r="M1177" s="6" t="str">
        <f>IF(OR(ISBLANK(data),ISBLANK(id_cc)),"",INDEX(nm_cartao,id_cc))</f>
        <v/>
      </c>
    </row>
    <row r="1178" spans="1:13">
      <c r="A1178" s="6" t="str">
        <f>IF(ISBLANK(data),"",1+IF(ISNUMBER(A1177),A1177,0))</f>
        <v/>
      </c>
      <c r="C1178" s="50" t="str">
        <f>IF(ISBLANK(data),"",VALUE(DAY(data)))</f>
        <v/>
      </c>
      <c r="D1178" s="50" t="str">
        <f>IF(ISBLANK(data),"",VALUE(MONTH(data)))</f>
        <v/>
      </c>
      <c r="E1178" s="50" t="str">
        <f>IF(ISBLANK(data),"",VALUE(YEAR(data)))</f>
        <v/>
      </c>
      <c r="G1178" s="6" t="str">
        <f>IF(OR(ISBLANK(data),ISBLANK(categoria)),"",INDEX(nm_categoria,categoria))</f>
        <v/>
      </c>
      <c r="I1178" s="6" t="str">
        <f>IF(OR(ISBLANK(data),ISBLANK(forma_pagamento)),"",INDEX(nm_forma_pagamento,forma_pagamento))</f>
        <v/>
      </c>
      <c r="K1178" s="6" t="str">
        <f>IF(OR(ISBLANK(data),ISBLANK(conta)),"",INDEX(nm_conta,conta))</f>
        <v/>
      </c>
      <c r="M1178" s="6" t="str">
        <f>IF(OR(ISBLANK(data),ISBLANK(id_cc)),"",INDEX(nm_cartao,id_cc))</f>
        <v/>
      </c>
    </row>
    <row r="1179" spans="1:13">
      <c r="A1179" s="6" t="str">
        <f>IF(ISBLANK(data),"",1+IF(ISNUMBER(A1178),A1178,0))</f>
        <v/>
      </c>
      <c r="C1179" s="50" t="str">
        <f>IF(ISBLANK(data),"",VALUE(DAY(data)))</f>
        <v/>
      </c>
      <c r="D1179" s="50" t="str">
        <f>IF(ISBLANK(data),"",VALUE(MONTH(data)))</f>
        <v/>
      </c>
      <c r="E1179" s="50" t="str">
        <f>IF(ISBLANK(data),"",VALUE(YEAR(data)))</f>
        <v/>
      </c>
      <c r="G1179" s="6" t="str">
        <f>IF(OR(ISBLANK(data),ISBLANK(categoria)),"",INDEX(nm_categoria,categoria))</f>
        <v/>
      </c>
      <c r="I1179" s="6" t="str">
        <f>IF(OR(ISBLANK(data),ISBLANK(forma_pagamento)),"",INDEX(nm_forma_pagamento,forma_pagamento))</f>
        <v/>
      </c>
      <c r="K1179" s="6" t="str">
        <f>IF(OR(ISBLANK(data),ISBLANK(conta)),"",INDEX(nm_conta,conta))</f>
        <v/>
      </c>
      <c r="M1179" s="6" t="str">
        <f>IF(OR(ISBLANK(data),ISBLANK(id_cc)),"",INDEX(nm_cartao,id_cc))</f>
        <v/>
      </c>
    </row>
    <row r="1180" spans="1:13">
      <c r="A1180" s="6" t="str">
        <f>IF(ISBLANK(data),"",1+IF(ISNUMBER(A1179),A1179,0))</f>
        <v/>
      </c>
      <c r="C1180" s="50" t="str">
        <f>IF(ISBLANK(data),"",VALUE(DAY(data)))</f>
        <v/>
      </c>
      <c r="D1180" s="50" t="str">
        <f>IF(ISBLANK(data),"",VALUE(MONTH(data)))</f>
        <v/>
      </c>
      <c r="E1180" s="50" t="str">
        <f>IF(ISBLANK(data),"",VALUE(YEAR(data)))</f>
        <v/>
      </c>
      <c r="G1180" s="6" t="str">
        <f>IF(OR(ISBLANK(data),ISBLANK(categoria)),"",INDEX(nm_categoria,categoria))</f>
        <v/>
      </c>
      <c r="I1180" s="6" t="str">
        <f>IF(OR(ISBLANK(data),ISBLANK(forma_pagamento)),"",INDEX(nm_forma_pagamento,forma_pagamento))</f>
        <v/>
      </c>
      <c r="K1180" s="6" t="str">
        <f>IF(OR(ISBLANK(data),ISBLANK(conta)),"",INDEX(nm_conta,conta))</f>
        <v/>
      </c>
      <c r="M1180" s="6" t="str">
        <f>IF(OR(ISBLANK(data),ISBLANK(id_cc)),"",INDEX(nm_cartao,id_cc))</f>
        <v/>
      </c>
    </row>
    <row r="1181" spans="1:13">
      <c r="A1181" s="6" t="str">
        <f>IF(ISBLANK(data),"",1+IF(ISNUMBER(A1180),A1180,0))</f>
        <v/>
      </c>
      <c r="C1181" s="50" t="str">
        <f>IF(ISBLANK(data),"",VALUE(DAY(data)))</f>
        <v/>
      </c>
      <c r="D1181" s="50" t="str">
        <f>IF(ISBLANK(data),"",VALUE(MONTH(data)))</f>
        <v/>
      </c>
      <c r="E1181" s="50" t="str">
        <f>IF(ISBLANK(data),"",VALUE(YEAR(data)))</f>
        <v/>
      </c>
      <c r="G1181" s="6" t="str">
        <f>IF(OR(ISBLANK(data),ISBLANK(categoria)),"",INDEX(nm_categoria,categoria))</f>
        <v/>
      </c>
      <c r="I1181" s="6" t="str">
        <f>IF(OR(ISBLANK(data),ISBLANK(forma_pagamento)),"",INDEX(nm_forma_pagamento,forma_pagamento))</f>
        <v/>
      </c>
      <c r="K1181" s="6" t="str">
        <f>IF(OR(ISBLANK(data),ISBLANK(conta)),"",INDEX(nm_conta,conta))</f>
        <v/>
      </c>
      <c r="M1181" s="6" t="str">
        <f>IF(OR(ISBLANK(data),ISBLANK(id_cc)),"",INDEX(nm_cartao,id_cc))</f>
        <v/>
      </c>
    </row>
    <row r="1182" spans="1:13">
      <c r="A1182" s="6" t="str">
        <f>IF(ISBLANK(data),"",1+IF(ISNUMBER(A1181),A1181,0))</f>
        <v/>
      </c>
      <c r="C1182" s="50" t="str">
        <f>IF(ISBLANK(data),"",VALUE(DAY(data)))</f>
        <v/>
      </c>
      <c r="D1182" s="50" t="str">
        <f>IF(ISBLANK(data),"",VALUE(MONTH(data)))</f>
        <v/>
      </c>
      <c r="E1182" s="50" t="str">
        <f>IF(ISBLANK(data),"",VALUE(YEAR(data)))</f>
        <v/>
      </c>
      <c r="G1182" s="6" t="str">
        <f>IF(OR(ISBLANK(data),ISBLANK(categoria)),"",INDEX(nm_categoria,categoria))</f>
        <v/>
      </c>
      <c r="I1182" s="6" t="str">
        <f>IF(OR(ISBLANK(data),ISBLANK(forma_pagamento)),"",INDEX(nm_forma_pagamento,forma_pagamento))</f>
        <v/>
      </c>
      <c r="K1182" s="6" t="str">
        <f>IF(OR(ISBLANK(data),ISBLANK(conta)),"",INDEX(nm_conta,conta))</f>
        <v/>
      </c>
      <c r="M1182" s="6" t="str">
        <f>IF(OR(ISBLANK(data),ISBLANK(id_cc)),"",INDEX(nm_cartao,id_cc))</f>
        <v/>
      </c>
    </row>
    <row r="1183" spans="1:13">
      <c r="A1183" s="6" t="str">
        <f>IF(ISBLANK(data),"",1+IF(ISNUMBER(A1182),A1182,0))</f>
        <v/>
      </c>
      <c r="C1183" s="50" t="str">
        <f>IF(ISBLANK(data),"",VALUE(DAY(data)))</f>
        <v/>
      </c>
      <c r="D1183" s="50" t="str">
        <f>IF(ISBLANK(data),"",VALUE(MONTH(data)))</f>
        <v/>
      </c>
      <c r="E1183" s="50" t="str">
        <f>IF(ISBLANK(data),"",VALUE(YEAR(data)))</f>
        <v/>
      </c>
      <c r="G1183" s="6" t="str">
        <f>IF(OR(ISBLANK(data),ISBLANK(categoria)),"",INDEX(nm_categoria,categoria))</f>
        <v/>
      </c>
      <c r="I1183" s="6" t="str">
        <f>IF(OR(ISBLANK(data),ISBLANK(forma_pagamento)),"",INDEX(nm_forma_pagamento,forma_pagamento))</f>
        <v/>
      </c>
      <c r="K1183" s="6" t="str">
        <f>IF(OR(ISBLANK(data),ISBLANK(conta)),"",INDEX(nm_conta,conta))</f>
        <v/>
      </c>
      <c r="M1183" s="6" t="str">
        <f>IF(OR(ISBLANK(data),ISBLANK(id_cc)),"",INDEX(nm_cartao,id_cc))</f>
        <v/>
      </c>
    </row>
    <row r="1184" spans="1:13">
      <c r="A1184" s="6" t="str">
        <f>IF(ISBLANK(data),"",1+IF(ISNUMBER(A1183),A1183,0))</f>
        <v/>
      </c>
      <c r="C1184" s="50" t="str">
        <f>IF(ISBLANK(data),"",VALUE(DAY(data)))</f>
        <v/>
      </c>
      <c r="D1184" s="50" t="str">
        <f>IF(ISBLANK(data),"",VALUE(MONTH(data)))</f>
        <v/>
      </c>
      <c r="E1184" s="50" t="str">
        <f>IF(ISBLANK(data),"",VALUE(YEAR(data)))</f>
        <v/>
      </c>
      <c r="G1184" s="6" t="str">
        <f>IF(OR(ISBLANK(data),ISBLANK(categoria)),"",INDEX(nm_categoria,categoria))</f>
        <v/>
      </c>
      <c r="I1184" s="6" t="str">
        <f>IF(OR(ISBLANK(data),ISBLANK(forma_pagamento)),"",INDEX(nm_forma_pagamento,forma_pagamento))</f>
        <v/>
      </c>
      <c r="K1184" s="6" t="str">
        <f>IF(OR(ISBLANK(data),ISBLANK(conta)),"",INDEX(nm_conta,conta))</f>
        <v/>
      </c>
      <c r="M1184" s="6" t="str">
        <f>IF(OR(ISBLANK(data),ISBLANK(id_cc)),"",INDEX(nm_cartao,id_cc))</f>
        <v/>
      </c>
    </row>
    <row r="1185" spans="1:13">
      <c r="A1185" s="6" t="str">
        <f>IF(ISBLANK(data),"",1+IF(ISNUMBER(A1184),A1184,0))</f>
        <v/>
      </c>
      <c r="C1185" s="50" t="str">
        <f>IF(ISBLANK(data),"",VALUE(DAY(data)))</f>
        <v/>
      </c>
      <c r="D1185" s="50" t="str">
        <f>IF(ISBLANK(data),"",VALUE(MONTH(data)))</f>
        <v/>
      </c>
      <c r="E1185" s="50" t="str">
        <f>IF(ISBLANK(data),"",VALUE(YEAR(data)))</f>
        <v/>
      </c>
      <c r="G1185" s="6" t="str">
        <f>IF(OR(ISBLANK(data),ISBLANK(categoria)),"",INDEX(nm_categoria,categoria))</f>
        <v/>
      </c>
      <c r="I1185" s="6" t="str">
        <f>IF(OR(ISBLANK(data),ISBLANK(forma_pagamento)),"",INDEX(nm_forma_pagamento,forma_pagamento))</f>
        <v/>
      </c>
      <c r="K1185" s="6" t="str">
        <f>IF(OR(ISBLANK(data),ISBLANK(conta)),"",INDEX(nm_conta,conta))</f>
        <v/>
      </c>
      <c r="M1185" s="6" t="str">
        <f>IF(OR(ISBLANK(data),ISBLANK(id_cc)),"",INDEX(nm_cartao,id_cc))</f>
        <v/>
      </c>
    </row>
    <row r="1186" spans="1:13">
      <c r="A1186" s="6" t="str">
        <f>IF(ISBLANK(data),"",1+IF(ISNUMBER(A1185),A1185,0))</f>
        <v/>
      </c>
      <c r="C1186" s="50" t="str">
        <f>IF(ISBLANK(data),"",VALUE(DAY(data)))</f>
        <v/>
      </c>
      <c r="D1186" s="50" t="str">
        <f>IF(ISBLANK(data),"",VALUE(MONTH(data)))</f>
        <v/>
      </c>
      <c r="E1186" s="50" t="str">
        <f>IF(ISBLANK(data),"",VALUE(YEAR(data)))</f>
        <v/>
      </c>
      <c r="G1186" s="6" t="str">
        <f>IF(OR(ISBLANK(data),ISBLANK(categoria)),"",INDEX(nm_categoria,categoria))</f>
        <v/>
      </c>
      <c r="I1186" s="6" t="str">
        <f>IF(OR(ISBLANK(data),ISBLANK(forma_pagamento)),"",INDEX(nm_forma_pagamento,forma_pagamento))</f>
        <v/>
      </c>
      <c r="K1186" s="6" t="str">
        <f>IF(OR(ISBLANK(data),ISBLANK(conta)),"",INDEX(nm_conta,conta))</f>
        <v/>
      </c>
      <c r="M1186" s="6" t="str">
        <f>IF(OR(ISBLANK(data),ISBLANK(id_cc)),"",INDEX(nm_cartao,id_cc))</f>
        <v/>
      </c>
    </row>
    <row r="1187" spans="1:13">
      <c r="A1187" s="6" t="str">
        <f>IF(ISBLANK(data),"",1+IF(ISNUMBER(A1186),A1186,0))</f>
        <v/>
      </c>
      <c r="C1187" s="50" t="str">
        <f>IF(ISBLANK(data),"",VALUE(DAY(data)))</f>
        <v/>
      </c>
      <c r="D1187" s="50" t="str">
        <f>IF(ISBLANK(data),"",VALUE(MONTH(data)))</f>
        <v/>
      </c>
      <c r="E1187" s="50" t="str">
        <f>IF(ISBLANK(data),"",VALUE(YEAR(data)))</f>
        <v/>
      </c>
      <c r="G1187" s="6" t="str">
        <f>IF(OR(ISBLANK(data),ISBLANK(categoria)),"",INDEX(nm_categoria,categoria))</f>
        <v/>
      </c>
      <c r="I1187" s="6" t="str">
        <f>IF(OR(ISBLANK(data),ISBLANK(forma_pagamento)),"",INDEX(nm_forma_pagamento,forma_pagamento))</f>
        <v/>
      </c>
      <c r="K1187" s="6" t="str">
        <f>IF(OR(ISBLANK(data),ISBLANK(conta)),"",INDEX(nm_conta,conta))</f>
        <v/>
      </c>
      <c r="M1187" s="6" t="str">
        <f>IF(OR(ISBLANK(data),ISBLANK(id_cc)),"",INDEX(nm_cartao,id_cc))</f>
        <v/>
      </c>
    </row>
    <row r="1188" spans="1:13">
      <c r="A1188" s="6" t="str">
        <f>IF(ISBLANK(data),"",1+IF(ISNUMBER(A1187),A1187,0))</f>
        <v/>
      </c>
      <c r="C1188" s="50" t="str">
        <f>IF(ISBLANK(data),"",VALUE(DAY(data)))</f>
        <v/>
      </c>
      <c r="D1188" s="50" t="str">
        <f>IF(ISBLANK(data),"",VALUE(MONTH(data)))</f>
        <v/>
      </c>
      <c r="E1188" s="50" t="str">
        <f>IF(ISBLANK(data),"",VALUE(YEAR(data)))</f>
        <v/>
      </c>
      <c r="G1188" s="6" t="str">
        <f>IF(OR(ISBLANK(data),ISBLANK(categoria)),"",INDEX(nm_categoria,categoria))</f>
        <v/>
      </c>
      <c r="I1188" s="6" t="str">
        <f>IF(OR(ISBLANK(data),ISBLANK(forma_pagamento)),"",INDEX(nm_forma_pagamento,forma_pagamento))</f>
        <v/>
      </c>
      <c r="K1188" s="6" t="str">
        <f>IF(OR(ISBLANK(data),ISBLANK(conta)),"",INDEX(nm_conta,conta))</f>
        <v/>
      </c>
      <c r="M1188" s="6" t="str">
        <f>IF(OR(ISBLANK(data),ISBLANK(id_cc)),"",INDEX(nm_cartao,id_cc))</f>
        <v/>
      </c>
    </row>
    <row r="1189" spans="1:13">
      <c r="A1189" s="6" t="str">
        <f>IF(ISBLANK(data),"",1+IF(ISNUMBER(A1188),A1188,0))</f>
        <v/>
      </c>
      <c r="C1189" s="50" t="str">
        <f>IF(ISBLANK(data),"",VALUE(DAY(data)))</f>
        <v/>
      </c>
      <c r="D1189" s="50" t="str">
        <f>IF(ISBLANK(data),"",VALUE(MONTH(data)))</f>
        <v/>
      </c>
      <c r="E1189" s="50" t="str">
        <f>IF(ISBLANK(data),"",VALUE(YEAR(data)))</f>
        <v/>
      </c>
      <c r="G1189" s="6" t="str">
        <f>IF(OR(ISBLANK(data),ISBLANK(categoria)),"",INDEX(nm_categoria,categoria))</f>
        <v/>
      </c>
      <c r="I1189" s="6" t="str">
        <f>IF(OR(ISBLANK(data),ISBLANK(forma_pagamento)),"",INDEX(nm_forma_pagamento,forma_pagamento))</f>
        <v/>
      </c>
      <c r="K1189" s="6" t="str">
        <f>IF(OR(ISBLANK(data),ISBLANK(conta)),"",INDEX(nm_conta,conta))</f>
        <v/>
      </c>
      <c r="M1189" s="6" t="str">
        <f>IF(OR(ISBLANK(data),ISBLANK(id_cc)),"",INDEX(nm_cartao,id_cc))</f>
        <v/>
      </c>
    </row>
    <row r="1190" spans="1:13">
      <c r="A1190" s="6" t="str">
        <f>IF(ISBLANK(data),"",1+IF(ISNUMBER(A1189),A1189,0))</f>
        <v/>
      </c>
      <c r="C1190" s="50" t="str">
        <f>IF(ISBLANK(data),"",VALUE(DAY(data)))</f>
        <v/>
      </c>
      <c r="D1190" s="50" t="str">
        <f>IF(ISBLANK(data),"",VALUE(MONTH(data)))</f>
        <v/>
      </c>
      <c r="E1190" s="50" t="str">
        <f>IF(ISBLANK(data),"",VALUE(YEAR(data)))</f>
        <v/>
      </c>
      <c r="G1190" s="6" t="str">
        <f>IF(OR(ISBLANK(data),ISBLANK(categoria)),"",INDEX(nm_categoria,categoria))</f>
        <v/>
      </c>
      <c r="I1190" s="6" t="str">
        <f>IF(OR(ISBLANK(data),ISBLANK(forma_pagamento)),"",INDEX(nm_forma_pagamento,forma_pagamento))</f>
        <v/>
      </c>
      <c r="K1190" s="6" t="str">
        <f>IF(OR(ISBLANK(data),ISBLANK(conta)),"",INDEX(nm_conta,conta))</f>
        <v/>
      </c>
      <c r="M1190" s="6" t="str">
        <f>IF(OR(ISBLANK(data),ISBLANK(id_cc)),"",INDEX(nm_cartao,id_cc))</f>
        <v/>
      </c>
    </row>
    <row r="1191" spans="1:13">
      <c r="A1191" s="6" t="str">
        <f>IF(ISBLANK(data),"",1+IF(ISNUMBER(A1190),A1190,0))</f>
        <v/>
      </c>
      <c r="C1191" s="50" t="str">
        <f>IF(ISBLANK(data),"",VALUE(DAY(data)))</f>
        <v/>
      </c>
      <c r="D1191" s="50" t="str">
        <f>IF(ISBLANK(data),"",VALUE(MONTH(data)))</f>
        <v/>
      </c>
      <c r="E1191" s="50" t="str">
        <f>IF(ISBLANK(data),"",VALUE(YEAR(data)))</f>
        <v/>
      </c>
      <c r="G1191" s="6" t="str">
        <f>IF(OR(ISBLANK(data),ISBLANK(categoria)),"",INDEX(nm_categoria,categoria))</f>
        <v/>
      </c>
      <c r="I1191" s="6" t="str">
        <f>IF(OR(ISBLANK(data),ISBLANK(forma_pagamento)),"",INDEX(nm_forma_pagamento,forma_pagamento))</f>
        <v/>
      </c>
      <c r="K1191" s="6" t="str">
        <f>IF(OR(ISBLANK(data),ISBLANK(conta)),"",INDEX(nm_conta,conta))</f>
        <v/>
      </c>
      <c r="M1191" s="6" t="str">
        <f>IF(OR(ISBLANK(data),ISBLANK(id_cc)),"",INDEX(nm_cartao,id_cc))</f>
        <v/>
      </c>
    </row>
    <row r="1192" spans="1:13">
      <c r="A1192" s="6" t="str">
        <f>IF(ISBLANK(data),"",1+IF(ISNUMBER(A1191),A1191,0))</f>
        <v/>
      </c>
      <c r="C1192" s="50" t="str">
        <f>IF(ISBLANK(data),"",VALUE(DAY(data)))</f>
        <v/>
      </c>
      <c r="D1192" s="50" t="str">
        <f>IF(ISBLANK(data),"",VALUE(MONTH(data)))</f>
        <v/>
      </c>
      <c r="E1192" s="50" t="str">
        <f>IF(ISBLANK(data),"",VALUE(YEAR(data)))</f>
        <v/>
      </c>
      <c r="G1192" s="6" t="str">
        <f>IF(OR(ISBLANK(data),ISBLANK(categoria)),"",INDEX(nm_categoria,categoria))</f>
        <v/>
      </c>
      <c r="I1192" s="6" t="str">
        <f>IF(OR(ISBLANK(data),ISBLANK(forma_pagamento)),"",INDEX(nm_forma_pagamento,forma_pagamento))</f>
        <v/>
      </c>
      <c r="K1192" s="6" t="str">
        <f>IF(OR(ISBLANK(data),ISBLANK(conta)),"",INDEX(nm_conta,conta))</f>
        <v/>
      </c>
      <c r="M1192" s="6" t="str">
        <f>IF(OR(ISBLANK(data),ISBLANK(id_cc)),"",INDEX(nm_cartao,id_cc))</f>
        <v/>
      </c>
    </row>
    <row r="1193" spans="1:13">
      <c r="A1193" s="6" t="str">
        <f>IF(ISBLANK(data),"",1+IF(ISNUMBER(A1192),A1192,0))</f>
        <v/>
      </c>
      <c r="C1193" s="50" t="str">
        <f>IF(ISBLANK(data),"",VALUE(DAY(data)))</f>
        <v/>
      </c>
      <c r="D1193" s="50" t="str">
        <f>IF(ISBLANK(data),"",VALUE(MONTH(data)))</f>
        <v/>
      </c>
      <c r="E1193" s="50" t="str">
        <f>IF(ISBLANK(data),"",VALUE(YEAR(data)))</f>
        <v/>
      </c>
      <c r="G1193" s="6" t="str">
        <f>IF(OR(ISBLANK(data),ISBLANK(categoria)),"",INDEX(nm_categoria,categoria))</f>
        <v/>
      </c>
      <c r="I1193" s="6" t="str">
        <f>IF(OR(ISBLANK(data),ISBLANK(forma_pagamento)),"",INDEX(nm_forma_pagamento,forma_pagamento))</f>
        <v/>
      </c>
      <c r="K1193" s="6" t="str">
        <f>IF(OR(ISBLANK(data),ISBLANK(conta)),"",INDEX(nm_conta,conta))</f>
        <v/>
      </c>
      <c r="M1193" s="6" t="str">
        <f>IF(OR(ISBLANK(data),ISBLANK(id_cc)),"",INDEX(nm_cartao,id_cc))</f>
        <v/>
      </c>
    </row>
    <row r="1194" spans="1:13">
      <c r="A1194" s="6" t="str">
        <f>IF(ISBLANK(data),"",1+IF(ISNUMBER(A1193),A1193,0))</f>
        <v/>
      </c>
      <c r="C1194" s="50" t="str">
        <f>IF(ISBLANK(data),"",VALUE(DAY(data)))</f>
        <v/>
      </c>
      <c r="D1194" s="50" t="str">
        <f>IF(ISBLANK(data),"",VALUE(MONTH(data)))</f>
        <v/>
      </c>
      <c r="E1194" s="50" t="str">
        <f>IF(ISBLANK(data),"",VALUE(YEAR(data)))</f>
        <v/>
      </c>
      <c r="G1194" s="6" t="str">
        <f>IF(OR(ISBLANK(data),ISBLANK(categoria)),"",INDEX(nm_categoria,categoria))</f>
        <v/>
      </c>
      <c r="I1194" s="6" t="str">
        <f>IF(OR(ISBLANK(data),ISBLANK(forma_pagamento)),"",INDEX(nm_forma_pagamento,forma_pagamento))</f>
        <v/>
      </c>
      <c r="K1194" s="6" t="str">
        <f>IF(OR(ISBLANK(data),ISBLANK(conta)),"",INDEX(nm_conta,conta))</f>
        <v/>
      </c>
      <c r="M1194" s="6" t="str">
        <f>IF(OR(ISBLANK(data),ISBLANK(id_cc)),"",INDEX(nm_cartao,id_cc))</f>
        <v/>
      </c>
    </row>
    <row r="1195" spans="1:13">
      <c r="A1195" s="6" t="str">
        <f>IF(ISBLANK(data),"",1+IF(ISNUMBER(A1194),A1194,0))</f>
        <v/>
      </c>
      <c r="C1195" s="50" t="str">
        <f>IF(ISBLANK(data),"",VALUE(DAY(data)))</f>
        <v/>
      </c>
      <c r="D1195" s="50" t="str">
        <f>IF(ISBLANK(data),"",VALUE(MONTH(data)))</f>
        <v/>
      </c>
      <c r="E1195" s="50" t="str">
        <f>IF(ISBLANK(data),"",VALUE(YEAR(data)))</f>
        <v/>
      </c>
      <c r="G1195" s="6" t="str">
        <f>IF(OR(ISBLANK(data),ISBLANK(categoria)),"",INDEX(nm_categoria,categoria))</f>
        <v/>
      </c>
      <c r="I1195" s="6" t="str">
        <f>IF(OR(ISBLANK(data),ISBLANK(forma_pagamento)),"",INDEX(nm_forma_pagamento,forma_pagamento))</f>
        <v/>
      </c>
      <c r="K1195" s="6" t="str">
        <f>IF(OR(ISBLANK(data),ISBLANK(conta)),"",INDEX(nm_conta,conta))</f>
        <v/>
      </c>
      <c r="M1195" s="6" t="str">
        <f>IF(OR(ISBLANK(data),ISBLANK(id_cc)),"",INDEX(nm_cartao,id_cc))</f>
        <v/>
      </c>
    </row>
    <row r="1196" spans="1:13">
      <c r="A1196" s="6" t="str">
        <f>IF(ISBLANK(data),"",1+IF(ISNUMBER(A1195),A1195,0))</f>
        <v/>
      </c>
      <c r="C1196" s="50" t="str">
        <f>IF(ISBLANK(data),"",VALUE(DAY(data)))</f>
        <v/>
      </c>
      <c r="D1196" s="50" t="str">
        <f>IF(ISBLANK(data),"",VALUE(MONTH(data)))</f>
        <v/>
      </c>
      <c r="E1196" s="50" t="str">
        <f>IF(ISBLANK(data),"",VALUE(YEAR(data)))</f>
        <v/>
      </c>
      <c r="G1196" s="6" t="str">
        <f>IF(OR(ISBLANK(data),ISBLANK(categoria)),"",INDEX(nm_categoria,categoria))</f>
        <v/>
      </c>
      <c r="I1196" s="6" t="str">
        <f>IF(OR(ISBLANK(data),ISBLANK(forma_pagamento)),"",INDEX(nm_forma_pagamento,forma_pagamento))</f>
        <v/>
      </c>
      <c r="K1196" s="6" t="str">
        <f>IF(OR(ISBLANK(data),ISBLANK(conta)),"",INDEX(nm_conta,conta))</f>
        <v/>
      </c>
      <c r="M1196" s="6" t="str">
        <f>IF(OR(ISBLANK(data),ISBLANK(id_cc)),"",INDEX(nm_cartao,id_cc))</f>
        <v/>
      </c>
    </row>
    <row r="1197" spans="1:13">
      <c r="A1197" s="6" t="str">
        <f>IF(ISBLANK(data),"",1+IF(ISNUMBER(A1196),A1196,0))</f>
        <v/>
      </c>
      <c r="C1197" s="50" t="str">
        <f>IF(ISBLANK(data),"",VALUE(DAY(data)))</f>
        <v/>
      </c>
      <c r="D1197" s="50" t="str">
        <f>IF(ISBLANK(data),"",VALUE(MONTH(data)))</f>
        <v/>
      </c>
      <c r="E1197" s="50" t="str">
        <f>IF(ISBLANK(data),"",VALUE(YEAR(data)))</f>
        <v/>
      </c>
      <c r="G1197" s="6" t="str">
        <f>IF(OR(ISBLANK(data),ISBLANK(categoria)),"",INDEX(nm_categoria,categoria))</f>
        <v/>
      </c>
      <c r="I1197" s="6" t="str">
        <f>IF(OR(ISBLANK(data),ISBLANK(forma_pagamento)),"",INDEX(nm_forma_pagamento,forma_pagamento))</f>
        <v/>
      </c>
      <c r="K1197" s="6" t="str">
        <f>IF(OR(ISBLANK(data),ISBLANK(conta)),"",INDEX(nm_conta,conta))</f>
        <v/>
      </c>
      <c r="M1197" s="6" t="str">
        <f>IF(OR(ISBLANK(data),ISBLANK(id_cc)),"",INDEX(nm_cartao,id_cc))</f>
        <v/>
      </c>
    </row>
    <row r="1198" spans="1:13">
      <c r="A1198" s="6" t="str">
        <f>IF(ISBLANK(data),"",1+IF(ISNUMBER(A1197),A1197,0))</f>
        <v/>
      </c>
      <c r="C1198" s="50" t="str">
        <f>IF(ISBLANK(data),"",VALUE(DAY(data)))</f>
        <v/>
      </c>
      <c r="D1198" s="50" t="str">
        <f>IF(ISBLANK(data),"",VALUE(MONTH(data)))</f>
        <v/>
      </c>
      <c r="E1198" s="50" t="str">
        <f>IF(ISBLANK(data),"",VALUE(YEAR(data)))</f>
        <v/>
      </c>
      <c r="G1198" s="6" t="str">
        <f>IF(OR(ISBLANK(data),ISBLANK(categoria)),"",INDEX(nm_categoria,categoria))</f>
        <v/>
      </c>
      <c r="I1198" s="6" t="str">
        <f>IF(OR(ISBLANK(data),ISBLANK(forma_pagamento)),"",INDEX(nm_forma_pagamento,forma_pagamento))</f>
        <v/>
      </c>
      <c r="K1198" s="6" t="str">
        <f>IF(OR(ISBLANK(data),ISBLANK(conta)),"",INDEX(nm_conta,conta))</f>
        <v/>
      </c>
      <c r="M1198" s="6" t="str">
        <f>IF(OR(ISBLANK(data),ISBLANK(id_cc)),"",INDEX(nm_cartao,id_cc))</f>
        <v/>
      </c>
    </row>
    <row r="1199" spans="1:13">
      <c r="A1199" s="6" t="str">
        <f>IF(ISBLANK(data),"",1+IF(ISNUMBER(A1198),A1198,0))</f>
        <v/>
      </c>
      <c r="C1199" s="50" t="str">
        <f>IF(ISBLANK(data),"",VALUE(DAY(data)))</f>
        <v/>
      </c>
      <c r="D1199" s="50" t="str">
        <f>IF(ISBLANK(data),"",VALUE(MONTH(data)))</f>
        <v/>
      </c>
      <c r="E1199" s="50" t="str">
        <f>IF(ISBLANK(data),"",VALUE(YEAR(data)))</f>
        <v/>
      </c>
      <c r="G1199" s="6" t="str">
        <f>IF(OR(ISBLANK(data),ISBLANK(categoria)),"",INDEX(nm_categoria,categoria))</f>
        <v/>
      </c>
      <c r="I1199" s="6" t="str">
        <f>IF(OR(ISBLANK(data),ISBLANK(forma_pagamento)),"",INDEX(nm_forma_pagamento,forma_pagamento))</f>
        <v/>
      </c>
      <c r="K1199" s="6" t="str">
        <f>IF(OR(ISBLANK(data),ISBLANK(conta)),"",INDEX(nm_conta,conta))</f>
        <v/>
      </c>
      <c r="M1199" s="6" t="str">
        <f>IF(OR(ISBLANK(data),ISBLANK(id_cc)),"",INDEX(nm_cartao,id_cc))</f>
        <v/>
      </c>
    </row>
    <row r="1200" spans="1:13">
      <c r="A1200" s="6" t="str">
        <f>IF(ISBLANK(data),"",1+IF(ISNUMBER(A1199),A1199,0))</f>
        <v/>
      </c>
      <c r="C1200" s="50" t="str">
        <f>IF(ISBLANK(data),"",VALUE(DAY(data)))</f>
        <v/>
      </c>
      <c r="D1200" s="50" t="str">
        <f>IF(ISBLANK(data),"",VALUE(MONTH(data)))</f>
        <v/>
      </c>
      <c r="E1200" s="50" t="str">
        <f>IF(ISBLANK(data),"",VALUE(YEAR(data)))</f>
        <v/>
      </c>
      <c r="G1200" s="6" t="str">
        <f>IF(OR(ISBLANK(data),ISBLANK(categoria)),"",INDEX(nm_categoria,categoria))</f>
        <v/>
      </c>
      <c r="I1200" s="6" t="str">
        <f>IF(OR(ISBLANK(data),ISBLANK(forma_pagamento)),"",INDEX(nm_forma_pagamento,forma_pagamento))</f>
        <v/>
      </c>
      <c r="K1200" s="6" t="str">
        <f>IF(OR(ISBLANK(data),ISBLANK(conta)),"",INDEX(nm_conta,conta))</f>
        <v/>
      </c>
      <c r="M1200" s="6" t="str">
        <f>IF(OR(ISBLANK(data),ISBLANK(id_cc)),"",INDEX(nm_cartao,id_cc))</f>
        <v/>
      </c>
    </row>
    <row r="1201" spans="1:13">
      <c r="A1201" s="6" t="str">
        <f>IF(ISBLANK(data),"",1+IF(ISNUMBER(A1200),A1200,0))</f>
        <v/>
      </c>
      <c r="C1201" s="50" t="str">
        <f>IF(ISBLANK(data),"",VALUE(DAY(data)))</f>
        <v/>
      </c>
      <c r="D1201" s="50" t="str">
        <f>IF(ISBLANK(data),"",VALUE(MONTH(data)))</f>
        <v/>
      </c>
      <c r="E1201" s="50" t="str">
        <f>IF(ISBLANK(data),"",VALUE(YEAR(data)))</f>
        <v/>
      </c>
      <c r="G1201" s="6" t="str">
        <f>IF(OR(ISBLANK(data),ISBLANK(categoria)),"",INDEX(nm_categoria,categoria))</f>
        <v/>
      </c>
      <c r="I1201" s="6" t="str">
        <f>IF(OR(ISBLANK(data),ISBLANK(forma_pagamento)),"",INDEX(nm_forma_pagamento,forma_pagamento))</f>
        <v/>
      </c>
      <c r="K1201" s="6" t="str">
        <f>IF(OR(ISBLANK(data),ISBLANK(conta)),"",INDEX(nm_conta,conta))</f>
        <v/>
      </c>
      <c r="M1201" s="6" t="str">
        <f>IF(OR(ISBLANK(data),ISBLANK(id_cc)),"",INDEX(nm_cartao,id_cc))</f>
        <v/>
      </c>
    </row>
    <row r="1202" spans="1:13">
      <c r="A1202" s="6" t="str">
        <f>IF(ISBLANK(data),"",1+IF(ISNUMBER(A1201),A1201,0))</f>
        <v/>
      </c>
      <c r="C1202" s="50" t="str">
        <f>IF(ISBLANK(data),"",VALUE(DAY(data)))</f>
        <v/>
      </c>
      <c r="D1202" s="50" t="str">
        <f>IF(ISBLANK(data),"",VALUE(MONTH(data)))</f>
        <v/>
      </c>
      <c r="E1202" s="50" t="str">
        <f>IF(ISBLANK(data),"",VALUE(YEAR(data)))</f>
        <v/>
      </c>
      <c r="G1202" s="6" t="str">
        <f>IF(OR(ISBLANK(data),ISBLANK(categoria)),"",INDEX(nm_categoria,categoria))</f>
        <v/>
      </c>
      <c r="I1202" s="6" t="str">
        <f>IF(OR(ISBLANK(data),ISBLANK(forma_pagamento)),"",INDEX(nm_forma_pagamento,forma_pagamento))</f>
        <v/>
      </c>
      <c r="K1202" s="6" t="str">
        <f>IF(OR(ISBLANK(data),ISBLANK(conta)),"",INDEX(nm_conta,conta))</f>
        <v/>
      </c>
      <c r="M1202" s="6" t="str">
        <f>IF(OR(ISBLANK(data),ISBLANK(id_cc)),"",INDEX(nm_cartao,id_cc))</f>
        <v/>
      </c>
    </row>
    <row r="1203" spans="1:13">
      <c r="A1203" s="6" t="str">
        <f>IF(ISBLANK(data),"",1+IF(ISNUMBER(A1202),A1202,0))</f>
        <v/>
      </c>
      <c r="C1203" s="50" t="str">
        <f>IF(ISBLANK(data),"",VALUE(DAY(data)))</f>
        <v/>
      </c>
      <c r="D1203" s="50" t="str">
        <f>IF(ISBLANK(data),"",VALUE(MONTH(data)))</f>
        <v/>
      </c>
      <c r="E1203" s="50" t="str">
        <f>IF(ISBLANK(data),"",VALUE(YEAR(data)))</f>
        <v/>
      </c>
      <c r="G1203" s="6" t="str">
        <f>IF(OR(ISBLANK(data),ISBLANK(categoria)),"",INDEX(nm_categoria,categoria))</f>
        <v/>
      </c>
      <c r="I1203" s="6" t="str">
        <f>IF(OR(ISBLANK(data),ISBLANK(forma_pagamento)),"",INDEX(nm_forma_pagamento,forma_pagamento))</f>
        <v/>
      </c>
      <c r="K1203" s="6" t="str">
        <f>IF(OR(ISBLANK(data),ISBLANK(conta)),"",INDEX(nm_conta,conta))</f>
        <v/>
      </c>
      <c r="M1203" s="6" t="str">
        <f>IF(OR(ISBLANK(data),ISBLANK(id_cc)),"",INDEX(nm_cartao,id_cc))</f>
        <v/>
      </c>
    </row>
    <row r="1204" spans="1:13">
      <c r="A1204" s="6" t="str">
        <f>IF(ISBLANK(data),"",1+IF(ISNUMBER(A1203),A1203,0))</f>
        <v/>
      </c>
      <c r="C1204" s="50" t="str">
        <f>IF(ISBLANK(data),"",VALUE(DAY(data)))</f>
        <v/>
      </c>
      <c r="D1204" s="50" t="str">
        <f>IF(ISBLANK(data),"",VALUE(MONTH(data)))</f>
        <v/>
      </c>
      <c r="E1204" s="50" t="str">
        <f>IF(ISBLANK(data),"",VALUE(YEAR(data)))</f>
        <v/>
      </c>
      <c r="G1204" s="6" t="str">
        <f>IF(OR(ISBLANK(data),ISBLANK(categoria)),"",INDEX(nm_categoria,categoria))</f>
        <v/>
      </c>
      <c r="I1204" s="6" t="str">
        <f>IF(OR(ISBLANK(data),ISBLANK(forma_pagamento)),"",INDEX(nm_forma_pagamento,forma_pagamento))</f>
        <v/>
      </c>
      <c r="K1204" s="6" t="str">
        <f>IF(OR(ISBLANK(data),ISBLANK(conta)),"",INDEX(nm_conta,conta))</f>
        <v/>
      </c>
      <c r="M1204" s="6" t="str">
        <f>IF(OR(ISBLANK(data),ISBLANK(id_cc)),"",INDEX(nm_cartao,id_cc))</f>
        <v/>
      </c>
    </row>
    <row r="1205" spans="1:13">
      <c r="A1205" s="6" t="str">
        <f>IF(ISBLANK(data),"",1+IF(ISNUMBER(A1204),A1204,0))</f>
        <v/>
      </c>
      <c r="C1205" s="50" t="str">
        <f>IF(ISBLANK(data),"",VALUE(DAY(data)))</f>
        <v/>
      </c>
      <c r="D1205" s="50" t="str">
        <f>IF(ISBLANK(data),"",VALUE(MONTH(data)))</f>
        <v/>
      </c>
      <c r="E1205" s="50" t="str">
        <f>IF(ISBLANK(data),"",VALUE(YEAR(data)))</f>
        <v/>
      </c>
      <c r="G1205" s="6" t="str">
        <f>IF(OR(ISBLANK(data),ISBLANK(categoria)),"",INDEX(nm_categoria,categoria))</f>
        <v/>
      </c>
      <c r="I1205" s="6" t="str">
        <f>IF(OR(ISBLANK(data),ISBLANK(forma_pagamento)),"",INDEX(nm_forma_pagamento,forma_pagamento))</f>
        <v/>
      </c>
      <c r="K1205" s="6" t="str">
        <f>IF(OR(ISBLANK(data),ISBLANK(conta)),"",INDEX(nm_conta,conta))</f>
        <v/>
      </c>
      <c r="M1205" s="6" t="str">
        <f>IF(OR(ISBLANK(data),ISBLANK(id_cc)),"",INDEX(nm_cartao,id_cc))</f>
        <v/>
      </c>
    </row>
    <row r="1206" spans="1:13">
      <c r="A1206" s="6" t="str">
        <f>IF(ISBLANK(data),"",1+IF(ISNUMBER(A1205),A1205,0))</f>
        <v/>
      </c>
      <c r="C1206" s="50" t="str">
        <f>IF(ISBLANK(data),"",VALUE(DAY(data)))</f>
        <v/>
      </c>
      <c r="D1206" s="50" t="str">
        <f>IF(ISBLANK(data),"",VALUE(MONTH(data)))</f>
        <v/>
      </c>
      <c r="E1206" s="50" t="str">
        <f>IF(ISBLANK(data),"",VALUE(YEAR(data)))</f>
        <v/>
      </c>
      <c r="G1206" s="6" t="str">
        <f>IF(OR(ISBLANK(data),ISBLANK(categoria)),"",INDEX(nm_categoria,categoria))</f>
        <v/>
      </c>
      <c r="I1206" s="6" t="str">
        <f>IF(OR(ISBLANK(data),ISBLANK(forma_pagamento)),"",INDEX(nm_forma_pagamento,forma_pagamento))</f>
        <v/>
      </c>
      <c r="K1206" s="6" t="str">
        <f>IF(OR(ISBLANK(data),ISBLANK(conta)),"",INDEX(nm_conta,conta))</f>
        <v/>
      </c>
      <c r="M1206" s="6" t="str">
        <f>IF(OR(ISBLANK(data),ISBLANK(id_cc)),"",INDEX(nm_cartao,id_cc))</f>
        <v/>
      </c>
    </row>
    <row r="1207" spans="1:13">
      <c r="A1207" s="6" t="str">
        <f>IF(ISBLANK(data),"",1+IF(ISNUMBER(A1206),A1206,0))</f>
        <v/>
      </c>
      <c r="C1207" s="50" t="str">
        <f>IF(ISBLANK(data),"",VALUE(DAY(data)))</f>
        <v/>
      </c>
      <c r="D1207" s="50" t="str">
        <f>IF(ISBLANK(data),"",VALUE(MONTH(data)))</f>
        <v/>
      </c>
      <c r="E1207" s="50" t="str">
        <f>IF(ISBLANK(data),"",VALUE(YEAR(data)))</f>
        <v/>
      </c>
      <c r="G1207" s="6" t="str">
        <f>IF(OR(ISBLANK(data),ISBLANK(categoria)),"",INDEX(nm_categoria,categoria))</f>
        <v/>
      </c>
      <c r="I1207" s="6" t="str">
        <f>IF(OR(ISBLANK(data),ISBLANK(forma_pagamento)),"",INDEX(nm_forma_pagamento,forma_pagamento))</f>
        <v/>
      </c>
      <c r="K1207" s="6" t="str">
        <f>IF(OR(ISBLANK(data),ISBLANK(conta)),"",INDEX(nm_conta,conta))</f>
        <v/>
      </c>
      <c r="M1207" s="6" t="str">
        <f>IF(OR(ISBLANK(data),ISBLANK(id_cc)),"",INDEX(nm_cartao,id_cc))</f>
        <v/>
      </c>
    </row>
    <row r="1208" spans="1:13">
      <c r="A1208" s="6" t="str">
        <f>IF(ISBLANK(data),"",1+IF(ISNUMBER(A1207),A1207,0))</f>
        <v/>
      </c>
      <c r="C1208" s="50" t="str">
        <f>IF(ISBLANK(data),"",VALUE(DAY(data)))</f>
        <v/>
      </c>
      <c r="D1208" s="50" t="str">
        <f>IF(ISBLANK(data),"",VALUE(MONTH(data)))</f>
        <v/>
      </c>
      <c r="E1208" s="50" t="str">
        <f>IF(ISBLANK(data),"",VALUE(YEAR(data)))</f>
        <v/>
      </c>
      <c r="G1208" s="6" t="str">
        <f>IF(OR(ISBLANK(data),ISBLANK(categoria)),"",INDEX(nm_categoria,categoria))</f>
        <v/>
      </c>
      <c r="I1208" s="6" t="str">
        <f>IF(OR(ISBLANK(data),ISBLANK(forma_pagamento)),"",INDEX(nm_forma_pagamento,forma_pagamento))</f>
        <v/>
      </c>
      <c r="K1208" s="6" t="str">
        <f>IF(OR(ISBLANK(data),ISBLANK(conta)),"",INDEX(nm_conta,conta))</f>
        <v/>
      </c>
      <c r="M1208" s="6" t="str">
        <f>IF(OR(ISBLANK(data),ISBLANK(id_cc)),"",INDEX(nm_cartao,id_cc))</f>
        <v/>
      </c>
    </row>
    <row r="1209" spans="1:13">
      <c r="A1209" s="6" t="str">
        <f>IF(ISBLANK(data),"",1+IF(ISNUMBER(A1208),A1208,0))</f>
        <v/>
      </c>
      <c r="C1209" s="50" t="str">
        <f>IF(ISBLANK(data),"",VALUE(DAY(data)))</f>
        <v/>
      </c>
      <c r="D1209" s="50" t="str">
        <f>IF(ISBLANK(data),"",VALUE(MONTH(data)))</f>
        <v/>
      </c>
      <c r="E1209" s="50" t="str">
        <f>IF(ISBLANK(data),"",VALUE(YEAR(data)))</f>
        <v/>
      </c>
      <c r="G1209" s="6" t="str">
        <f>IF(OR(ISBLANK(data),ISBLANK(categoria)),"",INDEX(nm_categoria,categoria))</f>
        <v/>
      </c>
      <c r="I1209" s="6" t="str">
        <f>IF(OR(ISBLANK(data),ISBLANK(forma_pagamento)),"",INDEX(nm_forma_pagamento,forma_pagamento))</f>
        <v/>
      </c>
      <c r="K1209" s="6" t="str">
        <f>IF(OR(ISBLANK(data),ISBLANK(conta)),"",INDEX(nm_conta,conta))</f>
        <v/>
      </c>
      <c r="M1209" s="6" t="str">
        <f>IF(OR(ISBLANK(data),ISBLANK(id_cc)),"",INDEX(nm_cartao,id_cc))</f>
        <v/>
      </c>
    </row>
    <row r="1210" spans="1:13">
      <c r="A1210" s="6" t="str">
        <f>IF(ISBLANK(data),"",1+IF(ISNUMBER(A1209),A1209,0))</f>
        <v/>
      </c>
      <c r="C1210" s="50" t="str">
        <f>IF(ISBLANK(data),"",VALUE(DAY(data)))</f>
        <v/>
      </c>
      <c r="D1210" s="50" t="str">
        <f>IF(ISBLANK(data),"",VALUE(MONTH(data)))</f>
        <v/>
      </c>
      <c r="E1210" s="50" t="str">
        <f>IF(ISBLANK(data),"",VALUE(YEAR(data)))</f>
        <v/>
      </c>
      <c r="G1210" s="6" t="str">
        <f>IF(OR(ISBLANK(data),ISBLANK(categoria)),"",INDEX(nm_categoria,categoria))</f>
        <v/>
      </c>
      <c r="I1210" s="6" t="str">
        <f>IF(OR(ISBLANK(data),ISBLANK(forma_pagamento)),"",INDEX(nm_forma_pagamento,forma_pagamento))</f>
        <v/>
      </c>
      <c r="K1210" s="6" t="str">
        <f>IF(OR(ISBLANK(data),ISBLANK(conta)),"",INDEX(nm_conta,conta))</f>
        <v/>
      </c>
      <c r="M1210" s="6" t="str">
        <f>IF(OR(ISBLANK(data),ISBLANK(id_cc)),"",INDEX(nm_cartao,id_cc))</f>
        <v/>
      </c>
    </row>
    <row r="1211" spans="1:13">
      <c r="A1211" s="6" t="str">
        <f>IF(ISBLANK(data),"",1+IF(ISNUMBER(A1210),A1210,0))</f>
        <v/>
      </c>
      <c r="C1211" s="50" t="str">
        <f>IF(ISBLANK(data),"",VALUE(DAY(data)))</f>
        <v/>
      </c>
      <c r="D1211" s="50" t="str">
        <f>IF(ISBLANK(data),"",VALUE(MONTH(data)))</f>
        <v/>
      </c>
      <c r="E1211" s="50" t="str">
        <f>IF(ISBLANK(data),"",VALUE(YEAR(data)))</f>
        <v/>
      </c>
      <c r="G1211" s="6" t="str">
        <f>IF(OR(ISBLANK(data),ISBLANK(categoria)),"",INDEX(nm_categoria,categoria))</f>
        <v/>
      </c>
      <c r="I1211" s="6" t="str">
        <f>IF(OR(ISBLANK(data),ISBLANK(forma_pagamento)),"",INDEX(nm_forma_pagamento,forma_pagamento))</f>
        <v/>
      </c>
      <c r="K1211" s="6" t="str">
        <f>IF(OR(ISBLANK(data),ISBLANK(conta)),"",INDEX(nm_conta,conta))</f>
        <v/>
      </c>
      <c r="M1211" s="6" t="str">
        <f>IF(OR(ISBLANK(data),ISBLANK(id_cc)),"",INDEX(nm_cartao,id_cc))</f>
        <v/>
      </c>
    </row>
    <row r="1212" spans="1:13">
      <c r="A1212" s="6" t="str">
        <f>IF(ISBLANK(data),"",1+IF(ISNUMBER(A1211),A1211,0))</f>
        <v/>
      </c>
      <c r="C1212" s="50" t="str">
        <f>IF(ISBLANK(data),"",VALUE(DAY(data)))</f>
        <v/>
      </c>
      <c r="D1212" s="50" t="str">
        <f>IF(ISBLANK(data),"",VALUE(MONTH(data)))</f>
        <v/>
      </c>
      <c r="E1212" s="50" t="str">
        <f>IF(ISBLANK(data),"",VALUE(YEAR(data)))</f>
        <v/>
      </c>
      <c r="G1212" s="6" t="str">
        <f>IF(OR(ISBLANK(data),ISBLANK(categoria)),"",INDEX(nm_categoria,categoria))</f>
        <v/>
      </c>
      <c r="I1212" s="6" t="str">
        <f>IF(OR(ISBLANK(data),ISBLANK(forma_pagamento)),"",INDEX(nm_forma_pagamento,forma_pagamento))</f>
        <v/>
      </c>
      <c r="K1212" s="6" t="str">
        <f>IF(OR(ISBLANK(data),ISBLANK(conta)),"",INDEX(nm_conta,conta))</f>
        <v/>
      </c>
      <c r="M1212" s="6" t="str">
        <f>IF(OR(ISBLANK(data),ISBLANK(id_cc)),"",INDEX(nm_cartao,id_cc))</f>
        <v/>
      </c>
    </row>
    <row r="1213" spans="1:13">
      <c r="A1213" s="6" t="str">
        <f>IF(ISBLANK(data),"",1+IF(ISNUMBER(A1212),A1212,0))</f>
        <v/>
      </c>
      <c r="C1213" s="50" t="str">
        <f>IF(ISBLANK(data),"",VALUE(DAY(data)))</f>
        <v/>
      </c>
      <c r="D1213" s="50" t="str">
        <f>IF(ISBLANK(data),"",VALUE(MONTH(data)))</f>
        <v/>
      </c>
      <c r="E1213" s="50" t="str">
        <f>IF(ISBLANK(data),"",VALUE(YEAR(data)))</f>
        <v/>
      </c>
      <c r="G1213" s="6" t="str">
        <f>IF(OR(ISBLANK(data),ISBLANK(categoria)),"",INDEX(nm_categoria,categoria))</f>
        <v/>
      </c>
      <c r="I1213" s="6" t="str">
        <f>IF(OR(ISBLANK(data),ISBLANK(forma_pagamento)),"",INDEX(nm_forma_pagamento,forma_pagamento))</f>
        <v/>
      </c>
      <c r="K1213" s="6" t="str">
        <f>IF(OR(ISBLANK(data),ISBLANK(conta)),"",INDEX(nm_conta,conta))</f>
        <v/>
      </c>
      <c r="M1213" s="6" t="str">
        <f>IF(OR(ISBLANK(data),ISBLANK(id_cc)),"",INDEX(nm_cartao,id_cc))</f>
        <v/>
      </c>
    </row>
    <row r="1214" spans="1:13">
      <c r="A1214" s="6" t="str">
        <f>IF(ISBLANK(data),"",1+IF(ISNUMBER(A1213),A1213,0))</f>
        <v/>
      </c>
      <c r="C1214" s="50" t="str">
        <f>IF(ISBLANK(data),"",VALUE(DAY(data)))</f>
        <v/>
      </c>
      <c r="D1214" s="50" t="str">
        <f>IF(ISBLANK(data),"",VALUE(MONTH(data)))</f>
        <v/>
      </c>
      <c r="E1214" s="50" t="str">
        <f>IF(ISBLANK(data),"",VALUE(YEAR(data)))</f>
        <v/>
      </c>
      <c r="G1214" s="6" t="str">
        <f>IF(OR(ISBLANK(data),ISBLANK(categoria)),"",INDEX(nm_categoria,categoria))</f>
        <v/>
      </c>
      <c r="I1214" s="6" t="str">
        <f>IF(OR(ISBLANK(data),ISBLANK(forma_pagamento)),"",INDEX(nm_forma_pagamento,forma_pagamento))</f>
        <v/>
      </c>
      <c r="K1214" s="6" t="str">
        <f>IF(OR(ISBLANK(data),ISBLANK(conta)),"",INDEX(nm_conta,conta))</f>
        <v/>
      </c>
      <c r="M1214" s="6" t="str">
        <f>IF(OR(ISBLANK(data),ISBLANK(id_cc)),"",INDEX(nm_cartao,id_cc))</f>
        <v/>
      </c>
    </row>
    <row r="1215" spans="1:13">
      <c r="A1215" s="6" t="str">
        <f>IF(ISBLANK(data),"",1+IF(ISNUMBER(A1214),A1214,0))</f>
        <v/>
      </c>
      <c r="C1215" s="50" t="str">
        <f>IF(ISBLANK(data),"",VALUE(DAY(data)))</f>
        <v/>
      </c>
      <c r="D1215" s="50" t="str">
        <f>IF(ISBLANK(data),"",VALUE(MONTH(data)))</f>
        <v/>
      </c>
      <c r="E1215" s="50" t="str">
        <f>IF(ISBLANK(data),"",VALUE(YEAR(data)))</f>
        <v/>
      </c>
      <c r="G1215" s="6" t="str">
        <f>IF(OR(ISBLANK(data),ISBLANK(categoria)),"",INDEX(nm_categoria,categoria))</f>
        <v/>
      </c>
      <c r="I1215" s="6" t="str">
        <f>IF(OR(ISBLANK(data),ISBLANK(forma_pagamento)),"",INDEX(nm_forma_pagamento,forma_pagamento))</f>
        <v/>
      </c>
      <c r="K1215" s="6" t="str">
        <f>IF(OR(ISBLANK(data),ISBLANK(conta)),"",INDEX(nm_conta,conta))</f>
        <v/>
      </c>
      <c r="M1215" s="6" t="str">
        <f>IF(OR(ISBLANK(data),ISBLANK(id_cc)),"",INDEX(nm_cartao,id_cc))</f>
        <v/>
      </c>
    </row>
    <row r="1216" spans="1:13">
      <c r="A1216" s="6" t="str">
        <f>IF(ISBLANK(data),"",1+IF(ISNUMBER(A1215),A1215,0))</f>
        <v/>
      </c>
      <c r="C1216" s="50" t="str">
        <f>IF(ISBLANK(data),"",VALUE(DAY(data)))</f>
        <v/>
      </c>
      <c r="D1216" s="50" t="str">
        <f>IF(ISBLANK(data),"",VALUE(MONTH(data)))</f>
        <v/>
      </c>
      <c r="E1216" s="50" t="str">
        <f>IF(ISBLANK(data),"",VALUE(YEAR(data)))</f>
        <v/>
      </c>
      <c r="G1216" s="6" t="str">
        <f>IF(OR(ISBLANK(data),ISBLANK(categoria)),"",INDEX(nm_categoria,categoria))</f>
        <v/>
      </c>
      <c r="I1216" s="6" t="str">
        <f>IF(OR(ISBLANK(data),ISBLANK(forma_pagamento)),"",INDEX(nm_forma_pagamento,forma_pagamento))</f>
        <v/>
      </c>
      <c r="K1216" s="6" t="str">
        <f>IF(OR(ISBLANK(data),ISBLANK(conta)),"",INDEX(nm_conta,conta))</f>
        <v/>
      </c>
      <c r="M1216" s="6" t="str">
        <f>IF(OR(ISBLANK(data),ISBLANK(id_cc)),"",INDEX(nm_cartao,id_cc))</f>
        <v/>
      </c>
    </row>
    <row r="1217" spans="1:13">
      <c r="A1217" s="6" t="str">
        <f>IF(ISBLANK(data),"",1+IF(ISNUMBER(A1216),A1216,0))</f>
        <v/>
      </c>
      <c r="C1217" s="50" t="str">
        <f>IF(ISBLANK(data),"",VALUE(DAY(data)))</f>
        <v/>
      </c>
      <c r="D1217" s="50" t="str">
        <f>IF(ISBLANK(data),"",VALUE(MONTH(data)))</f>
        <v/>
      </c>
      <c r="E1217" s="50" t="str">
        <f>IF(ISBLANK(data),"",VALUE(YEAR(data)))</f>
        <v/>
      </c>
      <c r="G1217" s="6" t="str">
        <f>IF(OR(ISBLANK(data),ISBLANK(categoria)),"",INDEX(nm_categoria,categoria))</f>
        <v/>
      </c>
      <c r="I1217" s="6" t="str">
        <f>IF(OR(ISBLANK(data),ISBLANK(forma_pagamento)),"",INDEX(nm_forma_pagamento,forma_pagamento))</f>
        <v/>
      </c>
      <c r="K1217" s="6" t="str">
        <f>IF(OR(ISBLANK(data),ISBLANK(conta)),"",INDEX(nm_conta,conta))</f>
        <v/>
      </c>
      <c r="M1217" s="6" t="str">
        <f>IF(OR(ISBLANK(data),ISBLANK(id_cc)),"",INDEX(nm_cartao,id_cc))</f>
        <v/>
      </c>
    </row>
    <row r="1218" spans="1:13">
      <c r="A1218" s="6" t="str">
        <f>IF(ISBLANK(data),"",1+IF(ISNUMBER(A1217),A1217,0))</f>
        <v/>
      </c>
      <c r="C1218" s="50" t="str">
        <f>IF(ISBLANK(data),"",VALUE(DAY(data)))</f>
        <v/>
      </c>
      <c r="D1218" s="50" t="str">
        <f>IF(ISBLANK(data),"",VALUE(MONTH(data)))</f>
        <v/>
      </c>
      <c r="E1218" s="50" t="str">
        <f>IF(ISBLANK(data),"",VALUE(YEAR(data)))</f>
        <v/>
      </c>
      <c r="G1218" s="6" t="str">
        <f>IF(OR(ISBLANK(data),ISBLANK(categoria)),"",INDEX(nm_categoria,categoria))</f>
        <v/>
      </c>
      <c r="I1218" s="6" t="str">
        <f>IF(OR(ISBLANK(data),ISBLANK(forma_pagamento)),"",INDEX(nm_forma_pagamento,forma_pagamento))</f>
        <v/>
      </c>
      <c r="K1218" s="6" t="str">
        <f>IF(OR(ISBLANK(data),ISBLANK(conta)),"",INDEX(nm_conta,conta))</f>
        <v/>
      </c>
      <c r="M1218" s="6" t="str">
        <f>IF(OR(ISBLANK(data),ISBLANK(id_cc)),"",INDEX(nm_cartao,id_cc))</f>
        <v/>
      </c>
    </row>
    <row r="1219" spans="1:13">
      <c r="A1219" s="6" t="str">
        <f>IF(ISBLANK(data),"",1+IF(ISNUMBER(A1218),A1218,0))</f>
        <v/>
      </c>
      <c r="C1219" s="50" t="str">
        <f>IF(ISBLANK(data),"",VALUE(DAY(data)))</f>
        <v/>
      </c>
      <c r="D1219" s="50" t="str">
        <f>IF(ISBLANK(data),"",VALUE(MONTH(data)))</f>
        <v/>
      </c>
      <c r="E1219" s="50" t="str">
        <f>IF(ISBLANK(data),"",VALUE(YEAR(data)))</f>
        <v/>
      </c>
      <c r="G1219" s="6" t="str">
        <f>IF(OR(ISBLANK(data),ISBLANK(categoria)),"",INDEX(nm_categoria,categoria))</f>
        <v/>
      </c>
      <c r="I1219" s="6" t="str">
        <f>IF(OR(ISBLANK(data),ISBLANK(forma_pagamento)),"",INDEX(nm_forma_pagamento,forma_pagamento))</f>
        <v/>
      </c>
      <c r="K1219" s="6" t="str">
        <f>IF(OR(ISBLANK(data),ISBLANK(conta)),"",INDEX(nm_conta,conta))</f>
        <v/>
      </c>
      <c r="M1219" s="6" t="str">
        <f>IF(OR(ISBLANK(data),ISBLANK(id_cc)),"",INDEX(nm_cartao,id_cc))</f>
        <v/>
      </c>
    </row>
    <row r="1220" spans="1:13">
      <c r="A1220" s="6" t="str">
        <f>IF(ISBLANK(data),"",1+IF(ISNUMBER(A1219),A1219,0))</f>
        <v/>
      </c>
      <c r="C1220" s="50" t="str">
        <f>IF(ISBLANK(data),"",VALUE(DAY(data)))</f>
        <v/>
      </c>
      <c r="D1220" s="50" t="str">
        <f>IF(ISBLANK(data),"",VALUE(MONTH(data)))</f>
        <v/>
      </c>
      <c r="E1220" s="50" t="str">
        <f>IF(ISBLANK(data),"",VALUE(YEAR(data)))</f>
        <v/>
      </c>
      <c r="G1220" s="6" t="str">
        <f>IF(OR(ISBLANK(data),ISBLANK(categoria)),"",INDEX(nm_categoria,categoria))</f>
        <v/>
      </c>
      <c r="I1220" s="6" t="str">
        <f>IF(OR(ISBLANK(data),ISBLANK(forma_pagamento)),"",INDEX(nm_forma_pagamento,forma_pagamento))</f>
        <v/>
      </c>
      <c r="K1220" s="6" t="str">
        <f>IF(OR(ISBLANK(data),ISBLANK(conta)),"",INDEX(nm_conta,conta))</f>
        <v/>
      </c>
      <c r="M1220" s="6" t="str">
        <f>IF(OR(ISBLANK(data),ISBLANK(id_cc)),"",INDEX(nm_cartao,id_cc))</f>
        <v/>
      </c>
    </row>
    <row r="1221" spans="1:13">
      <c r="A1221" s="6" t="str">
        <f>IF(ISBLANK(data),"",1+IF(ISNUMBER(A1220),A1220,0))</f>
        <v/>
      </c>
      <c r="C1221" s="50" t="str">
        <f>IF(ISBLANK(data),"",VALUE(DAY(data)))</f>
        <v/>
      </c>
      <c r="D1221" s="50" t="str">
        <f>IF(ISBLANK(data),"",VALUE(MONTH(data)))</f>
        <v/>
      </c>
      <c r="E1221" s="50" t="str">
        <f>IF(ISBLANK(data),"",VALUE(YEAR(data)))</f>
        <v/>
      </c>
      <c r="G1221" s="6" t="str">
        <f>IF(OR(ISBLANK(data),ISBLANK(categoria)),"",INDEX(nm_categoria,categoria))</f>
        <v/>
      </c>
      <c r="I1221" s="6" t="str">
        <f>IF(OR(ISBLANK(data),ISBLANK(forma_pagamento)),"",INDEX(nm_forma_pagamento,forma_pagamento))</f>
        <v/>
      </c>
      <c r="K1221" s="6" t="str">
        <f>IF(OR(ISBLANK(data),ISBLANK(conta)),"",INDEX(nm_conta,conta))</f>
        <v/>
      </c>
      <c r="M1221" s="6" t="str">
        <f>IF(OR(ISBLANK(data),ISBLANK(id_cc)),"",INDEX(nm_cartao,id_cc))</f>
        <v/>
      </c>
    </row>
  </sheetData>
  <sheetProtection formatCells="0" formatColumns="0" sort="0" autoFilter="0"/>
  <autoFilter ref="A1:O1221">
    <sortState ref="A2:O1221">
      <sortCondition ref="E2:E1221"/>
      <sortCondition ref="D2:D1221"/>
      <sortCondition ref="H2:H1221"/>
      <sortCondition ref="C2:C1221"/>
    </sortState>
  </autoFilter>
  <sortState ref="A2:O1221">
    <sortCondition ref="E2:E1221"/>
    <sortCondition ref="D2:D1221"/>
    <sortCondition ref="H2:H1221"/>
  </sortState>
  <conditionalFormatting sqref="A2:O1221">
    <cfRule type="expression" dxfId="27" priority="1">
      <formula>AND(MONTH($B2)=MONTH(NOW()),YEAR($B2)=YEAR(NOW()))</formula>
    </cfRule>
    <cfRule type="expression" dxfId="26" priority="2">
      <formula>YEAR($B2)=YEAR(NOW())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4"/>
  <sheetViews>
    <sheetView showGridLines="0" workbookViewId="0">
      <selection activeCell="C54" sqref="C54"/>
    </sheetView>
  </sheetViews>
  <sheetFormatPr defaultRowHeight="11.25"/>
  <cols>
    <col min="1" max="1" width="15.42578125" style="9" bestFit="1" customWidth="1"/>
    <col min="2" max="5" width="7.42578125" style="8" bestFit="1" customWidth="1"/>
    <col min="6" max="14" width="8.28515625" style="8" bestFit="1" customWidth="1"/>
    <col min="15" max="15" width="2.7109375" style="2" bestFit="1" customWidth="1"/>
    <col min="16" max="16384" width="9.140625" style="2"/>
  </cols>
  <sheetData>
    <row r="1" spans="1:15" ht="12" thickBot="1">
      <c r="A1" s="10" t="s">
        <v>207</v>
      </c>
      <c r="B1" s="70">
        <v>2010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2"/>
    </row>
    <row r="2" spans="1:15" ht="12" hidden="1" thickBot="1">
      <c r="A2" s="41" t="s">
        <v>228</v>
      </c>
      <c r="B2" s="44" t="s">
        <v>226</v>
      </c>
      <c r="C2" s="45">
        <f>MATCH(ano_pesquisa,ano,0)</f>
        <v>64</v>
      </c>
      <c r="D2" s="45" t="s">
        <v>227</v>
      </c>
      <c r="E2" s="45">
        <f>MATCH(ano_pesquisa,ano,1)</f>
        <v>364</v>
      </c>
      <c r="F2" s="67"/>
      <c r="G2" s="45"/>
      <c r="H2" s="68"/>
      <c r="I2" s="68"/>
      <c r="J2" s="68"/>
      <c r="K2" s="68"/>
      <c r="L2" s="68"/>
      <c r="M2" s="68"/>
      <c r="N2" s="69"/>
    </row>
    <row r="3" spans="1:15" ht="12" hidden="1" thickBot="1">
      <c r="A3" s="41"/>
      <c r="B3" s="44">
        <f t="shared" ref="B3:M3" ca="1" si="0">IF(ISNA(MATCH(MONTH(mes_pesquisa),ano_meses,0)),"",(MATCH(MONTH(mes_pesquisa),ano_meses,0)-1)+offset_inicio_ano)</f>
        <v>64</v>
      </c>
      <c r="C3" s="45">
        <f t="shared" ca="1" si="0"/>
        <v>167</v>
      </c>
      <c r="D3" s="45">
        <f t="shared" ca="1" si="0"/>
        <v>281</v>
      </c>
      <c r="E3" s="45">
        <f t="shared" ca="1" si="0"/>
        <v>302</v>
      </c>
      <c r="F3" s="45">
        <f t="shared" ca="1" si="0"/>
        <v>317</v>
      </c>
      <c r="G3" s="45">
        <f t="shared" ca="1" si="0"/>
        <v>329</v>
      </c>
      <c r="H3" s="45">
        <f t="shared" ca="1" si="0"/>
        <v>338</v>
      </c>
      <c r="I3" s="45">
        <f t="shared" ca="1" si="0"/>
        <v>346</v>
      </c>
      <c r="J3" s="45">
        <f t="shared" ca="1" si="0"/>
        <v>353</v>
      </c>
      <c r="K3" s="45">
        <f t="shared" ca="1" si="0"/>
        <v>358</v>
      </c>
      <c r="L3" s="45">
        <f t="shared" ca="1" si="0"/>
        <v>361</v>
      </c>
      <c r="M3" s="45">
        <f t="shared" ca="1" si="0"/>
        <v>364</v>
      </c>
      <c r="N3" s="46"/>
    </row>
    <row r="4" spans="1:15" ht="12" hidden="1" thickBot="1">
      <c r="A4" s="41"/>
      <c r="B4" s="44">
        <f t="shared" ref="B4:M4" ca="1" si="1">IF(OR(ISNA(MATCH(MONTH(mes_pesquisa),ano_meses,1)),offset_inicio_mes=""),"",MATCH(MONTH(mes_pesquisa),ano_meses,1)-(offset_inicio_mes-offset_inicio_ano))</f>
        <v>103</v>
      </c>
      <c r="C4" s="45">
        <f t="shared" ca="1" si="1"/>
        <v>114</v>
      </c>
      <c r="D4" s="45">
        <f t="shared" ca="1" si="1"/>
        <v>21</v>
      </c>
      <c r="E4" s="45">
        <f t="shared" ca="1" si="1"/>
        <v>15</v>
      </c>
      <c r="F4" s="45">
        <f t="shared" ca="1" si="1"/>
        <v>12</v>
      </c>
      <c r="G4" s="45">
        <f t="shared" ca="1" si="1"/>
        <v>9</v>
      </c>
      <c r="H4" s="45">
        <f t="shared" ca="1" si="1"/>
        <v>8</v>
      </c>
      <c r="I4" s="45">
        <f t="shared" ca="1" si="1"/>
        <v>7</v>
      </c>
      <c r="J4" s="45">
        <f t="shared" ca="1" si="1"/>
        <v>5</v>
      </c>
      <c r="K4" s="45">
        <f t="shared" ca="1" si="1"/>
        <v>3</v>
      </c>
      <c r="L4" s="45">
        <f t="shared" ca="1" si="1"/>
        <v>3</v>
      </c>
      <c r="M4" s="45">
        <f t="shared" ca="1" si="1"/>
        <v>1</v>
      </c>
      <c r="N4" s="46"/>
    </row>
    <row r="5" spans="1:15" ht="12" thickBot="1">
      <c r="A5" s="42" t="s">
        <v>229</v>
      </c>
      <c r="B5" s="47">
        <f t="shared" ref="B5:M5" si="2">DATE(1900,IF(ISNUMBER(A5),MONTH(A5)+1,1),1)</f>
        <v>1</v>
      </c>
      <c r="C5" s="48">
        <f t="shared" si="2"/>
        <v>32</v>
      </c>
      <c r="D5" s="48">
        <f t="shared" si="2"/>
        <v>61</v>
      </c>
      <c r="E5" s="48">
        <f t="shared" si="2"/>
        <v>92</v>
      </c>
      <c r="F5" s="48">
        <f t="shared" si="2"/>
        <v>122</v>
      </c>
      <c r="G5" s="48">
        <f t="shared" si="2"/>
        <v>153</v>
      </c>
      <c r="H5" s="48">
        <f t="shared" si="2"/>
        <v>183</v>
      </c>
      <c r="I5" s="48">
        <f t="shared" si="2"/>
        <v>214</v>
      </c>
      <c r="J5" s="48">
        <f t="shared" si="2"/>
        <v>245</v>
      </c>
      <c r="K5" s="48">
        <f t="shared" si="2"/>
        <v>275</v>
      </c>
      <c r="L5" s="48">
        <f t="shared" si="2"/>
        <v>306</v>
      </c>
      <c r="M5" s="48">
        <f t="shared" si="2"/>
        <v>336</v>
      </c>
      <c r="N5" s="49">
        <f>ano_pesquisa</f>
        <v>2010</v>
      </c>
    </row>
    <row r="6" spans="1:15" ht="12" thickBo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5" ht="12" thickBot="1">
      <c r="A7" s="10" t="s">
        <v>19</v>
      </c>
      <c r="B7" s="11">
        <f ca="1">SUM(B8:B11)</f>
        <v>4108.7</v>
      </c>
      <c r="C7" s="11">
        <f t="shared" ref="C7:M7" ca="1" si="3">SUM(C8:C11)</f>
        <v>2939.65</v>
      </c>
      <c r="D7" s="11">
        <f t="shared" ca="1" si="3"/>
        <v>0</v>
      </c>
      <c r="E7" s="11">
        <f t="shared" ca="1" si="3"/>
        <v>0</v>
      </c>
      <c r="F7" s="11">
        <f t="shared" ca="1" si="3"/>
        <v>0</v>
      </c>
      <c r="G7" s="11">
        <f t="shared" ca="1" si="3"/>
        <v>0</v>
      </c>
      <c r="H7" s="11">
        <f t="shared" ca="1" si="3"/>
        <v>0</v>
      </c>
      <c r="I7" s="11">
        <f t="shared" ca="1" si="3"/>
        <v>0</v>
      </c>
      <c r="J7" s="11">
        <f t="shared" ca="1" si="3"/>
        <v>0</v>
      </c>
      <c r="K7" s="11">
        <f t="shared" ca="1" si="3"/>
        <v>0</v>
      </c>
      <c r="L7" s="11">
        <f t="shared" ca="1" si="3"/>
        <v>0</v>
      </c>
      <c r="M7" s="11">
        <f t="shared" ca="1" si="3"/>
        <v>0</v>
      </c>
      <c r="N7" s="40">
        <f ca="1">SUM(B7:M7)</f>
        <v>7048.35</v>
      </c>
    </row>
    <row r="8" spans="1:15">
      <c r="A8" s="31" t="s">
        <v>31</v>
      </c>
      <c r="B8" s="14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>1430.7</v>
      </c>
      <c r="C8" s="15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>2539.65</v>
      </c>
      <c r="D8" s="15" t="str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/>
      </c>
      <c r="E8" s="15" t="str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/>
      </c>
      <c r="F8" s="15" t="str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/>
      </c>
      <c r="G8" s="15" t="str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/>
      </c>
      <c r="H8" s="15" t="str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/>
      </c>
      <c r="I8" s="15" t="str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/>
      </c>
      <c r="J8" s="15" t="str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/>
      </c>
      <c r="K8" s="15" t="str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/>
      </c>
      <c r="L8" s="15" t="str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/>
      </c>
      <c r="M8" s="15" t="str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/>
      </c>
      <c r="N8" s="37">
        <f t="shared" ref="N8:N50" ca="1" si="4">SUM(B8:M8)</f>
        <v>3970.3500000000004</v>
      </c>
      <c r="O8" s="2">
        <f>MATCH(A8,nm_categoria,0)</f>
        <v>1</v>
      </c>
    </row>
    <row r="9" spans="1:15">
      <c r="A9" s="32" t="s">
        <v>32</v>
      </c>
      <c r="B9" s="16" t="str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/>
      </c>
      <c r="C9" s="17" t="str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/>
      </c>
      <c r="D9" s="17" t="str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/>
      </c>
      <c r="E9" s="17" t="str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/>
      </c>
      <c r="F9" s="17" t="str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/>
      </c>
      <c r="G9" s="17" t="str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/>
      </c>
      <c r="H9" s="17" t="str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/>
      </c>
      <c r="I9" s="17" t="str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/>
      </c>
      <c r="J9" s="17" t="str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/>
      </c>
      <c r="K9" s="17" t="str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/>
      </c>
      <c r="L9" s="17" t="str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/>
      </c>
      <c r="M9" s="17" t="str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/>
      </c>
      <c r="N9" s="38">
        <f t="shared" ca="1" si="4"/>
        <v>0</v>
      </c>
      <c r="O9" s="2">
        <f>MATCH(A9,nm_categoria,0)</f>
        <v>2</v>
      </c>
    </row>
    <row r="10" spans="1:15">
      <c r="A10" s="32" t="s">
        <v>33</v>
      </c>
      <c r="B10" s="16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>500</v>
      </c>
      <c r="C10" s="17" t="str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/>
      </c>
      <c r="D10" s="17" t="str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/>
      </c>
      <c r="E10" s="17" t="str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/>
      </c>
      <c r="F10" s="17" t="str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/>
      </c>
      <c r="G10" s="17" t="str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/>
      </c>
      <c r="H10" s="17" t="str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/>
      </c>
      <c r="I10" s="17" t="str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/>
      </c>
      <c r="J10" s="17" t="str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/>
      </c>
      <c r="K10" s="17" t="str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/>
      </c>
      <c r="L10" s="17" t="str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/>
      </c>
      <c r="M10" s="17" t="str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/>
      </c>
      <c r="N10" s="38">
        <f t="shared" ca="1" si="4"/>
        <v>500</v>
      </c>
      <c r="O10" s="2">
        <f>MATCH(A10,nm_categoria,0)</f>
        <v>3</v>
      </c>
    </row>
    <row r="11" spans="1:15" ht="12" thickBot="1">
      <c r="A11" s="33" t="s">
        <v>34</v>
      </c>
      <c r="B11" s="18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>2178</v>
      </c>
      <c r="C11" s="19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>400</v>
      </c>
      <c r="D11" s="19" t="str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/>
      </c>
      <c r="E11" s="19" t="str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/>
      </c>
      <c r="F11" s="19" t="str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/>
      </c>
      <c r="G11" s="19" t="str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/>
      </c>
      <c r="H11" s="19" t="str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/>
      </c>
      <c r="I11" s="19" t="str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/>
      </c>
      <c r="J11" s="19" t="str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/>
      </c>
      <c r="K11" s="19" t="str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/>
      </c>
      <c r="L11" s="19" t="str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/>
      </c>
      <c r="M11" s="19" t="str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/>
      </c>
      <c r="N11" s="39">
        <f t="shared" ca="1" si="4"/>
        <v>2578</v>
      </c>
      <c r="O11" s="2">
        <f>MATCH(A11,nm_categoria,0)</f>
        <v>4</v>
      </c>
    </row>
    <row r="12" spans="1:15" ht="12" thickBot="1"/>
    <row r="13" spans="1:15" ht="12" thickBot="1">
      <c r="A13" s="10" t="s">
        <v>20</v>
      </c>
      <c r="B13" s="11">
        <f ca="1">SUM(B14:B18)</f>
        <v>471.16999999999996</v>
      </c>
      <c r="C13" s="11">
        <f t="shared" ref="C13:M13" ca="1" si="5">SUM(C14:C18)</f>
        <v>409.55999999999995</v>
      </c>
      <c r="D13" s="11">
        <f t="shared" ca="1" si="5"/>
        <v>9.9</v>
      </c>
      <c r="E13" s="11">
        <f t="shared" ca="1" si="5"/>
        <v>0</v>
      </c>
      <c r="F13" s="11">
        <f t="shared" ca="1" si="5"/>
        <v>0</v>
      </c>
      <c r="G13" s="11">
        <f t="shared" ca="1" si="5"/>
        <v>0</v>
      </c>
      <c r="H13" s="11">
        <f t="shared" ca="1" si="5"/>
        <v>0</v>
      </c>
      <c r="I13" s="11">
        <f t="shared" ca="1" si="5"/>
        <v>0</v>
      </c>
      <c r="J13" s="11">
        <f t="shared" ca="1" si="5"/>
        <v>0</v>
      </c>
      <c r="K13" s="11">
        <f t="shared" ca="1" si="5"/>
        <v>0</v>
      </c>
      <c r="L13" s="11">
        <f t="shared" ca="1" si="5"/>
        <v>0</v>
      </c>
      <c r="M13" s="11">
        <f t="shared" ca="1" si="5"/>
        <v>0</v>
      </c>
      <c r="N13" s="40">
        <f t="shared" ca="1" si="4"/>
        <v>890.62999999999988</v>
      </c>
    </row>
    <row r="14" spans="1:15">
      <c r="A14" s="20" t="s">
        <v>68</v>
      </c>
      <c r="B14" s="15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>40.28</v>
      </c>
      <c r="C14" s="15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>73.13</v>
      </c>
      <c r="D14" s="15" t="str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/>
      </c>
      <c r="E14" s="15" t="str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/>
      </c>
      <c r="F14" s="15" t="str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/>
      </c>
      <c r="G14" s="15" t="str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/>
      </c>
      <c r="H14" s="15" t="str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/>
      </c>
      <c r="I14" s="15" t="str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/>
      </c>
      <c r="J14" s="15" t="str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/>
      </c>
      <c r="K14" s="15" t="str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/>
      </c>
      <c r="L14" s="15" t="str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/>
      </c>
      <c r="M14" s="15" t="str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/>
      </c>
      <c r="N14" s="37">
        <f t="shared" ca="1" si="4"/>
        <v>113.41</v>
      </c>
      <c r="O14" s="2">
        <f>MATCH(A14,nm_categoria,0)</f>
        <v>5</v>
      </c>
    </row>
    <row r="15" spans="1:15">
      <c r="A15" s="21" t="s">
        <v>69</v>
      </c>
      <c r="B15" s="17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>181.75999999999996</v>
      </c>
      <c r="C15" s="17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>145.69999999999999</v>
      </c>
      <c r="D15" s="17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>9.9</v>
      </c>
      <c r="E15" s="17" t="str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/>
      </c>
      <c r="F15" s="17" t="str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/>
      </c>
      <c r="G15" s="17" t="str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/>
      </c>
      <c r="H15" s="17" t="str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/>
      </c>
      <c r="I15" s="17" t="str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/>
      </c>
      <c r="J15" s="17" t="str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/>
      </c>
      <c r="K15" s="17" t="str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/>
      </c>
      <c r="L15" s="17" t="str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/>
      </c>
      <c r="M15" s="17" t="str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/>
      </c>
      <c r="N15" s="38">
        <f t="shared" ca="1" si="4"/>
        <v>337.3599999999999</v>
      </c>
      <c r="O15" s="2">
        <f>MATCH(A15,nm_categoria,0)</f>
        <v>6</v>
      </c>
    </row>
    <row r="16" spans="1:15">
      <c r="A16" s="21" t="s">
        <v>35</v>
      </c>
      <c r="B16" s="17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>24.4</v>
      </c>
      <c r="C16" s="17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>93.6</v>
      </c>
      <c r="D16" s="17" t="str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/>
      </c>
      <c r="E16" s="17" t="str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/>
      </c>
      <c r="F16" s="17" t="str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/>
      </c>
      <c r="G16" s="17" t="str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/>
      </c>
      <c r="H16" s="17" t="str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/>
      </c>
      <c r="I16" s="17" t="str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/>
      </c>
      <c r="J16" s="17" t="str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/>
      </c>
      <c r="K16" s="17" t="str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/>
      </c>
      <c r="L16" s="17" t="str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/>
      </c>
      <c r="M16" s="17" t="str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/>
      </c>
      <c r="N16" s="38">
        <f t="shared" ca="1" si="4"/>
        <v>118</v>
      </c>
      <c r="O16" s="2">
        <f>MATCH(A16,nm_categoria,0)</f>
        <v>7</v>
      </c>
    </row>
    <row r="17" spans="1:15">
      <c r="A17" s="21" t="s">
        <v>36</v>
      </c>
      <c r="B17" s="17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>83.72999999999999</v>
      </c>
      <c r="C17" s="17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>74.53</v>
      </c>
      <c r="D17" s="17" t="str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/>
      </c>
      <c r="E17" s="17" t="str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/>
      </c>
      <c r="F17" s="17" t="str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/>
      </c>
      <c r="G17" s="17" t="str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/>
      </c>
      <c r="H17" s="17" t="str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/>
      </c>
      <c r="I17" s="17" t="str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/>
      </c>
      <c r="J17" s="17" t="str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/>
      </c>
      <c r="K17" s="17" t="str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/>
      </c>
      <c r="L17" s="17" t="str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/>
      </c>
      <c r="M17" s="17" t="str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/>
      </c>
      <c r="N17" s="38">
        <f t="shared" ca="1" si="4"/>
        <v>158.26</v>
      </c>
      <c r="O17" s="2">
        <f>MATCH(A17,nm_categoria,0)</f>
        <v>8</v>
      </c>
    </row>
    <row r="18" spans="1:15" ht="12" thickBot="1">
      <c r="A18" s="22" t="s">
        <v>53</v>
      </c>
      <c r="B18" s="19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>141</v>
      </c>
      <c r="C18" s="19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>22.6</v>
      </c>
      <c r="D18" s="19" t="str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/>
      </c>
      <c r="E18" s="19" t="str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/>
      </c>
      <c r="F18" s="19" t="str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/>
      </c>
      <c r="G18" s="19" t="str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/>
      </c>
      <c r="H18" s="19" t="str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/>
      </c>
      <c r="I18" s="19" t="str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/>
      </c>
      <c r="J18" s="19" t="str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/>
      </c>
      <c r="K18" s="19" t="str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/>
      </c>
      <c r="L18" s="19" t="str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/>
      </c>
      <c r="M18" s="19" t="str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/>
      </c>
      <c r="N18" s="39">
        <f t="shared" ca="1" si="4"/>
        <v>163.6</v>
      </c>
      <c r="O18" s="2">
        <f>MATCH(A18,nm_categoria,0)</f>
        <v>9</v>
      </c>
    </row>
    <row r="19" spans="1:15" ht="12" thickBot="1"/>
    <row r="20" spans="1:15" ht="12" thickBot="1">
      <c r="A20" s="10" t="s">
        <v>21</v>
      </c>
      <c r="B20" s="11">
        <f ca="1">SUM(B21:B26)</f>
        <v>306.8</v>
      </c>
      <c r="C20" s="11">
        <f t="shared" ref="C20:M20" ca="1" si="6">SUM(C21:C26)</f>
        <v>141.5</v>
      </c>
      <c r="D20" s="11">
        <f t="shared" ca="1" si="6"/>
        <v>0</v>
      </c>
      <c r="E20" s="11">
        <f t="shared" ca="1" si="6"/>
        <v>0</v>
      </c>
      <c r="F20" s="11">
        <f t="shared" ca="1" si="6"/>
        <v>0</v>
      </c>
      <c r="G20" s="11">
        <f t="shared" ca="1" si="6"/>
        <v>0</v>
      </c>
      <c r="H20" s="11">
        <f t="shared" ca="1" si="6"/>
        <v>0</v>
      </c>
      <c r="I20" s="11">
        <f t="shared" ca="1" si="6"/>
        <v>0</v>
      </c>
      <c r="J20" s="11">
        <f t="shared" ca="1" si="6"/>
        <v>0</v>
      </c>
      <c r="K20" s="11">
        <f t="shared" ca="1" si="6"/>
        <v>0</v>
      </c>
      <c r="L20" s="11">
        <f t="shared" ca="1" si="6"/>
        <v>0</v>
      </c>
      <c r="M20" s="11">
        <f t="shared" ca="1" si="6"/>
        <v>0</v>
      </c>
      <c r="N20" s="40">
        <f t="shared" ca="1" si="4"/>
        <v>448.3</v>
      </c>
    </row>
    <row r="21" spans="1:15">
      <c r="A21" s="20" t="s">
        <v>70</v>
      </c>
      <c r="B21" s="14" t="str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/>
      </c>
      <c r="C21" s="15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>30</v>
      </c>
      <c r="D21" s="15" t="str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/>
      </c>
      <c r="E21" s="15" t="str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/>
      </c>
      <c r="F21" s="15" t="str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/>
      </c>
      <c r="G21" s="15" t="str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/>
      </c>
      <c r="H21" s="15" t="str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/>
      </c>
      <c r="I21" s="15" t="str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/>
      </c>
      <c r="J21" s="15" t="str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/>
      </c>
      <c r="K21" s="15" t="str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/>
      </c>
      <c r="L21" s="15" t="str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/>
      </c>
      <c r="M21" s="15" t="str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/>
      </c>
      <c r="N21" s="37">
        <f t="shared" ca="1" si="4"/>
        <v>30</v>
      </c>
      <c r="O21" s="2">
        <f t="shared" ref="O21:O26" si="7">MATCH(A21,nm_categoria,0)</f>
        <v>10</v>
      </c>
    </row>
    <row r="22" spans="1:15">
      <c r="A22" s="21" t="s">
        <v>71</v>
      </c>
      <c r="B22" s="16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>73</v>
      </c>
      <c r="C22" s="17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>64</v>
      </c>
      <c r="D22" s="17" t="str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/>
      </c>
      <c r="E22" s="17" t="str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/>
      </c>
      <c r="F22" s="17" t="str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/>
      </c>
      <c r="G22" s="17" t="str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/>
      </c>
      <c r="H22" s="17" t="str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/>
      </c>
      <c r="I22" s="17" t="str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/>
      </c>
      <c r="J22" s="17" t="str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/>
      </c>
      <c r="K22" s="17" t="str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/>
      </c>
      <c r="L22" s="17" t="str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/>
      </c>
      <c r="M22" s="17" t="str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/>
      </c>
      <c r="N22" s="38">
        <f t="shared" ca="1" si="4"/>
        <v>137</v>
      </c>
      <c r="O22" s="2">
        <f t="shared" si="7"/>
        <v>11</v>
      </c>
    </row>
    <row r="23" spans="1:15">
      <c r="A23" s="21" t="s">
        <v>72</v>
      </c>
      <c r="B23" s="16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>156.5</v>
      </c>
      <c r="C23" s="17" t="str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/>
      </c>
      <c r="D23" s="17" t="str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/>
      </c>
      <c r="E23" s="17" t="str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/>
      </c>
      <c r="F23" s="17" t="str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/>
      </c>
      <c r="G23" s="17" t="str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/>
      </c>
      <c r="H23" s="17" t="str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/>
      </c>
      <c r="I23" s="17" t="str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/>
      </c>
      <c r="J23" s="17" t="str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/>
      </c>
      <c r="K23" s="17" t="str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/>
      </c>
      <c r="L23" s="17" t="str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/>
      </c>
      <c r="M23" s="17" t="str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/>
      </c>
      <c r="N23" s="38">
        <f t="shared" ca="1" si="4"/>
        <v>156.5</v>
      </c>
      <c r="O23" s="2">
        <f t="shared" si="7"/>
        <v>12</v>
      </c>
    </row>
    <row r="24" spans="1:15">
      <c r="A24" s="21" t="s">
        <v>73</v>
      </c>
      <c r="B24" s="16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>47.3</v>
      </c>
      <c r="C24" s="17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>47.5</v>
      </c>
      <c r="D24" s="17" t="str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/>
      </c>
      <c r="E24" s="17" t="str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/>
      </c>
      <c r="F24" s="17" t="str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/>
      </c>
      <c r="G24" s="17" t="str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/>
      </c>
      <c r="H24" s="17" t="str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/>
      </c>
      <c r="I24" s="17" t="str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/>
      </c>
      <c r="J24" s="17" t="str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/>
      </c>
      <c r="K24" s="17" t="str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/>
      </c>
      <c r="L24" s="17" t="str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/>
      </c>
      <c r="M24" s="17" t="str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/>
      </c>
      <c r="N24" s="38">
        <f t="shared" ca="1" si="4"/>
        <v>94.8</v>
      </c>
      <c r="O24" s="2">
        <f t="shared" si="7"/>
        <v>13</v>
      </c>
    </row>
    <row r="25" spans="1:15">
      <c r="A25" s="21" t="s">
        <v>38</v>
      </c>
      <c r="B25" s="16" t="str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/>
      </c>
      <c r="C25" s="17" t="str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/>
      </c>
      <c r="D25" s="17" t="str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/>
      </c>
      <c r="E25" s="17" t="str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/>
      </c>
      <c r="F25" s="17" t="str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/>
      </c>
      <c r="G25" s="17" t="str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/>
      </c>
      <c r="H25" s="17" t="str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/>
      </c>
      <c r="I25" s="17" t="str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/>
      </c>
      <c r="J25" s="17" t="str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/>
      </c>
      <c r="K25" s="17" t="str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/>
      </c>
      <c r="L25" s="17" t="str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/>
      </c>
      <c r="M25" s="17" t="str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/>
      </c>
      <c r="N25" s="38">
        <f t="shared" ca="1" si="4"/>
        <v>0</v>
      </c>
      <c r="O25" s="2">
        <f t="shared" si="7"/>
        <v>14</v>
      </c>
    </row>
    <row r="26" spans="1:15" ht="12" thickBot="1">
      <c r="A26" s="22" t="s">
        <v>54</v>
      </c>
      <c r="B26" s="18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>30</v>
      </c>
      <c r="C26" s="19" t="str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/>
      </c>
      <c r="D26" s="19" t="str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/>
      </c>
      <c r="E26" s="19" t="str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/>
      </c>
      <c r="F26" s="19" t="str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/>
      </c>
      <c r="G26" s="19" t="str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/>
      </c>
      <c r="H26" s="19" t="str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/>
      </c>
      <c r="I26" s="19" t="str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/>
      </c>
      <c r="J26" s="19" t="str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/>
      </c>
      <c r="K26" s="19" t="str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/>
      </c>
      <c r="L26" s="19" t="str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/>
      </c>
      <c r="M26" s="19" t="str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/>
      </c>
      <c r="N26" s="39">
        <f t="shared" ca="1" si="4"/>
        <v>30</v>
      </c>
      <c r="O26" s="2">
        <f t="shared" si="7"/>
        <v>15</v>
      </c>
    </row>
    <row r="27" spans="1:15" ht="12" thickBot="1"/>
    <row r="28" spans="1:15" ht="12" thickBot="1">
      <c r="A28" s="10" t="s">
        <v>22</v>
      </c>
      <c r="B28" s="11">
        <f ca="1">SUM(B29:B31)</f>
        <v>21.45</v>
      </c>
      <c r="C28" s="11">
        <f t="shared" ref="C28:M28" ca="1" si="8">SUM(C29:C31)</f>
        <v>21.62</v>
      </c>
      <c r="D28" s="11">
        <f t="shared" ca="1" si="8"/>
        <v>0</v>
      </c>
      <c r="E28" s="11">
        <f t="shared" ca="1" si="8"/>
        <v>0</v>
      </c>
      <c r="F28" s="11">
        <f t="shared" ca="1" si="8"/>
        <v>0</v>
      </c>
      <c r="G28" s="11">
        <f t="shared" ca="1" si="8"/>
        <v>0</v>
      </c>
      <c r="H28" s="11">
        <f t="shared" ca="1" si="8"/>
        <v>0</v>
      </c>
      <c r="I28" s="11">
        <f t="shared" ca="1" si="8"/>
        <v>0</v>
      </c>
      <c r="J28" s="11">
        <f t="shared" ca="1" si="8"/>
        <v>0</v>
      </c>
      <c r="K28" s="11">
        <f t="shared" ca="1" si="8"/>
        <v>0</v>
      </c>
      <c r="L28" s="11">
        <f t="shared" ca="1" si="8"/>
        <v>0</v>
      </c>
      <c r="M28" s="11">
        <f t="shared" ca="1" si="8"/>
        <v>0</v>
      </c>
      <c r="N28" s="40">
        <f t="shared" ca="1" si="4"/>
        <v>43.07</v>
      </c>
    </row>
    <row r="29" spans="1:15">
      <c r="A29" s="20" t="s">
        <v>39</v>
      </c>
      <c r="B29" s="14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>21.45</v>
      </c>
      <c r="C29" s="15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>21.62</v>
      </c>
      <c r="D29" s="15" t="str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/>
      </c>
      <c r="E29" s="15" t="str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/>
      </c>
      <c r="F29" s="15" t="str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/>
      </c>
      <c r="G29" s="15" t="str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/>
      </c>
      <c r="H29" s="15" t="str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/>
      </c>
      <c r="I29" s="15" t="str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/>
      </c>
      <c r="J29" s="15" t="str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/>
      </c>
      <c r="K29" s="15" t="str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/>
      </c>
      <c r="L29" s="15" t="str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/>
      </c>
      <c r="M29" s="15" t="str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/>
      </c>
      <c r="N29" s="37">
        <f t="shared" ca="1" si="4"/>
        <v>43.07</v>
      </c>
      <c r="O29" s="2">
        <f>MATCH(A29,nm_categoria,0)</f>
        <v>16</v>
      </c>
    </row>
    <row r="30" spans="1:15">
      <c r="A30" s="21" t="s">
        <v>40</v>
      </c>
      <c r="B30" s="16" t="str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/>
      </c>
      <c r="C30" s="17" t="str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/>
      </c>
      <c r="D30" s="17" t="str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/>
      </c>
      <c r="E30" s="17" t="str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/>
      </c>
      <c r="F30" s="17" t="str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/>
      </c>
      <c r="G30" s="17" t="str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/>
      </c>
      <c r="H30" s="17" t="str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/>
      </c>
      <c r="I30" s="17" t="str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/>
      </c>
      <c r="J30" s="17" t="str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/>
      </c>
      <c r="K30" s="17" t="str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/>
      </c>
      <c r="L30" s="17" t="str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/>
      </c>
      <c r="M30" s="17" t="str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/>
      </c>
      <c r="N30" s="38">
        <f t="shared" ca="1" si="4"/>
        <v>0</v>
      </c>
      <c r="O30" s="2">
        <f>MATCH(A30,nm_categoria,0)</f>
        <v>17</v>
      </c>
    </row>
    <row r="31" spans="1:15" ht="12" thickBot="1">
      <c r="A31" s="22" t="s">
        <v>51</v>
      </c>
      <c r="B31" s="18" t="str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/>
      </c>
      <c r="C31" s="19" t="str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/>
      </c>
      <c r="D31" s="19" t="str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/>
      </c>
      <c r="E31" s="19" t="str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/>
      </c>
      <c r="F31" s="19" t="str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/>
      </c>
      <c r="G31" s="19" t="str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/>
      </c>
      <c r="H31" s="19" t="str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/>
      </c>
      <c r="I31" s="19" t="str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/>
      </c>
      <c r="J31" s="19" t="str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/>
      </c>
      <c r="K31" s="19" t="str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/>
      </c>
      <c r="L31" s="19" t="str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/>
      </c>
      <c r="M31" s="19" t="str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/>
      </c>
      <c r="N31" s="39">
        <f t="shared" ca="1" si="4"/>
        <v>0</v>
      </c>
      <c r="O31" s="2">
        <f>MATCH(A31,nm_categoria,0)</f>
        <v>18</v>
      </c>
    </row>
    <row r="32" spans="1:15" ht="12" thickBot="1"/>
    <row r="33" spans="1:15" ht="12" thickBot="1">
      <c r="A33" s="10" t="s">
        <v>23</v>
      </c>
      <c r="B33" s="11">
        <f ca="1">SUM(B34:B39)</f>
        <v>50</v>
      </c>
      <c r="C33" s="11">
        <f t="shared" ref="C33:M33" ca="1" si="9">SUM(C34:C39)</f>
        <v>483.78862499999997</v>
      </c>
      <c r="D33" s="11">
        <f t="shared" ca="1" si="9"/>
        <v>258.83999999999997</v>
      </c>
      <c r="E33" s="11">
        <f t="shared" ca="1" si="9"/>
        <v>131.79</v>
      </c>
      <c r="F33" s="11">
        <f t="shared" ca="1" si="9"/>
        <v>116.88999999999999</v>
      </c>
      <c r="G33" s="11">
        <f t="shared" ca="1" si="9"/>
        <v>21.29</v>
      </c>
      <c r="H33" s="11">
        <f t="shared" ca="1" si="9"/>
        <v>21.29</v>
      </c>
      <c r="I33" s="11">
        <f t="shared" ca="1" si="9"/>
        <v>21.29</v>
      </c>
      <c r="J33" s="11">
        <f t="shared" ca="1" si="9"/>
        <v>21.29</v>
      </c>
      <c r="K33" s="11">
        <f t="shared" ca="1" si="9"/>
        <v>21.29</v>
      </c>
      <c r="L33" s="11">
        <f t="shared" ca="1" si="9"/>
        <v>21.29</v>
      </c>
      <c r="M33" s="11">
        <f t="shared" ca="1" si="9"/>
        <v>0</v>
      </c>
      <c r="N33" s="40">
        <f t="shared" ca="1" si="4"/>
        <v>1169.0486249999994</v>
      </c>
    </row>
    <row r="34" spans="1:15">
      <c r="A34" s="20" t="s">
        <v>41</v>
      </c>
      <c r="B34" s="15" t="str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/>
      </c>
      <c r="C34" s="15" t="str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/>
      </c>
      <c r="D34" s="15" t="str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/>
      </c>
      <c r="E34" s="15" t="str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/>
      </c>
      <c r="F34" s="15" t="str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/>
      </c>
      <c r="G34" s="15" t="str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/>
      </c>
      <c r="H34" s="15" t="str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/>
      </c>
      <c r="I34" s="15" t="str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/>
      </c>
      <c r="J34" s="15" t="str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/>
      </c>
      <c r="K34" s="15" t="str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/>
      </c>
      <c r="L34" s="15" t="str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/>
      </c>
      <c r="M34" s="15" t="str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/>
      </c>
      <c r="N34" s="37">
        <f t="shared" ca="1" si="4"/>
        <v>0</v>
      </c>
      <c r="O34" s="2">
        <f t="shared" ref="O34:O39" si="10">MATCH(A34,nm_categoria,0)</f>
        <v>19</v>
      </c>
    </row>
    <row r="35" spans="1:15">
      <c r="A35" s="21" t="s">
        <v>42</v>
      </c>
      <c r="B35" s="17" t="str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/>
      </c>
      <c r="C35" s="17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>317.818625</v>
      </c>
      <c r="D35" s="17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>202.28999999999996</v>
      </c>
      <c r="E35" s="17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>110.5</v>
      </c>
      <c r="F35" s="17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>95.6</v>
      </c>
      <c r="G35" s="17" t="str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/>
      </c>
      <c r="H35" s="17" t="str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/>
      </c>
      <c r="I35" s="17" t="str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/>
      </c>
      <c r="J35" s="17" t="str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/>
      </c>
      <c r="K35" s="17" t="str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/>
      </c>
      <c r="L35" s="17" t="str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/>
      </c>
      <c r="M35" s="17" t="str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/>
      </c>
      <c r="N35" s="38">
        <f t="shared" ca="1" si="4"/>
        <v>726.20862499999998</v>
      </c>
      <c r="O35" s="2">
        <f t="shared" si="10"/>
        <v>20</v>
      </c>
    </row>
    <row r="36" spans="1:15">
      <c r="A36" s="21" t="s">
        <v>43</v>
      </c>
      <c r="B36" s="17" t="str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/>
      </c>
      <c r="C36" s="17" t="str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/>
      </c>
      <c r="D36" s="17" t="str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/>
      </c>
      <c r="E36" s="17" t="str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/>
      </c>
      <c r="F36" s="17" t="str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/>
      </c>
      <c r="G36" s="17" t="str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/>
      </c>
      <c r="H36" s="17" t="str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/>
      </c>
      <c r="I36" s="17" t="str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/>
      </c>
      <c r="J36" s="17" t="str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/>
      </c>
      <c r="K36" s="17" t="str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/>
      </c>
      <c r="L36" s="17" t="str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/>
      </c>
      <c r="M36" s="17" t="str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/>
      </c>
      <c r="N36" s="38">
        <f t="shared" ca="1" si="4"/>
        <v>0</v>
      </c>
      <c r="O36" s="2">
        <f t="shared" si="10"/>
        <v>21</v>
      </c>
    </row>
    <row r="37" spans="1:15">
      <c r="A37" s="21" t="s">
        <v>44</v>
      </c>
      <c r="B37" s="17" t="str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/>
      </c>
      <c r="C37" s="17" t="str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/>
      </c>
      <c r="D37" s="17" t="str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/>
      </c>
      <c r="E37" s="17" t="str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/>
      </c>
      <c r="F37" s="17" t="str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/>
      </c>
      <c r="G37" s="17" t="str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/>
      </c>
      <c r="H37" s="17" t="str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/>
      </c>
      <c r="I37" s="17" t="str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/>
      </c>
      <c r="J37" s="17" t="str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/>
      </c>
      <c r="K37" s="17" t="str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/>
      </c>
      <c r="L37" s="17" t="str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/>
      </c>
      <c r="M37" s="17" t="str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/>
      </c>
      <c r="N37" s="38">
        <f t="shared" ca="1" si="4"/>
        <v>0</v>
      </c>
      <c r="O37" s="2">
        <f t="shared" si="10"/>
        <v>22</v>
      </c>
    </row>
    <row r="38" spans="1:15">
      <c r="A38" s="21" t="s">
        <v>45</v>
      </c>
      <c r="B38" s="17" t="str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/>
      </c>
      <c r="C38" s="17" t="str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/>
      </c>
      <c r="D38" s="17" t="str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/>
      </c>
      <c r="E38" s="17" t="str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/>
      </c>
      <c r="F38" s="17" t="str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/>
      </c>
      <c r="G38" s="17" t="str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/>
      </c>
      <c r="H38" s="17" t="str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/>
      </c>
      <c r="I38" s="17" t="str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/>
      </c>
      <c r="J38" s="17" t="str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/>
      </c>
      <c r="K38" s="17" t="str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/>
      </c>
      <c r="L38" s="17" t="str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/>
      </c>
      <c r="M38" s="17" t="str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/>
      </c>
      <c r="N38" s="38">
        <f t="shared" ca="1" si="4"/>
        <v>0</v>
      </c>
      <c r="O38" s="2">
        <f t="shared" si="10"/>
        <v>23</v>
      </c>
    </row>
    <row r="39" spans="1:15" ht="12" thickBot="1">
      <c r="A39" s="22" t="s">
        <v>52</v>
      </c>
      <c r="B39" s="19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>50</v>
      </c>
      <c r="C39" s="19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>165.96999999999997</v>
      </c>
      <c r="D39" s="19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>56.55</v>
      </c>
      <c r="E39" s="19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>21.29</v>
      </c>
      <c r="F39" s="19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>21.29</v>
      </c>
      <c r="G39" s="19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>21.29</v>
      </c>
      <c r="H39" s="19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>21.29</v>
      </c>
      <c r="I39" s="19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>21.29</v>
      </c>
      <c r="J39" s="19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>21.29</v>
      </c>
      <c r="K39" s="19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>21.29</v>
      </c>
      <c r="L39" s="19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>21.29</v>
      </c>
      <c r="M39" s="19" t="str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/>
      </c>
      <c r="N39" s="39">
        <f t="shared" ca="1" si="4"/>
        <v>442.84000000000015</v>
      </c>
      <c r="O39" s="2">
        <f t="shared" si="10"/>
        <v>24</v>
      </c>
    </row>
    <row r="40" spans="1:15" ht="12" thickBot="1"/>
    <row r="41" spans="1:15" ht="12" thickBot="1">
      <c r="A41" s="10" t="s">
        <v>46</v>
      </c>
      <c r="B41" s="11">
        <f ca="1">SUM(B42:B50)</f>
        <v>4935.3899999999994</v>
      </c>
      <c r="C41" s="11">
        <f t="shared" ref="C41:M41" ca="1" si="11">SUM(C42:C50)</f>
        <v>2046.93</v>
      </c>
      <c r="D41" s="11">
        <f t="shared" ca="1" si="11"/>
        <v>1139.3</v>
      </c>
      <c r="E41" s="11">
        <f t="shared" ca="1" si="11"/>
        <v>1089.3</v>
      </c>
      <c r="F41" s="11">
        <f t="shared" ca="1" si="11"/>
        <v>908.87</v>
      </c>
      <c r="G41" s="11">
        <f t="shared" ca="1" si="11"/>
        <v>908.87</v>
      </c>
      <c r="H41" s="11">
        <f t="shared" ca="1" si="11"/>
        <v>548.87</v>
      </c>
      <c r="I41" s="11">
        <f t="shared" ca="1" si="11"/>
        <v>481.77</v>
      </c>
      <c r="J41" s="11">
        <f t="shared" ca="1" si="11"/>
        <v>426.53</v>
      </c>
      <c r="K41" s="11">
        <f t="shared" ca="1" si="11"/>
        <v>206.53</v>
      </c>
      <c r="L41" s="11">
        <f t="shared" ca="1" si="11"/>
        <v>206.53</v>
      </c>
      <c r="M41" s="11">
        <f t="shared" ca="1" si="11"/>
        <v>96.37</v>
      </c>
      <c r="N41" s="40">
        <f t="shared" ca="1" si="4"/>
        <v>12995.260000000006</v>
      </c>
    </row>
    <row r="42" spans="1:15">
      <c r="A42" s="20" t="s">
        <v>48</v>
      </c>
      <c r="B42" s="14" t="str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/>
      </c>
      <c r="C42" s="15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>269.60000000000002</v>
      </c>
      <c r="D42" s="15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>134.80000000000001</v>
      </c>
      <c r="E42" s="15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>134.80000000000001</v>
      </c>
      <c r="F42" s="15" t="str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/>
      </c>
      <c r="G42" s="15" t="str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/>
      </c>
      <c r="H42" s="15" t="str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/>
      </c>
      <c r="I42" s="15" t="str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/>
      </c>
      <c r="J42" s="15" t="str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/>
      </c>
      <c r="K42" s="15" t="str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/>
      </c>
      <c r="L42" s="15" t="str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/>
      </c>
      <c r="M42" s="15" t="str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/>
      </c>
      <c r="N42" s="37">
        <f t="shared" ca="1" si="4"/>
        <v>539.20000000000005</v>
      </c>
      <c r="O42" s="2">
        <f t="shared" ref="O42:O50" si="12">MATCH(A42,nm_categoria,0)</f>
        <v>25</v>
      </c>
    </row>
    <row r="43" spans="1:15">
      <c r="A43" s="21" t="s">
        <v>47</v>
      </c>
      <c r="B43" s="16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>335.6</v>
      </c>
      <c r="C43" s="17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>451.05</v>
      </c>
      <c r="D43" s="17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>360</v>
      </c>
      <c r="E43" s="17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>360</v>
      </c>
      <c r="F43" s="17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>360</v>
      </c>
      <c r="G43" s="17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>360</v>
      </c>
      <c r="H43" s="17" t="str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/>
      </c>
      <c r="I43" s="17" t="str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/>
      </c>
      <c r="J43" s="17" t="str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/>
      </c>
      <c r="K43" s="17" t="str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/>
      </c>
      <c r="L43" s="17" t="str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/>
      </c>
      <c r="M43" s="17" t="str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/>
      </c>
      <c r="N43" s="38">
        <f t="shared" ca="1" si="4"/>
        <v>2226.65</v>
      </c>
      <c r="O43" s="2">
        <f t="shared" si="12"/>
        <v>26</v>
      </c>
    </row>
    <row r="44" spans="1:15">
      <c r="A44" s="21" t="s">
        <v>49</v>
      </c>
      <c r="B44" s="16" t="str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/>
      </c>
      <c r="C44" s="17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>24</v>
      </c>
      <c r="D44" s="17" t="str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/>
      </c>
      <c r="E44" s="17" t="str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/>
      </c>
      <c r="F44" s="17" t="str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/>
      </c>
      <c r="G44" s="17" t="str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/>
      </c>
      <c r="H44" s="17" t="str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/>
      </c>
      <c r="I44" s="17" t="str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/>
      </c>
      <c r="J44" s="17" t="str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/>
      </c>
      <c r="K44" s="17" t="str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/>
      </c>
      <c r="L44" s="17" t="str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/>
      </c>
      <c r="M44" s="17" t="str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/>
      </c>
      <c r="N44" s="38">
        <f t="shared" ca="1" si="4"/>
        <v>24</v>
      </c>
      <c r="O44" s="2">
        <f t="shared" si="12"/>
        <v>27</v>
      </c>
    </row>
    <row r="45" spans="1:15">
      <c r="A45" s="21" t="s">
        <v>50</v>
      </c>
      <c r="B45" s="16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>667.1</v>
      </c>
      <c r="C45" s="17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>276.79000000000002</v>
      </c>
      <c r="D45" s="17" t="str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/>
      </c>
      <c r="E45" s="17" t="str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/>
      </c>
      <c r="F45" s="17" t="str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/>
      </c>
      <c r="G45" s="17" t="str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/>
      </c>
      <c r="H45" s="17" t="str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/>
      </c>
      <c r="I45" s="17" t="str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/>
      </c>
      <c r="J45" s="17" t="str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/>
      </c>
      <c r="K45" s="17" t="str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/>
      </c>
      <c r="L45" s="17" t="str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/>
      </c>
      <c r="M45" s="17" t="str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/>
      </c>
      <c r="N45" s="38">
        <f t="shared" ca="1" si="4"/>
        <v>943.8900000000001</v>
      </c>
      <c r="O45" s="2">
        <f t="shared" si="12"/>
        <v>28</v>
      </c>
    </row>
    <row r="46" spans="1:15">
      <c r="A46" s="21" t="s">
        <v>24</v>
      </c>
      <c r="B46" s="16" t="str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/>
      </c>
      <c r="C46" s="17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>64.38</v>
      </c>
      <c r="D46" s="17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>112.72999999999999</v>
      </c>
      <c r="E46" s="17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>112.72999999999999</v>
      </c>
      <c r="F46" s="17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>67.099999999999994</v>
      </c>
      <c r="G46" s="17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>67.099999999999994</v>
      </c>
      <c r="H46" s="17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>67.099999999999994</v>
      </c>
      <c r="I46" s="17" t="str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/>
      </c>
      <c r="J46" s="17" t="str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/>
      </c>
      <c r="K46" s="17" t="str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/>
      </c>
      <c r="L46" s="17" t="str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/>
      </c>
      <c r="M46" s="17" t="str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/>
      </c>
      <c r="N46" s="38">
        <f t="shared" ca="1" si="4"/>
        <v>491.14</v>
      </c>
      <c r="O46" s="2">
        <f t="shared" si="12"/>
        <v>29</v>
      </c>
    </row>
    <row r="47" spans="1:15">
      <c r="A47" s="21" t="s">
        <v>198</v>
      </c>
      <c r="B47" s="16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>26.840000000000003</v>
      </c>
      <c r="C47" s="17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>222.2</v>
      </c>
      <c r="D47" s="17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>110.16</v>
      </c>
      <c r="E47" s="17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>110.16</v>
      </c>
      <c r="F47" s="17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>110.16</v>
      </c>
      <c r="G47" s="17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>110.16</v>
      </c>
      <c r="H47" s="17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>110.16</v>
      </c>
      <c r="I47" s="17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>110.16</v>
      </c>
      <c r="J47" s="17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>110.16</v>
      </c>
      <c r="K47" s="17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>110.16</v>
      </c>
      <c r="L47" s="17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>110.16</v>
      </c>
      <c r="M47" s="17" t="str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/>
      </c>
      <c r="N47" s="38">
        <f t="shared" ca="1" si="4"/>
        <v>1240.48</v>
      </c>
      <c r="O47" s="2">
        <f t="shared" si="12"/>
        <v>30</v>
      </c>
    </row>
    <row r="48" spans="1:15">
      <c r="A48" s="21" t="s">
        <v>199</v>
      </c>
      <c r="B48" s="16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>199</v>
      </c>
      <c r="C48" s="17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>403.61</v>
      </c>
      <c r="D48" s="17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>400.61</v>
      </c>
      <c r="E48" s="17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>350.61</v>
      </c>
      <c r="F48" s="17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>350.61</v>
      </c>
      <c r="G48" s="17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>350.61</v>
      </c>
      <c r="H48" s="17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>350.61</v>
      </c>
      <c r="I48" s="17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>350.61</v>
      </c>
      <c r="J48" s="17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>295.37</v>
      </c>
      <c r="K48" s="17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>96.37</v>
      </c>
      <c r="L48" s="17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>96.37</v>
      </c>
      <c r="M48" s="17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>96.37</v>
      </c>
      <c r="N48" s="38">
        <f t="shared" ca="1" si="4"/>
        <v>3340.75</v>
      </c>
      <c r="O48" s="2">
        <f t="shared" si="12"/>
        <v>31</v>
      </c>
    </row>
    <row r="49" spans="1:15">
      <c r="A49" s="21" t="s">
        <v>210</v>
      </c>
      <c r="B49" s="16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>1197.71</v>
      </c>
      <c r="C49" s="17" t="str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/>
      </c>
      <c r="D49" s="17" t="str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/>
      </c>
      <c r="E49" s="17" t="str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/>
      </c>
      <c r="F49" s="17" t="str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/>
      </c>
      <c r="G49" s="17" t="str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/>
      </c>
      <c r="H49" s="17" t="str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/>
      </c>
      <c r="I49" s="17" t="str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/>
      </c>
      <c r="J49" s="17" t="str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/>
      </c>
      <c r="K49" s="17" t="str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/>
      </c>
      <c r="L49" s="17" t="str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/>
      </c>
      <c r="M49" s="17" t="str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/>
      </c>
      <c r="N49" s="38">
        <f t="shared" ca="1" si="4"/>
        <v>1197.71</v>
      </c>
      <c r="O49" s="2">
        <f t="shared" si="12"/>
        <v>32</v>
      </c>
    </row>
    <row r="50" spans="1:15" ht="12" thickBot="1">
      <c r="A50" s="22" t="s">
        <v>58</v>
      </c>
      <c r="B50" s="18">
        <f ca="1">IF(ISERROR(MATCH(ref_id_categoria,mes_jan_categoria,0)),"",SUM(INDIRECT(ADDRESS(offset_inicio_jan+(MATCH(ref_id_categoria,mes_jan_categoria,0)-1)+1,COLUMN(valor_referencia),4,1,"anotacao_diaria")):INDIRECT(ADDRESS(offset_inicio_jan+(MATCH(ref_id_categoria,mes_jan_categoria,1)-1)+1,COLUMN(valor_referencia),4,1,"anotacao_diaria"))))</f>
        <v>2509.14</v>
      </c>
      <c r="C50" s="19">
        <f ca="1">IF(ISERROR(MATCH(ref_id_categoria,mes_fev_categoria,0)),"",SUM(INDIRECT(ADDRESS(offset_inicio_fev+(MATCH(ref_id_categoria,mes_fev_categoria,0)-1)+1,COLUMN(valor_referencia),4,1,"anotacao_diaria")):INDIRECT(ADDRESS(offset_inicio_fev+(MATCH(ref_id_categoria,mes_fev_categoria,1)-1)+1,COLUMN(valor_referencia),4,1,"anotacao_diaria"))))</f>
        <v>335.29999999999995</v>
      </c>
      <c r="D50" s="19">
        <f ca="1">IF(ISERROR(MATCH(ref_id_categoria,mes_mar_categoria,0)),"",SUM(INDIRECT(ADDRESS(offset_inicio_mar+(MATCH(ref_id_categoria,mes_mar_categoria,0)-1)+1,COLUMN(valor_referencia),4,1,"anotacao_diaria")):INDIRECT(ADDRESS(offset_inicio_mar+(MATCH(ref_id_categoria,mes_mar_categoria,1)-1)+1,COLUMN(valor_referencia),4,1,"anotacao_diaria"))))</f>
        <v>21</v>
      </c>
      <c r="E50" s="19">
        <f ca="1">IF(ISERROR(MATCH(ref_id_categoria,mes_abr_categoria,0)),"",SUM(INDIRECT(ADDRESS(offset_inicio_abr+(MATCH(ref_id_categoria,mes_abr_categoria,0)-1)+1,COLUMN(valor_referencia),4,1,"anotacao_diaria")):INDIRECT(ADDRESS(offset_inicio_abr+(MATCH(ref_id_categoria,mes_abr_categoria,1)-1)+1,COLUMN(valor_referencia),4,1,"anotacao_diaria"))))</f>
        <v>21</v>
      </c>
      <c r="F50" s="19">
        <f ca="1">IF(ISERROR(MATCH(ref_id_categoria,mes_mai_categoria,0)),"",SUM(INDIRECT(ADDRESS(offset_inicio_mai+(MATCH(ref_id_categoria,mes_mai_categoria,0)-1)+1,COLUMN(valor_referencia),4,1,"anotacao_diaria")):INDIRECT(ADDRESS(offset_inicio_mai+(MATCH(ref_id_categoria,mes_mai_categoria,1)-1)+1,COLUMN(valor_referencia),4,1,"anotacao_diaria"))))</f>
        <v>21</v>
      </c>
      <c r="G50" s="19">
        <f ca="1">IF(ISERROR(MATCH(ref_id_categoria,mes_jun_categoria,0)),"",SUM(INDIRECT(ADDRESS(offset_inicio_jun+(MATCH(ref_id_categoria,mes_jun_categoria,0)-1)+1,COLUMN(valor_referencia),4,1,"anotacao_diaria")):INDIRECT(ADDRESS(offset_inicio_jun+(MATCH(ref_id_categoria,mes_jun_categoria,1)-1)+1,COLUMN(valor_referencia),4,1,"anotacao_diaria"))))</f>
        <v>21</v>
      </c>
      <c r="H50" s="19">
        <f ca="1">IF(ISERROR(MATCH(ref_id_categoria,mes_jul_categoria,0)),"",SUM(INDIRECT(ADDRESS(offset_inicio_jul+(MATCH(ref_id_categoria,mes_jul_categoria,0)-1)+1,COLUMN(valor_referencia),4,1,"anotacao_diaria")):INDIRECT(ADDRESS(offset_inicio_jul+(MATCH(ref_id_categoria,mes_jul_categoria,1)-1)+1,COLUMN(valor_referencia),4,1,"anotacao_diaria"))))</f>
        <v>21</v>
      </c>
      <c r="I50" s="19">
        <f ca="1">IF(ISERROR(MATCH(ref_id_categoria,mes_ago_categoria,0)),"",SUM(INDIRECT(ADDRESS(offset_inicio_ago+(MATCH(ref_id_categoria,mes_ago_categoria,0)-1)+1,COLUMN(valor_referencia),4,1,"anotacao_diaria")):INDIRECT(ADDRESS(offset_inicio_ago+(MATCH(ref_id_categoria,mes_ago_categoria,1)-1)+1,COLUMN(valor_referencia),4,1,"anotacao_diaria"))))</f>
        <v>21</v>
      </c>
      <c r="J50" s="19">
        <f ca="1">IF(ISERROR(MATCH(ref_id_categoria,mes_set_categoria,0)),"",SUM(INDIRECT(ADDRESS(offset_inicio_set+(MATCH(ref_id_categoria,mes_set_categoria,0)-1)+1,COLUMN(valor_referencia),4,1,"anotacao_diaria")):INDIRECT(ADDRESS(offset_inicio_set+(MATCH(ref_id_categoria,mes_set_categoria,1)-1)+1,COLUMN(valor_referencia),4,1,"anotacao_diaria"))))</f>
        <v>21</v>
      </c>
      <c r="K50" s="19" t="str">
        <f ca="1">IF(ISERROR(MATCH(ref_id_categoria,mes_out_categoria,0)),"",SUM(INDIRECT(ADDRESS(offset_inicio_out+(MATCH(ref_id_categoria,mes_out_categoria,0)-1)+1,COLUMN(valor_referencia),4,1,"anotacao_diaria")):INDIRECT(ADDRESS(offset_inicio_out+(MATCH(ref_id_categoria,mes_out_categoria,1)-1)+1,COLUMN(valor_referencia),4,1,"anotacao_diaria"))))</f>
        <v/>
      </c>
      <c r="L50" s="19" t="str">
        <f ca="1">IF(ISERROR(MATCH(ref_id_categoria,mes_nov_categoria,0)),"",SUM(INDIRECT(ADDRESS(offset_inicio_nov+(MATCH(ref_id_categoria,mes_nov_categoria,0)-1)+1,COLUMN(valor_referencia),4,1,"anotacao_diaria")):INDIRECT(ADDRESS(offset_inicio_nov+(MATCH(ref_id_categoria,mes_nov_categoria,1)-1)+1,COLUMN(valor_referencia),4,1,"anotacao_diaria"))))</f>
        <v/>
      </c>
      <c r="M50" s="19" t="str">
        <f ca="1">IF(ISERROR(MATCH(ref_id_categoria,mes_dez_categoria,0)),"",SUM(INDIRECT(ADDRESS(offset_inicio_dez+(MATCH(ref_id_categoria,mes_dez_categoria,0)-1)+1,COLUMN(valor_referencia),4,1,"anotacao_diaria")):INDIRECT(ADDRESS(offset_inicio_dez+(MATCH(ref_id_categoria,mes_dez_categoria,1)-1)+1,COLUMN(valor_referencia),4,1,"anotacao_diaria"))))</f>
        <v/>
      </c>
      <c r="N50" s="39">
        <f t="shared" ca="1" si="4"/>
        <v>2991.4399999999996</v>
      </c>
      <c r="O50" s="2">
        <f t="shared" si="12"/>
        <v>33</v>
      </c>
    </row>
    <row r="51" spans="1:15" ht="12" thickBot="1"/>
    <row r="52" spans="1:15" ht="12" thickBot="1">
      <c r="A52" s="10" t="s">
        <v>232</v>
      </c>
      <c r="B52" s="23">
        <f>B5</f>
        <v>1</v>
      </c>
      <c r="C52" s="23">
        <f t="shared" ref="C52:N52" si="13">C5</f>
        <v>32</v>
      </c>
      <c r="D52" s="23">
        <f t="shared" si="13"/>
        <v>61</v>
      </c>
      <c r="E52" s="23">
        <f t="shared" si="13"/>
        <v>92</v>
      </c>
      <c r="F52" s="23">
        <f t="shared" si="13"/>
        <v>122</v>
      </c>
      <c r="G52" s="23">
        <f t="shared" si="13"/>
        <v>153</v>
      </c>
      <c r="H52" s="23">
        <f t="shared" si="13"/>
        <v>183</v>
      </c>
      <c r="I52" s="23">
        <f t="shared" si="13"/>
        <v>214</v>
      </c>
      <c r="J52" s="23">
        <f t="shared" si="13"/>
        <v>245</v>
      </c>
      <c r="K52" s="23">
        <f t="shared" si="13"/>
        <v>275</v>
      </c>
      <c r="L52" s="23">
        <f t="shared" si="13"/>
        <v>306</v>
      </c>
      <c r="M52" s="23">
        <f t="shared" si="13"/>
        <v>336</v>
      </c>
      <c r="N52" s="24">
        <f t="shared" si="13"/>
        <v>2010</v>
      </c>
    </row>
    <row r="53" spans="1:15">
      <c r="A53" s="12" t="s">
        <v>19</v>
      </c>
      <c r="B53" s="25">
        <f ca="1">B7</f>
        <v>4108.7</v>
      </c>
      <c r="C53" s="26">
        <f t="shared" ref="C53:N53" ca="1" si="14">C7</f>
        <v>2939.65</v>
      </c>
      <c r="D53" s="26">
        <f t="shared" ca="1" si="14"/>
        <v>0</v>
      </c>
      <c r="E53" s="26">
        <f t="shared" ca="1" si="14"/>
        <v>0</v>
      </c>
      <c r="F53" s="26">
        <f t="shared" ca="1" si="14"/>
        <v>0</v>
      </c>
      <c r="G53" s="26">
        <f t="shared" ca="1" si="14"/>
        <v>0</v>
      </c>
      <c r="H53" s="26">
        <f t="shared" ca="1" si="14"/>
        <v>0</v>
      </c>
      <c r="I53" s="26">
        <f t="shared" ca="1" si="14"/>
        <v>0</v>
      </c>
      <c r="J53" s="26">
        <f t="shared" ca="1" si="14"/>
        <v>0</v>
      </c>
      <c r="K53" s="26">
        <f t="shared" ca="1" si="14"/>
        <v>0</v>
      </c>
      <c r="L53" s="26">
        <f t="shared" ca="1" si="14"/>
        <v>0</v>
      </c>
      <c r="M53" s="34">
        <f t="shared" ca="1" si="14"/>
        <v>0</v>
      </c>
      <c r="N53" s="37">
        <f t="shared" ca="1" si="14"/>
        <v>7048.35</v>
      </c>
    </row>
    <row r="54" spans="1:15">
      <c r="A54" s="12" t="s">
        <v>233</v>
      </c>
      <c r="B54" s="27">
        <f ca="1">SUM(B41,B33,B28,B20,B13)</f>
        <v>5784.8099999999995</v>
      </c>
      <c r="C54" s="28">
        <f t="shared" ref="C54:M54" ca="1" si="15">SUM(C41,C33,C28,C20,C13)</f>
        <v>3103.3986249999998</v>
      </c>
      <c r="D54" s="28">
        <f t="shared" ca="1" si="15"/>
        <v>1408.04</v>
      </c>
      <c r="E54" s="28">
        <f t="shared" ca="1" si="15"/>
        <v>1221.0899999999999</v>
      </c>
      <c r="F54" s="28">
        <f t="shared" ca="1" si="15"/>
        <v>1025.76</v>
      </c>
      <c r="G54" s="28">
        <f t="shared" ca="1" si="15"/>
        <v>930.16</v>
      </c>
      <c r="H54" s="28">
        <f t="shared" ca="1" si="15"/>
        <v>570.16</v>
      </c>
      <c r="I54" s="28">
        <f t="shared" ca="1" si="15"/>
        <v>503.06</v>
      </c>
      <c r="J54" s="28">
        <f t="shared" ca="1" si="15"/>
        <v>447.82</v>
      </c>
      <c r="K54" s="28">
        <f t="shared" ca="1" si="15"/>
        <v>227.82</v>
      </c>
      <c r="L54" s="28">
        <f t="shared" ca="1" si="15"/>
        <v>227.82</v>
      </c>
      <c r="M54" s="35">
        <f t="shared" ca="1" si="15"/>
        <v>96.37</v>
      </c>
      <c r="N54" s="38">
        <f t="shared" ref="N54" ca="1" si="16">SUM(N41,N33,N28,N20,N13,N7)</f>
        <v>22594.658625000004</v>
      </c>
    </row>
    <row r="55" spans="1:15">
      <c r="A55" s="12" t="s">
        <v>234</v>
      </c>
      <c r="B55" s="27">
        <f ca="1">B53-B54</f>
        <v>-1676.1099999999997</v>
      </c>
      <c r="C55" s="28">
        <f t="shared" ref="C55:N55" ca="1" si="17">C53-C54</f>
        <v>-163.74862499999972</v>
      </c>
      <c r="D55" s="28">
        <f t="shared" ca="1" si="17"/>
        <v>-1408.04</v>
      </c>
      <c r="E55" s="28">
        <f t="shared" ca="1" si="17"/>
        <v>-1221.0899999999999</v>
      </c>
      <c r="F55" s="28">
        <f t="shared" ca="1" si="17"/>
        <v>-1025.76</v>
      </c>
      <c r="G55" s="28">
        <f t="shared" ca="1" si="17"/>
        <v>-930.16</v>
      </c>
      <c r="H55" s="28">
        <f t="shared" ca="1" si="17"/>
        <v>-570.16</v>
      </c>
      <c r="I55" s="28">
        <f t="shared" ca="1" si="17"/>
        <v>-503.06</v>
      </c>
      <c r="J55" s="28">
        <f t="shared" ca="1" si="17"/>
        <v>-447.82</v>
      </c>
      <c r="K55" s="28">
        <f t="shared" ca="1" si="17"/>
        <v>-227.82</v>
      </c>
      <c r="L55" s="28">
        <f t="shared" ca="1" si="17"/>
        <v>-227.82</v>
      </c>
      <c r="M55" s="35">
        <f t="shared" ca="1" si="17"/>
        <v>-96.37</v>
      </c>
      <c r="N55" s="38">
        <f t="shared" ca="1" si="17"/>
        <v>-15546.308625000003</v>
      </c>
    </row>
    <row r="56" spans="1:15" ht="12" thickBot="1">
      <c r="A56" s="13" t="s">
        <v>235</v>
      </c>
      <c r="B56" s="29">
        <f ca="1">B55+IF(ISNUMBER(A56),A56,0)</f>
        <v>-1676.1099999999997</v>
      </c>
      <c r="C56" s="30">
        <f t="shared" ref="C56:M56" ca="1" si="18">C55+IF(ISNUMBER(B56),B56,0)</f>
        <v>-1839.8586249999994</v>
      </c>
      <c r="D56" s="30">
        <f t="shared" ca="1" si="18"/>
        <v>-3247.8986249999994</v>
      </c>
      <c r="E56" s="30">
        <f t="shared" ca="1" si="18"/>
        <v>-4468.988624999999</v>
      </c>
      <c r="F56" s="30">
        <f t="shared" ca="1" si="18"/>
        <v>-5494.7486249999993</v>
      </c>
      <c r="G56" s="30">
        <f t="shared" ca="1" si="18"/>
        <v>-6424.9086249999991</v>
      </c>
      <c r="H56" s="30">
        <f t="shared" ca="1" si="18"/>
        <v>-6995.068624999999</v>
      </c>
      <c r="I56" s="30">
        <f t="shared" ca="1" si="18"/>
        <v>-7498.1286249999994</v>
      </c>
      <c r="J56" s="30">
        <f t="shared" ca="1" si="18"/>
        <v>-7945.9486249999991</v>
      </c>
      <c r="K56" s="30">
        <f t="shared" ca="1" si="18"/>
        <v>-8173.7686249999988</v>
      </c>
      <c r="L56" s="30">
        <f t="shared" ca="1" si="18"/>
        <v>-8401.5886249999985</v>
      </c>
      <c r="M56" s="36">
        <f t="shared" ca="1" si="18"/>
        <v>-8497.9586249999993</v>
      </c>
      <c r="N56" s="39">
        <f ca="1">N55</f>
        <v>-15546.308625000003</v>
      </c>
    </row>
    <row r="57" spans="1:15" ht="12" thickBot="1">
      <c r="A57" s="58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60"/>
    </row>
    <row r="58" spans="1:15" ht="12" thickBot="1">
      <c r="A58" s="10" t="s">
        <v>251</v>
      </c>
      <c r="B58" s="23">
        <f>B52</f>
        <v>1</v>
      </c>
      <c r="C58" s="23">
        <f t="shared" ref="C58:N58" si="19">C52</f>
        <v>32</v>
      </c>
      <c r="D58" s="23">
        <f t="shared" si="19"/>
        <v>61</v>
      </c>
      <c r="E58" s="23">
        <f t="shared" si="19"/>
        <v>92</v>
      </c>
      <c r="F58" s="23">
        <f t="shared" si="19"/>
        <v>122</v>
      </c>
      <c r="G58" s="23">
        <f t="shared" si="19"/>
        <v>153</v>
      </c>
      <c r="H58" s="23">
        <f t="shared" si="19"/>
        <v>183</v>
      </c>
      <c r="I58" s="23">
        <f t="shared" si="19"/>
        <v>214</v>
      </c>
      <c r="J58" s="23">
        <f t="shared" si="19"/>
        <v>245</v>
      </c>
      <c r="K58" s="23">
        <f t="shared" si="19"/>
        <v>275</v>
      </c>
      <c r="L58" s="23">
        <f t="shared" si="19"/>
        <v>306</v>
      </c>
      <c r="M58" s="23">
        <f t="shared" si="19"/>
        <v>336</v>
      </c>
      <c r="N58" s="24">
        <f t="shared" si="19"/>
        <v>2010</v>
      </c>
    </row>
    <row r="59" spans="1:15">
      <c r="A59" s="12" t="s">
        <v>19</v>
      </c>
      <c r="B59" s="52"/>
      <c r="C59" s="53"/>
      <c r="D59" s="53">
        <v>2500</v>
      </c>
      <c r="E59" s="53">
        <v>2500</v>
      </c>
      <c r="F59" s="53">
        <v>2500</v>
      </c>
      <c r="G59" s="53">
        <v>2500</v>
      </c>
      <c r="H59" s="53">
        <v>2500</v>
      </c>
      <c r="I59" s="53">
        <v>2500</v>
      </c>
      <c r="J59" s="53">
        <v>2500</v>
      </c>
      <c r="K59" s="53">
        <v>2500</v>
      </c>
      <c r="L59" s="53">
        <v>2500</v>
      </c>
      <c r="M59" s="54">
        <v>2500</v>
      </c>
      <c r="N59" s="37">
        <f t="shared" ref="N59:N60" si="20">SUM(B59:M59)</f>
        <v>25000</v>
      </c>
    </row>
    <row r="60" spans="1:15">
      <c r="A60" s="12" t="s">
        <v>252</v>
      </c>
      <c r="B60" s="55"/>
      <c r="C60" s="56">
        <v>127</v>
      </c>
      <c r="D60" s="56">
        <v>127</v>
      </c>
      <c r="E60" s="56">
        <v>127</v>
      </c>
      <c r="F60" s="56">
        <v>127</v>
      </c>
      <c r="G60" s="56">
        <v>127</v>
      </c>
      <c r="H60" s="56">
        <v>127</v>
      </c>
      <c r="I60" s="56">
        <v>127</v>
      </c>
      <c r="J60" s="56">
        <v>127</v>
      </c>
      <c r="K60" s="56">
        <v>127</v>
      </c>
      <c r="L60" s="56">
        <v>127</v>
      </c>
      <c r="M60" s="57">
        <v>127</v>
      </c>
      <c r="N60" s="38">
        <f t="shared" si="20"/>
        <v>1397</v>
      </c>
    </row>
    <row r="61" spans="1:15">
      <c r="A61" s="12" t="s">
        <v>253</v>
      </c>
      <c r="B61" s="27">
        <f ca="1">B59+B53</f>
        <v>4108.7</v>
      </c>
      <c r="C61" s="28">
        <f t="shared" ref="C61:M61" ca="1" si="21">C59+C53</f>
        <v>2939.65</v>
      </c>
      <c r="D61" s="28">
        <f t="shared" ca="1" si="21"/>
        <v>2500</v>
      </c>
      <c r="E61" s="28">
        <f t="shared" ca="1" si="21"/>
        <v>2500</v>
      </c>
      <c r="F61" s="28">
        <f t="shared" ca="1" si="21"/>
        <v>2500</v>
      </c>
      <c r="G61" s="28">
        <f t="shared" ca="1" si="21"/>
        <v>2500</v>
      </c>
      <c r="H61" s="28">
        <f t="shared" ca="1" si="21"/>
        <v>2500</v>
      </c>
      <c r="I61" s="28">
        <f t="shared" ca="1" si="21"/>
        <v>2500</v>
      </c>
      <c r="J61" s="28">
        <f t="shared" ca="1" si="21"/>
        <v>2500</v>
      </c>
      <c r="K61" s="28">
        <f t="shared" ca="1" si="21"/>
        <v>2500</v>
      </c>
      <c r="L61" s="28">
        <f t="shared" ca="1" si="21"/>
        <v>2500</v>
      </c>
      <c r="M61" s="35">
        <f t="shared" ca="1" si="21"/>
        <v>2500</v>
      </c>
      <c r="N61" s="38">
        <f ca="1">SUM(B61:M61)</f>
        <v>32048.35</v>
      </c>
    </row>
    <row r="62" spans="1:15">
      <c r="A62" s="12" t="s">
        <v>254</v>
      </c>
      <c r="B62" s="27">
        <f ca="1">B60+B54</f>
        <v>5784.8099999999995</v>
      </c>
      <c r="C62" s="28">
        <f t="shared" ref="C62:M62" ca="1" si="22">C60+C54</f>
        <v>3230.3986249999998</v>
      </c>
      <c r="D62" s="28">
        <f t="shared" ca="1" si="22"/>
        <v>1535.04</v>
      </c>
      <c r="E62" s="28">
        <f t="shared" ca="1" si="22"/>
        <v>1348.09</v>
      </c>
      <c r="F62" s="28">
        <f t="shared" ca="1" si="22"/>
        <v>1152.76</v>
      </c>
      <c r="G62" s="28">
        <f t="shared" ca="1" si="22"/>
        <v>1057.1599999999999</v>
      </c>
      <c r="H62" s="28">
        <f t="shared" ca="1" si="22"/>
        <v>697.16</v>
      </c>
      <c r="I62" s="28">
        <f t="shared" ca="1" si="22"/>
        <v>630.05999999999995</v>
      </c>
      <c r="J62" s="28">
        <f t="shared" ca="1" si="22"/>
        <v>574.81999999999994</v>
      </c>
      <c r="K62" s="28">
        <f t="shared" ca="1" si="22"/>
        <v>354.82</v>
      </c>
      <c r="L62" s="28">
        <f t="shared" ca="1" si="22"/>
        <v>354.82</v>
      </c>
      <c r="M62" s="35">
        <f t="shared" ca="1" si="22"/>
        <v>223.37</v>
      </c>
      <c r="N62" s="38">
        <f ca="1">SUM(B62:M62)</f>
        <v>16943.308624999998</v>
      </c>
    </row>
    <row r="63" spans="1:15">
      <c r="A63" s="32" t="s">
        <v>234</v>
      </c>
      <c r="B63" s="27">
        <f ca="1">B61-B62</f>
        <v>-1676.1099999999997</v>
      </c>
      <c r="C63" s="28">
        <f t="shared" ref="C63:N63" ca="1" si="23">C61-C62</f>
        <v>-290.74862499999972</v>
      </c>
      <c r="D63" s="28">
        <f t="shared" ca="1" si="23"/>
        <v>964.96</v>
      </c>
      <c r="E63" s="28">
        <f t="shared" ca="1" si="23"/>
        <v>1151.9100000000001</v>
      </c>
      <c r="F63" s="28">
        <f t="shared" ca="1" si="23"/>
        <v>1347.24</v>
      </c>
      <c r="G63" s="28">
        <f t="shared" ca="1" si="23"/>
        <v>1442.8400000000001</v>
      </c>
      <c r="H63" s="28">
        <f t="shared" ca="1" si="23"/>
        <v>1802.8400000000001</v>
      </c>
      <c r="I63" s="28">
        <f t="shared" ca="1" si="23"/>
        <v>1869.94</v>
      </c>
      <c r="J63" s="28">
        <f t="shared" ca="1" si="23"/>
        <v>1925.18</v>
      </c>
      <c r="K63" s="28">
        <f t="shared" ca="1" si="23"/>
        <v>2145.1799999999998</v>
      </c>
      <c r="L63" s="28">
        <f t="shared" ca="1" si="23"/>
        <v>2145.1799999999998</v>
      </c>
      <c r="M63" s="35">
        <f t="shared" ca="1" si="23"/>
        <v>2276.63</v>
      </c>
      <c r="N63" s="38">
        <f t="shared" ca="1" si="23"/>
        <v>15105.041375000001</v>
      </c>
    </row>
    <row r="64" spans="1:15" ht="12" thickBot="1">
      <c r="A64" s="33" t="s">
        <v>235</v>
      </c>
      <c r="B64" s="29">
        <f ca="1">B63+IF(ISNUMBER(A64),A64,0)</f>
        <v>-1676.1099999999997</v>
      </c>
      <c r="C64" s="30">
        <f t="shared" ref="C64:M64" ca="1" si="24">C63+IF(ISNUMBER(B64),B64,0)</f>
        <v>-1966.8586249999994</v>
      </c>
      <c r="D64" s="30">
        <f t="shared" ca="1" si="24"/>
        <v>-1001.8986249999994</v>
      </c>
      <c r="E64" s="30">
        <f t="shared" ca="1" si="24"/>
        <v>150.01137500000073</v>
      </c>
      <c r="F64" s="30">
        <f t="shared" ca="1" si="24"/>
        <v>1497.2513750000007</v>
      </c>
      <c r="G64" s="30">
        <f t="shared" ca="1" si="24"/>
        <v>2940.0913750000009</v>
      </c>
      <c r="H64" s="30">
        <f t="shared" ca="1" si="24"/>
        <v>4742.931375000001</v>
      </c>
      <c r="I64" s="30">
        <f t="shared" ca="1" si="24"/>
        <v>6612.8713750000006</v>
      </c>
      <c r="J64" s="30">
        <f t="shared" ca="1" si="24"/>
        <v>8538.0513750000009</v>
      </c>
      <c r="K64" s="30">
        <f t="shared" ca="1" si="24"/>
        <v>10683.231375000001</v>
      </c>
      <c r="L64" s="30">
        <f t="shared" ca="1" si="24"/>
        <v>12828.411375000001</v>
      </c>
      <c r="M64" s="36">
        <f t="shared" ca="1" si="24"/>
        <v>15105.041375000001</v>
      </c>
      <c r="N64" s="39">
        <f ca="1">N63</f>
        <v>15105.041375000001</v>
      </c>
    </row>
  </sheetData>
  <sheetProtection formatColumns="0" formatRows="0"/>
  <mergeCells count="1">
    <mergeCell ref="B1: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6"/>
  <sheetViews>
    <sheetView showGridLines="0" workbookViewId="0"/>
  </sheetViews>
  <sheetFormatPr defaultRowHeight="11.25"/>
  <cols>
    <col min="1" max="1" width="15.42578125" style="2" bestFit="1" customWidth="1"/>
    <col min="2" max="3" width="5.7109375" style="2" bestFit="1" customWidth="1"/>
    <col min="4" max="10" width="4.85546875" style="2" bestFit="1" customWidth="1"/>
    <col min="11" max="13" width="4" style="2" bestFit="1" customWidth="1"/>
    <col min="14" max="14" width="4.85546875" style="2" bestFit="1" customWidth="1"/>
    <col min="15" max="15" width="2.7109375" style="2" bestFit="1" customWidth="1"/>
    <col min="16" max="16384" width="9.140625" style="2"/>
  </cols>
  <sheetData>
    <row r="1" spans="1:15" ht="12" thickBot="1">
      <c r="A1" s="10" t="s">
        <v>207</v>
      </c>
      <c r="B1" s="73">
        <f>ano_pesquisa</f>
        <v>2010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5"/>
    </row>
    <row r="2" spans="1:15" ht="12" hidden="1" thickBot="1">
      <c r="A2" s="66" t="s">
        <v>280</v>
      </c>
      <c r="B2" s="44">
        <f t="shared" ref="B2:M2" si="0">DAY(DATE(ano_pesquisa,MONTH(B3)+1,1-1))</f>
        <v>31</v>
      </c>
      <c r="C2" s="45">
        <f t="shared" si="0"/>
        <v>28</v>
      </c>
      <c r="D2" s="45">
        <f t="shared" si="0"/>
        <v>31</v>
      </c>
      <c r="E2" s="45">
        <f t="shared" si="0"/>
        <v>30</v>
      </c>
      <c r="F2" s="67">
        <f t="shared" si="0"/>
        <v>31</v>
      </c>
      <c r="G2" s="45">
        <f t="shared" si="0"/>
        <v>30</v>
      </c>
      <c r="H2" s="68">
        <f t="shared" si="0"/>
        <v>31</v>
      </c>
      <c r="I2" s="68">
        <f t="shared" si="0"/>
        <v>31</v>
      </c>
      <c r="J2" s="68">
        <f t="shared" si="0"/>
        <v>30</v>
      </c>
      <c r="K2" s="68">
        <f t="shared" si="0"/>
        <v>31</v>
      </c>
      <c r="L2" s="68">
        <f t="shared" si="0"/>
        <v>30</v>
      </c>
      <c r="M2" s="68">
        <f t="shared" si="0"/>
        <v>31</v>
      </c>
      <c r="N2" s="43"/>
    </row>
    <row r="3" spans="1:15" ht="12" thickBot="1">
      <c r="A3" s="42" t="s">
        <v>229</v>
      </c>
      <c r="B3" s="47">
        <f t="shared" ref="B3" si="1">DATE(1900,IF(ISNUMBER(A3),MONTH(A3)+1,1),1)</f>
        <v>1</v>
      </c>
      <c r="C3" s="48">
        <f t="shared" ref="C3" si="2">DATE(1900,IF(ISNUMBER(B3),MONTH(B3)+1,1),1)</f>
        <v>32</v>
      </c>
      <c r="D3" s="48">
        <f t="shared" ref="D3" si="3">DATE(1900,IF(ISNUMBER(C3),MONTH(C3)+1,1),1)</f>
        <v>61</v>
      </c>
      <c r="E3" s="48">
        <f t="shared" ref="E3" si="4">DATE(1900,IF(ISNUMBER(D3),MONTH(D3)+1,1),1)</f>
        <v>92</v>
      </c>
      <c r="F3" s="48">
        <f t="shared" ref="F3" si="5">DATE(1900,IF(ISNUMBER(E3),MONTH(E3)+1,1),1)</f>
        <v>122</v>
      </c>
      <c r="G3" s="48">
        <f t="shared" ref="G3" si="6">DATE(1900,IF(ISNUMBER(F3),MONTH(F3)+1,1),1)</f>
        <v>153</v>
      </c>
      <c r="H3" s="48">
        <f t="shared" ref="H3" si="7">DATE(1900,IF(ISNUMBER(G3),MONTH(G3)+1,1),1)</f>
        <v>183</v>
      </c>
      <c r="I3" s="48">
        <f t="shared" ref="I3" si="8">DATE(1900,IF(ISNUMBER(H3),MONTH(H3)+1,1),1)</f>
        <v>214</v>
      </c>
      <c r="J3" s="48">
        <f t="shared" ref="J3" si="9">DATE(1900,IF(ISNUMBER(I3),MONTH(I3)+1,1),1)</f>
        <v>245</v>
      </c>
      <c r="K3" s="48">
        <f t="shared" ref="K3" si="10">DATE(1900,IF(ISNUMBER(J3),MONTH(J3)+1,1),1)</f>
        <v>275</v>
      </c>
      <c r="L3" s="48">
        <f t="shared" ref="L3" si="11">DATE(1900,IF(ISNUMBER(K3),MONTH(K3)+1,1),1)</f>
        <v>306</v>
      </c>
      <c r="M3" s="48">
        <f t="shared" ref="M3" si="12">DATE(1900,IF(ISNUMBER(L3),MONTH(L3)+1,1),1)</f>
        <v>336</v>
      </c>
      <c r="N3" s="49">
        <f>ano_pesquisa</f>
        <v>2010</v>
      </c>
    </row>
    <row r="4" spans="1:15" ht="12" thickBot="1"/>
    <row r="5" spans="1:15" ht="12" thickBot="1">
      <c r="A5" s="10" t="s">
        <v>20</v>
      </c>
      <c r="B5" s="11">
        <f t="shared" ref="B5:M5" ca="1" si="13">IF(ISERR(AVERAGE(B6:B10)),"",SUM(B6:B10))</f>
        <v>15.199032258064516</v>
      </c>
      <c r="C5" s="11">
        <f t="shared" ca="1" si="13"/>
        <v>14.627142857142854</v>
      </c>
      <c r="D5" s="11">
        <f t="shared" ca="1" si="13"/>
        <v>0.31935483870967746</v>
      </c>
      <c r="E5" s="11" t="str">
        <f t="shared" ca="1" si="13"/>
        <v/>
      </c>
      <c r="F5" s="11" t="str">
        <f t="shared" ca="1" si="13"/>
        <v/>
      </c>
      <c r="G5" s="11" t="str">
        <f t="shared" ca="1" si="13"/>
        <v/>
      </c>
      <c r="H5" s="11" t="str">
        <f t="shared" ca="1" si="13"/>
        <v/>
      </c>
      <c r="I5" s="11" t="str">
        <f t="shared" ca="1" si="13"/>
        <v/>
      </c>
      <c r="J5" s="11" t="str">
        <f t="shared" ca="1" si="13"/>
        <v/>
      </c>
      <c r="K5" s="11" t="str">
        <f t="shared" ca="1" si="13"/>
        <v/>
      </c>
      <c r="L5" s="11" t="str">
        <f t="shared" ca="1" si="13"/>
        <v/>
      </c>
      <c r="M5" s="11" t="str">
        <f t="shared" ca="1" si="13"/>
        <v/>
      </c>
      <c r="N5" s="40">
        <f ca="1">AVERAGE(N6:N10)</f>
        <v>2.6350145929339477</v>
      </c>
    </row>
    <row r="6" spans="1:15">
      <c r="A6" s="20" t="s">
        <v>68</v>
      </c>
      <c r="B6" s="15">
        <f ca="1">IF(ISERROR(MATCH(ref_id_categoria_gasto_medio,mes_jan_categoria,0)),"",SUM(INDIRECT(ADDRESS(offset_inicio_mes+(MATCH(ref_id_categoria_gasto_medio,mes_jan_categoria,0)-1)+1,COLUMN(valor_referencia),4,1,"anotacao_diaria")):INDIRECT(ADDRESS(offset_inicio_mes+(MATCH(ref_id_categoria_gasto_medio,mes_jan_categoria,1)-1)+1,COLUMN(valor_referencia),4,1,"anotacao_diaria")))/dias_do_mes)</f>
        <v>1.2993548387096774</v>
      </c>
      <c r="C6" s="15">
        <f ca="1">IF(ISERROR(MATCH(ref_id_categoria_gasto_medio,mes_fev_categoria,0)),"",SUM(INDIRECT(ADDRESS(offset_inicio_mes+(MATCH(ref_id_categoria_gasto_medio,mes_fev_categoria,0)-1)+1,COLUMN(valor_referencia),4,1,"anotacao_diaria")):INDIRECT(ADDRESS(offset_inicio_mes+(MATCH(ref_id_categoria_gasto_medio,mes_fev_categoria,1)-1)+1,COLUMN(valor_referencia),4,1,"anotacao_diaria")))/dias_do_mes)</f>
        <v>2.6117857142857139</v>
      </c>
      <c r="D6" s="15" t="str">
        <f ca="1">IF(ISERROR(MATCH(ref_id_categoria_gasto_medio,mes_mar_categoria,0)),"",SUM(INDIRECT(ADDRESS(offset_inicio_mes+(MATCH(ref_id_categoria_gasto_medio,mes_mar_categoria,0)-1)+1,COLUMN(valor_referencia),4,1,"anotacao_diaria")):INDIRECT(ADDRESS(offset_inicio_mes+(MATCH(ref_id_categoria_gasto_medio,mes_mar_categoria,1)-1)+1,COLUMN(valor_referencia),4,1,"anotacao_diaria")))/dias_do_mes)</f>
        <v/>
      </c>
      <c r="E6" s="15" t="str">
        <f ca="1">IF(ISERROR(MATCH(ref_id_categoria_gasto_medio,mes_abr_categoria,0)),"",SUM(INDIRECT(ADDRESS(offset_inicio_mes+(MATCH(ref_id_categoria_gasto_medio,mes_abr_categoria,0)-1)+1,COLUMN(valor_referencia),4,1,"anotacao_diaria")):INDIRECT(ADDRESS(offset_inicio_mes+(MATCH(ref_id_categoria_gasto_medio,mes_abr_categoria,1)-1)+1,COLUMN(valor_referencia),4,1,"anotacao_diaria")))/dias_do_mes)</f>
        <v/>
      </c>
      <c r="F6" s="15" t="str">
        <f ca="1">IF(ISERROR(MATCH(ref_id_categoria_gasto_medio,mes_mai_categoria,0)),"",SUM(INDIRECT(ADDRESS(offset_inicio_mes+(MATCH(ref_id_categoria_gasto_medio,mes_mai_categoria,0)-1)+1,COLUMN(valor_referencia),4,1,"anotacao_diaria")):INDIRECT(ADDRESS(offset_inicio_mes+(MATCH(ref_id_categoria_gasto_medio,mes_mai_categoria,1)-1)+1,COLUMN(valor_referencia),4,1,"anotacao_diaria")))/dias_do_mes)</f>
        <v/>
      </c>
      <c r="G6" s="15" t="str">
        <f ca="1">IF(ISERROR(MATCH(ref_id_categoria_gasto_medio,mes_jun_categoria,0)),"",SUM(INDIRECT(ADDRESS(offset_inicio_mes+(MATCH(ref_id_categoria_gasto_medio,mes_jun_categoria,0)-1)+1,COLUMN(valor_referencia),4,1,"anotacao_diaria")):INDIRECT(ADDRESS(offset_inicio_mes+(MATCH(ref_id_categoria_gasto_medio,mes_jun_categoria,1)-1)+1,COLUMN(valor_referencia),4,1,"anotacao_diaria")))/dias_do_mes)</f>
        <v/>
      </c>
      <c r="H6" s="15" t="str">
        <f ca="1">IF(ISERROR(MATCH(ref_id_categoria_gasto_medio,mes_jul_categoria,0)),"",SUM(INDIRECT(ADDRESS(offset_inicio_mes+(MATCH(ref_id_categoria_gasto_medio,mes_jul_categoria,0)-1)+1,COLUMN(valor_referencia),4,1,"anotacao_diaria")):INDIRECT(ADDRESS(offset_inicio_mes+(MATCH(ref_id_categoria_gasto_medio,mes_jul_categoria,1)-1)+1,COLUMN(valor_referencia),4,1,"anotacao_diaria")))/dias_do_mes)</f>
        <v/>
      </c>
      <c r="I6" s="15" t="str">
        <f ca="1">IF(ISERROR(MATCH(ref_id_categoria_gasto_medio,mes_ago_categoria,0)),"",SUM(INDIRECT(ADDRESS(offset_inicio_mes+(MATCH(ref_id_categoria_gasto_medio,mes_ago_categoria,0)-1)+1,COLUMN(valor_referencia),4,1,"anotacao_diaria")):INDIRECT(ADDRESS(offset_inicio_mes+(MATCH(ref_id_categoria_gasto_medio,mes_ago_categoria,1)-1)+1,COLUMN(valor_referencia),4,1,"anotacao_diaria")))/dias_do_mes)</f>
        <v/>
      </c>
      <c r="J6" s="15" t="str">
        <f ca="1">IF(ISERROR(MATCH(ref_id_categoria_gasto_medio,mes_set_categoria,0)),"",SUM(INDIRECT(ADDRESS(offset_inicio_mes+(MATCH(ref_id_categoria_gasto_medio,mes_set_categoria,0)-1)+1,COLUMN(valor_referencia),4,1,"anotacao_diaria")):INDIRECT(ADDRESS(offset_inicio_mes+(MATCH(ref_id_categoria_gasto_medio,mes_set_categoria,1)-1)+1,COLUMN(valor_referencia),4,1,"anotacao_diaria")))/dias_do_mes)</f>
        <v/>
      </c>
      <c r="K6" s="15" t="str">
        <f ca="1">IF(ISERROR(MATCH(ref_id_categoria_gasto_medio,mes_out_categoria,0)),"",SUM(INDIRECT(ADDRESS(offset_inicio_mes+(MATCH(ref_id_categoria_gasto_medio,mes_out_categoria,0)-1)+1,COLUMN(valor_referencia),4,1,"anotacao_diaria")):INDIRECT(ADDRESS(offset_inicio_mes+(MATCH(ref_id_categoria_gasto_medio,mes_out_categoria,1)-1)+1,COLUMN(valor_referencia),4,1,"anotacao_diaria")))/dias_do_mes)</f>
        <v/>
      </c>
      <c r="L6" s="15" t="str">
        <f ca="1">IF(ISERROR(MATCH(ref_id_categoria_gasto_medio,mes_nov_categoria,0)),"",SUM(INDIRECT(ADDRESS(offset_inicio_mes+(MATCH(ref_id_categoria_gasto_medio,mes_nov_categoria,0)-1)+1,COLUMN(valor_referencia),4,1,"anotacao_diaria")):INDIRECT(ADDRESS(offset_inicio_mes+(MATCH(ref_id_categoria_gasto_medio,mes_nov_categoria,1)-1)+1,COLUMN(valor_referencia),4,1,"anotacao_diaria")))/dias_do_mes)</f>
        <v/>
      </c>
      <c r="M6" s="15" t="str">
        <f ca="1">IF(ISERROR(MATCH(ref_id_categoria_gasto_medio,mes_dez_categoria,0)),"",SUM(INDIRECT(ADDRESS(offset_inicio_mes+(MATCH(ref_id_categoria_gasto_medio,mes_dez_categoria,0)-1)+1,COLUMN(valor_referencia),4,1,"anotacao_diaria")):INDIRECT(ADDRESS(offset_inicio_mes+(MATCH(ref_id_categoria_gasto_medio,mes_dez_categoria,1)-1)+1,COLUMN(valor_referencia),4,1,"anotacao_diaria")))/dias_do_mes)</f>
        <v/>
      </c>
      <c r="N6" s="37">
        <f ca="1">IF(ISERR(AVERAGE(B6:M6)),"",AVERAGE(B6:M6))</f>
        <v>1.9555702764976957</v>
      </c>
      <c r="O6" s="2">
        <f>MATCH(A6,nm_categoria,0)</f>
        <v>5</v>
      </c>
    </row>
    <row r="7" spans="1:15">
      <c r="A7" s="21" t="s">
        <v>69</v>
      </c>
      <c r="B7" s="17">
        <f ca="1">IF(ISERROR(MATCH(ref_id_categoria_gasto_medio,mes_jan_categoria,0)),"",SUM(INDIRECT(ADDRESS(offset_inicio_mes+(MATCH(ref_id_categoria_gasto_medio,mes_jan_categoria,0)-1)+1,COLUMN(valor_referencia),4,1,"anotacao_diaria")):INDIRECT(ADDRESS(offset_inicio_mes+(MATCH(ref_id_categoria_gasto_medio,mes_jan_categoria,1)-1)+1,COLUMN(valor_referencia),4,1,"anotacao_diaria")))/dias_do_mes)</f>
        <v>5.8632258064516121</v>
      </c>
      <c r="C7" s="17">
        <f ca="1">IF(ISERROR(MATCH(ref_id_categoria_gasto_medio,mes_fev_categoria,0)),"",SUM(INDIRECT(ADDRESS(offset_inicio_mes+(MATCH(ref_id_categoria_gasto_medio,mes_fev_categoria,0)-1)+1,COLUMN(valor_referencia),4,1,"anotacao_diaria")):INDIRECT(ADDRESS(offset_inicio_mes+(MATCH(ref_id_categoria_gasto_medio,mes_fev_categoria,1)-1)+1,COLUMN(valor_referencia),4,1,"anotacao_diaria")))/dias_do_mes)</f>
        <v>5.2035714285714283</v>
      </c>
      <c r="D7" s="17">
        <f ca="1">IF(ISERROR(MATCH(ref_id_categoria_gasto_medio,mes_mar_categoria,0)),"",SUM(INDIRECT(ADDRESS(offset_inicio_mes+(MATCH(ref_id_categoria_gasto_medio,mes_mar_categoria,0)-1)+1,COLUMN(valor_referencia),4,1,"anotacao_diaria")):INDIRECT(ADDRESS(offset_inicio_mes+(MATCH(ref_id_categoria_gasto_medio,mes_mar_categoria,1)-1)+1,COLUMN(valor_referencia),4,1,"anotacao_diaria")))/dias_do_mes)</f>
        <v>0.31935483870967746</v>
      </c>
      <c r="E7" s="17" t="str">
        <f ca="1">IF(ISERROR(MATCH(ref_id_categoria_gasto_medio,mes_abr_categoria,0)),"",SUM(INDIRECT(ADDRESS(offset_inicio_mes+(MATCH(ref_id_categoria_gasto_medio,mes_abr_categoria,0)-1)+1,COLUMN(valor_referencia),4,1,"anotacao_diaria")):INDIRECT(ADDRESS(offset_inicio_mes+(MATCH(ref_id_categoria_gasto_medio,mes_abr_categoria,1)-1)+1,COLUMN(valor_referencia),4,1,"anotacao_diaria")))/dias_do_mes)</f>
        <v/>
      </c>
      <c r="F7" s="17" t="str">
        <f ca="1">IF(ISERROR(MATCH(ref_id_categoria_gasto_medio,mes_mai_categoria,0)),"",SUM(INDIRECT(ADDRESS(offset_inicio_mes+(MATCH(ref_id_categoria_gasto_medio,mes_mai_categoria,0)-1)+1,COLUMN(valor_referencia),4,1,"anotacao_diaria")):INDIRECT(ADDRESS(offset_inicio_mes+(MATCH(ref_id_categoria_gasto_medio,mes_mai_categoria,1)-1)+1,COLUMN(valor_referencia),4,1,"anotacao_diaria")))/dias_do_mes)</f>
        <v/>
      </c>
      <c r="G7" s="17" t="str">
        <f ca="1">IF(ISERROR(MATCH(ref_id_categoria_gasto_medio,mes_jun_categoria,0)),"",SUM(INDIRECT(ADDRESS(offset_inicio_mes+(MATCH(ref_id_categoria_gasto_medio,mes_jun_categoria,0)-1)+1,COLUMN(valor_referencia),4,1,"anotacao_diaria")):INDIRECT(ADDRESS(offset_inicio_mes+(MATCH(ref_id_categoria_gasto_medio,mes_jun_categoria,1)-1)+1,COLUMN(valor_referencia),4,1,"anotacao_diaria")))/dias_do_mes)</f>
        <v/>
      </c>
      <c r="H7" s="17" t="str">
        <f ca="1">IF(ISERROR(MATCH(ref_id_categoria_gasto_medio,mes_jul_categoria,0)),"",SUM(INDIRECT(ADDRESS(offset_inicio_mes+(MATCH(ref_id_categoria_gasto_medio,mes_jul_categoria,0)-1)+1,COLUMN(valor_referencia),4,1,"anotacao_diaria")):INDIRECT(ADDRESS(offset_inicio_mes+(MATCH(ref_id_categoria_gasto_medio,mes_jul_categoria,1)-1)+1,COLUMN(valor_referencia),4,1,"anotacao_diaria")))/dias_do_mes)</f>
        <v/>
      </c>
      <c r="I7" s="17" t="str">
        <f ca="1">IF(ISERROR(MATCH(ref_id_categoria_gasto_medio,mes_ago_categoria,0)),"",SUM(INDIRECT(ADDRESS(offset_inicio_mes+(MATCH(ref_id_categoria_gasto_medio,mes_ago_categoria,0)-1)+1,COLUMN(valor_referencia),4,1,"anotacao_diaria")):INDIRECT(ADDRESS(offset_inicio_mes+(MATCH(ref_id_categoria_gasto_medio,mes_ago_categoria,1)-1)+1,COLUMN(valor_referencia),4,1,"anotacao_diaria")))/dias_do_mes)</f>
        <v/>
      </c>
      <c r="J7" s="17" t="str">
        <f ca="1">IF(ISERROR(MATCH(ref_id_categoria_gasto_medio,mes_set_categoria,0)),"",SUM(INDIRECT(ADDRESS(offset_inicio_mes+(MATCH(ref_id_categoria_gasto_medio,mes_set_categoria,0)-1)+1,COLUMN(valor_referencia),4,1,"anotacao_diaria")):INDIRECT(ADDRESS(offset_inicio_mes+(MATCH(ref_id_categoria_gasto_medio,mes_set_categoria,1)-1)+1,COLUMN(valor_referencia),4,1,"anotacao_diaria")))/dias_do_mes)</f>
        <v/>
      </c>
      <c r="K7" s="17" t="str">
        <f ca="1">IF(ISERROR(MATCH(ref_id_categoria_gasto_medio,mes_out_categoria,0)),"",SUM(INDIRECT(ADDRESS(offset_inicio_mes+(MATCH(ref_id_categoria_gasto_medio,mes_out_categoria,0)-1)+1,COLUMN(valor_referencia),4,1,"anotacao_diaria")):INDIRECT(ADDRESS(offset_inicio_mes+(MATCH(ref_id_categoria_gasto_medio,mes_out_categoria,1)-1)+1,COLUMN(valor_referencia),4,1,"anotacao_diaria")))/dias_do_mes)</f>
        <v/>
      </c>
      <c r="L7" s="17" t="str">
        <f ca="1">IF(ISERROR(MATCH(ref_id_categoria_gasto_medio,mes_nov_categoria,0)),"",SUM(INDIRECT(ADDRESS(offset_inicio_mes+(MATCH(ref_id_categoria_gasto_medio,mes_nov_categoria,0)-1)+1,COLUMN(valor_referencia),4,1,"anotacao_diaria")):INDIRECT(ADDRESS(offset_inicio_mes+(MATCH(ref_id_categoria_gasto_medio,mes_nov_categoria,1)-1)+1,COLUMN(valor_referencia),4,1,"anotacao_diaria")))/dias_do_mes)</f>
        <v/>
      </c>
      <c r="M7" s="17" t="str">
        <f ca="1">IF(ISERROR(MATCH(ref_id_categoria_gasto_medio,mes_dez_categoria,0)),"",SUM(INDIRECT(ADDRESS(offset_inicio_mes+(MATCH(ref_id_categoria_gasto_medio,mes_dez_categoria,0)-1)+1,COLUMN(valor_referencia),4,1,"anotacao_diaria")):INDIRECT(ADDRESS(offset_inicio_mes+(MATCH(ref_id_categoria_gasto_medio,mes_dez_categoria,1)-1)+1,COLUMN(valor_referencia),4,1,"anotacao_diaria")))/dias_do_mes)</f>
        <v/>
      </c>
      <c r="N7" s="38">
        <f t="shared" ref="N7:N10" ca="1" si="14">IF(ISERR(AVERAGE(B7:M7)),"",AVERAGE(B7:M7))</f>
        <v>3.7953840245775727</v>
      </c>
      <c r="O7" s="2">
        <f>MATCH(A7,nm_categoria,0)</f>
        <v>6</v>
      </c>
    </row>
    <row r="8" spans="1:15">
      <c r="A8" s="21" t="s">
        <v>35</v>
      </c>
      <c r="B8" s="17">
        <f ca="1">IF(ISERROR(MATCH(ref_id_categoria_gasto_medio,mes_jan_categoria,0)),"",SUM(INDIRECT(ADDRESS(offset_inicio_mes+(MATCH(ref_id_categoria_gasto_medio,mes_jan_categoria,0)-1)+1,COLUMN(valor_referencia),4,1,"anotacao_diaria")):INDIRECT(ADDRESS(offset_inicio_mes+(MATCH(ref_id_categoria_gasto_medio,mes_jan_categoria,1)-1)+1,COLUMN(valor_referencia),4,1,"anotacao_diaria")))/dias_do_mes)</f>
        <v>0.78709677419354829</v>
      </c>
      <c r="C8" s="17">
        <f ca="1">IF(ISERROR(MATCH(ref_id_categoria_gasto_medio,mes_fev_categoria,0)),"",SUM(INDIRECT(ADDRESS(offset_inicio_mes+(MATCH(ref_id_categoria_gasto_medio,mes_fev_categoria,0)-1)+1,COLUMN(valor_referencia),4,1,"anotacao_diaria")):INDIRECT(ADDRESS(offset_inicio_mes+(MATCH(ref_id_categoria_gasto_medio,mes_fev_categoria,1)-1)+1,COLUMN(valor_referencia),4,1,"anotacao_diaria")))/dias_do_mes)</f>
        <v>3.3428571428571425</v>
      </c>
      <c r="D8" s="17" t="str">
        <f ca="1">IF(ISERROR(MATCH(ref_id_categoria_gasto_medio,mes_mar_categoria,0)),"",SUM(INDIRECT(ADDRESS(offset_inicio_mes+(MATCH(ref_id_categoria_gasto_medio,mes_mar_categoria,0)-1)+1,COLUMN(valor_referencia),4,1,"anotacao_diaria")):INDIRECT(ADDRESS(offset_inicio_mes+(MATCH(ref_id_categoria_gasto_medio,mes_mar_categoria,1)-1)+1,COLUMN(valor_referencia),4,1,"anotacao_diaria")))/dias_do_mes)</f>
        <v/>
      </c>
      <c r="E8" s="17" t="str">
        <f ca="1">IF(ISERROR(MATCH(ref_id_categoria_gasto_medio,mes_abr_categoria,0)),"",SUM(INDIRECT(ADDRESS(offset_inicio_mes+(MATCH(ref_id_categoria_gasto_medio,mes_abr_categoria,0)-1)+1,COLUMN(valor_referencia),4,1,"anotacao_diaria")):INDIRECT(ADDRESS(offset_inicio_mes+(MATCH(ref_id_categoria_gasto_medio,mes_abr_categoria,1)-1)+1,COLUMN(valor_referencia),4,1,"anotacao_diaria")))/dias_do_mes)</f>
        <v/>
      </c>
      <c r="F8" s="17" t="str">
        <f ca="1">IF(ISERROR(MATCH(ref_id_categoria_gasto_medio,mes_mai_categoria,0)),"",SUM(INDIRECT(ADDRESS(offset_inicio_mes+(MATCH(ref_id_categoria_gasto_medio,mes_mai_categoria,0)-1)+1,COLUMN(valor_referencia),4,1,"anotacao_diaria")):INDIRECT(ADDRESS(offset_inicio_mes+(MATCH(ref_id_categoria_gasto_medio,mes_mai_categoria,1)-1)+1,COLUMN(valor_referencia),4,1,"anotacao_diaria")))/dias_do_mes)</f>
        <v/>
      </c>
      <c r="G8" s="17" t="str">
        <f ca="1">IF(ISERROR(MATCH(ref_id_categoria_gasto_medio,mes_jun_categoria,0)),"",SUM(INDIRECT(ADDRESS(offset_inicio_mes+(MATCH(ref_id_categoria_gasto_medio,mes_jun_categoria,0)-1)+1,COLUMN(valor_referencia),4,1,"anotacao_diaria")):INDIRECT(ADDRESS(offset_inicio_mes+(MATCH(ref_id_categoria_gasto_medio,mes_jun_categoria,1)-1)+1,COLUMN(valor_referencia),4,1,"anotacao_diaria")))/dias_do_mes)</f>
        <v/>
      </c>
      <c r="H8" s="17" t="str">
        <f ca="1">IF(ISERROR(MATCH(ref_id_categoria_gasto_medio,mes_jul_categoria,0)),"",SUM(INDIRECT(ADDRESS(offset_inicio_mes+(MATCH(ref_id_categoria_gasto_medio,mes_jul_categoria,0)-1)+1,COLUMN(valor_referencia),4,1,"anotacao_diaria")):INDIRECT(ADDRESS(offset_inicio_mes+(MATCH(ref_id_categoria_gasto_medio,mes_jul_categoria,1)-1)+1,COLUMN(valor_referencia),4,1,"anotacao_diaria")))/dias_do_mes)</f>
        <v/>
      </c>
      <c r="I8" s="17" t="str">
        <f ca="1">IF(ISERROR(MATCH(ref_id_categoria_gasto_medio,mes_ago_categoria,0)),"",SUM(INDIRECT(ADDRESS(offset_inicio_mes+(MATCH(ref_id_categoria_gasto_medio,mes_ago_categoria,0)-1)+1,COLUMN(valor_referencia),4,1,"anotacao_diaria")):INDIRECT(ADDRESS(offset_inicio_mes+(MATCH(ref_id_categoria_gasto_medio,mes_ago_categoria,1)-1)+1,COLUMN(valor_referencia),4,1,"anotacao_diaria")))/dias_do_mes)</f>
        <v/>
      </c>
      <c r="J8" s="17" t="str">
        <f ca="1">IF(ISERROR(MATCH(ref_id_categoria_gasto_medio,mes_set_categoria,0)),"",SUM(INDIRECT(ADDRESS(offset_inicio_mes+(MATCH(ref_id_categoria_gasto_medio,mes_set_categoria,0)-1)+1,COLUMN(valor_referencia),4,1,"anotacao_diaria")):INDIRECT(ADDRESS(offset_inicio_mes+(MATCH(ref_id_categoria_gasto_medio,mes_set_categoria,1)-1)+1,COLUMN(valor_referencia),4,1,"anotacao_diaria")))/dias_do_mes)</f>
        <v/>
      </c>
      <c r="K8" s="17" t="str">
        <f ca="1">IF(ISERROR(MATCH(ref_id_categoria_gasto_medio,mes_out_categoria,0)),"",SUM(INDIRECT(ADDRESS(offset_inicio_mes+(MATCH(ref_id_categoria_gasto_medio,mes_out_categoria,0)-1)+1,COLUMN(valor_referencia),4,1,"anotacao_diaria")):INDIRECT(ADDRESS(offset_inicio_mes+(MATCH(ref_id_categoria_gasto_medio,mes_out_categoria,1)-1)+1,COLUMN(valor_referencia),4,1,"anotacao_diaria")))/dias_do_mes)</f>
        <v/>
      </c>
      <c r="L8" s="17" t="str">
        <f ca="1">IF(ISERROR(MATCH(ref_id_categoria_gasto_medio,mes_nov_categoria,0)),"",SUM(INDIRECT(ADDRESS(offset_inicio_mes+(MATCH(ref_id_categoria_gasto_medio,mes_nov_categoria,0)-1)+1,COLUMN(valor_referencia),4,1,"anotacao_diaria")):INDIRECT(ADDRESS(offset_inicio_mes+(MATCH(ref_id_categoria_gasto_medio,mes_nov_categoria,1)-1)+1,COLUMN(valor_referencia),4,1,"anotacao_diaria")))/dias_do_mes)</f>
        <v/>
      </c>
      <c r="M8" s="17" t="str">
        <f ca="1">IF(ISERROR(MATCH(ref_id_categoria_gasto_medio,mes_dez_categoria,0)),"",SUM(INDIRECT(ADDRESS(offset_inicio_mes+(MATCH(ref_id_categoria_gasto_medio,mes_dez_categoria,0)-1)+1,COLUMN(valor_referencia),4,1,"anotacao_diaria")):INDIRECT(ADDRESS(offset_inicio_mes+(MATCH(ref_id_categoria_gasto_medio,mes_dez_categoria,1)-1)+1,COLUMN(valor_referencia),4,1,"anotacao_diaria")))/dias_do_mes)</f>
        <v/>
      </c>
      <c r="N8" s="38">
        <f t="shared" ca="1" si="14"/>
        <v>2.0649769585253455</v>
      </c>
      <c r="O8" s="2">
        <f>MATCH(A8,nm_categoria,0)</f>
        <v>7</v>
      </c>
    </row>
    <row r="9" spans="1:15">
      <c r="A9" s="21" t="s">
        <v>36</v>
      </c>
      <c r="B9" s="17">
        <f ca="1">IF(ISERROR(MATCH(ref_id_categoria_gasto_medio,mes_jan_categoria,0)),"",SUM(INDIRECT(ADDRESS(offset_inicio_mes+(MATCH(ref_id_categoria_gasto_medio,mes_jan_categoria,0)-1)+1,COLUMN(valor_referencia),4,1,"anotacao_diaria")):INDIRECT(ADDRESS(offset_inicio_mes+(MATCH(ref_id_categoria_gasto_medio,mes_jan_categoria,1)-1)+1,COLUMN(valor_referencia),4,1,"anotacao_diaria")))/dias_do_mes)</f>
        <v>2.7009677419354836</v>
      </c>
      <c r="C9" s="17">
        <f ca="1">IF(ISERROR(MATCH(ref_id_categoria_gasto_medio,mes_fev_categoria,0)),"",SUM(INDIRECT(ADDRESS(offset_inicio_mes+(MATCH(ref_id_categoria_gasto_medio,mes_fev_categoria,0)-1)+1,COLUMN(valor_referencia),4,1,"anotacao_diaria")):INDIRECT(ADDRESS(offset_inicio_mes+(MATCH(ref_id_categoria_gasto_medio,mes_fev_categoria,1)-1)+1,COLUMN(valor_referencia),4,1,"anotacao_diaria")))/dias_do_mes)</f>
        <v>2.6617857142857142</v>
      </c>
      <c r="D9" s="17" t="str">
        <f ca="1">IF(ISERROR(MATCH(ref_id_categoria_gasto_medio,mes_mar_categoria,0)),"",SUM(INDIRECT(ADDRESS(offset_inicio_mes+(MATCH(ref_id_categoria_gasto_medio,mes_mar_categoria,0)-1)+1,COLUMN(valor_referencia),4,1,"anotacao_diaria")):INDIRECT(ADDRESS(offset_inicio_mes+(MATCH(ref_id_categoria_gasto_medio,mes_mar_categoria,1)-1)+1,COLUMN(valor_referencia),4,1,"anotacao_diaria")))/dias_do_mes)</f>
        <v/>
      </c>
      <c r="E9" s="17" t="str">
        <f ca="1">IF(ISERROR(MATCH(ref_id_categoria_gasto_medio,mes_abr_categoria,0)),"",SUM(INDIRECT(ADDRESS(offset_inicio_mes+(MATCH(ref_id_categoria_gasto_medio,mes_abr_categoria,0)-1)+1,COLUMN(valor_referencia),4,1,"anotacao_diaria")):INDIRECT(ADDRESS(offset_inicio_mes+(MATCH(ref_id_categoria_gasto_medio,mes_abr_categoria,1)-1)+1,COLUMN(valor_referencia),4,1,"anotacao_diaria")))/dias_do_mes)</f>
        <v/>
      </c>
      <c r="F9" s="17" t="str">
        <f ca="1">IF(ISERROR(MATCH(ref_id_categoria_gasto_medio,mes_mai_categoria,0)),"",SUM(INDIRECT(ADDRESS(offset_inicio_mes+(MATCH(ref_id_categoria_gasto_medio,mes_mai_categoria,0)-1)+1,COLUMN(valor_referencia),4,1,"anotacao_diaria")):INDIRECT(ADDRESS(offset_inicio_mes+(MATCH(ref_id_categoria_gasto_medio,mes_mai_categoria,1)-1)+1,COLUMN(valor_referencia),4,1,"anotacao_diaria")))/dias_do_mes)</f>
        <v/>
      </c>
      <c r="G9" s="17" t="str">
        <f ca="1">IF(ISERROR(MATCH(ref_id_categoria_gasto_medio,mes_jun_categoria,0)),"",SUM(INDIRECT(ADDRESS(offset_inicio_mes+(MATCH(ref_id_categoria_gasto_medio,mes_jun_categoria,0)-1)+1,COLUMN(valor_referencia),4,1,"anotacao_diaria")):INDIRECT(ADDRESS(offset_inicio_mes+(MATCH(ref_id_categoria_gasto_medio,mes_jun_categoria,1)-1)+1,COLUMN(valor_referencia),4,1,"anotacao_diaria")))/dias_do_mes)</f>
        <v/>
      </c>
      <c r="H9" s="17" t="str">
        <f ca="1">IF(ISERROR(MATCH(ref_id_categoria_gasto_medio,mes_jul_categoria,0)),"",SUM(INDIRECT(ADDRESS(offset_inicio_mes+(MATCH(ref_id_categoria_gasto_medio,mes_jul_categoria,0)-1)+1,COLUMN(valor_referencia),4,1,"anotacao_diaria")):INDIRECT(ADDRESS(offset_inicio_mes+(MATCH(ref_id_categoria_gasto_medio,mes_jul_categoria,1)-1)+1,COLUMN(valor_referencia),4,1,"anotacao_diaria")))/dias_do_mes)</f>
        <v/>
      </c>
      <c r="I9" s="17" t="str">
        <f ca="1">IF(ISERROR(MATCH(ref_id_categoria_gasto_medio,mes_ago_categoria,0)),"",SUM(INDIRECT(ADDRESS(offset_inicio_mes+(MATCH(ref_id_categoria_gasto_medio,mes_ago_categoria,0)-1)+1,COLUMN(valor_referencia),4,1,"anotacao_diaria")):INDIRECT(ADDRESS(offset_inicio_mes+(MATCH(ref_id_categoria_gasto_medio,mes_ago_categoria,1)-1)+1,COLUMN(valor_referencia),4,1,"anotacao_diaria")))/dias_do_mes)</f>
        <v/>
      </c>
      <c r="J9" s="17" t="str">
        <f ca="1">IF(ISERROR(MATCH(ref_id_categoria_gasto_medio,mes_set_categoria,0)),"",SUM(INDIRECT(ADDRESS(offset_inicio_mes+(MATCH(ref_id_categoria_gasto_medio,mes_set_categoria,0)-1)+1,COLUMN(valor_referencia),4,1,"anotacao_diaria")):INDIRECT(ADDRESS(offset_inicio_mes+(MATCH(ref_id_categoria_gasto_medio,mes_set_categoria,1)-1)+1,COLUMN(valor_referencia),4,1,"anotacao_diaria")))/dias_do_mes)</f>
        <v/>
      </c>
      <c r="K9" s="17" t="str">
        <f ca="1">IF(ISERROR(MATCH(ref_id_categoria_gasto_medio,mes_out_categoria,0)),"",SUM(INDIRECT(ADDRESS(offset_inicio_mes+(MATCH(ref_id_categoria_gasto_medio,mes_out_categoria,0)-1)+1,COLUMN(valor_referencia),4,1,"anotacao_diaria")):INDIRECT(ADDRESS(offset_inicio_mes+(MATCH(ref_id_categoria_gasto_medio,mes_out_categoria,1)-1)+1,COLUMN(valor_referencia),4,1,"anotacao_diaria")))/dias_do_mes)</f>
        <v/>
      </c>
      <c r="L9" s="17" t="str">
        <f ca="1">IF(ISERROR(MATCH(ref_id_categoria_gasto_medio,mes_nov_categoria,0)),"",SUM(INDIRECT(ADDRESS(offset_inicio_mes+(MATCH(ref_id_categoria_gasto_medio,mes_nov_categoria,0)-1)+1,COLUMN(valor_referencia),4,1,"anotacao_diaria")):INDIRECT(ADDRESS(offset_inicio_mes+(MATCH(ref_id_categoria_gasto_medio,mes_nov_categoria,1)-1)+1,COLUMN(valor_referencia),4,1,"anotacao_diaria")))/dias_do_mes)</f>
        <v/>
      </c>
      <c r="M9" s="17" t="str">
        <f ca="1">IF(ISERROR(MATCH(ref_id_categoria_gasto_medio,mes_dez_categoria,0)),"",SUM(INDIRECT(ADDRESS(offset_inicio_mes+(MATCH(ref_id_categoria_gasto_medio,mes_dez_categoria,0)-1)+1,COLUMN(valor_referencia),4,1,"anotacao_diaria")):INDIRECT(ADDRESS(offset_inicio_mes+(MATCH(ref_id_categoria_gasto_medio,mes_dez_categoria,1)-1)+1,COLUMN(valor_referencia),4,1,"anotacao_diaria")))/dias_do_mes)</f>
        <v/>
      </c>
      <c r="N9" s="38">
        <f t="shared" ca="1" si="14"/>
        <v>2.6813767281105987</v>
      </c>
      <c r="O9" s="2">
        <f>MATCH(A9,nm_categoria,0)</f>
        <v>8</v>
      </c>
    </row>
    <row r="10" spans="1:15" ht="12" thickBot="1">
      <c r="A10" s="22" t="s">
        <v>53</v>
      </c>
      <c r="B10" s="19">
        <f ca="1">IF(ISERROR(MATCH(ref_id_categoria_gasto_medio,mes_jan_categoria,0)),"",SUM(INDIRECT(ADDRESS(offset_inicio_mes+(MATCH(ref_id_categoria_gasto_medio,mes_jan_categoria,0)-1)+1,COLUMN(valor_referencia),4,1,"anotacao_diaria")):INDIRECT(ADDRESS(offset_inicio_mes+(MATCH(ref_id_categoria_gasto_medio,mes_jan_categoria,1)-1)+1,COLUMN(valor_referencia),4,1,"anotacao_diaria")))/dias_do_mes)</f>
        <v>4.5483870967741939</v>
      </c>
      <c r="C10" s="19">
        <f ca="1">IF(ISERROR(MATCH(ref_id_categoria_gasto_medio,mes_fev_categoria,0)),"",SUM(INDIRECT(ADDRESS(offset_inicio_mes+(MATCH(ref_id_categoria_gasto_medio,mes_fev_categoria,0)-1)+1,COLUMN(valor_referencia),4,1,"anotacao_diaria")):INDIRECT(ADDRESS(offset_inicio_mes+(MATCH(ref_id_categoria_gasto_medio,mes_fev_categoria,1)-1)+1,COLUMN(valor_referencia),4,1,"anotacao_diaria")))/dias_do_mes)</f>
        <v>0.80714285714285716</v>
      </c>
      <c r="D10" s="19" t="str">
        <f ca="1">IF(ISERROR(MATCH(ref_id_categoria_gasto_medio,mes_mar_categoria,0)),"",SUM(INDIRECT(ADDRESS(offset_inicio_mes+(MATCH(ref_id_categoria_gasto_medio,mes_mar_categoria,0)-1)+1,COLUMN(valor_referencia),4,1,"anotacao_diaria")):INDIRECT(ADDRESS(offset_inicio_mes+(MATCH(ref_id_categoria_gasto_medio,mes_mar_categoria,1)-1)+1,COLUMN(valor_referencia),4,1,"anotacao_diaria")))/dias_do_mes)</f>
        <v/>
      </c>
      <c r="E10" s="19" t="str">
        <f ca="1">IF(ISERROR(MATCH(ref_id_categoria_gasto_medio,mes_abr_categoria,0)),"",SUM(INDIRECT(ADDRESS(offset_inicio_mes+(MATCH(ref_id_categoria_gasto_medio,mes_abr_categoria,0)-1)+1,COLUMN(valor_referencia),4,1,"anotacao_diaria")):INDIRECT(ADDRESS(offset_inicio_mes+(MATCH(ref_id_categoria_gasto_medio,mes_abr_categoria,1)-1)+1,COLUMN(valor_referencia),4,1,"anotacao_diaria")))/dias_do_mes)</f>
        <v/>
      </c>
      <c r="F10" s="19" t="str">
        <f ca="1">IF(ISERROR(MATCH(ref_id_categoria_gasto_medio,mes_mai_categoria,0)),"",SUM(INDIRECT(ADDRESS(offset_inicio_mes+(MATCH(ref_id_categoria_gasto_medio,mes_mai_categoria,0)-1)+1,COLUMN(valor_referencia),4,1,"anotacao_diaria")):INDIRECT(ADDRESS(offset_inicio_mes+(MATCH(ref_id_categoria_gasto_medio,mes_mai_categoria,1)-1)+1,COLUMN(valor_referencia),4,1,"anotacao_diaria")))/dias_do_mes)</f>
        <v/>
      </c>
      <c r="G10" s="19" t="str">
        <f ca="1">IF(ISERROR(MATCH(ref_id_categoria_gasto_medio,mes_jun_categoria,0)),"",SUM(INDIRECT(ADDRESS(offset_inicio_mes+(MATCH(ref_id_categoria_gasto_medio,mes_jun_categoria,0)-1)+1,COLUMN(valor_referencia),4,1,"anotacao_diaria")):INDIRECT(ADDRESS(offset_inicio_mes+(MATCH(ref_id_categoria_gasto_medio,mes_jun_categoria,1)-1)+1,COLUMN(valor_referencia),4,1,"anotacao_diaria")))/dias_do_mes)</f>
        <v/>
      </c>
      <c r="H10" s="19" t="str">
        <f ca="1">IF(ISERROR(MATCH(ref_id_categoria_gasto_medio,mes_jul_categoria,0)),"",SUM(INDIRECT(ADDRESS(offset_inicio_mes+(MATCH(ref_id_categoria_gasto_medio,mes_jul_categoria,0)-1)+1,COLUMN(valor_referencia),4,1,"anotacao_diaria")):INDIRECT(ADDRESS(offset_inicio_mes+(MATCH(ref_id_categoria_gasto_medio,mes_jul_categoria,1)-1)+1,COLUMN(valor_referencia),4,1,"anotacao_diaria")))/dias_do_mes)</f>
        <v/>
      </c>
      <c r="I10" s="19" t="str">
        <f ca="1">IF(ISERROR(MATCH(ref_id_categoria_gasto_medio,mes_ago_categoria,0)),"",SUM(INDIRECT(ADDRESS(offset_inicio_mes+(MATCH(ref_id_categoria_gasto_medio,mes_ago_categoria,0)-1)+1,COLUMN(valor_referencia),4,1,"anotacao_diaria")):INDIRECT(ADDRESS(offset_inicio_mes+(MATCH(ref_id_categoria_gasto_medio,mes_ago_categoria,1)-1)+1,COLUMN(valor_referencia),4,1,"anotacao_diaria")))/dias_do_mes)</f>
        <v/>
      </c>
      <c r="J10" s="19" t="str">
        <f ca="1">IF(ISERROR(MATCH(ref_id_categoria_gasto_medio,mes_set_categoria,0)),"",SUM(INDIRECT(ADDRESS(offset_inicio_mes+(MATCH(ref_id_categoria_gasto_medio,mes_set_categoria,0)-1)+1,COLUMN(valor_referencia),4,1,"anotacao_diaria")):INDIRECT(ADDRESS(offset_inicio_mes+(MATCH(ref_id_categoria_gasto_medio,mes_set_categoria,1)-1)+1,COLUMN(valor_referencia),4,1,"anotacao_diaria")))/dias_do_mes)</f>
        <v/>
      </c>
      <c r="K10" s="19" t="str">
        <f ca="1">IF(ISERROR(MATCH(ref_id_categoria_gasto_medio,mes_out_categoria,0)),"",SUM(INDIRECT(ADDRESS(offset_inicio_mes+(MATCH(ref_id_categoria_gasto_medio,mes_out_categoria,0)-1)+1,COLUMN(valor_referencia),4,1,"anotacao_diaria")):INDIRECT(ADDRESS(offset_inicio_mes+(MATCH(ref_id_categoria_gasto_medio,mes_out_categoria,1)-1)+1,COLUMN(valor_referencia),4,1,"anotacao_diaria")))/dias_do_mes)</f>
        <v/>
      </c>
      <c r="L10" s="19" t="str">
        <f ca="1">IF(ISERROR(MATCH(ref_id_categoria_gasto_medio,mes_nov_categoria,0)),"",SUM(INDIRECT(ADDRESS(offset_inicio_mes+(MATCH(ref_id_categoria_gasto_medio,mes_nov_categoria,0)-1)+1,COLUMN(valor_referencia),4,1,"anotacao_diaria")):INDIRECT(ADDRESS(offset_inicio_mes+(MATCH(ref_id_categoria_gasto_medio,mes_nov_categoria,1)-1)+1,COLUMN(valor_referencia),4,1,"anotacao_diaria")))/dias_do_mes)</f>
        <v/>
      </c>
      <c r="M10" s="19" t="str">
        <f ca="1">IF(ISERROR(MATCH(ref_id_categoria_gasto_medio,mes_dez_categoria,0)),"",SUM(INDIRECT(ADDRESS(offset_inicio_mes+(MATCH(ref_id_categoria_gasto_medio,mes_dez_categoria,0)-1)+1,COLUMN(valor_referencia),4,1,"anotacao_diaria")):INDIRECT(ADDRESS(offset_inicio_mes+(MATCH(ref_id_categoria_gasto_medio,mes_dez_categoria,1)-1)+1,COLUMN(valor_referencia),4,1,"anotacao_diaria")))/dias_do_mes)</f>
        <v/>
      </c>
      <c r="N10" s="39">
        <f t="shared" ca="1" si="14"/>
        <v>2.6777649769585254</v>
      </c>
      <c r="O10" s="2">
        <f>MATCH(A10,nm_categoria,0)</f>
        <v>9</v>
      </c>
    </row>
    <row r="11" spans="1:15" ht="12" thickBot="1"/>
    <row r="12" spans="1:15" ht="12" thickBot="1">
      <c r="A12" s="10" t="s">
        <v>21</v>
      </c>
      <c r="B12" s="11">
        <f t="shared" ref="B12:M12" ca="1" si="15">IF(ISERR(AVERAGE(B13:B18)),"",SUM(B13:B18))</f>
        <v>9.8967741935483886</v>
      </c>
      <c r="C12" s="11">
        <f t="shared" ca="1" si="15"/>
        <v>5.0535714285714279</v>
      </c>
      <c r="D12" s="11" t="str">
        <f t="shared" ca="1" si="15"/>
        <v/>
      </c>
      <c r="E12" s="11" t="str">
        <f t="shared" ca="1" si="15"/>
        <v/>
      </c>
      <c r="F12" s="11" t="str">
        <f t="shared" ca="1" si="15"/>
        <v/>
      </c>
      <c r="G12" s="11" t="str">
        <f t="shared" ca="1" si="15"/>
        <v/>
      </c>
      <c r="H12" s="11" t="str">
        <f t="shared" ca="1" si="15"/>
        <v/>
      </c>
      <c r="I12" s="11" t="str">
        <f t="shared" ca="1" si="15"/>
        <v/>
      </c>
      <c r="J12" s="11" t="str">
        <f t="shared" ca="1" si="15"/>
        <v/>
      </c>
      <c r="K12" s="11" t="str">
        <f t="shared" ca="1" si="15"/>
        <v/>
      </c>
      <c r="L12" s="11" t="str">
        <f t="shared" ca="1" si="15"/>
        <v/>
      </c>
      <c r="M12" s="11" t="str">
        <f t="shared" ca="1" si="15"/>
        <v/>
      </c>
      <c r="N12" s="40">
        <f ca="1">AVERAGE(N13:N18)</f>
        <v>2.2037903225806454</v>
      </c>
    </row>
    <row r="13" spans="1:15">
      <c r="A13" s="20" t="s">
        <v>70</v>
      </c>
      <c r="B13" s="14" t="str">
        <f ca="1">IF(ISERROR(MATCH(ref_id_categoria_gasto_medio,mes_jan_categoria,0)),"",SUM(INDIRECT(ADDRESS(offset_inicio_mes+(MATCH(ref_id_categoria_gasto_medio,mes_jan_categoria,0)-1)+1,COLUMN(valor_referencia),4,1,"anotacao_diaria")):INDIRECT(ADDRESS(offset_inicio_mes+(MATCH(ref_id_categoria_gasto_medio,mes_jan_categoria,1)-1)+1,COLUMN(valor_referencia),4,1,"anotacao_diaria")))/dias_do_mes)</f>
        <v/>
      </c>
      <c r="C13" s="15">
        <f ca="1">IF(ISERROR(MATCH(ref_id_categoria_gasto_medio,mes_fev_categoria,0)),"",SUM(INDIRECT(ADDRESS(offset_inicio_mes+(MATCH(ref_id_categoria_gasto_medio,mes_fev_categoria,0)-1)+1,COLUMN(valor_referencia),4,1,"anotacao_diaria")):INDIRECT(ADDRESS(offset_inicio_mes+(MATCH(ref_id_categoria_gasto_medio,mes_fev_categoria,1)-1)+1,COLUMN(valor_referencia),4,1,"anotacao_diaria")))/dias_do_mes)</f>
        <v>1.0714285714285714</v>
      </c>
      <c r="D13" s="15" t="str">
        <f ca="1">IF(ISERROR(MATCH(ref_id_categoria_gasto_medio,mes_mar_categoria,0)),"",SUM(INDIRECT(ADDRESS(offset_inicio_mes+(MATCH(ref_id_categoria_gasto_medio,mes_mar_categoria,0)-1)+1,COLUMN(valor_referencia),4,1,"anotacao_diaria")):INDIRECT(ADDRESS(offset_inicio_mes+(MATCH(ref_id_categoria_gasto_medio,mes_mar_categoria,1)-1)+1,COLUMN(valor_referencia),4,1,"anotacao_diaria")))/dias_do_mes)</f>
        <v/>
      </c>
      <c r="E13" s="15" t="str">
        <f ca="1">IF(ISERROR(MATCH(ref_id_categoria_gasto_medio,mes_abr_categoria,0)),"",SUM(INDIRECT(ADDRESS(offset_inicio_mes+(MATCH(ref_id_categoria_gasto_medio,mes_abr_categoria,0)-1)+1,COLUMN(valor_referencia),4,1,"anotacao_diaria")):INDIRECT(ADDRESS(offset_inicio_mes+(MATCH(ref_id_categoria_gasto_medio,mes_abr_categoria,1)-1)+1,COLUMN(valor_referencia),4,1,"anotacao_diaria")))/dias_do_mes)</f>
        <v/>
      </c>
      <c r="F13" s="15" t="str">
        <f ca="1">IF(ISERROR(MATCH(ref_id_categoria_gasto_medio,mes_mai_categoria,0)),"",SUM(INDIRECT(ADDRESS(offset_inicio_mes+(MATCH(ref_id_categoria_gasto_medio,mes_mai_categoria,0)-1)+1,COLUMN(valor_referencia),4,1,"anotacao_diaria")):INDIRECT(ADDRESS(offset_inicio_mes+(MATCH(ref_id_categoria_gasto_medio,mes_mai_categoria,1)-1)+1,COLUMN(valor_referencia),4,1,"anotacao_diaria")))/dias_do_mes)</f>
        <v/>
      </c>
      <c r="G13" s="15" t="str">
        <f ca="1">IF(ISERROR(MATCH(ref_id_categoria_gasto_medio,mes_jun_categoria,0)),"",SUM(INDIRECT(ADDRESS(offset_inicio_mes+(MATCH(ref_id_categoria_gasto_medio,mes_jun_categoria,0)-1)+1,COLUMN(valor_referencia),4,1,"anotacao_diaria")):INDIRECT(ADDRESS(offset_inicio_mes+(MATCH(ref_id_categoria_gasto_medio,mes_jun_categoria,1)-1)+1,COLUMN(valor_referencia),4,1,"anotacao_diaria")))/dias_do_mes)</f>
        <v/>
      </c>
      <c r="H13" s="15" t="str">
        <f ca="1">IF(ISERROR(MATCH(ref_id_categoria_gasto_medio,mes_jul_categoria,0)),"",SUM(INDIRECT(ADDRESS(offset_inicio_mes+(MATCH(ref_id_categoria_gasto_medio,mes_jul_categoria,0)-1)+1,COLUMN(valor_referencia),4,1,"anotacao_diaria")):INDIRECT(ADDRESS(offset_inicio_mes+(MATCH(ref_id_categoria_gasto_medio,mes_jul_categoria,1)-1)+1,COLUMN(valor_referencia),4,1,"anotacao_diaria")))/dias_do_mes)</f>
        <v/>
      </c>
      <c r="I13" s="15" t="str">
        <f ca="1">IF(ISERROR(MATCH(ref_id_categoria_gasto_medio,mes_ago_categoria,0)),"",SUM(INDIRECT(ADDRESS(offset_inicio_mes+(MATCH(ref_id_categoria_gasto_medio,mes_ago_categoria,0)-1)+1,COLUMN(valor_referencia),4,1,"anotacao_diaria")):INDIRECT(ADDRESS(offset_inicio_mes+(MATCH(ref_id_categoria_gasto_medio,mes_ago_categoria,1)-1)+1,COLUMN(valor_referencia),4,1,"anotacao_diaria")))/dias_do_mes)</f>
        <v/>
      </c>
      <c r="J13" s="15" t="str">
        <f ca="1">IF(ISERROR(MATCH(ref_id_categoria_gasto_medio,mes_set_categoria,0)),"",SUM(INDIRECT(ADDRESS(offset_inicio_mes+(MATCH(ref_id_categoria_gasto_medio,mes_set_categoria,0)-1)+1,COLUMN(valor_referencia),4,1,"anotacao_diaria")):INDIRECT(ADDRESS(offset_inicio_mes+(MATCH(ref_id_categoria_gasto_medio,mes_set_categoria,1)-1)+1,COLUMN(valor_referencia),4,1,"anotacao_diaria")))/dias_do_mes)</f>
        <v/>
      </c>
      <c r="K13" s="15" t="str">
        <f ca="1">IF(ISERROR(MATCH(ref_id_categoria_gasto_medio,mes_out_categoria,0)),"",SUM(INDIRECT(ADDRESS(offset_inicio_mes+(MATCH(ref_id_categoria_gasto_medio,mes_out_categoria,0)-1)+1,COLUMN(valor_referencia),4,1,"anotacao_diaria")):INDIRECT(ADDRESS(offset_inicio_mes+(MATCH(ref_id_categoria_gasto_medio,mes_out_categoria,1)-1)+1,COLUMN(valor_referencia),4,1,"anotacao_diaria")))/dias_do_mes)</f>
        <v/>
      </c>
      <c r="L13" s="15" t="str">
        <f ca="1">IF(ISERROR(MATCH(ref_id_categoria_gasto_medio,mes_nov_categoria,0)),"",SUM(INDIRECT(ADDRESS(offset_inicio_mes+(MATCH(ref_id_categoria_gasto_medio,mes_nov_categoria,0)-1)+1,COLUMN(valor_referencia),4,1,"anotacao_diaria")):INDIRECT(ADDRESS(offset_inicio_mes+(MATCH(ref_id_categoria_gasto_medio,mes_nov_categoria,1)-1)+1,COLUMN(valor_referencia),4,1,"anotacao_diaria")))/dias_do_mes)</f>
        <v/>
      </c>
      <c r="M13" s="15" t="str">
        <f ca="1">IF(ISERROR(MATCH(ref_id_categoria_gasto_medio,mes_dez_categoria,0)),"",SUM(INDIRECT(ADDRESS(offset_inicio_mes+(MATCH(ref_id_categoria_gasto_medio,mes_dez_categoria,0)-1)+1,COLUMN(valor_referencia),4,1,"anotacao_diaria")):INDIRECT(ADDRESS(offset_inicio_mes+(MATCH(ref_id_categoria_gasto_medio,mes_dez_categoria,1)-1)+1,COLUMN(valor_referencia),4,1,"anotacao_diaria")))/dias_do_mes)</f>
        <v/>
      </c>
      <c r="N13" s="37">
        <f ca="1">IF(ISERR(AVERAGE(B13:M13)),"",AVERAGE(B13:M13))</f>
        <v>1.0714285714285714</v>
      </c>
      <c r="O13" s="2">
        <f t="shared" ref="O13:O18" si="16">MATCH(A13,nm_categoria,0)</f>
        <v>10</v>
      </c>
    </row>
    <row r="14" spans="1:15">
      <c r="A14" s="21" t="s">
        <v>71</v>
      </c>
      <c r="B14" s="16">
        <f ca="1">IF(ISERROR(MATCH(ref_id_categoria_gasto_medio,mes_jan_categoria,0)),"",SUM(INDIRECT(ADDRESS(offset_inicio_mes+(MATCH(ref_id_categoria_gasto_medio,mes_jan_categoria,0)-1)+1,COLUMN(valor_referencia),4,1,"anotacao_diaria")):INDIRECT(ADDRESS(offset_inicio_mes+(MATCH(ref_id_categoria_gasto_medio,mes_jan_categoria,1)-1)+1,COLUMN(valor_referencia),4,1,"anotacao_diaria")))/dias_do_mes)</f>
        <v>2.3548387096774195</v>
      </c>
      <c r="C14" s="17">
        <f ca="1">IF(ISERROR(MATCH(ref_id_categoria_gasto_medio,mes_fev_categoria,0)),"",SUM(INDIRECT(ADDRESS(offset_inicio_mes+(MATCH(ref_id_categoria_gasto_medio,mes_fev_categoria,0)-1)+1,COLUMN(valor_referencia),4,1,"anotacao_diaria")):INDIRECT(ADDRESS(offset_inicio_mes+(MATCH(ref_id_categoria_gasto_medio,mes_fev_categoria,1)-1)+1,COLUMN(valor_referencia),4,1,"anotacao_diaria")))/dias_do_mes)</f>
        <v>2.2857142857142856</v>
      </c>
      <c r="D14" s="17" t="str">
        <f ca="1">IF(ISERROR(MATCH(ref_id_categoria_gasto_medio,mes_mar_categoria,0)),"",SUM(INDIRECT(ADDRESS(offset_inicio_mes+(MATCH(ref_id_categoria_gasto_medio,mes_mar_categoria,0)-1)+1,COLUMN(valor_referencia),4,1,"anotacao_diaria")):INDIRECT(ADDRESS(offset_inicio_mes+(MATCH(ref_id_categoria_gasto_medio,mes_mar_categoria,1)-1)+1,COLUMN(valor_referencia),4,1,"anotacao_diaria")))/dias_do_mes)</f>
        <v/>
      </c>
      <c r="E14" s="17" t="str">
        <f ca="1">IF(ISERROR(MATCH(ref_id_categoria_gasto_medio,mes_abr_categoria,0)),"",SUM(INDIRECT(ADDRESS(offset_inicio_mes+(MATCH(ref_id_categoria_gasto_medio,mes_abr_categoria,0)-1)+1,COLUMN(valor_referencia),4,1,"anotacao_diaria")):INDIRECT(ADDRESS(offset_inicio_mes+(MATCH(ref_id_categoria_gasto_medio,mes_abr_categoria,1)-1)+1,COLUMN(valor_referencia),4,1,"anotacao_diaria")))/dias_do_mes)</f>
        <v/>
      </c>
      <c r="F14" s="17" t="str">
        <f ca="1">IF(ISERROR(MATCH(ref_id_categoria_gasto_medio,mes_mai_categoria,0)),"",SUM(INDIRECT(ADDRESS(offset_inicio_mes+(MATCH(ref_id_categoria_gasto_medio,mes_mai_categoria,0)-1)+1,COLUMN(valor_referencia),4,1,"anotacao_diaria")):INDIRECT(ADDRESS(offset_inicio_mes+(MATCH(ref_id_categoria_gasto_medio,mes_mai_categoria,1)-1)+1,COLUMN(valor_referencia),4,1,"anotacao_diaria")))/dias_do_mes)</f>
        <v/>
      </c>
      <c r="G14" s="17" t="str">
        <f ca="1">IF(ISERROR(MATCH(ref_id_categoria_gasto_medio,mes_jun_categoria,0)),"",SUM(INDIRECT(ADDRESS(offset_inicio_mes+(MATCH(ref_id_categoria_gasto_medio,mes_jun_categoria,0)-1)+1,COLUMN(valor_referencia),4,1,"anotacao_diaria")):INDIRECT(ADDRESS(offset_inicio_mes+(MATCH(ref_id_categoria_gasto_medio,mes_jun_categoria,1)-1)+1,COLUMN(valor_referencia),4,1,"anotacao_diaria")))/dias_do_mes)</f>
        <v/>
      </c>
      <c r="H14" s="17" t="str">
        <f ca="1">IF(ISERROR(MATCH(ref_id_categoria_gasto_medio,mes_jul_categoria,0)),"",SUM(INDIRECT(ADDRESS(offset_inicio_mes+(MATCH(ref_id_categoria_gasto_medio,mes_jul_categoria,0)-1)+1,COLUMN(valor_referencia),4,1,"anotacao_diaria")):INDIRECT(ADDRESS(offset_inicio_mes+(MATCH(ref_id_categoria_gasto_medio,mes_jul_categoria,1)-1)+1,COLUMN(valor_referencia),4,1,"anotacao_diaria")))/dias_do_mes)</f>
        <v/>
      </c>
      <c r="I14" s="17" t="str">
        <f ca="1">IF(ISERROR(MATCH(ref_id_categoria_gasto_medio,mes_ago_categoria,0)),"",SUM(INDIRECT(ADDRESS(offset_inicio_mes+(MATCH(ref_id_categoria_gasto_medio,mes_ago_categoria,0)-1)+1,COLUMN(valor_referencia),4,1,"anotacao_diaria")):INDIRECT(ADDRESS(offset_inicio_mes+(MATCH(ref_id_categoria_gasto_medio,mes_ago_categoria,1)-1)+1,COLUMN(valor_referencia),4,1,"anotacao_diaria")))/dias_do_mes)</f>
        <v/>
      </c>
      <c r="J14" s="17" t="str">
        <f ca="1">IF(ISERROR(MATCH(ref_id_categoria_gasto_medio,mes_set_categoria,0)),"",SUM(INDIRECT(ADDRESS(offset_inicio_mes+(MATCH(ref_id_categoria_gasto_medio,mes_set_categoria,0)-1)+1,COLUMN(valor_referencia),4,1,"anotacao_diaria")):INDIRECT(ADDRESS(offset_inicio_mes+(MATCH(ref_id_categoria_gasto_medio,mes_set_categoria,1)-1)+1,COLUMN(valor_referencia),4,1,"anotacao_diaria")))/dias_do_mes)</f>
        <v/>
      </c>
      <c r="K14" s="17" t="str">
        <f ca="1">IF(ISERROR(MATCH(ref_id_categoria_gasto_medio,mes_out_categoria,0)),"",SUM(INDIRECT(ADDRESS(offset_inicio_mes+(MATCH(ref_id_categoria_gasto_medio,mes_out_categoria,0)-1)+1,COLUMN(valor_referencia),4,1,"anotacao_diaria")):INDIRECT(ADDRESS(offset_inicio_mes+(MATCH(ref_id_categoria_gasto_medio,mes_out_categoria,1)-1)+1,COLUMN(valor_referencia),4,1,"anotacao_diaria")))/dias_do_mes)</f>
        <v/>
      </c>
      <c r="L14" s="17" t="str">
        <f ca="1">IF(ISERROR(MATCH(ref_id_categoria_gasto_medio,mes_nov_categoria,0)),"",SUM(INDIRECT(ADDRESS(offset_inicio_mes+(MATCH(ref_id_categoria_gasto_medio,mes_nov_categoria,0)-1)+1,COLUMN(valor_referencia),4,1,"anotacao_diaria")):INDIRECT(ADDRESS(offset_inicio_mes+(MATCH(ref_id_categoria_gasto_medio,mes_nov_categoria,1)-1)+1,COLUMN(valor_referencia),4,1,"anotacao_diaria")))/dias_do_mes)</f>
        <v/>
      </c>
      <c r="M14" s="17" t="str">
        <f ca="1">IF(ISERROR(MATCH(ref_id_categoria_gasto_medio,mes_dez_categoria,0)),"",SUM(INDIRECT(ADDRESS(offset_inicio_mes+(MATCH(ref_id_categoria_gasto_medio,mes_dez_categoria,0)-1)+1,COLUMN(valor_referencia),4,1,"anotacao_diaria")):INDIRECT(ADDRESS(offset_inicio_mes+(MATCH(ref_id_categoria_gasto_medio,mes_dez_categoria,1)-1)+1,COLUMN(valor_referencia),4,1,"anotacao_diaria")))/dias_do_mes)</f>
        <v/>
      </c>
      <c r="N14" s="38">
        <f t="shared" ref="N14:N18" ca="1" si="17">IF(ISERR(AVERAGE(B14:M14)),"",AVERAGE(B14:M14))</f>
        <v>2.3202764976958523</v>
      </c>
      <c r="O14" s="2">
        <f t="shared" si="16"/>
        <v>11</v>
      </c>
    </row>
    <row r="15" spans="1:15">
      <c r="A15" s="21" t="s">
        <v>72</v>
      </c>
      <c r="B15" s="16">
        <f ca="1">IF(ISERROR(MATCH(ref_id_categoria_gasto_medio,mes_jan_categoria,0)),"",SUM(INDIRECT(ADDRESS(offset_inicio_mes+(MATCH(ref_id_categoria_gasto_medio,mes_jan_categoria,0)-1)+1,COLUMN(valor_referencia),4,1,"anotacao_diaria")):INDIRECT(ADDRESS(offset_inicio_mes+(MATCH(ref_id_categoria_gasto_medio,mes_jan_categoria,1)-1)+1,COLUMN(valor_referencia),4,1,"anotacao_diaria")))/dias_do_mes)</f>
        <v>5.0483870967741939</v>
      </c>
      <c r="C15" s="17" t="str">
        <f ca="1">IF(ISERROR(MATCH(ref_id_categoria_gasto_medio,mes_fev_categoria,0)),"",SUM(INDIRECT(ADDRESS(offset_inicio_mes+(MATCH(ref_id_categoria_gasto_medio,mes_fev_categoria,0)-1)+1,COLUMN(valor_referencia),4,1,"anotacao_diaria")):INDIRECT(ADDRESS(offset_inicio_mes+(MATCH(ref_id_categoria_gasto_medio,mes_fev_categoria,1)-1)+1,COLUMN(valor_referencia),4,1,"anotacao_diaria")))/dias_do_mes)</f>
        <v/>
      </c>
      <c r="D15" s="17" t="str">
        <f ca="1">IF(ISERROR(MATCH(ref_id_categoria_gasto_medio,mes_mar_categoria,0)),"",SUM(INDIRECT(ADDRESS(offset_inicio_mes+(MATCH(ref_id_categoria_gasto_medio,mes_mar_categoria,0)-1)+1,COLUMN(valor_referencia),4,1,"anotacao_diaria")):INDIRECT(ADDRESS(offset_inicio_mes+(MATCH(ref_id_categoria_gasto_medio,mes_mar_categoria,1)-1)+1,COLUMN(valor_referencia),4,1,"anotacao_diaria")))/dias_do_mes)</f>
        <v/>
      </c>
      <c r="E15" s="17" t="str">
        <f ca="1">IF(ISERROR(MATCH(ref_id_categoria_gasto_medio,mes_abr_categoria,0)),"",SUM(INDIRECT(ADDRESS(offset_inicio_mes+(MATCH(ref_id_categoria_gasto_medio,mes_abr_categoria,0)-1)+1,COLUMN(valor_referencia),4,1,"anotacao_diaria")):INDIRECT(ADDRESS(offset_inicio_mes+(MATCH(ref_id_categoria_gasto_medio,mes_abr_categoria,1)-1)+1,COLUMN(valor_referencia),4,1,"anotacao_diaria")))/dias_do_mes)</f>
        <v/>
      </c>
      <c r="F15" s="17" t="str">
        <f ca="1">IF(ISERROR(MATCH(ref_id_categoria_gasto_medio,mes_mai_categoria,0)),"",SUM(INDIRECT(ADDRESS(offset_inicio_mes+(MATCH(ref_id_categoria_gasto_medio,mes_mai_categoria,0)-1)+1,COLUMN(valor_referencia),4,1,"anotacao_diaria")):INDIRECT(ADDRESS(offset_inicio_mes+(MATCH(ref_id_categoria_gasto_medio,mes_mai_categoria,1)-1)+1,COLUMN(valor_referencia),4,1,"anotacao_diaria")))/dias_do_mes)</f>
        <v/>
      </c>
      <c r="G15" s="17" t="str">
        <f ca="1">IF(ISERROR(MATCH(ref_id_categoria_gasto_medio,mes_jun_categoria,0)),"",SUM(INDIRECT(ADDRESS(offset_inicio_mes+(MATCH(ref_id_categoria_gasto_medio,mes_jun_categoria,0)-1)+1,COLUMN(valor_referencia),4,1,"anotacao_diaria")):INDIRECT(ADDRESS(offset_inicio_mes+(MATCH(ref_id_categoria_gasto_medio,mes_jun_categoria,1)-1)+1,COLUMN(valor_referencia),4,1,"anotacao_diaria")))/dias_do_mes)</f>
        <v/>
      </c>
      <c r="H15" s="17" t="str">
        <f ca="1">IF(ISERROR(MATCH(ref_id_categoria_gasto_medio,mes_jul_categoria,0)),"",SUM(INDIRECT(ADDRESS(offset_inicio_mes+(MATCH(ref_id_categoria_gasto_medio,mes_jul_categoria,0)-1)+1,COLUMN(valor_referencia),4,1,"anotacao_diaria")):INDIRECT(ADDRESS(offset_inicio_mes+(MATCH(ref_id_categoria_gasto_medio,mes_jul_categoria,1)-1)+1,COLUMN(valor_referencia),4,1,"anotacao_diaria")))/dias_do_mes)</f>
        <v/>
      </c>
      <c r="I15" s="17" t="str">
        <f ca="1">IF(ISERROR(MATCH(ref_id_categoria_gasto_medio,mes_ago_categoria,0)),"",SUM(INDIRECT(ADDRESS(offset_inicio_mes+(MATCH(ref_id_categoria_gasto_medio,mes_ago_categoria,0)-1)+1,COLUMN(valor_referencia),4,1,"anotacao_diaria")):INDIRECT(ADDRESS(offset_inicio_mes+(MATCH(ref_id_categoria_gasto_medio,mes_ago_categoria,1)-1)+1,COLUMN(valor_referencia),4,1,"anotacao_diaria")))/dias_do_mes)</f>
        <v/>
      </c>
      <c r="J15" s="17" t="str">
        <f ca="1">IF(ISERROR(MATCH(ref_id_categoria_gasto_medio,mes_set_categoria,0)),"",SUM(INDIRECT(ADDRESS(offset_inicio_mes+(MATCH(ref_id_categoria_gasto_medio,mes_set_categoria,0)-1)+1,COLUMN(valor_referencia),4,1,"anotacao_diaria")):INDIRECT(ADDRESS(offset_inicio_mes+(MATCH(ref_id_categoria_gasto_medio,mes_set_categoria,1)-1)+1,COLUMN(valor_referencia),4,1,"anotacao_diaria")))/dias_do_mes)</f>
        <v/>
      </c>
      <c r="K15" s="17" t="str">
        <f ca="1">IF(ISERROR(MATCH(ref_id_categoria_gasto_medio,mes_out_categoria,0)),"",SUM(INDIRECT(ADDRESS(offset_inicio_mes+(MATCH(ref_id_categoria_gasto_medio,mes_out_categoria,0)-1)+1,COLUMN(valor_referencia),4,1,"anotacao_diaria")):INDIRECT(ADDRESS(offset_inicio_mes+(MATCH(ref_id_categoria_gasto_medio,mes_out_categoria,1)-1)+1,COLUMN(valor_referencia),4,1,"anotacao_diaria")))/dias_do_mes)</f>
        <v/>
      </c>
      <c r="L15" s="17" t="str">
        <f ca="1">IF(ISERROR(MATCH(ref_id_categoria_gasto_medio,mes_nov_categoria,0)),"",SUM(INDIRECT(ADDRESS(offset_inicio_mes+(MATCH(ref_id_categoria_gasto_medio,mes_nov_categoria,0)-1)+1,COLUMN(valor_referencia),4,1,"anotacao_diaria")):INDIRECT(ADDRESS(offset_inicio_mes+(MATCH(ref_id_categoria_gasto_medio,mes_nov_categoria,1)-1)+1,COLUMN(valor_referencia),4,1,"anotacao_diaria")))/dias_do_mes)</f>
        <v/>
      </c>
      <c r="M15" s="17" t="str">
        <f ca="1">IF(ISERROR(MATCH(ref_id_categoria_gasto_medio,mes_dez_categoria,0)),"",SUM(INDIRECT(ADDRESS(offset_inicio_mes+(MATCH(ref_id_categoria_gasto_medio,mes_dez_categoria,0)-1)+1,COLUMN(valor_referencia),4,1,"anotacao_diaria")):INDIRECT(ADDRESS(offset_inicio_mes+(MATCH(ref_id_categoria_gasto_medio,mes_dez_categoria,1)-1)+1,COLUMN(valor_referencia),4,1,"anotacao_diaria")))/dias_do_mes)</f>
        <v/>
      </c>
      <c r="N15" s="38">
        <f t="shared" ca="1" si="17"/>
        <v>5.0483870967741939</v>
      </c>
      <c r="O15" s="2">
        <f t="shared" si="16"/>
        <v>12</v>
      </c>
    </row>
    <row r="16" spans="1:15">
      <c r="A16" s="21" t="s">
        <v>73</v>
      </c>
      <c r="B16" s="16">
        <f ca="1">IF(ISERROR(MATCH(ref_id_categoria_gasto_medio,mes_jan_categoria,0)),"",SUM(INDIRECT(ADDRESS(offset_inicio_mes+(MATCH(ref_id_categoria_gasto_medio,mes_jan_categoria,0)-1)+1,COLUMN(valor_referencia),4,1,"anotacao_diaria")):INDIRECT(ADDRESS(offset_inicio_mes+(MATCH(ref_id_categoria_gasto_medio,mes_jan_categoria,1)-1)+1,COLUMN(valor_referencia),4,1,"anotacao_diaria")))/dias_do_mes)</f>
        <v>1.5258064516129031</v>
      </c>
      <c r="C16" s="17">
        <f ca="1">IF(ISERROR(MATCH(ref_id_categoria_gasto_medio,mes_fev_categoria,0)),"",SUM(INDIRECT(ADDRESS(offset_inicio_mes+(MATCH(ref_id_categoria_gasto_medio,mes_fev_categoria,0)-1)+1,COLUMN(valor_referencia),4,1,"anotacao_diaria")):INDIRECT(ADDRESS(offset_inicio_mes+(MATCH(ref_id_categoria_gasto_medio,mes_fev_categoria,1)-1)+1,COLUMN(valor_referencia),4,1,"anotacao_diaria")))/dias_do_mes)</f>
        <v>1.6964285714285714</v>
      </c>
      <c r="D16" s="17" t="str">
        <f ca="1">IF(ISERROR(MATCH(ref_id_categoria_gasto_medio,mes_mar_categoria,0)),"",SUM(INDIRECT(ADDRESS(offset_inicio_mes+(MATCH(ref_id_categoria_gasto_medio,mes_mar_categoria,0)-1)+1,COLUMN(valor_referencia),4,1,"anotacao_diaria")):INDIRECT(ADDRESS(offset_inicio_mes+(MATCH(ref_id_categoria_gasto_medio,mes_mar_categoria,1)-1)+1,COLUMN(valor_referencia),4,1,"anotacao_diaria")))/dias_do_mes)</f>
        <v/>
      </c>
      <c r="E16" s="17" t="str">
        <f ca="1">IF(ISERROR(MATCH(ref_id_categoria_gasto_medio,mes_abr_categoria,0)),"",SUM(INDIRECT(ADDRESS(offset_inicio_mes+(MATCH(ref_id_categoria_gasto_medio,mes_abr_categoria,0)-1)+1,COLUMN(valor_referencia),4,1,"anotacao_diaria")):INDIRECT(ADDRESS(offset_inicio_mes+(MATCH(ref_id_categoria_gasto_medio,mes_abr_categoria,1)-1)+1,COLUMN(valor_referencia),4,1,"anotacao_diaria")))/dias_do_mes)</f>
        <v/>
      </c>
      <c r="F16" s="17" t="str">
        <f ca="1">IF(ISERROR(MATCH(ref_id_categoria_gasto_medio,mes_mai_categoria,0)),"",SUM(INDIRECT(ADDRESS(offset_inicio_mes+(MATCH(ref_id_categoria_gasto_medio,mes_mai_categoria,0)-1)+1,COLUMN(valor_referencia),4,1,"anotacao_diaria")):INDIRECT(ADDRESS(offset_inicio_mes+(MATCH(ref_id_categoria_gasto_medio,mes_mai_categoria,1)-1)+1,COLUMN(valor_referencia),4,1,"anotacao_diaria")))/dias_do_mes)</f>
        <v/>
      </c>
      <c r="G16" s="17" t="str">
        <f ca="1">IF(ISERROR(MATCH(ref_id_categoria_gasto_medio,mes_jun_categoria,0)),"",SUM(INDIRECT(ADDRESS(offset_inicio_mes+(MATCH(ref_id_categoria_gasto_medio,mes_jun_categoria,0)-1)+1,COLUMN(valor_referencia),4,1,"anotacao_diaria")):INDIRECT(ADDRESS(offset_inicio_mes+(MATCH(ref_id_categoria_gasto_medio,mes_jun_categoria,1)-1)+1,COLUMN(valor_referencia),4,1,"anotacao_diaria")))/dias_do_mes)</f>
        <v/>
      </c>
      <c r="H16" s="17" t="str">
        <f ca="1">IF(ISERROR(MATCH(ref_id_categoria_gasto_medio,mes_jul_categoria,0)),"",SUM(INDIRECT(ADDRESS(offset_inicio_mes+(MATCH(ref_id_categoria_gasto_medio,mes_jul_categoria,0)-1)+1,COLUMN(valor_referencia),4,1,"anotacao_diaria")):INDIRECT(ADDRESS(offset_inicio_mes+(MATCH(ref_id_categoria_gasto_medio,mes_jul_categoria,1)-1)+1,COLUMN(valor_referencia),4,1,"anotacao_diaria")))/dias_do_mes)</f>
        <v/>
      </c>
      <c r="I16" s="17" t="str">
        <f ca="1">IF(ISERROR(MATCH(ref_id_categoria_gasto_medio,mes_ago_categoria,0)),"",SUM(INDIRECT(ADDRESS(offset_inicio_mes+(MATCH(ref_id_categoria_gasto_medio,mes_ago_categoria,0)-1)+1,COLUMN(valor_referencia),4,1,"anotacao_diaria")):INDIRECT(ADDRESS(offset_inicio_mes+(MATCH(ref_id_categoria_gasto_medio,mes_ago_categoria,1)-1)+1,COLUMN(valor_referencia),4,1,"anotacao_diaria")))/dias_do_mes)</f>
        <v/>
      </c>
      <c r="J16" s="17" t="str">
        <f ca="1">IF(ISERROR(MATCH(ref_id_categoria_gasto_medio,mes_set_categoria,0)),"",SUM(INDIRECT(ADDRESS(offset_inicio_mes+(MATCH(ref_id_categoria_gasto_medio,mes_set_categoria,0)-1)+1,COLUMN(valor_referencia),4,1,"anotacao_diaria")):INDIRECT(ADDRESS(offset_inicio_mes+(MATCH(ref_id_categoria_gasto_medio,mes_set_categoria,1)-1)+1,COLUMN(valor_referencia),4,1,"anotacao_diaria")))/dias_do_mes)</f>
        <v/>
      </c>
      <c r="K16" s="17" t="str">
        <f ca="1">IF(ISERROR(MATCH(ref_id_categoria_gasto_medio,mes_out_categoria,0)),"",SUM(INDIRECT(ADDRESS(offset_inicio_mes+(MATCH(ref_id_categoria_gasto_medio,mes_out_categoria,0)-1)+1,COLUMN(valor_referencia),4,1,"anotacao_diaria")):INDIRECT(ADDRESS(offset_inicio_mes+(MATCH(ref_id_categoria_gasto_medio,mes_out_categoria,1)-1)+1,COLUMN(valor_referencia),4,1,"anotacao_diaria")))/dias_do_mes)</f>
        <v/>
      </c>
      <c r="L16" s="17" t="str">
        <f ca="1">IF(ISERROR(MATCH(ref_id_categoria_gasto_medio,mes_nov_categoria,0)),"",SUM(INDIRECT(ADDRESS(offset_inicio_mes+(MATCH(ref_id_categoria_gasto_medio,mes_nov_categoria,0)-1)+1,COLUMN(valor_referencia),4,1,"anotacao_diaria")):INDIRECT(ADDRESS(offset_inicio_mes+(MATCH(ref_id_categoria_gasto_medio,mes_nov_categoria,1)-1)+1,COLUMN(valor_referencia),4,1,"anotacao_diaria")))/dias_do_mes)</f>
        <v/>
      </c>
      <c r="M16" s="17" t="str">
        <f ca="1">IF(ISERROR(MATCH(ref_id_categoria_gasto_medio,mes_dez_categoria,0)),"",SUM(INDIRECT(ADDRESS(offset_inicio_mes+(MATCH(ref_id_categoria_gasto_medio,mes_dez_categoria,0)-1)+1,COLUMN(valor_referencia),4,1,"anotacao_diaria")):INDIRECT(ADDRESS(offset_inicio_mes+(MATCH(ref_id_categoria_gasto_medio,mes_dez_categoria,1)-1)+1,COLUMN(valor_referencia),4,1,"anotacao_diaria")))/dias_do_mes)</f>
        <v/>
      </c>
      <c r="N16" s="38">
        <f t="shared" ca="1" si="17"/>
        <v>1.6111175115207372</v>
      </c>
      <c r="O16" s="2">
        <f t="shared" si="16"/>
        <v>13</v>
      </c>
    </row>
    <row r="17" spans="1:15">
      <c r="A17" s="21" t="s">
        <v>38</v>
      </c>
      <c r="B17" s="16" t="str">
        <f ca="1">IF(ISERROR(MATCH(ref_id_categoria_gasto_medio,mes_jan_categoria,0)),"",SUM(INDIRECT(ADDRESS(offset_inicio_mes+(MATCH(ref_id_categoria_gasto_medio,mes_jan_categoria,0)-1)+1,COLUMN(valor_referencia),4,1,"anotacao_diaria")):INDIRECT(ADDRESS(offset_inicio_mes+(MATCH(ref_id_categoria_gasto_medio,mes_jan_categoria,1)-1)+1,COLUMN(valor_referencia),4,1,"anotacao_diaria")))/dias_do_mes)</f>
        <v/>
      </c>
      <c r="C17" s="17" t="str">
        <f ca="1">IF(ISERROR(MATCH(ref_id_categoria_gasto_medio,mes_fev_categoria,0)),"",SUM(INDIRECT(ADDRESS(offset_inicio_mes+(MATCH(ref_id_categoria_gasto_medio,mes_fev_categoria,0)-1)+1,COLUMN(valor_referencia),4,1,"anotacao_diaria")):INDIRECT(ADDRESS(offset_inicio_mes+(MATCH(ref_id_categoria_gasto_medio,mes_fev_categoria,1)-1)+1,COLUMN(valor_referencia),4,1,"anotacao_diaria")))/dias_do_mes)</f>
        <v/>
      </c>
      <c r="D17" s="17" t="str">
        <f ca="1">IF(ISERROR(MATCH(ref_id_categoria_gasto_medio,mes_mar_categoria,0)),"",SUM(INDIRECT(ADDRESS(offset_inicio_mes+(MATCH(ref_id_categoria_gasto_medio,mes_mar_categoria,0)-1)+1,COLUMN(valor_referencia),4,1,"anotacao_diaria")):INDIRECT(ADDRESS(offset_inicio_mes+(MATCH(ref_id_categoria_gasto_medio,mes_mar_categoria,1)-1)+1,COLUMN(valor_referencia),4,1,"anotacao_diaria")))/dias_do_mes)</f>
        <v/>
      </c>
      <c r="E17" s="17" t="str">
        <f ca="1">IF(ISERROR(MATCH(ref_id_categoria_gasto_medio,mes_abr_categoria,0)),"",SUM(INDIRECT(ADDRESS(offset_inicio_mes+(MATCH(ref_id_categoria_gasto_medio,mes_abr_categoria,0)-1)+1,COLUMN(valor_referencia),4,1,"anotacao_diaria")):INDIRECT(ADDRESS(offset_inicio_mes+(MATCH(ref_id_categoria_gasto_medio,mes_abr_categoria,1)-1)+1,COLUMN(valor_referencia),4,1,"anotacao_diaria")))/dias_do_mes)</f>
        <v/>
      </c>
      <c r="F17" s="17" t="str">
        <f ca="1">IF(ISERROR(MATCH(ref_id_categoria_gasto_medio,mes_mai_categoria,0)),"",SUM(INDIRECT(ADDRESS(offset_inicio_mes+(MATCH(ref_id_categoria_gasto_medio,mes_mai_categoria,0)-1)+1,COLUMN(valor_referencia),4,1,"anotacao_diaria")):INDIRECT(ADDRESS(offset_inicio_mes+(MATCH(ref_id_categoria_gasto_medio,mes_mai_categoria,1)-1)+1,COLUMN(valor_referencia),4,1,"anotacao_diaria")))/dias_do_mes)</f>
        <v/>
      </c>
      <c r="G17" s="17" t="str">
        <f ca="1">IF(ISERROR(MATCH(ref_id_categoria_gasto_medio,mes_jun_categoria,0)),"",SUM(INDIRECT(ADDRESS(offset_inicio_mes+(MATCH(ref_id_categoria_gasto_medio,mes_jun_categoria,0)-1)+1,COLUMN(valor_referencia),4,1,"anotacao_diaria")):INDIRECT(ADDRESS(offset_inicio_mes+(MATCH(ref_id_categoria_gasto_medio,mes_jun_categoria,1)-1)+1,COLUMN(valor_referencia),4,1,"anotacao_diaria")))/dias_do_mes)</f>
        <v/>
      </c>
      <c r="H17" s="17" t="str">
        <f ca="1">IF(ISERROR(MATCH(ref_id_categoria_gasto_medio,mes_jul_categoria,0)),"",SUM(INDIRECT(ADDRESS(offset_inicio_mes+(MATCH(ref_id_categoria_gasto_medio,mes_jul_categoria,0)-1)+1,COLUMN(valor_referencia),4,1,"anotacao_diaria")):INDIRECT(ADDRESS(offset_inicio_mes+(MATCH(ref_id_categoria_gasto_medio,mes_jul_categoria,1)-1)+1,COLUMN(valor_referencia),4,1,"anotacao_diaria")))/dias_do_mes)</f>
        <v/>
      </c>
      <c r="I17" s="17" t="str">
        <f ca="1">IF(ISERROR(MATCH(ref_id_categoria_gasto_medio,mes_ago_categoria,0)),"",SUM(INDIRECT(ADDRESS(offset_inicio_mes+(MATCH(ref_id_categoria_gasto_medio,mes_ago_categoria,0)-1)+1,COLUMN(valor_referencia),4,1,"anotacao_diaria")):INDIRECT(ADDRESS(offset_inicio_mes+(MATCH(ref_id_categoria_gasto_medio,mes_ago_categoria,1)-1)+1,COLUMN(valor_referencia),4,1,"anotacao_diaria")))/dias_do_mes)</f>
        <v/>
      </c>
      <c r="J17" s="17" t="str">
        <f ca="1">IF(ISERROR(MATCH(ref_id_categoria_gasto_medio,mes_set_categoria,0)),"",SUM(INDIRECT(ADDRESS(offset_inicio_mes+(MATCH(ref_id_categoria_gasto_medio,mes_set_categoria,0)-1)+1,COLUMN(valor_referencia),4,1,"anotacao_diaria")):INDIRECT(ADDRESS(offset_inicio_mes+(MATCH(ref_id_categoria_gasto_medio,mes_set_categoria,1)-1)+1,COLUMN(valor_referencia),4,1,"anotacao_diaria")))/dias_do_mes)</f>
        <v/>
      </c>
      <c r="K17" s="17" t="str">
        <f ca="1">IF(ISERROR(MATCH(ref_id_categoria_gasto_medio,mes_out_categoria,0)),"",SUM(INDIRECT(ADDRESS(offset_inicio_mes+(MATCH(ref_id_categoria_gasto_medio,mes_out_categoria,0)-1)+1,COLUMN(valor_referencia),4,1,"anotacao_diaria")):INDIRECT(ADDRESS(offset_inicio_mes+(MATCH(ref_id_categoria_gasto_medio,mes_out_categoria,1)-1)+1,COLUMN(valor_referencia),4,1,"anotacao_diaria")))/dias_do_mes)</f>
        <v/>
      </c>
      <c r="L17" s="17" t="str">
        <f ca="1">IF(ISERROR(MATCH(ref_id_categoria_gasto_medio,mes_nov_categoria,0)),"",SUM(INDIRECT(ADDRESS(offset_inicio_mes+(MATCH(ref_id_categoria_gasto_medio,mes_nov_categoria,0)-1)+1,COLUMN(valor_referencia),4,1,"anotacao_diaria")):INDIRECT(ADDRESS(offset_inicio_mes+(MATCH(ref_id_categoria_gasto_medio,mes_nov_categoria,1)-1)+1,COLUMN(valor_referencia),4,1,"anotacao_diaria")))/dias_do_mes)</f>
        <v/>
      </c>
      <c r="M17" s="17" t="str">
        <f ca="1">IF(ISERROR(MATCH(ref_id_categoria_gasto_medio,mes_dez_categoria,0)),"",SUM(INDIRECT(ADDRESS(offset_inicio_mes+(MATCH(ref_id_categoria_gasto_medio,mes_dez_categoria,0)-1)+1,COLUMN(valor_referencia),4,1,"anotacao_diaria")):INDIRECT(ADDRESS(offset_inicio_mes+(MATCH(ref_id_categoria_gasto_medio,mes_dez_categoria,1)-1)+1,COLUMN(valor_referencia),4,1,"anotacao_diaria")))/dias_do_mes)</f>
        <v/>
      </c>
      <c r="N17" s="38" t="str">
        <f t="shared" ca="1" si="17"/>
        <v/>
      </c>
      <c r="O17" s="2">
        <f t="shared" si="16"/>
        <v>14</v>
      </c>
    </row>
    <row r="18" spans="1:15" ht="12" thickBot="1">
      <c r="A18" s="22" t="s">
        <v>54</v>
      </c>
      <c r="B18" s="18">
        <f ca="1">IF(ISERROR(MATCH(ref_id_categoria_gasto_medio,mes_jan_categoria,0)),"",SUM(INDIRECT(ADDRESS(offset_inicio_mes+(MATCH(ref_id_categoria_gasto_medio,mes_jan_categoria,0)-1)+1,COLUMN(valor_referencia),4,1,"anotacao_diaria")):INDIRECT(ADDRESS(offset_inicio_mes+(MATCH(ref_id_categoria_gasto_medio,mes_jan_categoria,1)-1)+1,COLUMN(valor_referencia),4,1,"anotacao_diaria")))/dias_do_mes)</f>
        <v>0.967741935483871</v>
      </c>
      <c r="C18" s="19" t="str">
        <f ca="1">IF(ISERROR(MATCH(ref_id_categoria_gasto_medio,mes_fev_categoria,0)),"",SUM(INDIRECT(ADDRESS(offset_inicio_mes+(MATCH(ref_id_categoria_gasto_medio,mes_fev_categoria,0)-1)+1,COLUMN(valor_referencia),4,1,"anotacao_diaria")):INDIRECT(ADDRESS(offset_inicio_mes+(MATCH(ref_id_categoria_gasto_medio,mes_fev_categoria,1)-1)+1,COLUMN(valor_referencia),4,1,"anotacao_diaria")))/dias_do_mes)</f>
        <v/>
      </c>
      <c r="D18" s="19" t="str">
        <f ca="1">IF(ISERROR(MATCH(ref_id_categoria_gasto_medio,mes_mar_categoria,0)),"",SUM(INDIRECT(ADDRESS(offset_inicio_mes+(MATCH(ref_id_categoria_gasto_medio,mes_mar_categoria,0)-1)+1,COLUMN(valor_referencia),4,1,"anotacao_diaria")):INDIRECT(ADDRESS(offset_inicio_mes+(MATCH(ref_id_categoria_gasto_medio,mes_mar_categoria,1)-1)+1,COLUMN(valor_referencia),4,1,"anotacao_diaria")))/dias_do_mes)</f>
        <v/>
      </c>
      <c r="E18" s="19" t="str">
        <f ca="1">IF(ISERROR(MATCH(ref_id_categoria_gasto_medio,mes_abr_categoria,0)),"",SUM(INDIRECT(ADDRESS(offset_inicio_mes+(MATCH(ref_id_categoria_gasto_medio,mes_abr_categoria,0)-1)+1,COLUMN(valor_referencia),4,1,"anotacao_diaria")):INDIRECT(ADDRESS(offset_inicio_mes+(MATCH(ref_id_categoria_gasto_medio,mes_abr_categoria,1)-1)+1,COLUMN(valor_referencia),4,1,"anotacao_diaria")))/dias_do_mes)</f>
        <v/>
      </c>
      <c r="F18" s="19" t="str">
        <f ca="1">IF(ISERROR(MATCH(ref_id_categoria_gasto_medio,mes_mai_categoria,0)),"",SUM(INDIRECT(ADDRESS(offset_inicio_mes+(MATCH(ref_id_categoria_gasto_medio,mes_mai_categoria,0)-1)+1,COLUMN(valor_referencia),4,1,"anotacao_diaria")):INDIRECT(ADDRESS(offset_inicio_mes+(MATCH(ref_id_categoria_gasto_medio,mes_mai_categoria,1)-1)+1,COLUMN(valor_referencia),4,1,"anotacao_diaria")))/dias_do_mes)</f>
        <v/>
      </c>
      <c r="G18" s="19" t="str">
        <f ca="1">IF(ISERROR(MATCH(ref_id_categoria_gasto_medio,mes_jun_categoria,0)),"",SUM(INDIRECT(ADDRESS(offset_inicio_mes+(MATCH(ref_id_categoria_gasto_medio,mes_jun_categoria,0)-1)+1,COLUMN(valor_referencia),4,1,"anotacao_diaria")):INDIRECT(ADDRESS(offset_inicio_mes+(MATCH(ref_id_categoria_gasto_medio,mes_jun_categoria,1)-1)+1,COLUMN(valor_referencia),4,1,"anotacao_diaria")))/dias_do_mes)</f>
        <v/>
      </c>
      <c r="H18" s="19" t="str">
        <f ca="1">IF(ISERROR(MATCH(ref_id_categoria_gasto_medio,mes_jul_categoria,0)),"",SUM(INDIRECT(ADDRESS(offset_inicio_mes+(MATCH(ref_id_categoria_gasto_medio,mes_jul_categoria,0)-1)+1,COLUMN(valor_referencia),4,1,"anotacao_diaria")):INDIRECT(ADDRESS(offset_inicio_mes+(MATCH(ref_id_categoria_gasto_medio,mes_jul_categoria,1)-1)+1,COLUMN(valor_referencia),4,1,"anotacao_diaria")))/dias_do_mes)</f>
        <v/>
      </c>
      <c r="I18" s="19" t="str">
        <f ca="1">IF(ISERROR(MATCH(ref_id_categoria_gasto_medio,mes_ago_categoria,0)),"",SUM(INDIRECT(ADDRESS(offset_inicio_mes+(MATCH(ref_id_categoria_gasto_medio,mes_ago_categoria,0)-1)+1,COLUMN(valor_referencia),4,1,"anotacao_diaria")):INDIRECT(ADDRESS(offset_inicio_mes+(MATCH(ref_id_categoria_gasto_medio,mes_ago_categoria,1)-1)+1,COLUMN(valor_referencia),4,1,"anotacao_diaria")))/dias_do_mes)</f>
        <v/>
      </c>
      <c r="J18" s="19" t="str">
        <f ca="1">IF(ISERROR(MATCH(ref_id_categoria_gasto_medio,mes_set_categoria,0)),"",SUM(INDIRECT(ADDRESS(offset_inicio_mes+(MATCH(ref_id_categoria_gasto_medio,mes_set_categoria,0)-1)+1,COLUMN(valor_referencia),4,1,"anotacao_diaria")):INDIRECT(ADDRESS(offset_inicio_mes+(MATCH(ref_id_categoria_gasto_medio,mes_set_categoria,1)-1)+1,COLUMN(valor_referencia),4,1,"anotacao_diaria")))/dias_do_mes)</f>
        <v/>
      </c>
      <c r="K18" s="19" t="str">
        <f ca="1">IF(ISERROR(MATCH(ref_id_categoria_gasto_medio,mes_out_categoria,0)),"",SUM(INDIRECT(ADDRESS(offset_inicio_mes+(MATCH(ref_id_categoria_gasto_medio,mes_out_categoria,0)-1)+1,COLUMN(valor_referencia),4,1,"anotacao_diaria")):INDIRECT(ADDRESS(offset_inicio_mes+(MATCH(ref_id_categoria_gasto_medio,mes_out_categoria,1)-1)+1,COLUMN(valor_referencia),4,1,"anotacao_diaria")))/dias_do_mes)</f>
        <v/>
      </c>
      <c r="L18" s="19" t="str">
        <f ca="1">IF(ISERROR(MATCH(ref_id_categoria_gasto_medio,mes_nov_categoria,0)),"",SUM(INDIRECT(ADDRESS(offset_inicio_mes+(MATCH(ref_id_categoria_gasto_medio,mes_nov_categoria,0)-1)+1,COLUMN(valor_referencia),4,1,"anotacao_diaria")):INDIRECT(ADDRESS(offset_inicio_mes+(MATCH(ref_id_categoria_gasto_medio,mes_nov_categoria,1)-1)+1,COLUMN(valor_referencia),4,1,"anotacao_diaria")))/dias_do_mes)</f>
        <v/>
      </c>
      <c r="M18" s="19" t="str">
        <f ca="1">IF(ISERROR(MATCH(ref_id_categoria_gasto_medio,mes_dez_categoria,0)),"",SUM(INDIRECT(ADDRESS(offset_inicio_mes+(MATCH(ref_id_categoria_gasto_medio,mes_dez_categoria,0)-1)+1,COLUMN(valor_referencia),4,1,"anotacao_diaria")):INDIRECT(ADDRESS(offset_inicio_mes+(MATCH(ref_id_categoria_gasto_medio,mes_dez_categoria,1)-1)+1,COLUMN(valor_referencia),4,1,"anotacao_diaria")))/dias_do_mes)</f>
        <v/>
      </c>
      <c r="N18" s="39">
        <f t="shared" ca="1" si="17"/>
        <v>0.967741935483871</v>
      </c>
      <c r="O18" s="2">
        <f t="shared" si="16"/>
        <v>15</v>
      </c>
    </row>
    <row r="19" spans="1:15" ht="12" thickBot="1"/>
    <row r="20" spans="1:15" ht="12" thickBot="1">
      <c r="A20" s="10" t="s">
        <v>22</v>
      </c>
      <c r="B20" s="11">
        <f t="shared" ref="B20:M20" ca="1" si="18">IF(ISERR(AVERAGE(B21:B23)),"",SUM(B21:B23))</f>
        <v>0.6919354838709677</v>
      </c>
      <c r="C20" s="11">
        <f t="shared" ca="1" si="18"/>
        <v>0.77214285714285713</v>
      </c>
      <c r="D20" s="11" t="str">
        <f t="shared" ca="1" si="18"/>
        <v/>
      </c>
      <c r="E20" s="11" t="str">
        <f t="shared" ca="1" si="18"/>
        <v/>
      </c>
      <c r="F20" s="11" t="str">
        <f t="shared" ca="1" si="18"/>
        <v/>
      </c>
      <c r="G20" s="11" t="str">
        <f t="shared" ca="1" si="18"/>
        <v/>
      </c>
      <c r="H20" s="11" t="str">
        <f t="shared" ca="1" si="18"/>
        <v/>
      </c>
      <c r="I20" s="11" t="str">
        <f t="shared" ca="1" si="18"/>
        <v/>
      </c>
      <c r="J20" s="11" t="str">
        <f t="shared" ca="1" si="18"/>
        <v/>
      </c>
      <c r="K20" s="11" t="str">
        <f t="shared" ca="1" si="18"/>
        <v/>
      </c>
      <c r="L20" s="11" t="str">
        <f t="shared" ca="1" si="18"/>
        <v/>
      </c>
      <c r="M20" s="11" t="str">
        <f t="shared" ca="1" si="18"/>
        <v/>
      </c>
      <c r="N20" s="40">
        <f ca="1">AVERAGE(N21:N23)</f>
        <v>0.73203917050691247</v>
      </c>
    </row>
    <row r="21" spans="1:15">
      <c r="A21" s="20" t="s">
        <v>39</v>
      </c>
      <c r="B21" s="14">
        <f ca="1">IF(ISERROR(MATCH(ref_id_categoria_gasto_medio,mes_jan_categoria,0)),"",SUM(INDIRECT(ADDRESS(offset_inicio_mes+(MATCH(ref_id_categoria_gasto_medio,mes_jan_categoria,0)-1)+1,COLUMN(valor_referencia),4,1,"anotacao_diaria")):INDIRECT(ADDRESS(offset_inicio_mes+(MATCH(ref_id_categoria_gasto_medio,mes_jan_categoria,1)-1)+1,COLUMN(valor_referencia),4,1,"anotacao_diaria")))/dias_do_mes)</f>
        <v>0.6919354838709677</v>
      </c>
      <c r="C21" s="15">
        <f ca="1">IF(ISERROR(MATCH(ref_id_categoria_gasto_medio,mes_fev_categoria,0)),"",SUM(INDIRECT(ADDRESS(offset_inicio_mes+(MATCH(ref_id_categoria_gasto_medio,mes_fev_categoria,0)-1)+1,COLUMN(valor_referencia),4,1,"anotacao_diaria")):INDIRECT(ADDRESS(offset_inicio_mes+(MATCH(ref_id_categoria_gasto_medio,mes_fev_categoria,1)-1)+1,COLUMN(valor_referencia),4,1,"anotacao_diaria")))/dias_do_mes)</f>
        <v>0.77214285714285713</v>
      </c>
      <c r="D21" s="15" t="str">
        <f ca="1">IF(ISERROR(MATCH(ref_id_categoria_gasto_medio,mes_mar_categoria,0)),"",SUM(INDIRECT(ADDRESS(offset_inicio_mes+(MATCH(ref_id_categoria_gasto_medio,mes_mar_categoria,0)-1)+1,COLUMN(valor_referencia),4,1,"anotacao_diaria")):INDIRECT(ADDRESS(offset_inicio_mes+(MATCH(ref_id_categoria_gasto_medio,mes_mar_categoria,1)-1)+1,COLUMN(valor_referencia),4,1,"anotacao_diaria")))/dias_do_mes)</f>
        <v/>
      </c>
      <c r="E21" s="15" t="str">
        <f ca="1">IF(ISERROR(MATCH(ref_id_categoria_gasto_medio,mes_abr_categoria,0)),"",SUM(INDIRECT(ADDRESS(offset_inicio_mes+(MATCH(ref_id_categoria_gasto_medio,mes_abr_categoria,0)-1)+1,COLUMN(valor_referencia),4,1,"anotacao_diaria")):INDIRECT(ADDRESS(offset_inicio_mes+(MATCH(ref_id_categoria_gasto_medio,mes_abr_categoria,1)-1)+1,COLUMN(valor_referencia),4,1,"anotacao_diaria")))/dias_do_mes)</f>
        <v/>
      </c>
      <c r="F21" s="15" t="str">
        <f ca="1">IF(ISERROR(MATCH(ref_id_categoria_gasto_medio,mes_mai_categoria,0)),"",SUM(INDIRECT(ADDRESS(offset_inicio_mes+(MATCH(ref_id_categoria_gasto_medio,mes_mai_categoria,0)-1)+1,COLUMN(valor_referencia),4,1,"anotacao_diaria")):INDIRECT(ADDRESS(offset_inicio_mes+(MATCH(ref_id_categoria_gasto_medio,mes_mai_categoria,1)-1)+1,COLUMN(valor_referencia),4,1,"anotacao_diaria")))/dias_do_mes)</f>
        <v/>
      </c>
      <c r="G21" s="15" t="str">
        <f ca="1">IF(ISERROR(MATCH(ref_id_categoria_gasto_medio,mes_jun_categoria,0)),"",SUM(INDIRECT(ADDRESS(offset_inicio_mes+(MATCH(ref_id_categoria_gasto_medio,mes_jun_categoria,0)-1)+1,COLUMN(valor_referencia),4,1,"anotacao_diaria")):INDIRECT(ADDRESS(offset_inicio_mes+(MATCH(ref_id_categoria_gasto_medio,mes_jun_categoria,1)-1)+1,COLUMN(valor_referencia),4,1,"anotacao_diaria")))/dias_do_mes)</f>
        <v/>
      </c>
      <c r="H21" s="15" t="str">
        <f ca="1">IF(ISERROR(MATCH(ref_id_categoria_gasto_medio,mes_jul_categoria,0)),"",SUM(INDIRECT(ADDRESS(offset_inicio_mes+(MATCH(ref_id_categoria_gasto_medio,mes_jul_categoria,0)-1)+1,COLUMN(valor_referencia),4,1,"anotacao_diaria")):INDIRECT(ADDRESS(offset_inicio_mes+(MATCH(ref_id_categoria_gasto_medio,mes_jul_categoria,1)-1)+1,COLUMN(valor_referencia),4,1,"anotacao_diaria")))/dias_do_mes)</f>
        <v/>
      </c>
      <c r="I21" s="15" t="str">
        <f ca="1">IF(ISERROR(MATCH(ref_id_categoria_gasto_medio,mes_ago_categoria,0)),"",SUM(INDIRECT(ADDRESS(offset_inicio_mes+(MATCH(ref_id_categoria_gasto_medio,mes_ago_categoria,0)-1)+1,COLUMN(valor_referencia),4,1,"anotacao_diaria")):INDIRECT(ADDRESS(offset_inicio_mes+(MATCH(ref_id_categoria_gasto_medio,mes_ago_categoria,1)-1)+1,COLUMN(valor_referencia),4,1,"anotacao_diaria")))/dias_do_mes)</f>
        <v/>
      </c>
      <c r="J21" s="15" t="str">
        <f ca="1">IF(ISERROR(MATCH(ref_id_categoria_gasto_medio,mes_set_categoria,0)),"",SUM(INDIRECT(ADDRESS(offset_inicio_mes+(MATCH(ref_id_categoria_gasto_medio,mes_set_categoria,0)-1)+1,COLUMN(valor_referencia),4,1,"anotacao_diaria")):INDIRECT(ADDRESS(offset_inicio_mes+(MATCH(ref_id_categoria_gasto_medio,mes_set_categoria,1)-1)+1,COLUMN(valor_referencia),4,1,"anotacao_diaria")))/dias_do_mes)</f>
        <v/>
      </c>
      <c r="K21" s="15" t="str">
        <f ca="1">IF(ISERROR(MATCH(ref_id_categoria_gasto_medio,mes_out_categoria,0)),"",SUM(INDIRECT(ADDRESS(offset_inicio_mes+(MATCH(ref_id_categoria_gasto_medio,mes_out_categoria,0)-1)+1,COLUMN(valor_referencia),4,1,"anotacao_diaria")):INDIRECT(ADDRESS(offset_inicio_mes+(MATCH(ref_id_categoria_gasto_medio,mes_out_categoria,1)-1)+1,COLUMN(valor_referencia),4,1,"anotacao_diaria")))/dias_do_mes)</f>
        <v/>
      </c>
      <c r="L21" s="15" t="str">
        <f ca="1">IF(ISERROR(MATCH(ref_id_categoria_gasto_medio,mes_nov_categoria,0)),"",SUM(INDIRECT(ADDRESS(offset_inicio_mes+(MATCH(ref_id_categoria_gasto_medio,mes_nov_categoria,0)-1)+1,COLUMN(valor_referencia),4,1,"anotacao_diaria")):INDIRECT(ADDRESS(offset_inicio_mes+(MATCH(ref_id_categoria_gasto_medio,mes_nov_categoria,1)-1)+1,COLUMN(valor_referencia),4,1,"anotacao_diaria")))/dias_do_mes)</f>
        <v/>
      </c>
      <c r="M21" s="15" t="str">
        <f ca="1">IF(ISERROR(MATCH(ref_id_categoria_gasto_medio,mes_dez_categoria,0)),"",SUM(INDIRECT(ADDRESS(offset_inicio_mes+(MATCH(ref_id_categoria_gasto_medio,mes_dez_categoria,0)-1)+1,COLUMN(valor_referencia),4,1,"anotacao_diaria")):INDIRECT(ADDRESS(offset_inicio_mes+(MATCH(ref_id_categoria_gasto_medio,mes_dez_categoria,1)-1)+1,COLUMN(valor_referencia),4,1,"anotacao_diaria")))/dias_do_mes)</f>
        <v/>
      </c>
      <c r="N21" s="37">
        <f t="shared" ref="N21:N23" ca="1" si="19">IF(ISERR(AVERAGE(B21:M21)),"",AVERAGE(B21:M21))</f>
        <v>0.73203917050691247</v>
      </c>
      <c r="O21" s="2">
        <f>MATCH(A21,nm_categoria,0)</f>
        <v>16</v>
      </c>
    </row>
    <row r="22" spans="1:15">
      <c r="A22" s="21" t="s">
        <v>40</v>
      </c>
      <c r="B22" s="16" t="str">
        <f ca="1">IF(ISERROR(MATCH(ref_id_categoria_gasto_medio,mes_jan_categoria,0)),"",SUM(INDIRECT(ADDRESS(offset_inicio_mes+(MATCH(ref_id_categoria_gasto_medio,mes_jan_categoria,0)-1)+1,COLUMN(valor_referencia),4,1,"anotacao_diaria")):INDIRECT(ADDRESS(offset_inicio_mes+(MATCH(ref_id_categoria_gasto_medio,mes_jan_categoria,1)-1)+1,COLUMN(valor_referencia),4,1,"anotacao_diaria")))/dias_do_mes)</f>
        <v/>
      </c>
      <c r="C22" s="17" t="str">
        <f ca="1">IF(ISERROR(MATCH(ref_id_categoria_gasto_medio,mes_fev_categoria,0)),"",SUM(INDIRECT(ADDRESS(offset_inicio_mes+(MATCH(ref_id_categoria_gasto_medio,mes_fev_categoria,0)-1)+1,COLUMN(valor_referencia),4,1,"anotacao_diaria")):INDIRECT(ADDRESS(offset_inicio_mes+(MATCH(ref_id_categoria_gasto_medio,mes_fev_categoria,1)-1)+1,COLUMN(valor_referencia),4,1,"anotacao_diaria")))/dias_do_mes)</f>
        <v/>
      </c>
      <c r="D22" s="17" t="str">
        <f ca="1">IF(ISERROR(MATCH(ref_id_categoria_gasto_medio,mes_mar_categoria,0)),"",SUM(INDIRECT(ADDRESS(offset_inicio_mes+(MATCH(ref_id_categoria_gasto_medio,mes_mar_categoria,0)-1)+1,COLUMN(valor_referencia),4,1,"anotacao_diaria")):INDIRECT(ADDRESS(offset_inicio_mes+(MATCH(ref_id_categoria_gasto_medio,mes_mar_categoria,1)-1)+1,COLUMN(valor_referencia),4,1,"anotacao_diaria")))/dias_do_mes)</f>
        <v/>
      </c>
      <c r="E22" s="17" t="str">
        <f ca="1">IF(ISERROR(MATCH(ref_id_categoria_gasto_medio,mes_abr_categoria,0)),"",SUM(INDIRECT(ADDRESS(offset_inicio_mes+(MATCH(ref_id_categoria_gasto_medio,mes_abr_categoria,0)-1)+1,COLUMN(valor_referencia),4,1,"anotacao_diaria")):INDIRECT(ADDRESS(offset_inicio_mes+(MATCH(ref_id_categoria_gasto_medio,mes_abr_categoria,1)-1)+1,COLUMN(valor_referencia),4,1,"anotacao_diaria")))/dias_do_mes)</f>
        <v/>
      </c>
      <c r="F22" s="17" t="str">
        <f ca="1">IF(ISERROR(MATCH(ref_id_categoria_gasto_medio,mes_mai_categoria,0)),"",SUM(INDIRECT(ADDRESS(offset_inicio_mes+(MATCH(ref_id_categoria_gasto_medio,mes_mai_categoria,0)-1)+1,COLUMN(valor_referencia),4,1,"anotacao_diaria")):INDIRECT(ADDRESS(offset_inicio_mes+(MATCH(ref_id_categoria_gasto_medio,mes_mai_categoria,1)-1)+1,COLUMN(valor_referencia),4,1,"anotacao_diaria")))/dias_do_mes)</f>
        <v/>
      </c>
      <c r="G22" s="17" t="str">
        <f ca="1">IF(ISERROR(MATCH(ref_id_categoria_gasto_medio,mes_jun_categoria,0)),"",SUM(INDIRECT(ADDRESS(offset_inicio_mes+(MATCH(ref_id_categoria_gasto_medio,mes_jun_categoria,0)-1)+1,COLUMN(valor_referencia),4,1,"anotacao_diaria")):INDIRECT(ADDRESS(offset_inicio_mes+(MATCH(ref_id_categoria_gasto_medio,mes_jun_categoria,1)-1)+1,COLUMN(valor_referencia),4,1,"anotacao_diaria")))/dias_do_mes)</f>
        <v/>
      </c>
      <c r="H22" s="17" t="str">
        <f ca="1">IF(ISERROR(MATCH(ref_id_categoria_gasto_medio,mes_jul_categoria,0)),"",SUM(INDIRECT(ADDRESS(offset_inicio_mes+(MATCH(ref_id_categoria_gasto_medio,mes_jul_categoria,0)-1)+1,COLUMN(valor_referencia),4,1,"anotacao_diaria")):INDIRECT(ADDRESS(offset_inicio_mes+(MATCH(ref_id_categoria_gasto_medio,mes_jul_categoria,1)-1)+1,COLUMN(valor_referencia),4,1,"anotacao_diaria")))/dias_do_mes)</f>
        <v/>
      </c>
      <c r="I22" s="17" t="str">
        <f ca="1">IF(ISERROR(MATCH(ref_id_categoria_gasto_medio,mes_ago_categoria,0)),"",SUM(INDIRECT(ADDRESS(offset_inicio_mes+(MATCH(ref_id_categoria_gasto_medio,mes_ago_categoria,0)-1)+1,COLUMN(valor_referencia),4,1,"anotacao_diaria")):INDIRECT(ADDRESS(offset_inicio_mes+(MATCH(ref_id_categoria_gasto_medio,mes_ago_categoria,1)-1)+1,COLUMN(valor_referencia),4,1,"anotacao_diaria")))/dias_do_mes)</f>
        <v/>
      </c>
      <c r="J22" s="17" t="str">
        <f ca="1">IF(ISERROR(MATCH(ref_id_categoria_gasto_medio,mes_set_categoria,0)),"",SUM(INDIRECT(ADDRESS(offset_inicio_mes+(MATCH(ref_id_categoria_gasto_medio,mes_set_categoria,0)-1)+1,COLUMN(valor_referencia),4,1,"anotacao_diaria")):INDIRECT(ADDRESS(offset_inicio_mes+(MATCH(ref_id_categoria_gasto_medio,mes_set_categoria,1)-1)+1,COLUMN(valor_referencia),4,1,"anotacao_diaria")))/dias_do_mes)</f>
        <v/>
      </c>
      <c r="K22" s="17" t="str">
        <f ca="1">IF(ISERROR(MATCH(ref_id_categoria_gasto_medio,mes_out_categoria,0)),"",SUM(INDIRECT(ADDRESS(offset_inicio_mes+(MATCH(ref_id_categoria_gasto_medio,mes_out_categoria,0)-1)+1,COLUMN(valor_referencia),4,1,"anotacao_diaria")):INDIRECT(ADDRESS(offset_inicio_mes+(MATCH(ref_id_categoria_gasto_medio,mes_out_categoria,1)-1)+1,COLUMN(valor_referencia),4,1,"anotacao_diaria")))/dias_do_mes)</f>
        <v/>
      </c>
      <c r="L22" s="17" t="str">
        <f ca="1">IF(ISERROR(MATCH(ref_id_categoria_gasto_medio,mes_nov_categoria,0)),"",SUM(INDIRECT(ADDRESS(offset_inicio_mes+(MATCH(ref_id_categoria_gasto_medio,mes_nov_categoria,0)-1)+1,COLUMN(valor_referencia),4,1,"anotacao_diaria")):INDIRECT(ADDRESS(offset_inicio_mes+(MATCH(ref_id_categoria_gasto_medio,mes_nov_categoria,1)-1)+1,COLUMN(valor_referencia),4,1,"anotacao_diaria")))/dias_do_mes)</f>
        <v/>
      </c>
      <c r="M22" s="17" t="str">
        <f ca="1">IF(ISERROR(MATCH(ref_id_categoria_gasto_medio,mes_dez_categoria,0)),"",SUM(INDIRECT(ADDRESS(offset_inicio_mes+(MATCH(ref_id_categoria_gasto_medio,mes_dez_categoria,0)-1)+1,COLUMN(valor_referencia),4,1,"anotacao_diaria")):INDIRECT(ADDRESS(offset_inicio_mes+(MATCH(ref_id_categoria_gasto_medio,mes_dez_categoria,1)-1)+1,COLUMN(valor_referencia),4,1,"anotacao_diaria")))/dias_do_mes)</f>
        <v/>
      </c>
      <c r="N22" s="38" t="str">
        <f t="shared" ca="1" si="19"/>
        <v/>
      </c>
      <c r="O22" s="2">
        <f>MATCH(A22,nm_categoria,0)</f>
        <v>17</v>
      </c>
    </row>
    <row r="23" spans="1:15" ht="12" thickBot="1">
      <c r="A23" s="22" t="s">
        <v>51</v>
      </c>
      <c r="B23" s="18" t="str">
        <f ca="1">IF(ISERROR(MATCH(ref_id_categoria_gasto_medio,mes_jan_categoria,0)),"",SUM(INDIRECT(ADDRESS(offset_inicio_mes+(MATCH(ref_id_categoria_gasto_medio,mes_jan_categoria,0)-1)+1,COLUMN(valor_referencia),4,1,"anotacao_diaria")):INDIRECT(ADDRESS(offset_inicio_mes+(MATCH(ref_id_categoria_gasto_medio,mes_jan_categoria,1)-1)+1,COLUMN(valor_referencia),4,1,"anotacao_diaria")))/dias_do_mes)</f>
        <v/>
      </c>
      <c r="C23" s="19" t="str">
        <f ca="1">IF(ISERROR(MATCH(ref_id_categoria_gasto_medio,mes_fev_categoria,0)),"",SUM(INDIRECT(ADDRESS(offset_inicio_mes+(MATCH(ref_id_categoria_gasto_medio,mes_fev_categoria,0)-1)+1,COLUMN(valor_referencia),4,1,"anotacao_diaria")):INDIRECT(ADDRESS(offset_inicio_mes+(MATCH(ref_id_categoria_gasto_medio,mes_fev_categoria,1)-1)+1,COLUMN(valor_referencia),4,1,"anotacao_diaria")))/dias_do_mes)</f>
        <v/>
      </c>
      <c r="D23" s="19" t="str">
        <f ca="1">IF(ISERROR(MATCH(ref_id_categoria_gasto_medio,mes_mar_categoria,0)),"",SUM(INDIRECT(ADDRESS(offset_inicio_mes+(MATCH(ref_id_categoria_gasto_medio,mes_mar_categoria,0)-1)+1,COLUMN(valor_referencia),4,1,"anotacao_diaria")):INDIRECT(ADDRESS(offset_inicio_mes+(MATCH(ref_id_categoria_gasto_medio,mes_mar_categoria,1)-1)+1,COLUMN(valor_referencia),4,1,"anotacao_diaria")))/dias_do_mes)</f>
        <v/>
      </c>
      <c r="E23" s="19" t="str">
        <f ca="1">IF(ISERROR(MATCH(ref_id_categoria_gasto_medio,mes_abr_categoria,0)),"",SUM(INDIRECT(ADDRESS(offset_inicio_mes+(MATCH(ref_id_categoria_gasto_medio,mes_abr_categoria,0)-1)+1,COLUMN(valor_referencia),4,1,"anotacao_diaria")):INDIRECT(ADDRESS(offset_inicio_mes+(MATCH(ref_id_categoria_gasto_medio,mes_abr_categoria,1)-1)+1,COLUMN(valor_referencia),4,1,"anotacao_diaria")))/dias_do_mes)</f>
        <v/>
      </c>
      <c r="F23" s="19" t="str">
        <f ca="1">IF(ISERROR(MATCH(ref_id_categoria_gasto_medio,mes_mai_categoria,0)),"",SUM(INDIRECT(ADDRESS(offset_inicio_mes+(MATCH(ref_id_categoria_gasto_medio,mes_mai_categoria,0)-1)+1,COLUMN(valor_referencia),4,1,"anotacao_diaria")):INDIRECT(ADDRESS(offset_inicio_mes+(MATCH(ref_id_categoria_gasto_medio,mes_mai_categoria,1)-1)+1,COLUMN(valor_referencia),4,1,"anotacao_diaria")))/dias_do_mes)</f>
        <v/>
      </c>
      <c r="G23" s="19" t="str">
        <f ca="1">IF(ISERROR(MATCH(ref_id_categoria_gasto_medio,mes_jun_categoria,0)),"",SUM(INDIRECT(ADDRESS(offset_inicio_mes+(MATCH(ref_id_categoria_gasto_medio,mes_jun_categoria,0)-1)+1,COLUMN(valor_referencia),4,1,"anotacao_diaria")):INDIRECT(ADDRESS(offset_inicio_mes+(MATCH(ref_id_categoria_gasto_medio,mes_jun_categoria,1)-1)+1,COLUMN(valor_referencia),4,1,"anotacao_diaria")))/dias_do_mes)</f>
        <v/>
      </c>
      <c r="H23" s="19" t="str">
        <f ca="1">IF(ISERROR(MATCH(ref_id_categoria_gasto_medio,mes_jul_categoria,0)),"",SUM(INDIRECT(ADDRESS(offset_inicio_mes+(MATCH(ref_id_categoria_gasto_medio,mes_jul_categoria,0)-1)+1,COLUMN(valor_referencia),4,1,"anotacao_diaria")):INDIRECT(ADDRESS(offset_inicio_mes+(MATCH(ref_id_categoria_gasto_medio,mes_jul_categoria,1)-1)+1,COLUMN(valor_referencia),4,1,"anotacao_diaria")))/dias_do_mes)</f>
        <v/>
      </c>
      <c r="I23" s="19" t="str">
        <f ca="1">IF(ISERROR(MATCH(ref_id_categoria_gasto_medio,mes_ago_categoria,0)),"",SUM(INDIRECT(ADDRESS(offset_inicio_mes+(MATCH(ref_id_categoria_gasto_medio,mes_ago_categoria,0)-1)+1,COLUMN(valor_referencia),4,1,"anotacao_diaria")):INDIRECT(ADDRESS(offset_inicio_mes+(MATCH(ref_id_categoria_gasto_medio,mes_ago_categoria,1)-1)+1,COLUMN(valor_referencia),4,1,"anotacao_diaria")))/dias_do_mes)</f>
        <v/>
      </c>
      <c r="J23" s="19" t="str">
        <f ca="1">IF(ISERROR(MATCH(ref_id_categoria_gasto_medio,mes_set_categoria,0)),"",SUM(INDIRECT(ADDRESS(offset_inicio_mes+(MATCH(ref_id_categoria_gasto_medio,mes_set_categoria,0)-1)+1,COLUMN(valor_referencia),4,1,"anotacao_diaria")):INDIRECT(ADDRESS(offset_inicio_mes+(MATCH(ref_id_categoria_gasto_medio,mes_set_categoria,1)-1)+1,COLUMN(valor_referencia),4,1,"anotacao_diaria")))/dias_do_mes)</f>
        <v/>
      </c>
      <c r="K23" s="19" t="str">
        <f ca="1">IF(ISERROR(MATCH(ref_id_categoria_gasto_medio,mes_out_categoria,0)),"",SUM(INDIRECT(ADDRESS(offset_inicio_mes+(MATCH(ref_id_categoria_gasto_medio,mes_out_categoria,0)-1)+1,COLUMN(valor_referencia),4,1,"anotacao_diaria")):INDIRECT(ADDRESS(offset_inicio_mes+(MATCH(ref_id_categoria_gasto_medio,mes_out_categoria,1)-1)+1,COLUMN(valor_referencia),4,1,"anotacao_diaria")))/dias_do_mes)</f>
        <v/>
      </c>
      <c r="L23" s="19" t="str">
        <f ca="1">IF(ISERROR(MATCH(ref_id_categoria_gasto_medio,mes_nov_categoria,0)),"",SUM(INDIRECT(ADDRESS(offset_inicio_mes+(MATCH(ref_id_categoria_gasto_medio,mes_nov_categoria,0)-1)+1,COLUMN(valor_referencia),4,1,"anotacao_diaria")):INDIRECT(ADDRESS(offset_inicio_mes+(MATCH(ref_id_categoria_gasto_medio,mes_nov_categoria,1)-1)+1,COLUMN(valor_referencia),4,1,"anotacao_diaria")))/dias_do_mes)</f>
        <v/>
      </c>
      <c r="M23" s="19" t="str">
        <f ca="1">IF(ISERROR(MATCH(ref_id_categoria_gasto_medio,mes_dez_categoria,0)),"",SUM(INDIRECT(ADDRESS(offset_inicio_mes+(MATCH(ref_id_categoria_gasto_medio,mes_dez_categoria,0)-1)+1,COLUMN(valor_referencia),4,1,"anotacao_diaria")):INDIRECT(ADDRESS(offset_inicio_mes+(MATCH(ref_id_categoria_gasto_medio,mes_dez_categoria,1)-1)+1,COLUMN(valor_referencia),4,1,"anotacao_diaria")))/dias_do_mes)</f>
        <v/>
      </c>
      <c r="N23" s="39" t="str">
        <f t="shared" ca="1" si="19"/>
        <v/>
      </c>
      <c r="O23" s="2">
        <f>MATCH(A23,nm_categoria,0)</f>
        <v>18</v>
      </c>
    </row>
    <row r="24" spans="1:15" ht="12" thickBot="1"/>
    <row r="25" spans="1:15" ht="12" thickBot="1">
      <c r="A25" s="10" t="s">
        <v>23</v>
      </c>
      <c r="B25" s="11">
        <f t="shared" ref="B25:M25" ca="1" si="20">IF(ISERR(AVERAGE(B26:B31)),"",SUM(B26:B31))</f>
        <v>1.6129032258064515</v>
      </c>
      <c r="C25" s="11">
        <f t="shared" ca="1" si="20"/>
        <v>17.278165178571427</v>
      </c>
      <c r="D25" s="11">
        <f t="shared" ca="1" si="20"/>
        <v>8.3496774193548369</v>
      </c>
      <c r="E25" s="11">
        <f t="shared" ca="1" si="20"/>
        <v>4.3929999999999998</v>
      </c>
      <c r="F25" s="11">
        <f t="shared" ca="1" si="20"/>
        <v>3.7706451612903225</v>
      </c>
      <c r="G25" s="11">
        <f t="shared" ca="1" si="20"/>
        <v>0.70966666666666667</v>
      </c>
      <c r="H25" s="11">
        <f t="shared" ca="1" si="20"/>
        <v>0.68677419354838709</v>
      </c>
      <c r="I25" s="11">
        <f t="shared" ca="1" si="20"/>
        <v>0.68677419354838709</v>
      </c>
      <c r="J25" s="11">
        <f t="shared" ca="1" si="20"/>
        <v>0.70966666666666667</v>
      </c>
      <c r="K25" s="11">
        <f t="shared" ca="1" si="20"/>
        <v>0.68677419354838709</v>
      </c>
      <c r="L25" s="11">
        <f t="shared" ca="1" si="20"/>
        <v>0.70966666666666667</v>
      </c>
      <c r="M25" s="11" t="str">
        <f t="shared" ca="1" si="20"/>
        <v/>
      </c>
      <c r="N25" s="40">
        <f ca="1">AVERAGE(N26:N31)</f>
        <v>3.7599809967837938</v>
      </c>
    </row>
    <row r="26" spans="1:15">
      <c r="A26" s="20" t="s">
        <v>41</v>
      </c>
      <c r="B26" s="15" t="str">
        <f ca="1">IF(ISERROR(MATCH(ref_id_categoria_gasto_medio,mes_jan_categoria,0)),"",SUM(INDIRECT(ADDRESS(offset_inicio_mes+(MATCH(ref_id_categoria_gasto_medio,mes_jan_categoria,0)-1)+1,COLUMN(valor_referencia),4,1,"anotacao_diaria")):INDIRECT(ADDRESS(offset_inicio_mes+(MATCH(ref_id_categoria_gasto_medio,mes_jan_categoria,1)-1)+1,COLUMN(valor_referencia),4,1,"anotacao_diaria")))/dias_do_mes)</f>
        <v/>
      </c>
      <c r="C26" s="15" t="str">
        <f ca="1">IF(ISERROR(MATCH(ref_id_categoria_gasto_medio,mes_fev_categoria,0)),"",SUM(INDIRECT(ADDRESS(offset_inicio_mes+(MATCH(ref_id_categoria_gasto_medio,mes_fev_categoria,0)-1)+1,COLUMN(valor_referencia),4,1,"anotacao_diaria")):INDIRECT(ADDRESS(offset_inicio_mes+(MATCH(ref_id_categoria_gasto_medio,mes_fev_categoria,1)-1)+1,COLUMN(valor_referencia),4,1,"anotacao_diaria")))/dias_do_mes)</f>
        <v/>
      </c>
      <c r="D26" s="15" t="str">
        <f ca="1">IF(ISERROR(MATCH(ref_id_categoria_gasto_medio,mes_mar_categoria,0)),"",SUM(INDIRECT(ADDRESS(offset_inicio_mes+(MATCH(ref_id_categoria_gasto_medio,mes_mar_categoria,0)-1)+1,COLUMN(valor_referencia),4,1,"anotacao_diaria")):INDIRECT(ADDRESS(offset_inicio_mes+(MATCH(ref_id_categoria_gasto_medio,mes_mar_categoria,1)-1)+1,COLUMN(valor_referencia),4,1,"anotacao_diaria")))/dias_do_mes)</f>
        <v/>
      </c>
      <c r="E26" s="15" t="str">
        <f ca="1">IF(ISERROR(MATCH(ref_id_categoria_gasto_medio,mes_abr_categoria,0)),"",SUM(INDIRECT(ADDRESS(offset_inicio_mes+(MATCH(ref_id_categoria_gasto_medio,mes_abr_categoria,0)-1)+1,COLUMN(valor_referencia),4,1,"anotacao_diaria")):INDIRECT(ADDRESS(offset_inicio_mes+(MATCH(ref_id_categoria_gasto_medio,mes_abr_categoria,1)-1)+1,COLUMN(valor_referencia),4,1,"anotacao_diaria")))/dias_do_mes)</f>
        <v/>
      </c>
      <c r="F26" s="15" t="str">
        <f ca="1">IF(ISERROR(MATCH(ref_id_categoria_gasto_medio,mes_mai_categoria,0)),"",SUM(INDIRECT(ADDRESS(offset_inicio_mes+(MATCH(ref_id_categoria_gasto_medio,mes_mai_categoria,0)-1)+1,COLUMN(valor_referencia),4,1,"anotacao_diaria")):INDIRECT(ADDRESS(offset_inicio_mes+(MATCH(ref_id_categoria_gasto_medio,mes_mai_categoria,1)-1)+1,COLUMN(valor_referencia),4,1,"anotacao_diaria")))/dias_do_mes)</f>
        <v/>
      </c>
      <c r="G26" s="15" t="str">
        <f ca="1">IF(ISERROR(MATCH(ref_id_categoria_gasto_medio,mes_jun_categoria,0)),"",SUM(INDIRECT(ADDRESS(offset_inicio_mes+(MATCH(ref_id_categoria_gasto_medio,mes_jun_categoria,0)-1)+1,COLUMN(valor_referencia),4,1,"anotacao_diaria")):INDIRECT(ADDRESS(offset_inicio_mes+(MATCH(ref_id_categoria_gasto_medio,mes_jun_categoria,1)-1)+1,COLUMN(valor_referencia),4,1,"anotacao_diaria")))/dias_do_mes)</f>
        <v/>
      </c>
      <c r="H26" s="15" t="str">
        <f ca="1">IF(ISERROR(MATCH(ref_id_categoria_gasto_medio,mes_jul_categoria,0)),"",SUM(INDIRECT(ADDRESS(offset_inicio_mes+(MATCH(ref_id_categoria_gasto_medio,mes_jul_categoria,0)-1)+1,COLUMN(valor_referencia),4,1,"anotacao_diaria")):INDIRECT(ADDRESS(offset_inicio_mes+(MATCH(ref_id_categoria_gasto_medio,mes_jul_categoria,1)-1)+1,COLUMN(valor_referencia),4,1,"anotacao_diaria")))/dias_do_mes)</f>
        <v/>
      </c>
      <c r="I26" s="15" t="str">
        <f ca="1">IF(ISERROR(MATCH(ref_id_categoria_gasto_medio,mes_ago_categoria,0)),"",SUM(INDIRECT(ADDRESS(offset_inicio_mes+(MATCH(ref_id_categoria_gasto_medio,mes_ago_categoria,0)-1)+1,COLUMN(valor_referencia),4,1,"anotacao_diaria")):INDIRECT(ADDRESS(offset_inicio_mes+(MATCH(ref_id_categoria_gasto_medio,mes_ago_categoria,1)-1)+1,COLUMN(valor_referencia),4,1,"anotacao_diaria")))/dias_do_mes)</f>
        <v/>
      </c>
      <c r="J26" s="15" t="str">
        <f ca="1">IF(ISERROR(MATCH(ref_id_categoria_gasto_medio,mes_set_categoria,0)),"",SUM(INDIRECT(ADDRESS(offset_inicio_mes+(MATCH(ref_id_categoria_gasto_medio,mes_set_categoria,0)-1)+1,COLUMN(valor_referencia),4,1,"anotacao_diaria")):INDIRECT(ADDRESS(offset_inicio_mes+(MATCH(ref_id_categoria_gasto_medio,mes_set_categoria,1)-1)+1,COLUMN(valor_referencia),4,1,"anotacao_diaria")))/dias_do_mes)</f>
        <v/>
      </c>
      <c r="K26" s="15" t="str">
        <f ca="1">IF(ISERROR(MATCH(ref_id_categoria_gasto_medio,mes_out_categoria,0)),"",SUM(INDIRECT(ADDRESS(offset_inicio_mes+(MATCH(ref_id_categoria_gasto_medio,mes_out_categoria,0)-1)+1,COLUMN(valor_referencia),4,1,"anotacao_diaria")):INDIRECT(ADDRESS(offset_inicio_mes+(MATCH(ref_id_categoria_gasto_medio,mes_out_categoria,1)-1)+1,COLUMN(valor_referencia),4,1,"anotacao_diaria")))/dias_do_mes)</f>
        <v/>
      </c>
      <c r="L26" s="15" t="str">
        <f ca="1">IF(ISERROR(MATCH(ref_id_categoria_gasto_medio,mes_nov_categoria,0)),"",SUM(INDIRECT(ADDRESS(offset_inicio_mes+(MATCH(ref_id_categoria_gasto_medio,mes_nov_categoria,0)-1)+1,COLUMN(valor_referencia),4,1,"anotacao_diaria")):INDIRECT(ADDRESS(offset_inicio_mes+(MATCH(ref_id_categoria_gasto_medio,mes_nov_categoria,1)-1)+1,COLUMN(valor_referencia),4,1,"anotacao_diaria")))/dias_do_mes)</f>
        <v/>
      </c>
      <c r="M26" s="15" t="str">
        <f ca="1">IF(ISERROR(MATCH(ref_id_categoria_gasto_medio,mes_dez_categoria,0)),"",SUM(INDIRECT(ADDRESS(offset_inicio_mes+(MATCH(ref_id_categoria_gasto_medio,mes_dez_categoria,0)-1)+1,COLUMN(valor_referencia),4,1,"anotacao_diaria")):INDIRECT(ADDRESS(offset_inicio_mes+(MATCH(ref_id_categoria_gasto_medio,mes_dez_categoria,1)-1)+1,COLUMN(valor_referencia),4,1,"anotacao_diaria")))/dias_do_mes)</f>
        <v/>
      </c>
      <c r="N26" s="37" t="str">
        <f t="shared" ref="N26:N31" ca="1" si="21">IF(ISERR(AVERAGE(B26:M26)),"",AVERAGE(B26:M26))</f>
        <v/>
      </c>
      <c r="O26" s="2">
        <f t="shared" ref="O26:O31" si="22">MATCH(A26,nm_categoria,0)</f>
        <v>19</v>
      </c>
    </row>
    <row r="27" spans="1:15">
      <c r="A27" s="21" t="s">
        <v>42</v>
      </c>
      <c r="B27" s="17" t="str">
        <f ca="1">IF(ISERROR(MATCH(ref_id_categoria_gasto_medio,mes_jan_categoria,0)),"",SUM(INDIRECT(ADDRESS(offset_inicio_mes+(MATCH(ref_id_categoria_gasto_medio,mes_jan_categoria,0)-1)+1,COLUMN(valor_referencia),4,1,"anotacao_diaria")):INDIRECT(ADDRESS(offset_inicio_mes+(MATCH(ref_id_categoria_gasto_medio,mes_jan_categoria,1)-1)+1,COLUMN(valor_referencia),4,1,"anotacao_diaria")))/dias_do_mes)</f>
        <v/>
      </c>
      <c r="C27" s="17">
        <f ca="1">IF(ISERROR(MATCH(ref_id_categoria_gasto_medio,mes_fev_categoria,0)),"",SUM(INDIRECT(ADDRESS(offset_inicio_mes+(MATCH(ref_id_categoria_gasto_medio,mes_fev_categoria,0)-1)+1,COLUMN(valor_referencia),4,1,"anotacao_diaria")):INDIRECT(ADDRESS(offset_inicio_mes+(MATCH(ref_id_categoria_gasto_medio,mes_fev_categoria,1)-1)+1,COLUMN(valor_referencia),4,1,"anotacao_diaria")))/dias_do_mes)</f>
        <v>11.350665178571429</v>
      </c>
      <c r="D27" s="17">
        <f ca="1">IF(ISERROR(MATCH(ref_id_categoria_gasto_medio,mes_mar_categoria,0)),"",SUM(INDIRECT(ADDRESS(offset_inicio_mes+(MATCH(ref_id_categoria_gasto_medio,mes_mar_categoria,0)-1)+1,COLUMN(valor_referencia),4,1,"anotacao_diaria")):INDIRECT(ADDRESS(offset_inicio_mes+(MATCH(ref_id_categoria_gasto_medio,mes_mar_categoria,1)-1)+1,COLUMN(valor_referencia),4,1,"anotacao_diaria")))/dias_do_mes)</f>
        <v>6.525483870967741</v>
      </c>
      <c r="E27" s="17">
        <f ca="1">IF(ISERROR(MATCH(ref_id_categoria_gasto_medio,mes_abr_categoria,0)),"",SUM(INDIRECT(ADDRESS(offset_inicio_mes+(MATCH(ref_id_categoria_gasto_medio,mes_abr_categoria,0)-1)+1,COLUMN(valor_referencia),4,1,"anotacao_diaria")):INDIRECT(ADDRESS(offset_inicio_mes+(MATCH(ref_id_categoria_gasto_medio,mes_abr_categoria,1)-1)+1,COLUMN(valor_referencia),4,1,"anotacao_diaria")))/dias_do_mes)</f>
        <v>3.6833333333333331</v>
      </c>
      <c r="F27" s="17">
        <f ca="1">IF(ISERROR(MATCH(ref_id_categoria_gasto_medio,mes_mai_categoria,0)),"",SUM(INDIRECT(ADDRESS(offset_inicio_mes+(MATCH(ref_id_categoria_gasto_medio,mes_mai_categoria,0)-1)+1,COLUMN(valor_referencia),4,1,"anotacao_diaria")):INDIRECT(ADDRESS(offset_inicio_mes+(MATCH(ref_id_categoria_gasto_medio,mes_mai_categoria,1)-1)+1,COLUMN(valor_referencia),4,1,"anotacao_diaria")))/dias_do_mes)</f>
        <v>3.0838709677419351</v>
      </c>
      <c r="G27" s="17" t="str">
        <f ca="1">IF(ISERROR(MATCH(ref_id_categoria_gasto_medio,mes_jun_categoria,0)),"",SUM(INDIRECT(ADDRESS(offset_inicio_mes+(MATCH(ref_id_categoria_gasto_medio,mes_jun_categoria,0)-1)+1,COLUMN(valor_referencia),4,1,"anotacao_diaria")):INDIRECT(ADDRESS(offset_inicio_mes+(MATCH(ref_id_categoria_gasto_medio,mes_jun_categoria,1)-1)+1,COLUMN(valor_referencia),4,1,"anotacao_diaria")))/dias_do_mes)</f>
        <v/>
      </c>
      <c r="H27" s="17" t="str">
        <f ca="1">IF(ISERROR(MATCH(ref_id_categoria_gasto_medio,mes_jul_categoria,0)),"",SUM(INDIRECT(ADDRESS(offset_inicio_mes+(MATCH(ref_id_categoria_gasto_medio,mes_jul_categoria,0)-1)+1,COLUMN(valor_referencia),4,1,"anotacao_diaria")):INDIRECT(ADDRESS(offset_inicio_mes+(MATCH(ref_id_categoria_gasto_medio,mes_jul_categoria,1)-1)+1,COLUMN(valor_referencia),4,1,"anotacao_diaria")))/dias_do_mes)</f>
        <v/>
      </c>
      <c r="I27" s="17" t="str">
        <f ca="1">IF(ISERROR(MATCH(ref_id_categoria_gasto_medio,mes_ago_categoria,0)),"",SUM(INDIRECT(ADDRESS(offset_inicio_mes+(MATCH(ref_id_categoria_gasto_medio,mes_ago_categoria,0)-1)+1,COLUMN(valor_referencia),4,1,"anotacao_diaria")):INDIRECT(ADDRESS(offset_inicio_mes+(MATCH(ref_id_categoria_gasto_medio,mes_ago_categoria,1)-1)+1,COLUMN(valor_referencia),4,1,"anotacao_diaria")))/dias_do_mes)</f>
        <v/>
      </c>
      <c r="J27" s="17" t="str">
        <f ca="1">IF(ISERROR(MATCH(ref_id_categoria_gasto_medio,mes_set_categoria,0)),"",SUM(INDIRECT(ADDRESS(offset_inicio_mes+(MATCH(ref_id_categoria_gasto_medio,mes_set_categoria,0)-1)+1,COLUMN(valor_referencia),4,1,"anotacao_diaria")):INDIRECT(ADDRESS(offset_inicio_mes+(MATCH(ref_id_categoria_gasto_medio,mes_set_categoria,1)-1)+1,COLUMN(valor_referencia),4,1,"anotacao_diaria")))/dias_do_mes)</f>
        <v/>
      </c>
      <c r="K27" s="17" t="str">
        <f ca="1">IF(ISERROR(MATCH(ref_id_categoria_gasto_medio,mes_out_categoria,0)),"",SUM(INDIRECT(ADDRESS(offset_inicio_mes+(MATCH(ref_id_categoria_gasto_medio,mes_out_categoria,0)-1)+1,COLUMN(valor_referencia),4,1,"anotacao_diaria")):INDIRECT(ADDRESS(offset_inicio_mes+(MATCH(ref_id_categoria_gasto_medio,mes_out_categoria,1)-1)+1,COLUMN(valor_referencia),4,1,"anotacao_diaria")))/dias_do_mes)</f>
        <v/>
      </c>
      <c r="L27" s="17" t="str">
        <f ca="1">IF(ISERROR(MATCH(ref_id_categoria_gasto_medio,mes_nov_categoria,0)),"",SUM(INDIRECT(ADDRESS(offset_inicio_mes+(MATCH(ref_id_categoria_gasto_medio,mes_nov_categoria,0)-1)+1,COLUMN(valor_referencia),4,1,"anotacao_diaria")):INDIRECT(ADDRESS(offset_inicio_mes+(MATCH(ref_id_categoria_gasto_medio,mes_nov_categoria,1)-1)+1,COLUMN(valor_referencia),4,1,"anotacao_diaria")))/dias_do_mes)</f>
        <v/>
      </c>
      <c r="M27" s="17" t="str">
        <f ca="1">IF(ISERROR(MATCH(ref_id_categoria_gasto_medio,mes_dez_categoria,0)),"",SUM(INDIRECT(ADDRESS(offset_inicio_mes+(MATCH(ref_id_categoria_gasto_medio,mes_dez_categoria,0)-1)+1,COLUMN(valor_referencia),4,1,"anotacao_diaria")):INDIRECT(ADDRESS(offset_inicio_mes+(MATCH(ref_id_categoria_gasto_medio,mes_dez_categoria,1)-1)+1,COLUMN(valor_referencia),4,1,"anotacao_diaria")))/dias_do_mes)</f>
        <v/>
      </c>
      <c r="N27" s="38">
        <f t="shared" ca="1" si="21"/>
        <v>6.1608383376536091</v>
      </c>
      <c r="O27" s="2">
        <f t="shared" si="22"/>
        <v>20</v>
      </c>
    </row>
    <row r="28" spans="1:15">
      <c r="A28" s="21" t="s">
        <v>43</v>
      </c>
      <c r="B28" s="17" t="str">
        <f ca="1">IF(ISERROR(MATCH(ref_id_categoria_gasto_medio,mes_jan_categoria,0)),"",SUM(INDIRECT(ADDRESS(offset_inicio_mes+(MATCH(ref_id_categoria_gasto_medio,mes_jan_categoria,0)-1)+1,COLUMN(valor_referencia),4,1,"anotacao_diaria")):INDIRECT(ADDRESS(offset_inicio_mes+(MATCH(ref_id_categoria_gasto_medio,mes_jan_categoria,1)-1)+1,COLUMN(valor_referencia),4,1,"anotacao_diaria")))/dias_do_mes)</f>
        <v/>
      </c>
      <c r="C28" s="17" t="str">
        <f ca="1">IF(ISERROR(MATCH(ref_id_categoria_gasto_medio,mes_fev_categoria,0)),"",SUM(INDIRECT(ADDRESS(offset_inicio_mes+(MATCH(ref_id_categoria_gasto_medio,mes_fev_categoria,0)-1)+1,COLUMN(valor_referencia),4,1,"anotacao_diaria")):INDIRECT(ADDRESS(offset_inicio_mes+(MATCH(ref_id_categoria_gasto_medio,mes_fev_categoria,1)-1)+1,COLUMN(valor_referencia),4,1,"anotacao_diaria")))/dias_do_mes)</f>
        <v/>
      </c>
      <c r="D28" s="17" t="str">
        <f ca="1">IF(ISERROR(MATCH(ref_id_categoria_gasto_medio,mes_mar_categoria,0)),"",SUM(INDIRECT(ADDRESS(offset_inicio_mes+(MATCH(ref_id_categoria_gasto_medio,mes_mar_categoria,0)-1)+1,COLUMN(valor_referencia),4,1,"anotacao_diaria")):INDIRECT(ADDRESS(offset_inicio_mes+(MATCH(ref_id_categoria_gasto_medio,mes_mar_categoria,1)-1)+1,COLUMN(valor_referencia),4,1,"anotacao_diaria")))/dias_do_mes)</f>
        <v/>
      </c>
      <c r="E28" s="17" t="str">
        <f ca="1">IF(ISERROR(MATCH(ref_id_categoria_gasto_medio,mes_abr_categoria,0)),"",SUM(INDIRECT(ADDRESS(offset_inicio_mes+(MATCH(ref_id_categoria_gasto_medio,mes_abr_categoria,0)-1)+1,COLUMN(valor_referencia),4,1,"anotacao_diaria")):INDIRECT(ADDRESS(offset_inicio_mes+(MATCH(ref_id_categoria_gasto_medio,mes_abr_categoria,1)-1)+1,COLUMN(valor_referencia),4,1,"anotacao_diaria")))/dias_do_mes)</f>
        <v/>
      </c>
      <c r="F28" s="17" t="str">
        <f ca="1">IF(ISERROR(MATCH(ref_id_categoria_gasto_medio,mes_mai_categoria,0)),"",SUM(INDIRECT(ADDRESS(offset_inicio_mes+(MATCH(ref_id_categoria_gasto_medio,mes_mai_categoria,0)-1)+1,COLUMN(valor_referencia),4,1,"anotacao_diaria")):INDIRECT(ADDRESS(offset_inicio_mes+(MATCH(ref_id_categoria_gasto_medio,mes_mai_categoria,1)-1)+1,COLUMN(valor_referencia),4,1,"anotacao_diaria")))/dias_do_mes)</f>
        <v/>
      </c>
      <c r="G28" s="17" t="str">
        <f ca="1">IF(ISERROR(MATCH(ref_id_categoria_gasto_medio,mes_jun_categoria,0)),"",SUM(INDIRECT(ADDRESS(offset_inicio_mes+(MATCH(ref_id_categoria_gasto_medio,mes_jun_categoria,0)-1)+1,COLUMN(valor_referencia),4,1,"anotacao_diaria")):INDIRECT(ADDRESS(offset_inicio_mes+(MATCH(ref_id_categoria_gasto_medio,mes_jun_categoria,1)-1)+1,COLUMN(valor_referencia),4,1,"anotacao_diaria")))/dias_do_mes)</f>
        <v/>
      </c>
      <c r="H28" s="17" t="str">
        <f ca="1">IF(ISERROR(MATCH(ref_id_categoria_gasto_medio,mes_jul_categoria,0)),"",SUM(INDIRECT(ADDRESS(offset_inicio_mes+(MATCH(ref_id_categoria_gasto_medio,mes_jul_categoria,0)-1)+1,COLUMN(valor_referencia),4,1,"anotacao_diaria")):INDIRECT(ADDRESS(offset_inicio_mes+(MATCH(ref_id_categoria_gasto_medio,mes_jul_categoria,1)-1)+1,COLUMN(valor_referencia),4,1,"anotacao_diaria")))/dias_do_mes)</f>
        <v/>
      </c>
      <c r="I28" s="17" t="str">
        <f ca="1">IF(ISERROR(MATCH(ref_id_categoria_gasto_medio,mes_ago_categoria,0)),"",SUM(INDIRECT(ADDRESS(offset_inicio_mes+(MATCH(ref_id_categoria_gasto_medio,mes_ago_categoria,0)-1)+1,COLUMN(valor_referencia),4,1,"anotacao_diaria")):INDIRECT(ADDRESS(offset_inicio_mes+(MATCH(ref_id_categoria_gasto_medio,mes_ago_categoria,1)-1)+1,COLUMN(valor_referencia),4,1,"anotacao_diaria")))/dias_do_mes)</f>
        <v/>
      </c>
      <c r="J28" s="17" t="str">
        <f ca="1">IF(ISERROR(MATCH(ref_id_categoria_gasto_medio,mes_set_categoria,0)),"",SUM(INDIRECT(ADDRESS(offset_inicio_mes+(MATCH(ref_id_categoria_gasto_medio,mes_set_categoria,0)-1)+1,COLUMN(valor_referencia),4,1,"anotacao_diaria")):INDIRECT(ADDRESS(offset_inicio_mes+(MATCH(ref_id_categoria_gasto_medio,mes_set_categoria,1)-1)+1,COLUMN(valor_referencia),4,1,"anotacao_diaria")))/dias_do_mes)</f>
        <v/>
      </c>
      <c r="K28" s="17" t="str">
        <f ca="1">IF(ISERROR(MATCH(ref_id_categoria_gasto_medio,mes_out_categoria,0)),"",SUM(INDIRECT(ADDRESS(offset_inicio_mes+(MATCH(ref_id_categoria_gasto_medio,mes_out_categoria,0)-1)+1,COLUMN(valor_referencia),4,1,"anotacao_diaria")):INDIRECT(ADDRESS(offset_inicio_mes+(MATCH(ref_id_categoria_gasto_medio,mes_out_categoria,1)-1)+1,COLUMN(valor_referencia),4,1,"anotacao_diaria")))/dias_do_mes)</f>
        <v/>
      </c>
      <c r="L28" s="17" t="str">
        <f ca="1">IF(ISERROR(MATCH(ref_id_categoria_gasto_medio,mes_nov_categoria,0)),"",SUM(INDIRECT(ADDRESS(offset_inicio_mes+(MATCH(ref_id_categoria_gasto_medio,mes_nov_categoria,0)-1)+1,COLUMN(valor_referencia),4,1,"anotacao_diaria")):INDIRECT(ADDRESS(offset_inicio_mes+(MATCH(ref_id_categoria_gasto_medio,mes_nov_categoria,1)-1)+1,COLUMN(valor_referencia),4,1,"anotacao_diaria")))/dias_do_mes)</f>
        <v/>
      </c>
      <c r="M28" s="17" t="str">
        <f ca="1">IF(ISERROR(MATCH(ref_id_categoria_gasto_medio,mes_dez_categoria,0)),"",SUM(INDIRECT(ADDRESS(offset_inicio_mes+(MATCH(ref_id_categoria_gasto_medio,mes_dez_categoria,0)-1)+1,COLUMN(valor_referencia),4,1,"anotacao_diaria")):INDIRECT(ADDRESS(offset_inicio_mes+(MATCH(ref_id_categoria_gasto_medio,mes_dez_categoria,1)-1)+1,COLUMN(valor_referencia),4,1,"anotacao_diaria")))/dias_do_mes)</f>
        <v/>
      </c>
      <c r="N28" s="38" t="str">
        <f t="shared" ca="1" si="21"/>
        <v/>
      </c>
      <c r="O28" s="2">
        <f t="shared" si="22"/>
        <v>21</v>
      </c>
    </row>
    <row r="29" spans="1:15">
      <c r="A29" s="21" t="s">
        <v>44</v>
      </c>
      <c r="B29" s="17" t="str">
        <f ca="1">IF(ISERROR(MATCH(ref_id_categoria_gasto_medio,mes_jan_categoria,0)),"",SUM(INDIRECT(ADDRESS(offset_inicio_mes+(MATCH(ref_id_categoria_gasto_medio,mes_jan_categoria,0)-1)+1,COLUMN(valor_referencia),4,1,"anotacao_diaria")):INDIRECT(ADDRESS(offset_inicio_mes+(MATCH(ref_id_categoria_gasto_medio,mes_jan_categoria,1)-1)+1,COLUMN(valor_referencia),4,1,"anotacao_diaria")))/dias_do_mes)</f>
        <v/>
      </c>
      <c r="C29" s="17" t="str">
        <f ca="1">IF(ISERROR(MATCH(ref_id_categoria_gasto_medio,mes_fev_categoria,0)),"",SUM(INDIRECT(ADDRESS(offset_inicio_mes+(MATCH(ref_id_categoria_gasto_medio,mes_fev_categoria,0)-1)+1,COLUMN(valor_referencia),4,1,"anotacao_diaria")):INDIRECT(ADDRESS(offset_inicio_mes+(MATCH(ref_id_categoria_gasto_medio,mes_fev_categoria,1)-1)+1,COLUMN(valor_referencia),4,1,"anotacao_diaria")))/dias_do_mes)</f>
        <v/>
      </c>
      <c r="D29" s="17" t="str">
        <f ca="1">IF(ISERROR(MATCH(ref_id_categoria_gasto_medio,mes_mar_categoria,0)),"",SUM(INDIRECT(ADDRESS(offset_inicio_mes+(MATCH(ref_id_categoria_gasto_medio,mes_mar_categoria,0)-1)+1,COLUMN(valor_referencia),4,1,"anotacao_diaria")):INDIRECT(ADDRESS(offset_inicio_mes+(MATCH(ref_id_categoria_gasto_medio,mes_mar_categoria,1)-1)+1,COLUMN(valor_referencia),4,1,"anotacao_diaria")))/dias_do_mes)</f>
        <v/>
      </c>
      <c r="E29" s="17" t="str">
        <f ca="1">IF(ISERROR(MATCH(ref_id_categoria_gasto_medio,mes_abr_categoria,0)),"",SUM(INDIRECT(ADDRESS(offset_inicio_mes+(MATCH(ref_id_categoria_gasto_medio,mes_abr_categoria,0)-1)+1,COLUMN(valor_referencia),4,1,"anotacao_diaria")):INDIRECT(ADDRESS(offset_inicio_mes+(MATCH(ref_id_categoria_gasto_medio,mes_abr_categoria,1)-1)+1,COLUMN(valor_referencia),4,1,"anotacao_diaria")))/dias_do_mes)</f>
        <v/>
      </c>
      <c r="F29" s="17" t="str">
        <f ca="1">IF(ISERROR(MATCH(ref_id_categoria_gasto_medio,mes_mai_categoria,0)),"",SUM(INDIRECT(ADDRESS(offset_inicio_mes+(MATCH(ref_id_categoria_gasto_medio,mes_mai_categoria,0)-1)+1,COLUMN(valor_referencia),4,1,"anotacao_diaria")):INDIRECT(ADDRESS(offset_inicio_mes+(MATCH(ref_id_categoria_gasto_medio,mes_mai_categoria,1)-1)+1,COLUMN(valor_referencia),4,1,"anotacao_diaria")))/dias_do_mes)</f>
        <v/>
      </c>
      <c r="G29" s="17" t="str">
        <f ca="1">IF(ISERROR(MATCH(ref_id_categoria_gasto_medio,mes_jun_categoria,0)),"",SUM(INDIRECT(ADDRESS(offset_inicio_mes+(MATCH(ref_id_categoria_gasto_medio,mes_jun_categoria,0)-1)+1,COLUMN(valor_referencia),4,1,"anotacao_diaria")):INDIRECT(ADDRESS(offset_inicio_mes+(MATCH(ref_id_categoria_gasto_medio,mes_jun_categoria,1)-1)+1,COLUMN(valor_referencia),4,1,"anotacao_diaria")))/dias_do_mes)</f>
        <v/>
      </c>
      <c r="H29" s="17" t="str">
        <f ca="1">IF(ISERROR(MATCH(ref_id_categoria_gasto_medio,mes_jul_categoria,0)),"",SUM(INDIRECT(ADDRESS(offset_inicio_mes+(MATCH(ref_id_categoria_gasto_medio,mes_jul_categoria,0)-1)+1,COLUMN(valor_referencia),4,1,"anotacao_diaria")):INDIRECT(ADDRESS(offset_inicio_mes+(MATCH(ref_id_categoria_gasto_medio,mes_jul_categoria,1)-1)+1,COLUMN(valor_referencia),4,1,"anotacao_diaria")))/dias_do_mes)</f>
        <v/>
      </c>
      <c r="I29" s="17" t="str">
        <f ca="1">IF(ISERROR(MATCH(ref_id_categoria_gasto_medio,mes_ago_categoria,0)),"",SUM(INDIRECT(ADDRESS(offset_inicio_mes+(MATCH(ref_id_categoria_gasto_medio,mes_ago_categoria,0)-1)+1,COLUMN(valor_referencia),4,1,"anotacao_diaria")):INDIRECT(ADDRESS(offset_inicio_mes+(MATCH(ref_id_categoria_gasto_medio,mes_ago_categoria,1)-1)+1,COLUMN(valor_referencia),4,1,"anotacao_diaria")))/dias_do_mes)</f>
        <v/>
      </c>
      <c r="J29" s="17" t="str">
        <f ca="1">IF(ISERROR(MATCH(ref_id_categoria_gasto_medio,mes_set_categoria,0)),"",SUM(INDIRECT(ADDRESS(offset_inicio_mes+(MATCH(ref_id_categoria_gasto_medio,mes_set_categoria,0)-1)+1,COLUMN(valor_referencia),4,1,"anotacao_diaria")):INDIRECT(ADDRESS(offset_inicio_mes+(MATCH(ref_id_categoria_gasto_medio,mes_set_categoria,1)-1)+1,COLUMN(valor_referencia),4,1,"anotacao_diaria")))/dias_do_mes)</f>
        <v/>
      </c>
      <c r="K29" s="17" t="str">
        <f ca="1">IF(ISERROR(MATCH(ref_id_categoria_gasto_medio,mes_out_categoria,0)),"",SUM(INDIRECT(ADDRESS(offset_inicio_mes+(MATCH(ref_id_categoria_gasto_medio,mes_out_categoria,0)-1)+1,COLUMN(valor_referencia),4,1,"anotacao_diaria")):INDIRECT(ADDRESS(offset_inicio_mes+(MATCH(ref_id_categoria_gasto_medio,mes_out_categoria,1)-1)+1,COLUMN(valor_referencia),4,1,"anotacao_diaria")))/dias_do_mes)</f>
        <v/>
      </c>
      <c r="L29" s="17" t="str">
        <f ca="1">IF(ISERROR(MATCH(ref_id_categoria_gasto_medio,mes_nov_categoria,0)),"",SUM(INDIRECT(ADDRESS(offset_inicio_mes+(MATCH(ref_id_categoria_gasto_medio,mes_nov_categoria,0)-1)+1,COLUMN(valor_referencia),4,1,"anotacao_diaria")):INDIRECT(ADDRESS(offset_inicio_mes+(MATCH(ref_id_categoria_gasto_medio,mes_nov_categoria,1)-1)+1,COLUMN(valor_referencia),4,1,"anotacao_diaria")))/dias_do_mes)</f>
        <v/>
      </c>
      <c r="M29" s="17" t="str">
        <f ca="1">IF(ISERROR(MATCH(ref_id_categoria_gasto_medio,mes_dez_categoria,0)),"",SUM(INDIRECT(ADDRESS(offset_inicio_mes+(MATCH(ref_id_categoria_gasto_medio,mes_dez_categoria,0)-1)+1,COLUMN(valor_referencia),4,1,"anotacao_diaria")):INDIRECT(ADDRESS(offset_inicio_mes+(MATCH(ref_id_categoria_gasto_medio,mes_dez_categoria,1)-1)+1,COLUMN(valor_referencia),4,1,"anotacao_diaria")))/dias_do_mes)</f>
        <v/>
      </c>
      <c r="N29" s="38" t="str">
        <f t="shared" ca="1" si="21"/>
        <v/>
      </c>
      <c r="O29" s="2">
        <f t="shared" si="22"/>
        <v>22</v>
      </c>
    </row>
    <row r="30" spans="1:15">
      <c r="A30" s="21" t="s">
        <v>45</v>
      </c>
      <c r="B30" s="17" t="str">
        <f ca="1">IF(ISERROR(MATCH(ref_id_categoria_gasto_medio,mes_jan_categoria,0)),"",SUM(INDIRECT(ADDRESS(offset_inicio_mes+(MATCH(ref_id_categoria_gasto_medio,mes_jan_categoria,0)-1)+1,COLUMN(valor_referencia),4,1,"anotacao_diaria")):INDIRECT(ADDRESS(offset_inicio_mes+(MATCH(ref_id_categoria_gasto_medio,mes_jan_categoria,1)-1)+1,COLUMN(valor_referencia),4,1,"anotacao_diaria")))/dias_do_mes)</f>
        <v/>
      </c>
      <c r="C30" s="17" t="str">
        <f ca="1">IF(ISERROR(MATCH(ref_id_categoria_gasto_medio,mes_fev_categoria,0)),"",SUM(INDIRECT(ADDRESS(offset_inicio_mes+(MATCH(ref_id_categoria_gasto_medio,mes_fev_categoria,0)-1)+1,COLUMN(valor_referencia),4,1,"anotacao_diaria")):INDIRECT(ADDRESS(offset_inicio_mes+(MATCH(ref_id_categoria_gasto_medio,mes_fev_categoria,1)-1)+1,COLUMN(valor_referencia),4,1,"anotacao_diaria")))/dias_do_mes)</f>
        <v/>
      </c>
      <c r="D30" s="17" t="str">
        <f ca="1">IF(ISERROR(MATCH(ref_id_categoria_gasto_medio,mes_mar_categoria,0)),"",SUM(INDIRECT(ADDRESS(offset_inicio_mes+(MATCH(ref_id_categoria_gasto_medio,mes_mar_categoria,0)-1)+1,COLUMN(valor_referencia),4,1,"anotacao_diaria")):INDIRECT(ADDRESS(offset_inicio_mes+(MATCH(ref_id_categoria_gasto_medio,mes_mar_categoria,1)-1)+1,COLUMN(valor_referencia),4,1,"anotacao_diaria")))/dias_do_mes)</f>
        <v/>
      </c>
      <c r="E30" s="17" t="str">
        <f ca="1">IF(ISERROR(MATCH(ref_id_categoria_gasto_medio,mes_abr_categoria,0)),"",SUM(INDIRECT(ADDRESS(offset_inicio_mes+(MATCH(ref_id_categoria_gasto_medio,mes_abr_categoria,0)-1)+1,COLUMN(valor_referencia),4,1,"anotacao_diaria")):INDIRECT(ADDRESS(offset_inicio_mes+(MATCH(ref_id_categoria_gasto_medio,mes_abr_categoria,1)-1)+1,COLUMN(valor_referencia),4,1,"anotacao_diaria")))/dias_do_mes)</f>
        <v/>
      </c>
      <c r="F30" s="17" t="str">
        <f ca="1">IF(ISERROR(MATCH(ref_id_categoria_gasto_medio,mes_mai_categoria,0)),"",SUM(INDIRECT(ADDRESS(offset_inicio_mes+(MATCH(ref_id_categoria_gasto_medio,mes_mai_categoria,0)-1)+1,COLUMN(valor_referencia),4,1,"anotacao_diaria")):INDIRECT(ADDRESS(offset_inicio_mes+(MATCH(ref_id_categoria_gasto_medio,mes_mai_categoria,1)-1)+1,COLUMN(valor_referencia),4,1,"anotacao_diaria")))/dias_do_mes)</f>
        <v/>
      </c>
      <c r="G30" s="17" t="str">
        <f ca="1">IF(ISERROR(MATCH(ref_id_categoria_gasto_medio,mes_jun_categoria,0)),"",SUM(INDIRECT(ADDRESS(offset_inicio_mes+(MATCH(ref_id_categoria_gasto_medio,mes_jun_categoria,0)-1)+1,COLUMN(valor_referencia),4,1,"anotacao_diaria")):INDIRECT(ADDRESS(offset_inicio_mes+(MATCH(ref_id_categoria_gasto_medio,mes_jun_categoria,1)-1)+1,COLUMN(valor_referencia),4,1,"anotacao_diaria")))/dias_do_mes)</f>
        <v/>
      </c>
      <c r="H30" s="17" t="str">
        <f ca="1">IF(ISERROR(MATCH(ref_id_categoria_gasto_medio,mes_jul_categoria,0)),"",SUM(INDIRECT(ADDRESS(offset_inicio_mes+(MATCH(ref_id_categoria_gasto_medio,mes_jul_categoria,0)-1)+1,COLUMN(valor_referencia),4,1,"anotacao_diaria")):INDIRECT(ADDRESS(offset_inicio_mes+(MATCH(ref_id_categoria_gasto_medio,mes_jul_categoria,1)-1)+1,COLUMN(valor_referencia),4,1,"anotacao_diaria")))/dias_do_mes)</f>
        <v/>
      </c>
      <c r="I30" s="17" t="str">
        <f ca="1">IF(ISERROR(MATCH(ref_id_categoria_gasto_medio,mes_ago_categoria,0)),"",SUM(INDIRECT(ADDRESS(offset_inicio_mes+(MATCH(ref_id_categoria_gasto_medio,mes_ago_categoria,0)-1)+1,COLUMN(valor_referencia),4,1,"anotacao_diaria")):INDIRECT(ADDRESS(offset_inicio_mes+(MATCH(ref_id_categoria_gasto_medio,mes_ago_categoria,1)-1)+1,COLUMN(valor_referencia),4,1,"anotacao_diaria")))/dias_do_mes)</f>
        <v/>
      </c>
      <c r="J30" s="17" t="str">
        <f ca="1">IF(ISERROR(MATCH(ref_id_categoria_gasto_medio,mes_set_categoria,0)),"",SUM(INDIRECT(ADDRESS(offset_inicio_mes+(MATCH(ref_id_categoria_gasto_medio,mes_set_categoria,0)-1)+1,COLUMN(valor_referencia),4,1,"anotacao_diaria")):INDIRECT(ADDRESS(offset_inicio_mes+(MATCH(ref_id_categoria_gasto_medio,mes_set_categoria,1)-1)+1,COLUMN(valor_referencia),4,1,"anotacao_diaria")))/dias_do_mes)</f>
        <v/>
      </c>
      <c r="K30" s="17" t="str">
        <f ca="1">IF(ISERROR(MATCH(ref_id_categoria_gasto_medio,mes_out_categoria,0)),"",SUM(INDIRECT(ADDRESS(offset_inicio_mes+(MATCH(ref_id_categoria_gasto_medio,mes_out_categoria,0)-1)+1,COLUMN(valor_referencia),4,1,"anotacao_diaria")):INDIRECT(ADDRESS(offset_inicio_mes+(MATCH(ref_id_categoria_gasto_medio,mes_out_categoria,1)-1)+1,COLUMN(valor_referencia),4,1,"anotacao_diaria")))/dias_do_mes)</f>
        <v/>
      </c>
      <c r="L30" s="17" t="str">
        <f ca="1">IF(ISERROR(MATCH(ref_id_categoria_gasto_medio,mes_nov_categoria,0)),"",SUM(INDIRECT(ADDRESS(offset_inicio_mes+(MATCH(ref_id_categoria_gasto_medio,mes_nov_categoria,0)-1)+1,COLUMN(valor_referencia),4,1,"anotacao_diaria")):INDIRECT(ADDRESS(offset_inicio_mes+(MATCH(ref_id_categoria_gasto_medio,mes_nov_categoria,1)-1)+1,COLUMN(valor_referencia),4,1,"anotacao_diaria")))/dias_do_mes)</f>
        <v/>
      </c>
      <c r="M30" s="17" t="str">
        <f ca="1">IF(ISERROR(MATCH(ref_id_categoria_gasto_medio,mes_dez_categoria,0)),"",SUM(INDIRECT(ADDRESS(offset_inicio_mes+(MATCH(ref_id_categoria_gasto_medio,mes_dez_categoria,0)-1)+1,COLUMN(valor_referencia),4,1,"anotacao_diaria")):INDIRECT(ADDRESS(offset_inicio_mes+(MATCH(ref_id_categoria_gasto_medio,mes_dez_categoria,1)-1)+1,COLUMN(valor_referencia),4,1,"anotacao_diaria")))/dias_do_mes)</f>
        <v/>
      </c>
      <c r="N30" s="38" t="str">
        <f t="shared" ca="1" si="21"/>
        <v/>
      </c>
      <c r="O30" s="2">
        <f t="shared" si="22"/>
        <v>23</v>
      </c>
    </row>
    <row r="31" spans="1:15" ht="12" thickBot="1">
      <c r="A31" s="22" t="s">
        <v>52</v>
      </c>
      <c r="B31" s="19">
        <f ca="1">IF(ISERROR(MATCH(ref_id_categoria_gasto_medio,mes_jan_categoria,0)),"",SUM(INDIRECT(ADDRESS(offset_inicio_mes+(MATCH(ref_id_categoria_gasto_medio,mes_jan_categoria,0)-1)+1,COLUMN(valor_referencia),4,1,"anotacao_diaria")):INDIRECT(ADDRESS(offset_inicio_mes+(MATCH(ref_id_categoria_gasto_medio,mes_jan_categoria,1)-1)+1,COLUMN(valor_referencia),4,1,"anotacao_diaria")))/dias_do_mes)</f>
        <v>1.6129032258064515</v>
      </c>
      <c r="C31" s="19">
        <f ca="1">IF(ISERROR(MATCH(ref_id_categoria_gasto_medio,mes_fev_categoria,0)),"",SUM(INDIRECT(ADDRESS(offset_inicio_mes+(MATCH(ref_id_categoria_gasto_medio,mes_fev_categoria,0)-1)+1,COLUMN(valor_referencia),4,1,"anotacao_diaria")):INDIRECT(ADDRESS(offset_inicio_mes+(MATCH(ref_id_categoria_gasto_medio,mes_fev_categoria,1)-1)+1,COLUMN(valor_referencia),4,1,"anotacao_diaria")))/dias_do_mes)</f>
        <v>5.9274999999999993</v>
      </c>
      <c r="D31" s="19">
        <f ca="1">IF(ISERROR(MATCH(ref_id_categoria_gasto_medio,mes_mar_categoria,0)),"",SUM(INDIRECT(ADDRESS(offset_inicio_mes+(MATCH(ref_id_categoria_gasto_medio,mes_mar_categoria,0)-1)+1,COLUMN(valor_referencia),4,1,"anotacao_diaria")):INDIRECT(ADDRESS(offset_inicio_mes+(MATCH(ref_id_categoria_gasto_medio,mes_mar_categoria,1)-1)+1,COLUMN(valor_referencia),4,1,"anotacao_diaria")))/dias_do_mes)</f>
        <v>1.8241935483870966</v>
      </c>
      <c r="E31" s="19">
        <f ca="1">IF(ISERROR(MATCH(ref_id_categoria_gasto_medio,mes_abr_categoria,0)),"",SUM(INDIRECT(ADDRESS(offset_inicio_mes+(MATCH(ref_id_categoria_gasto_medio,mes_abr_categoria,0)-1)+1,COLUMN(valor_referencia),4,1,"anotacao_diaria")):INDIRECT(ADDRESS(offset_inicio_mes+(MATCH(ref_id_categoria_gasto_medio,mes_abr_categoria,1)-1)+1,COLUMN(valor_referencia),4,1,"anotacao_diaria")))/dias_do_mes)</f>
        <v>0.70966666666666667</v>
      </c>
      <c r="F31" s="19">
        <f ca="1">IF(ISERROR(MATCH(ref_id_categoria_gasto_medio,mes_mai_categoria,0)),"",SUM(INDIRECT(ADDRESS(offset_inicio_mes+(MATCH(ref_id_categoria_gasto_medio,mes_mai_categoria,0)-1)+1,COLUMN(valor_referencia),4,1,"anotacao_diaria")):INDIRECT(ADDRESS(offset_inicio_mes+(MATCH(ref_id_categoria_gasto_medio,mes_mai_categoria,1)-1)+1,COLUMN(valor_referencia),4,1,"anotacao_diaria")))/dias_do_mes)</f>
        <v>0.68677419354838709</v>
      </c>
      <c r="G31" s="19">
        <f ca="1">IF(ISERROR(MATCH(ref_id_categoria_gasto_medio,mes_jun_categoria,0)),"",SUM(INDIRECT(ADDRESS(offset_inicio_mes+(MATCH(ref_id_categoria_gasto_medio,mes_jun_categoria,0)-1)+1,COLUMN(valor_referencia),4,1,"anotacao_diaria")):INDIRECT(ADDRESS(offset_inicio_mes+(MATCH(ref_id_categoria_gasto_medio,mes_jun_categoria,1)-1)+1,COLUMN(valor_referencia),4,1,"anotacao_diaria")))/dias_do_mes)</f>
        <v>0.70966666666666667</v>
      </c>
      <c r="H31" s="19">
        <f ca="1">IF(ISERROR(MATCH(ref_id_categoria_gasto_medio,mes_jul_categoria,0)),"",SUM(INDIRECT(ADDRESS(offset_inicio_mes+(MATCH(ref_id_categoria_gasto_medio,mes_jul_categoria,0)-1)+1,COLUMN(valor_referencia),4,1,"anotacao_diaria")):INDIRECT(ADDRESS(offset_inicio_mes+(MATCH(ref_id_categoria_gasto_medio,mes_jul_categoria,1)-1)+1,COLUMN(valor_referencia),4,1,"anotacao_diaria")))/dias_do_mes)</f>
        <v>0.68677419354838709</v>
      </c>
      <c r="I31" s="19">
        <f ca="1">IF(ISERROR(MATCH(ref_id_categoria_gasto_medio,mes_ago_categoria,0)),"",SUM(INDIRECT(ADDRESS(offset_inicio_mes+(MATCH(ref_id_categoria_gasto_medio,mes_ago_categoria,0)-1)+1,COLUMN(valor_referencia),4,1,"anotacao_diaria")):INDIRECT(ADDRESS(offset_inicio_mes+(MATCH(ref_id_categoria_gasto_medio,mes_ago_categoria,1)-1)+1,COLUMN(valor_referencia),4,1,"anotacao_diaria")))/dias_do_mes)</f>
        <v>0.68677419354838709</v>
      </c>
      <c r="J31" s="19">
        <f ca="1">IF(ISERROR(MATCH(ref_id_categoria_gasto_medio,mes_set_categoria,0)),"",SUM(INDIRECT(ADDRESS(offset_inicio_mes+(MATCH(ref_id_categoria_gasto_medio,mes_set_categoria,0)-1)+1,COLUMN(valor_referencia),4,1,"anotacao_diaria")):INDIRECT(ADDRESS(offset_inicio_mes+(MATCH(ref_id_categoria_gasto_medio,mes_set_categoria,1)-1)+1,COLUMN(valor_referencia),4,1,"anotacao_diaria")))/dias_do_mes)</f>
        <v>0.70966666666666667</v>
      </c>
      <c r="K31" s="19">
        <f ca="1">IF(ISERROR(MATCH(ref_id_categoria_gasto_medio,mes_out_categoria,0)),"",SUM(INDIRECT(ADDRESS(offset_inicio_mes+(MATCH(ref_id_categoria_gasto_medio,mes_out_categoria,0)-1)+1,COLUMN(valor_referencia),4,1,"anotacao_diaria")):INDIRECT(ADDRESS(offset_inicio_mes+(MATCH(ref_id_categoria_gasto_medio,mes_out_categoria,1)-1)+1,COLUMN(valor_referencia),4,1,"anotacao_diaria")))/dias_do_mes)</f>
        <v>0.68677419354838709</v>
      </c>
      <c r="L31" s="19">
        <f ca="1">IF(ISERROR(MATCH(ref_id_categoria_gasto_medio,mes_nov_categoria,0)),"",SUM(INDIRECT(ADDRESS(offset_inicio_mes+(MATCH(ref_id_categoria_gasto_medio,mes_nov_categoria,0)-1)+1,COLUMN(valor_referencia),4,1,"anotacao_diaria")):INDIRECT(ADDRESS(offset_inicio_mes+(MATCH(ref_id_categoria_gasto_medio,mes_nov_categoria,1)-1)+1,COLUMN(valor_referencia),4,1,"anotacao_diaria")))/dias_do_mes)</f>
        <v>0.70966666666666667</v>
      </c>
      <c r="M31" s="19" t="str">
        <f ca="1">IF(ISERROR(MATCH(ref_id_categoria_gasto_medio,mes_dez_categoria,0)),"",SUM(INDIRECT(ADDRESS(offset_inicio_mes+(MATCH(ref_id_categoria_gasto_medio,mes_dez_categoria,0)-1)+1,COLUMN(valor_referencia),4,1,"anotacao_diaria")):INDIRECT(ADDRESS(offset_inicio_mes+(MATCH(ref_id_categoria_gasto_medio,mes_dez_categoria,1)-1)+1,COLUMN(valor_referencia),4,1,"anotacao_diaria")))/dias_do_mes)</f>
        <v/>
      </c>
      <c r="N31" s="39">
        <f t="shared" ca="1" si="21"/>
        <v>1.3591236559139788</v>
      </c>
      <c r="O31" s="2">
        <f t="shared" si="22"/>
        <v>24</v>
      </c>
    </row>
    <row r="32" spans="1:15" ht="12" thickBot="1"/>
    <row r="33" spans="1:15" ht="12" thickBot="1">
      <c r="A33" s="10" t="s">
        <v>46</v>
      </c>
      <c r="B33" s="11">
        <f t="shared" ref="B33:M33" ca="1" si="23">IF(ISERR(AVERAGE(B34:B42)),"",SUM(B34:B42))</f>
        <v>159.20612903225808</v>
      </c>
      <c r="C33" s="11">
        <f t="shared" ca="1" si="23"/>
        <v>73.104642857142863</v>
      </c>
      <c r="D33" s="11">
        <f t="shared" ca="1" si="23"/>
        <v>36.751612903225812</v>
      </c>
      <c r="E33" s="11">
        <f t="shared" ca="1" si="23"/>
        <v>36.31</v>
      </c>
      <c r="F33" s="11">
        <f t="shared" ca="1" si="23"/>
        <v>29.318387096774192</v>
      </c>
      <c r="G33" s="11">
        <f t="shared" ca="1" si="23"/>
        <v>30.295666666666666</v>
      </c>
      <c r="H33" s="11">
        <f t="shared" ca="1" si="23"/>
        <v>17.70548387096774</v>
      </c>
      <c r="I33" s="11">
        <f t="shared" ca="1" si="23"/>
        <v>15.540967741935484</v>
      </c>
      <c r="J33" s="11">
        <f t="shared" ca="1" si="23"/>
        <v>14.217666666666666</v>
      </c>
      <c r="K33" s="11">
        <f t="shared" ca="1" si="23"/>
        <v>6.6622580645161289</v>
      </c>
      <c r="L33" s="11">
        <f t="shared" ca="1" si="23"/>
        <v>6.8843333333333332</v>
      </c>
      <c r="M33" s="11">
        <f t="shared" ca="1" si="23"/>
        <v>3.108709677419355</v>
      </c>
      <c r="N33" s="40">
        <f ca="1">AVERAGE(N34:N42)</f>
        <v>11.136184563892897</v>
      </c>
    </row>
    <row r="34" spans="1:15">
      <c r="A34" s="20" t="s">
        <v>48</v>
      </c>
      <c r="B34" s="14" t="str">
        <f ca="1">IF(ISERROR(MATCH(ref_id_categoria_gasto_medio,mes_jan_categoria,0)),"",SUM(INDIRECT(ADDRESS(offset_inicio_mes+(MATCH(ref_id_categoria_gasto_medio,mes_jan_categoria,0)-1)+1,COLUMN(valor_referencia),4,1,"anotacao_diaria")):INDIRECT(ADDRESS(offset_inicio_mes+(MATCH(ref_id_categoria_gasto_medio,mes_jan_categoria,1)-1)+1,COLUMN(valor_referencia),4,1,"anotacao_diaria")))/dias_do_mes)</f>
        <v/>
      </c>
      <c r="C34" s="15">
        <f ca="1">IF(ISERROR(MATCH(ref_id_categoria_gasto_medio,mes_fev_categoria,0)),"",SUM(INDIRECT(ADDRESS(offset_inicio_mes+(MATCH(ref_id_categoria_gasto_medio,mes_fev_categoria,0)-1)+1,COLUMN(valor_referencia),4,1,"anotacao_diaria")):INDIRECT(ADDRESS(offset_inicio_mes+(MATCH(ref_id_categoria_gasto_medio,mes_fev_categoria,1)-1)+1,COLUMN(valor_referencia),4,1,"anotacao_diaria")))/dias_do_mes)</f>
        <v>9.6285714285714299</v>
      </c>
      <c r="D34" s="15">
        <f ca="1">IF(ISERROR(MATCH(ref_id_categoria_gasto_medio,mes_mar_categoria,0)),"",SUM(INDIRECT(ADDRESS(offset_inicio_mes+(MATCH(ref_id_categoria_gasto_medio,mes_mar_categoria,0)-1)+1,COLUMN(valor_referencia),4,1,"anotacao_diaria")):INDIRECT(ADDRESS(offset_inicio_mes+(MATCH(ref_id_categoria_gasto_medio,mes_mar_categoria,1)-1)+1,COLUMN(valor_referencia),4,1,"anotacao_diaria")))/dias_do_mes)</f>
        <v>4.3483870967741938</v>
      </c>
      <c r="E34" s="15">
        <f ca="1">IF(ISERROR(MATCH(ref_id_categoria_gasto_medio,mes_abr_categoria,0)),"",SUM(INDIRECT(ADDRESS(offset_inicio_mes+(MATCH(ref_id_categoria_gasto_medio,mes_abr_categoria,0)-1)+1,COLUMN(valor_referencia),4,1,"anotacao_diaria")):INDIRECT(ADDRESS(offset_inicio_mes+(MATCH(ref_id_categoria_gasto_medio,mes_abr_categoria,1)-1)+1,COLUMN(valor_referencia),4,1,"anotacao_diaria")))/dias_do_mes)</f>
        <v>4.4933333333333341</v>
      </c>
      <c r="F34" s="15" t="str">
        <f ca="1">IF(ISERROR(MATCH(ref_id_categoria_gasto_medio,mes_mai_categoria,0)),"",SUM(INDIRECT(ADDRESS(offset_inicio_mes+(MATCH(ref_id_categoria_gasto_medio,mes_mai_categoria,0)-1)+1,COLUMN(valor_referencia),4,1,"anotacao_diaria")):INDIRECT(ADDRESS(offset_inicio_mes+(MATCH(ref_id_categoria_gasto_medio,mes_mai_categoria,1)-1)+1,COLUMN(valor_referencia),4,1,"anotacao_diaria")))/dias_do_mes)</f>
        <v/>
      </c>
      <c r="G34" s="15" t="str">
        <f ca="1">IF(ISERROR(MATCH(ref_id_categoria_gasto_medio,mes_jun_categoria,0)),"",SUM(INDIRECT(ADDRESS(offset_inicio_mes+(MATCH(ref_id_categoria_gasto_medio,mes_jun_categoria,0)-1)+1,COLUMN(valor_referencia),4,1,"anotacao_diaria")):INDIRECT(ADDRESS(offset_inicio_mes+(MATCH(ref_id_categoria_gasto_medio,mes_jun_categoria,1)-1)+1,COLUMN(valor_referencia),4,1,"anotacao_diaria")))/dias_do_mes)</f>
        <v/>
      </c>
      <c r="H34" s="15" t="str">
        <f ca="1">IF(ISERROR(MATCH(ref_id_categoria_gasto_medio,mes_jul_categoria,0)),"",SUM(INDIRECT(ADDRESS(offset_inicio_mes+(MATCH(ref_id_categoria_gasto_medio,mes_jul_categoria,0)-1)+1,COLUMN(valor_referencia),4,1,"anotacao_diaria")):INDIRECT(ADDRESS(offset_inicio_mes+(MATCH(ref_id_categoria_gasto_medio,mes_jul_categoria,1)-1)+1,COLUMN(valor_referencia),4,1,"anotacao_diaria")))/dias_do_mes)</f>
        <v/>
      </c>
      <c r="I34" s="15" t="str">
        <f ca="1">IF(ISERROR(MATCH(ref_id_categoria_gasto_medio,mes_ago_categoria,0)),"",SUM(INDIRECT(ADDRESS(offset_inicio_mes+(MATCH(ref_id_categoria_gasto_medio,mes_ago_categoria,0)-1)+1,COLUMN(valor_referencia),4,1,"anotacao_diaria")):INDIRECT(ADDRESS(offset_inicio_mes+(MATCH(ref_id_categoria_gasto_medio,mes_ago_categoria,1)-1)+1,COLUMN(valor_referencia),4,1,"anotacao_diaria")))/dias_do_mes)</f>
        <v/>
      </c>
      <c r="J34" s="15" t="str">
        <f ca="1">IF(ISERROR(MATCH(ref_id_categoria_gasto_medio,mes_set_categoria,0)),"",SUM(INDIRECT(ADDRESS(offset_inicio_mes+(MATCH(ref_id_categoria_gasto_medio,mes_set_categoria,0)-1)+1,COLUMN(valor_referencia),4,1,"anotacao_diaria")):INDIRECT(ADDRESS(offset_inicio_mes+(MATCH(ref_id_categoria_gasto_medio,mes_set_categoria,1)-1)+1,COLUMN(valor_referencia),4,1,"anotacao_diaria")))/dias_do_mes)</f>
        <v/>
      </c>
      <c r="K34" s="15" t="str">
        <f ca="1">IF(ISERROR(MATCH(ref_id_categoria_gasto_medio,mes_out_categoria,0)),"",SUM(INDIRECT(ADDRESS(offset_inicio_mes+(MATCH(ref_id_categoria_gasto_medio,mes_out_categoria,0)-1)+1,COLUMN(valor_referencia),4,1,"anotacao_diaria")):INDIRECT(ADDRESS(offset_inicio_mes+(MATCH(ref_id_categoria_gasto_medio,mes_out_categoria,1)-1)+1,COLUMN(valor_referencia),4,1,"anotacao_diaria")))/dias_do_mes)</f>
        <v/>
      </c>
      <c r="L34" s="15" t="str">
        <f ca="1">IF(ISERROR(MATCH(ref_id_categoria_gasto_medio,mes_nov_categoria,0)),"",SUM(INDIRECT(ADDRESS(offset_inicio_mes+(MATCH(ref_id_categoria_gasto_medio,mes_nov_categoria,0)-1)+1,COLUMN(valor_referencia),4,1,"anotacao_diaria")):INDIRECT(ADDRESS(offset_inicio_mes+(MATCH(ref_id_categoria_gasto_medio,mes_nov_categoria,1)-1)+1,COLUMN(valor_referencia),4,1,"anotacao_diaria")))/dias_do_mes)</f>
        <v/>
      </c>
      <c r="M34" s="15" t="str">
        <f ca="1">IF(ISERROR(MATCH(ref_id_categoria_gasto_medio,mes_dez_categoria,0)),"",SUM(INDIRECT(ADDRESS(offset_inicio_mes+(MATCH(ref_id_categoria_gasto_medio,mes_dez_categoria,0)-1)+1,COLUMN(valor_referencia),4,1,"anotacao_diaria")):INDIRECT(ADDRESS(offset_inicio_mes+(MATCH(ref_id_categoria_gasto_medio,mes_dez_categoria,1)-1)+1,COLUMN(valor_referencia),4,1,"anotacao_diaria")))/dias_do_mes)</f>
        <v/>
      </c>
      <c r="N34" s="37">
        <f t="shared" ref="N34:N42" ca="1" si="24">IF(ISERR(AVERAGE(B34:M34)),"",AVERAGE(B34:M34))</f>
        <v>6.1567639528929847</v>
      </c>
      <c r="O34" s="2">
        <f t="shared" ref="O34:O42" si="25">MATCH(A34,nm_categoria,0)</f>
        <v>25</v>
      </c>
    </row>
    <row r="35" spans="1:15">
      <c r="A35" s="21" t="s">
        <v>47</v>
      </c>
      <c r="B35" s="16">
        <f ca="1">IF(ISERROR(MATCH(ref_id_categoria_gasto_medio,mes_jan_categoria,0)),"",SUM(INDIRECT(ADDRESS(offset_inicio_mes+(MATCH(ref_id_categoria_gasto_medio,mes_jan_categoria,0)-1)+1,COLUMN(valor_referencia),4,1,"anotacao_diaria")):INDIRECT(ADDRESS(offset_inicio_mes+(MATCH(ref_id_categoria_gasto_medio,mes_jan_categoria,1)-1)+1,COLUMN(valor_referencia),4,1,"anotacao_diaria")))/dias_do_mes)</f>
        <v>10.825806451612904</v>
      </c>
      <c r="C35" s="17">
        <f ca="1">IF(ISERROR(MATCH(ref_id_categoria_gasto_medio,mes_fev_categoria,0)),"",SUM(INDIRECT(ADDRESS(offset_inicio_mes+(MATCH(ref_id_categoria_gasto_medio,mes_fev_categoria,0)-1)+1,COLUMN(valor_referencia),4,1,"anotacao_diaria")):INDIRECT(ADDRESS(offset_inicio_mes+(MATCH(ref_id_categoria_gasto_medio,mes_fev_categoria,1)-1)+1,COLUMN(valor_referencia),4,1,"anotacao_diaria")))/dias_do_mes)</f>
        <v>16.108928571428571</v>
      </c>
      <c r="D35" s="17">
        <f ca="1">IF(ISERROR(MATCH(ref_id_categoria_gasto_medio,mes_mar_categoria,0)),"",SUM(INDIRECT(ADDRESS(offset_inicio_mes+(MATCH(ref_id_categoria_gasto_medio,mes_mar_categoria,0)-1)+1,COLUMN(valor_referencia),4,1,"anotacao_diaria")):INDIRECT(ADDRESS(offset_inicio_mes+(MATCH(ref_id_categoria_gasto_medio,mes_mar_categoria,1)-1)+1,COLUMN(valor_referencia),4,1,"anotacao_diaria")))/dias_do_mes)</f>
        <v>11.612903225806452</v>
      </c>
      <c r="E35" s="17">
        <f ca="1">IF(ISERROR(MATCH(ref_id_categoria_gasto_medio,mes_abr_categoria,0)),"",SUM(INDIRECT(ADDRESS(offset_inicio_mes+(MATCH(ref_id_categoria_gasto_medio,mes_abr_categoria,0)-1)+1,COLUMN(valor_referencia),4,1,"anotacao_diaria")):INDIRECT(ADDRESS(offset_inicio_mes+(MATCH(ref_id_categoria_gasto_medio,mes_abr_categoria,1)-1)+1,COLUMN(valor_referencia),4,1,"anotacao_diaria")))/dias_do_mes)</f>
        <v>12</v>
      </c>
      <c r="F35" s="17">
        <f ca="1">IF(ISERROR(MATCH(ref_id_categoria_gasto_medio,mes_mai_categoria,0)),"",SUM(INDIRECT(ADDRESS(offset_inicio_mes+(MATCH(ref_id_categoria_gasto_medio,mes_mai_categoria,0)-1)+1,COLUMN(valor_referencia),4,1,"anotacao_diaria")):INDIRECT(ADDRESS(offset_inicio_mes+(MATCH(ref_id_categoria_gasto_medio,mes_mai_categoria,1)-1)+1,COLUMN(valor_referencia),4,1,"anotacao_diaria")))/dias_do_mes)</f>
        <v>11.612903225806452</v>
      </c>
      <c r="G35" s="17">
        <f ca="1">IF(ISERROR(MATCH(ref_id_categoria_gasto_medio,mes_jun_categoria,0)),"",SUM(INDIRECT(ADDRESS(offset_inicio_mes+(MATCH(ref_id_categoria_gasto_medio,mes_jun_categoria,0)-1)+1,COLUMN(valor_referencia),4,1,"anotacao_diaria")):INDIRECT(ADDRESS(offset_inicio_mes+(MATCH(ref_id_categoria_gasto_medio,mes_jun_categoria,1)-1)+1,COLUMN(valor_referencia),4,1,"anotacao_diaria")))/dias_do_mes)</f>
        <v>12</v>
      </c>
      <c r="H35" s="17" t="str">
        <f ca="1">IF(ISERROR(MATCH(ref_id_categoria_gasto_medio,mes_jul_categoria,0)),"",SUM(INDIRECT(ADDRESS(offset_inicio_mes+(MATCH(ref_id_categoria_gasto_medio,mes_jul_categoria,0)-1)+1,COLUMN(valor_referencia),4,1,"anotacao_diaria")):INDIRECT(ADDRESS(offset_inicio_mes+(MATCH(ref_id_categoria_gasto_medio,mes_jul_categoria,1)-1)+1,COLUMN(valor_referencia),4,1,"anotacao_diaria")))/dias_do_mes)</f>
        <v/>
      </c>
      <c r="I35" s="17" t="str">
        <f ca="1">IF(ISERROR(MATCH(ref_id_categoria_gasto_medio,mes_ago_categoria,0)),"",SUM(INDIRECT(ADDRESS(offset_inicio_mes+(MATCH(ref_id_categoria_gasto_medio,mes_ago_categoria,0)-1)+1,COLUMN(valor_referencia),4,1,"anotacao_diaria")):INDIRECT(ADDRESS(offset_inicio_mes+(MATCH(ref_id_categoria_gasto_medio,mes_ago_categoria,1)-1)+1,COLUMN(valor_referencia),4,1,"anotacao_diaria")))/dias_do_mes)</f>
        <v/>
      </c>
      <c r="J35" s="17" t="str">
        <f ca="1">IF(ISERROR(MATCH(ref_id_categoria_gasto_medio,mes_set_categoria,0)),"",SUM(INDIRECT(ADDRESS(offset_inicio_mes+(MATCH(ref_id_categoria_gasto_medio,mes_set_categoria,0)-1)+1,COLUMN(valor_referencia),4,1,"anotacao_diaria")):INDIRECT(ADDRESS(offset_inicio_mes+(MATCH(ref_id_categoria_gasto_medio,mes_set_categoria,1)-1)+1,COLUMN(valor_referencia),4,1,"anotacao_diaria")))/dias_do_mes)</f>
        <v/>
      </c>
      <c r="K35" s="17" t="str">
        <f ca="1">IF(ISERROR(MATCH(ref_id_categoria_gasto_medio,mes_out_categoria,0)),"",SUM(INDIRECT(ADDRESS(offset_inicio_mes+(MATCH(ref_id_categoria_gasto_medio,mes_out_categoria,0)-1)+1,COLUMN(valor_referencia),4,1,"anotacao_diaria")):INDIRECT(ADDRESS(offset_inicio_mes+(MATCH(ref_id_categoria_gasto_medio,mes_out_categoria,1)-1)+1,COLUMN(valor_referencia),4,1,"anotacao_diaria")))/dias_do_mes)</f>
        <v/>
      </c>
      <c r="L35" s="17" t="str">
        <f ca="1">IF(ISERROR(MATCH(ref_id_categoria_gasto_medio,mes_nov_categoria,0)),"",SUM(INDIRECT(ADDRESS(offset_inicio_mes+(MATCH(ref_id_categoria_gasto_medio,mes_nov_categoria,0)-1)+1,COLUMN(valor_referencia),4,1,"anotacao_diaria")):INDIRECT(ADDRESS(offset_inicio_mes+(MATCH(ref_id_categoria_gasto_medio,mes_nov_categoria,1)-1)+1,COLUMN(valor_referencia),4,1,"anotacao_diaria")))/dias_do_mes)</f>
        <v/>
      </c>
      <c r="M35" s="17" t="str">
        <f ca="1">IF(ISERROR(MATCH(ref_id_categoria_gasto_medio,mes_dez_categoria,0)),"",SUM(INDIRECT(ADDRESS(offset_inicio_mes+(MATCH(ref_id_categoria_gasto_medio,mes_dez_categoria,0)-1)+1,COLUMN(valor_referencia),4,1,"anotacao_diaria")):INDIRECT(ADDRESS(offset_inicio_mes+(MATCH(ref_id_categoria_gasto_medio,mes_dez_categoria,1)-1)+1,COLUMN(valor_referencia),4,1,"anotacao_diaria")))/dias_do_mes)</f>
        <v/>
      </c>
      <c r="N35" s="38">
        <f t="shared" ca="1" si="24"/>
        <v>12.36009024577573</v>
      </c>
      <c r="O35" s="2">
        <f t="shared" si="25"/>
        <v>26</v>
      </c>
    </row>
    <row r="36" spans="1:15">
      <c r="A36" s="21" t="s">
        <v>49</v>
      </c>
      <c r="B36" s="16" t="str">
        <f ca="1">IF(ISERROR(MATCH(ref_id_categoria_gasto_medio,mes_jan_categoria,0)),"",SUM(INDIRECT(ADDRESS(offset_inicio_mes+(MATCH(ref_id_categoria_gasto_medio,mes_jan_categoria,0)-1)+1,COLUMN(valor_referencia),4,1,"anotacao_diaria")):INDIRECT(ADDRESS(offset_inicio_mes+(MATCH(ref_id_categoria_gasto_medio,mes_jan_categoria,1)-1)+1,COLUMN(valor_referencia),4,1,"anotacao_diaria")))/dias_do_mes)</f>
        <v/>
      </c>
      <c r="C36" s="17">
        <f ca="1">IF(ISERROR(MATCH(ref_id_categoria_gasto_medio,mes_fev_categoria,0)),"",SUM(INDIRECT(ADDRESS(offset_inicio_mes+(MATCH(ref_id_categoria_gasto_medio,mes_fev_categoria,0)-1)+1,COLUMN(valor_referencia),4,1,"anotacao_diaria")):INDIRECT(ADDRESS(offset_inicio_mes+(MATCH(ref_id_categoria_gasto_medio,mes_fev_categoria,1)-1)+1,COLUMN(valor_referencia),4,1,"anotacao_diaria")))/dias_do_mes)</f>
        <v>0.8571428571428571</v>
      </c>
      <c r="D36" s="17" t="str">
        <f ca="1">IF(ISERROR(MATCH(ref_id_categoria_gasto_medio,mes_mar_categoria,0)),"",SUM(INDIRECT(ADDRESS(offset_inicio_mes+(MATCH(ref_id_categoria_gasto_medio,mes_mar_categoria,0)-1)+1,COLUMN(valor_referencia),4,1,"anotacao_diaria")):INDIRECT(ADDRESS(offset_inicio_mes+(MATCH(ref_id_categoria_gasto_medio,mes_mar_categoria,1)-1)+1,COLUMN(valor_referencia),4,1,"anotacao_diaria")))/dias_do_mes)</f>
        <v/>
      </c>
      <c r="E36" s="17" t="str">
        <f ca="1">IF(ISERROR(MATCH(ref_id_categoria_gasto_medio,mes_abr_categoria,0)),"",SUM(INDIRECT(ADDRESS(offset_inicio_mes+(MATCH(ref_id_categoria_gasto_medio,mes_abr_categoria,0)-1)+1,COLUMN(valor_referencia),4,1,"anotacao_diaria")):INDIRECT(ADDRESS(offset_inicio_mes+(MATCH(ref_id_categoria_gasto_medio,mes_abr_categoria,1)-1)+1,COLUMN(valor_referencia),4,1,"anotacao_diaria")))/dias_do_mes)</f>
        <v/>
      </c>
      <c r="F36" s="17" t="str">
        <f ca="1">IF(ISERROR(MATCH(ref_id_categoria_gasto_medio,mes_mai_categoria,0)),"",SUM(INDIRECT(ADDRESS(offset_inicio_mes+(MATCH(ref_id_categoria_gasto_medio,mes_mai_categoria,0)-1)+1,COLUMN(valor_referencia),4,1,"anotacao_diaria")):INDIRECT(ADDRESS(offset_inicio_mes+(MATCH(ref_id_categoria_gasto_medio,mes_mai_categoria,1)-1)+1,COLUMN(valor_referencia),4,1,"anotacao_diaria")))/dias_do_mes)</f>
        <v/>
      </c>
      <c r="G36" s="17" t="str">
        <f ca="1">IF(ISERROR(MATCH(ref_id_categoria_gasto_medio,mes_jun_categoria,0)),"",SUM(INDIRECT(ADDRESS(offset_inicio_mes+(MATCH(ref_id_categoria_gasto_medio,mes_jun_categoria,0)-1)+1,COLUMN(valor_referencia),4,1,"anotacao_diaria")):INDIRECT(ADDRESS(offset_inicio_mes+(MATCH(ref_id_categoria_gasto_medio,mes_jun_categoria,1)-1)+1,COLUMN(valor_referencia),4,1,"anotacao_diaria")))/dias_do_mes)</f>
        <v/>
      </c>
      <c r="H36" s="17" t="str">
        <f ca="1">IF(ISERROR(MATCH(ref_id_categoria_gasto_medio,mes_jul_categoria,0)),"",SUM(INDIRECT(ADDRESS(offset_inicio_mes+(MATCH(ref_id_categoria_gasto_medio,mes_jul_categoria,0)-1)+1,COLUMN(valor_referencia),4,1,"anotacao_diaria")):INDIRECT(ADDRESS(offset_inicio_mes+(MATCH(ref_id_categoria_gasto_medio,mes_jul_categoria,1)-1)+1,COLUMN(valor_referencia),4,1,"anotacao_diaria")))/dias_do_mes)</f>
        <v/>
      </c>
      <c r="I36" s="17" t="str">
        <f ca="1">IF(ISERROR(MATCH(ref_id_categoria_gasto_medio,mes_ago_categoria,0)),"",SUM(INDIRECT(ADDRESS(offset_inicio_mes+(MATCH(ref_id_categoria_gasto_medio,mes_ago_categoria,0)-1)+1,COLUMN(valor_referencia),4,1,"anotacao_diaria")):INDIRECT(ADDRESS(offset_inicio_mes+(MATCH(ref_id_categoria_gasto_medio,mes_ago_categoria,1)-1)+1,COLUMN(valor_referencia),4,1,"anotacao_diaria")))/dias_do_mes)</f>
        <v/>
      </c>
      <c r="J36" s="17" t="str">
        <f ca="1">IF(ISERROR(MATCH(ref_id_categoria_gasto_medio,mes_set_categoria,0)),"",SUM(INDIRECT(ADDRESS(offset_inicio_mes+(MATCH(ref_id_categoria_gasto_medio,mes_set_categoria,0)-1)+1,COLUMN(valor_referencia),4,1,"anotacao_diaria")):INDIRECT(ADDRESS(offset_inicio_mes+(MATCH(ref_id_categoria_gasto_medio,mes_set_categoria,1)-1)+1,COLUMN(valor_referencia),4,1,"anotacao_diaria")))/dias_do_mes)</f>
        <v/>
      </c>
      <c r="K36" s="17" t="str">
        <f ca="1">IF(ISERROR(MATCH(ref_id_categoria_gasto_medio,mes_out_categoria,0)),"",SUM(INDIRECT(ADDRESS(offset_inicio_mes+(MATCH(ref_id_categoria_gasto_medio,mes_out_categoria,0)-1)+1,COLUMN(valor_referencia),4,1,"anotacao_diaria")):INDIRECT(ADDRESS(offset_inicio_mes+(MATCH(ref_id_categoria_gasto_medio,mes_out_categoria,1)-1)+1,COLUMN(valor_referencia),4,1,"anotacao_diaria")))/dias_do_mes)</f>
        <v/>
      </c>
      <c r="L36" s="17" t="str">
        <f ca="1">IF(ISERROR(MATCH(ref_id_categoria_gasto_medio,mes_nov_categoria,0)),"",SUM(INDIRECT(ADDRESS(offset_inicio_mes+(MATCH(ref_id_categoria_gasto_medio,mes_nov_categoria,0)-1)+1,COLUMN(valor_referencia),4,1,"anotacao_diaria")):INDIRECT(ADDRESS(offset_inicio_mes+(MATCH(ref_id_categoria_gasto_medio,mes_nov_categoria,1)-1)+1,COLUMN(valor_referencia),4,1,"anotacao_diaria")))/dias_do_mes)</f>
        <v/>
      </c>
      <c r="M36" s="17" t="str">
        <f ca="1">IF(ISERROR(MATCH(ref_id_categoria_gasto_medio,mes_dez_categoria,0)),"",SUM(INDIRECT(ADDRESS(offset_inicio_mes+(MATCH(ref_id_categoria_gasto_medio,mes_dez_categoria,0)-1)+1,COLUMN(valor_referencia),4,1,"anotacao_diaria")):INDIRECT(ADDRESS(offset_inicio_mes+(MATCH(ref_id_categoria_gasto_medio,mes_dez_categoria,1)-1)+1,COLUMN(valor_referencia),4,1,"anotacao_diaria")))/dias_do_mes)</f>
        <v/>
      </c>
      <c r="N36" s="38">
        <f t="shared" ca="1" si="24"/>
        <v>0.8571428571428571</v>
      </c>
      <c r="O36" s="2">
        <f t="shared" si="25"/>
        <v>27</v>
      </c>
    </row>
    <row r="37" spans="1:15">
      <c r="A37" s="21" t="s">
        <v>50</v>
      </c>
      <c r="B37" s="16">
        <f ca="1">IF(ISERROR(MATCH(ref_id_categoria_gasto_medio,mes_jan_categoria,0)),"",SUM(INDIRECT(ADDRESS(offset_inicio_mes+(MATCH(ref_id_categoria_gasto_medio,mes_jan_categoria,0)-1)+1,COLUMN(valor_referencia),4,1,"anotacao_diaria")):INDIRECT(ADDRESS(offset_inicio_mes+(MATCH(ref_id_categoria_gasto_medio,mes_jan_categoria,1)-1)+1,COLUMN(valor_referencia),4,1,"anotacao_diaria")))/dias_do_mes)</f>
        <v>21.519354838709678</v>
      </c>
      <c r="C37" s="17">
        <f ca="1">IF(ISERROR(MATCH(ref_id_categoria_gasto_medio,mes_fev_categoria,0)),"",SUM(INDIRECT(ADDRESS(offset_inicio_mes+(MATCH(ref_id_categoria_gasto_medio,mes_fev_categoria,0)-1)+1,COLUMN(valor_referencia),4,1,"anotacao_diaria")):INDIRECT(ADDRESS(offset_inicio_mes+(MATCH(ref_id_categoria_gasto_medio,mes_fev_categoria,1)-1)+1,COLUMN(valor_referencia),4,1,"anotacao_diaria")))/dias_do_mes)</f>
        <v>9.8853571428571438</v>
      </c>
      <c r="D37" s="17" t="str">
        <f ca="1">IF(ISERROR(MATCH(ref_id_categoria_gasto_medio,mes_mar_categoria,0)),"",SUM(INDIRECT(ADDRESS(offset_inicio_mes+(MATCH(ref_id_categoria_gasto_medio,mes_mar_categoria,0)-1)+1,COLUMN(valor_referencia),4,1,"anotacao_diaria")):INDIRECT(ADDRESS(offset_inicio_mes+(MATCH(ref_id_categoria_gasto_medio,mes_mar_categoria,1)-1)+1,COLUMN(valor_referencia),4,1,"anotacao_diaria")))/dias_do_mes)</f>
        <v/>
      </c>
      <c r="E37" s="17" t="str">
        <f ca="1">IF(ISERROR(MATCH(ref_id_categoria_gasto_medio,mes_abr_categoria,0)),"",SUM(INDIRECT(ADDRESS(offset_inicio_mes+(MATCH(ref_id_categoria_gasto_medio,mes_abr_categoria,0)-1)+1,COLUMN(valor_referencia),4,1,"anotacao_diaria")):INDIRECT(ADDRESS(offset_inicio_mes+(MATCH(ref_id_categoria_gasto_medio,mes_abr_categoria,1)-1)+1,COLUMN(valor_referencia),4,1,"anotacao_diaria")))/dias_do_mes)</f>
        <v/>
      </c>
      <c r="F37" s="17" t="str">
        <f ca="1">IF(ISERROR(MATCH(ref_id_categoria_gasto_medio,mes_mai_categoria,0)),"",SUM(INDIRECT(ADDRESS(offset_inicio_mes+(MATCH(ref_id_categoria_gasto_medio,mes_mai_categoria,0)-1)+1,COLUMN(valor_referencia),4,1,"anotacao_diaria")):INDIRECT(ADDRESS(offset_inicio_mes+(MATCH(ref_id_categoria_gasto_medio,mes_mai_categoria,1)-1)+1,COLUMN(valor_referencia),4,1,"anotacao_diaria")))/dias_do_mes)</f>
        <v/>
      </c>
      <c r="G37" s="17" t="str">
        <f ca="1">IF(ISERROR(MATCH(ref_id_categoria_gasto_medio,mes_jun_categoria,0)),"",SUM(INDIRECT(ADDRESS(offset_inicio_mes+(MATCH(ref_id_categoria_gasto_medio,mes_jun_categoria,0)-1)+1,COLUMN(valor_referencia),4,1,"anotacao_diaria")):INDIRECT(ADDRESS(offset_inicio_mes+(MATCH(ref_id_categoria_gasto_medio,mes_jun_categoria,1)-1)+1,COLUMN(valor_referencia),4,1,"anotacao_diaria")))/dias_do_mes)</f>
        <v/>
      </c>
      <c r="H37" s="17" t="str">
        <f ca="1">IF(ISERROR(MATCH(ref_id_categoria_gasto_medio,mes_jul_categoria,0)),"",SUM(INDIRECT(ADDRESS(offset_inicio_mes+(MATCH(ref_id_categoria_gasto_medio,mes_jul_categoria,0)-1)+1,COLUMN(valor_referencia),4,1,"anotacao_diaria")):INDIRECT(ADDRESS(offset_inicio_mes+(MATCH(ref_id_categoria_gasto_medio,mes_jul_categoria,1)-1)+1,COLUMN(valor_referencia),4,1,"anotacao_diaria")))/dias_do_mes)</f>
        <v/>
      </c>
      <c r="I37" s="17" t="str">
        <f ca="1">IF(ISERROR(MATCH(ref_id_categoria_gasto_medio,mes_ago_categoria,0)),"",SUM(INDIRECT(ADDRESS(offset_inicio_mes+(MATCH(ref_id_categoria_gasto_medio,mes_ago_categoria,0)-1)+1,COLUMN(valor_referencia),4,1,"anotacao_diaria")):INDIRECT(ADDRESS(offset_inicio_mes+(MATCH(ref_id_categoria_gasto_medio,mes_ago_categoria,1)-1)+1,COLUMN(valor_referencia),4,1,"anotacao_diaria")))/dias_do_mes)</f>
        <v/>
      </c>
      <c r="J37" s="17" t="str">
        <f ca="1">IF(ISERROR(MATCH(ref_id_categoria_gasto_medio,mes_set_categoria,0)),"",SUM(INDIRECT(ADDRESS(offset_inicio_mes+(MATCH(ref_id_categoria_gasto_medio,mes_set_categoria,0)-1)+1,COLUMN(valor_referencia),4,1,"anotacao_diaria")):INDIRECT(ADDRESS(offset_inicio_mes+(MATCH(ref_id_categoria_gasto_medio,mes_set_categoria,1)-1)+1,COLUMN(valor_referencia),4,1,"anotacao_diaria")))/dias_do_mes)</f>
        <v/>
      </c>
      <c r="K37" s="17" t="str">
        <f ca="1">IF(ISERROR(MATCH(ref_id_categoria_gasto_medio,mes_out_categoria,0)),"",SUM(INDIRECT(ADDRESS(offset_inicio_mes+(MATCH(ref_id_categoria_gasto_medio,mes_out_categoria,0)-1)+1,COLUMN(valor_referencia),4,1,"anotacao_diaria")):INDIRECT(ADDRESS(offset_inicio_mes+(MATCH(ref_id_categoria_gasto_medio,mes_out_categoria,1)-1)+1,COLUMN(valor_referencia),4,1,"anotacao_diaria")))/dias_do_mes)</f>
        <v/>
      </c>
      <c r="L37" s="17" t="str">
        <f ca="1">IF(ISERROR(MATCH(ref_id_categoria_gasto_medio,mes_nov_categoria,0)),"",SUM(INDIRECT(ADDRESS(offset_inicio_mes+(MATCH(ref_id_categoria_gasto_medio,mes_nov_categoria,0)-1)+1,COLUMN(valor_referencia),4,1,"anotacao_diaria")):INDIRECT(ADDRESS(offset_inicio_mes+(MATCH(ref_id_categoria_gasto_medio,mes_nov_categoria,1)-1)+1,COLUMN(valor_referencia),4,1,"anotacao_diaria")))/dias_do_mes)</f>
        <v/>
      </c>
      <c r="M37" s="17" t="str">
        <f ca="1">IF(ISERROR(MATCH(ref_id_categoria_gasto_medio,mes_dez_categoria,0)),"",SUM(INDIRECT(ADDRESS(offset_inicio_mes+(MATCH(ref_id_categoria_gasto_medio,mes_dez_categoria,0)-1)+1,COLUMN(valor_referencia),4,1,"anotacao_diaria")):INDIRECT(ADDRESS(offset_inicio_mes+(MATCH(ref_id_categoria_gasto_medio,mes_dez_categoria,1)-1)+1,COLUMN(valor_referencia),4,1,"anotacao_diaria")))/dias_do_mes)</f>
        <v/>
      </c>
      <c r="N37" s="38">
        <f t="shared" ca="1" si="24"/>
        <v>15.70235599078341</v>
      </c>
      <c r="O37" s="2">
        <f t="shared" si="25"/>
        <v>28</v>
      </c>
    </row>
    <row r="38" spans="1:15">
      <c r="A38" s="21" t="s">
        <v>24</v>
      </c>
      <c r="B38" s="16" t="str">
        <f ca="1">IF(ISERROR(MATCH(ref_id_categoria_gasto_medio,mes_jan_categoria,0)),"",SUM(INDIRECT(ADDRESS(offset_inicio_mes+(MATCH(ref_id_categoria_gasto_medio,mes_jan_categoria,0)-1)+1,COLUMN(valor_referencia),4,1,"anotacao_diaria")):INDIRECT(ADDRESS(offset_inicio_mes+(MATCH(ref_id_categoria_gasto_medio,mes_jan_categoria,1)-1)+1,COLUMN(valor_referencia),4,1,"anotacao_diaria")))/dias_do_mes)</f>
        <v/>
      </c>
      <c r="C38" s="17">
        <f ca="1">IF(ISERROR(MATCH(ref_id_categoria_gasto_medio,mes_fev_categoria,0)),"",SUM(INDIRECT(ADDRESS(offset_inicio_mes+(MATCH(ref_id_categoria_gasto_medio,mes_fev_categoria,0)-1)+1,COLUMN(valor_referencia),4,1,"anotacao_diaria")):INDIRECT(ADDRESS(offset_inicio_mes+(MATCH(ref_id_categoria_gasto_medio,mes_fev_categoria,1)-1)+1,COLUMN(valor_referencia),4,1,"anotacao_diaria")))/dias_do_mes)</f>
        <v>2.2992857142857139</v>
      </c>
      <c r="D38" s="17">
        <f ca="1">IF(ISERROR(MATCH(ref_id_categoria_gasto_medio,mes_mar_categoria,0)),"",SUM(INDIRECT(ADDRESS(offset_inicio_mes+(MATCH(ref_id_categoria_gasto_medio,mes_mar_categoria,0)-1)+1,COLUMN(valor_referencia),4,1,"anotacao_diaria")):INDIRECT(ADDRESS(offset_inicio_mes+(MATCH(ref_id_categoria_gasto_medio,mes_mar_categoria,1)-1)+1,COLUMN(valor_referencia),4,1,"anotacao_diaria")))/dias_do_mes)</f>
        <v>3.6364516129032256</v>
      </c>
      <c r="E38" s="17">
        <f ca="1">IF(ISERROR(MATCH(ref_id_categoria_gasto_medio,mes_abr_categoria,0)),"",SUM(INDIRECT(ADDRESS(offset_inicio_mes+(MATCH(ref_id_categoria_gasto_medio,mes_abr_categoria,0)-1)+1,COLUMN(valor_referencia),4,1,"anotacao_diaria")):INDIRECT(ADDRESS(offset_inicio_mes+(MATCH(ref_id_categoria_gasto_medio,mes_abr_categoria,1)-1)+1,COLUMN(valor_referencia),4,1,"anotacao_diaria")))/dias_do_mes)</f>
        <v>3.7576666666666663</v>
      </c>
      <c r="F38" s="17">
        <f ca="1">IF(ISERROR(MATCH(ref_id_categoria_gasto_medio,mes_mai_categoria,0)),"",SUM(INDIRECT(ADDRESS(offset_inicio_mes+(MATCH(ref_id_categoria_gasto_medio,mes_mai_categoria,0)-1)+1,COLUMN(valor_referencia),4,1,"anotacao_diaria")):INDIRECT(ADDRESS(offset_inicio_mes+(MATCH(ref_id_categoria_gasto_medio,mes_mai_categoria,1)-1)+1,COLUMN(valor_referencia),4,1,"anotacao_diaria")))/dias_do_mes)</f>
        <v>2.1645161290322581</v>
      </c>
      <c r="G38" s="17">
        <f ca="1">IF(ISERROR(MATCH(ref_id_categoria_gasto_medio,mes_jun_categoria,0)),"",SUM(INDIRECT(ADDRESS(offset_inicio_mes+(MATCH(ref_id_categoria_gasto_medio,mes_jun_categoria,0)-1)+1,COLUMN(valor_referencia),4,1,"anotacao_diaria")):INDIRECT(ADDRESS(offset_inicio_mes+(MATCH(ref_id_categoria_gasto_medio,mes_jun_categoria,1)-1)+1,COLUMN(valor_referencia),4,1,"anotacao_diaria")))/dias_do_mes)</f>
        <v>2.2366666666666664</v>
      </c>
      <c r="H38" s="17">
        <f ca="1">IF(ISERROR(MATCH(ref_id_categoria_gasto_medio,mes_jul_categoria,0)),"",SUM(INDIRECT(ADDRESS(offset_inicio_mes+(MATCH(ref_id_categoria_gasto_medio,mes_jul_categoria,0)-1)+1,COLUMN(valor_referencia),4,1,"anotacao_diaria")):INDIRECT(ADDRESS(offset_inicio_mes+(MATCH(ref_id_categoria_gasto_medio,mes_jul_categoria,1)-1)+1,COLUMN(valor_referencia),4,1,"anotacao_diaria")))/dias_do_mes)</f>
        <v>2.1645161290322581</v>
      </c>
      <c r="I38" s="17" t="str">
        <f ca="1">IF(ISERROR(MATCH(ref_id_categoria_gasto_medio,mes_ago_categoria,0)),"",SUM(INDIRECT(ADDRESS(offset_inicio_mes+(MATCH(ref_id_categoria_gasto_medio,mes_ago_categoria,0)-1)+1,COLUMN(valor_referencia),4,1,"anotacao_diaria")):INDIRECT(ADDRESS(offset_inicio_mes+(MATCH(ref_id_categoria_gasto_medio,mes_ago_categoria,1)-1)+1,COLUMN(valor_referencia),4,1,"anotacao_diaria")))/dias_do_mes)</f>
        <v/>
      </c>
      <c r="J38" s="17" t="str">
        <f ca="1">IF(ISERROR(MATCH(ref_id_categoria_gasto_medio,mes_set_categoria,0)),"",SUM(INDIRECT(ADDRESS(offset_inicio_mes+(MATCH(ref_id_categoria_gasto_medio,mes_set_categoria,0)-1)+1,COLUMN(valor_referencia),4,1,"anotacao_diaria")):INDIRECT(ADDRESS(offset_inicio_mes+(MATCH(ref_id_categoria_gasto_medio,mes_set_categoria,1)-1)+1,COLUMN(valor_referencia),4,1,"anotacao_diaria")))/dias_do_mes)</f>
        <v/>
      </c>
      <c r="K38" s="17" t="str">
        <f ca="1">IF(ISERROR(MATCH(ref_id_categoria_gasto_medio,mes_out_categoria,0)),"",SUM(INDIRECT(ADDRESS(offset_inicio_mes+(MATCH(ref_id_categoria_gasto_medio,mes_out_categoria,0)-1)+1,COLUMN(valor_referencia),4,1,"anotacao_diaria")):INDIRECT(ADDRESS(offset_inicio_mes+(MATCH(ref_id_categoria_gasto_medio,mes_out_categoria,1)-1)+1,COLUMN(valor_referencia),4,1,"anotacao_diaria")))/dias_do_mes)</f>
        <v/>
      </c>
      <c r="L38" s="17" t="str">
        <f ca="1">IF(ISERROR(MATCH(ref_id_categoria_gasto_medio,mes_nov_categoria,0)),"",SUM(INDIRECT(ADDRESS(offset_inicio_mes+(MATCH(ref_id_categoria_gasto_medio,mes_nov_categoria,0)-1)+1,COLUMN(valor_referencia),4,1,"anotacao_diaria")):INDIRECT(ADDRESS(offset_inicio_mes+(MATCH(ref_id_categoria_gasto_medio,mes_nov_categoria,1)-1)+1,COLUMN(valor_referencia),4,1,"anotacao_diaria")))/dias_do_mes)</f>
        <v/>
      </c>
      <c r="M38" s="17" t="str">
        <f ca="1">IF(ISERROR(MATCH(ref_id_categoria_gasto_medio,mes_dez_categoria,0)),"",SUM(INDIRECT(ADDRESS(offset_inicio_mes+(MATCH(ref_id_categoria_gasto_medio,mes_dez_categoria,0)-1)+1,COLUMN(valor_referencia),4,1,"anotacao_diaria")):INDIRECT(ADDRESS(offset_inicio_mes+(MATCH(ref_id_categoria_gasto_medio,mes_dez_categoria,1)-1)+1,COLUMN(valor_referencia),4,1,"anotacao_diaria")))/dias_do_mes)</f>
        <v/>
      </c>
      <c r="N38" s="38">
        <f t="shared" ca="1" si="24"/>
        <v>2.7098504864311312</v>
      </c>
      <c r="O38" s="2">
        <f t="shared" si="25"/>
        <v>29</v>
      </c>
    </row>
    <row r="39" spans="1:15">
      <c r="A39" s="21" t="s">
        <v>198</v>
      </c>
      <c r="B39" s="16">
        <f ca="1">IF(ISERROR(MATCH(ref_id_categoria_gasto_medio,mes_jan_categoria,0)),"",SUM(INDIRECT(ADDRESS(offset_inicio_mes+(MATCH(ref_id_categoria_gasto_medio,mes_jan_categoria,0)-1)+1,COLUMN(valor_referencia),4,1,"anotacao_diaria")):INDIRECT(ADDRESS(offset_inicio_mes+(MATCH(ref_id_categoria_gasto_medio,mes_jan_categoria,1)-1)+1,COLUMN(valor_referencia),4,1,"anotacao_diaria")))/dias_do_mes)</f>
        <v>0.86580645161290337</v>
      </c>
      <c r="C39" s="17">
        <f ca="1">IF(ISERROR(MATCH(ref_id_categoria_gasto_medio,mes_fev_categoria,0)),"",SUM(INDIRECT(ADDRESS(offset_inicio_mes+(MATCH(ref_id_categoria_gasto_medio,mes_fev_categoria,0)-1)+1,COLUMN(valor_referencia),4,1,"anotacao_diaria")):INDIRECT(ADDRESS(offset_inicio_mes+(MATCH(ref_id_categoria_gasto_medio,mes_fev_categoria,1)-1)+1,COLUMN(valor_referencia),4,1,"anotacao_diaria")))/dias_do_mes)</f>
        <v>7.9357142857142851</v>
      </c>
      <c r="D39" s="17">
        <f ca="1">IF(ISERROR(MATCH(ref_id_categoria_gasto_medio,mes_mar_categoria,0)),"",SUM(INDIRECT(ADDRESS(offset_inicio_mes+(MATCH(ref_id_categoria_gasto_medio,mes_mar_categoria,0)-1)+1,COLUMN(valor_referencia),4,1,"anotacao_diaria")):INDIRECT(ADDRESS(offset_inicio_mes+(MATCH(ref_id_categoria_gasto_medio,mes_mar_categoria,1)-1)+1,COLUMN(valor_referencia),4,1,"anotacao_diaria")))/dias_do_mes)</f>
        <v>3.5535483870967739</v>
      </c>
      <c r="E39" s="17">
        <f ca="1">IF(ISERROR(MATCH(ref_id_categoria_gasto_medio,mes_abr_categoria,0)),"",SUM(INDIRECT(ADDRESS(offset_inicio_mes+(MATCH(ref_id_categoria_gasto_medio,mes_abr_categoria,0)-1)+1,COLUMN(valor_referencia),4,1,"anotacao_diaria")):INDIRECT(ADDRESS(offset_inicio_mes+(MATCH(ref_id_categoria_gasto_medio,mes_abr_categoria,1)-1)+1,COLUMN(valor_referencia),4,1,"anotacao_diaria")))/dias_do_mes)</f>
        <v>3.6719999999999997</v>
      </c>
      <c r="F39" s="17">
        <f ca="1">IF(ISERROR(MATCH(ref_id_categoria_gasto_medio,mes_mai_categoria,0)),"",SUM(INDIRECT(ADDRESS(offset_inicio_mes+(MATCH(ref_id_categoria_gasto_medio,mes_mai_categoria,0)-1)+1,COLUMN(valor_referencia),4,1,"anotacao_diaria")):INDIRECT(ADDRESS(offset_inicio_mes+(MATCH(ref_id_categoria_gasto_medio,mes_mai_categoria,1)-1)+1,COLUMN(valor_referencia),4,1,"anotacao_diaria")))/dias_do_mes)</f>
        <v>3.5535483870967739</v>
      </c>
      <c r="G39" s="17">
        <f ca="1">IF(ISERROR(MATCH(ref_id_categoria_gasto_medio,mes_jun_categoria,0)),"",SUM(INDIRECT(ADDRESS(offset_inicio_mes+(MATCH(ref_id_categoria_gasto_medio,mes_jun_categoria,0)-1)+1,COLUMN(valor_referencia),4,1,"anotacao_diaria")):INDIRECT(ADDRESS(offset_inicio_mes+(MATCH(ref_id_categoria_gasto_medio,mes_jun_categoria,1)-1)+1,COLUMN(valor_referencia),4,1,"anotacao_diaria")))/dias_do_mes)</f>
        <v>3.6719999999999997</v>
      </c>
      <c r="H39" s="17">
        <f ca="1">IF(ISERROR(MATCH(ref_id_categoria_gasto_medio,mes_jul_categoria,0)),"",SUM(INDIRECT(ADDRESS(offset_inicio_mes+(MATCH(ref_id_categoria_gasto_medio,mes_jul_categoria,0)-1)+1,COLUMN(valor_referencia),4,1,"anotacao_diaria")):INDIRECT(ADDRESS(offset_inicio_mes+(MATCH(ref_id_categoria_gasto_medio,mes_jul_categoria,1)-1)+1,COLUMN(valor_referencia),4,1,"anotacao_diaria")))/dias_do_mes)</f>
        <v>3.5535483870967739</v>
      </c>
      <c r="I39" s="17">
        <f ca="1">IF(ISERROR(MATCH(ref_id_categoria_gasto_medio,mes_ago_categoria,0)),"",SUM(INDIRECT(ADDRESS(offset_inicio_mes+(MATCH(ref_id_categoria_gasto_medio,mes_ago_categoria,0)-1)+1,COLUMN(valor_referencia),4,1,"anotacao_diaria")):INDIRECT(ADDRESS(offset_inicio_mes+(MATCH(ref_id_categoria_gasto_medio,mes_ago_categoria,1)-1)+1,COLUMN(valor_referencia),4,1,"anotacao_diaria")))/dias_do_mes)</f>
        <v>3.5535483870967739</v>
      </c>
      <c r="J39" s="17">
        <f ca="1">IF(ISERROR(MATCH(ref_id_categoria_gasto_medio,mes_set_categoria,0)),"",SUM(INDIRECT(ADDRESS(offset_inicio_mes+(MATCH(ref_id_categoria_gasto_medio,mes_set_categoria,0)-1)+1,COLUMN(valor_referencia),4,1,"anotacao_diaria")):INDIRECT(ADDRESS(offset_inicio_mes+(MATCH(ref_id_categoria_gasto_medio,mes_set_categoria,1)-1)+1,COLUMN(valor_referencia),4,1,"anotacao_diaria")))/dias_do_mes)</f>
        <v>3.6719999999999997</v>
      </c>
      <c r="K39" s="17">
        <f ca="1">IF(ISERROR(MATCH(ref_id_categoria_gasto_medio,mes_out_categoria,0)),"",SUM(INDIRECT(ADDRESS(offset_inicio_mes+(MATCH(ref_id_categoria_gasto_medio,mes_out_categoria,0)-1)+1,COLUMN(valor_referencia),4,1,"anotacao_diaria")):INDIRECT(ADDRESS(offset_inicio_mes+(MATCH(ref_id_categoria_gasto_medio,mes_out_categoria,1)-1)+1,COLUMN(valor_referencia),4,1,"anotacao_diaria")))/dias_do_mes)</f>
        <v>3.5535483870967739</v>
      </c>
      <c r="L39" s="17">
        <f ca="1">IF(ISERROR(MATCH(ref_id_categoria_gasto_medio,mes_nov_categoria,0)),"",SUM(INDIRECT(ADDRESS(offset_inicio_mes+(MATCH(ref_id_categoria_gasto_medio,mes_nov_categoria,0)-1)+1,COLUMN(valor_referencia),4,1,"anotacao_diaria")):INDIRECT(ADDRESS(offset_inicio_mes+(MATCH(ref_id_categoria_gasto_medio,mes_nov_categoria,1)-1)+1,COLUMN(valor_referencia),4,1,"anotacao_diaria")))/dias_do_mes)</f>
        <v>3.6719999999999997</v>
      </c>
      <c r="M39" s="17" t="str">
        <f ca="1">IF(ISERROR(MATCH(ref_id_categoria_gasto_medio,mes_dez_categoria,0)),"",SUM(INDIRECT(ADDRESS(offset_inicio_mes+(MATCH(ref_id_categoria_gasto_medio,mes_dez_categoria,0)-1)+1,COLUMN(valor_referencia),4,1,"anotacao_diaria")):INDIRECT(ADDRESS(offset_inicio_mes+(MATCH(ref_id_categoria_gasto_medio,mes_dez_categoria,1)-1)+1,COLUMN(valor_referencia),4,1,"anotacao_diaria")))/dias_do_mes)</f>
        <v/>
      </c>
      <c r="N39" s="38">
        <f t="shared" ca="1" si="24"/>
        <v>3.7506602429828235</v>
      </c>
      <c r="O39" s="2">
        <f t="shared" si="25"/>
        <v>30</v>
      </c>
    </row>
    <row r="40" spans="1:15">
      <c r="A40" s="21" t="s">
        <v>199</v>
      </c>
      <c r="B40" s="16">
        <f ca="1">IF(ISERROR(MATCH(ref_id_categoria_gasto_medio,mes_jan_categoria,0)),"",SUM(INDIRECT(ADDRESS(offset_inicio_mes+(MATCH(ref_id_categoria_gasto_medio,mes_jan_categoria,0)-1)+1,COLUMN(valor_referencia),4,1,"anotacao_diaria")):INDIRECT(ADDRESS(offset_inicio_mes+(MATCH(ref_id_categoria_gasto_medio,mes_jan_categoria,1)-1)+1,COLUMN(valor_referencia),4,1,"anotacao_diaria")))/dias_do_mes)</f>
        <v>6.419354838709677</v>
      </c>
      <c r="C40" s="17">
        <f ca="1">IF(ISERROR(MATCH(ref_id_categoria_gasto_medio,mes_fev_categoria,0)),"",SUM(INDIRECT(ADDRESS(offset_inicio_mes+(MATCH(ref_id_categoria_gasto_medio,mes_fev_categoria,0)-1)+1,COLUMN(valor_referencia),4,1,"anotacao_diaria")):INDIRECT(ADDRESS(offset_inicio_mes+(MATCH(ref_id_categoria_gasto_medio,mes_fev_categoria,1)-1)+1,COLUMN(valor_referencia),4,1,"anotacao_diaria")))/dias_do_mes)</f>
        <v>14.414642857142857</v>
      </c>
      <c r="D40" s="17">
        <f ca="1">IF(ISERROR(MATCH(ref_id_categoria_gasto_medio,mes_mar_categoria,0)),"",SUM(INDIRECT(ADDRESS(offset_inicio_mes+(MATCH(ref_id_categoria_gasto_medio,mes_mar_categoria,0)-1)+1,COLUMN(valor_referencia),4,1,"anotacao_diaria")):INDIRECT(ADDRESS(offset_inicio_mes+(MATCH(ref_id_categoria_gasto_medio,mes_mar_categoria,1)-1)+1,COLUMN(valor_referencia),4,1,"anotacao_diaria")))/dias_do_mes)</f>
        <v>12.922903225806452</v>
      </c>
      <c r="E40" s="17">
        <f ca="1">IF(ISERROR(MATCH(ref_id_categoria_gasto_medio,mes_abr_categoria,0)),"",SUM(INDIRECT(ADDRESS(offset_inicio_mes+(MATCH(ref_id_categoria_gasto_medio,mes_abr_categoria,0)-1)+1,COLUMN(valor_referencia),4,1,"anotacao_diaria")):INDIRECT(ADDRESS(offset_inicio_mes+(MATCH(ref_id_categoria_gasto_medio,mes_abr_categoria,1)-1)+1,COLUMN(valor_referencia),4,1,"anotacao_diaria")))/dias_do_mes)</f>
        <v>11.687000000000001</v>
      </c>
      <c r="F40" s="17">
        <f ca="1">IF(ISERROR(MATCH(ref_id_categoria_gasto_medio,mes_mai_categoria,0)),"",SUM(INDIRECT(ADDRESS(offset_inicio_mes+(MATCH(ref_id_categoria_gasto_medio,mes_mai_categoria,0)-1)+1,COLUMN(valor_referencia),4,1,"anotacao_diaria")):INDIRECT(ADDRESS(offset_inicio_mes+(MATCH(ref_id_categoria_gasto_medio,mes_mai_categoria,1)-1)+1,COLUMN(valor_referencia),4,1,"anotacao_diaria")))/dias_do_mes)</f>
        <v>11.31</v>
      </c>
      <c r="G40" s="17">
        <f ca="1">IF(ISERROR(MATCH(ref_id_categoria_gasto_medio,mes_jun_categoria,0)),"",SUM(INDIRECT(ADDRESS(offset_inicio_mes+(MATCH(ref_id_categoria_gasto_medio,mes_jun_categoria,0)-1)+1,COLUMN(valor_referencia),4,1,"anotacao_diaria")):INDIRECT(ADDRESS(offset_inicio_mes+(MATCH(ref_id_categoria_gasto_medio,mes_jun_categoria,1)-1)+1,COLUMN(valor_referencia),4,1,"anotacao_diaria")))/dias_do_mes)</f>
        <v>11.687000000000001</v>
      </c>
      <c r="H40" s="17">
        <f ca="1">IF(ISERROR(MATCH(ref_id_categoria_gasto_medio,mes_jul_categoria,0)),"",SUM(INDIRECT(ADDRESS(offset_inicio_mes+(MATCH(ref_id_categoria_gasto_medio,mes_jul_categoria,0)-1)+1,COLUMN(valor_referencia),4,1,"anotacao_diaria")):INDIRECT(ADDRESS(offset_inicio_mes+(MATCH(ref_id_categoria_gasto_medio,mes_jul_categoria,1)-1)+1,COLUMN(valor_referencia),4,1,"anotacao_diaria")))/dias_do_mes)</f>
        <v>11.31</v>
      </c>
      <c r="I40" s="17">
        <f ca="1">IF(ISERROR(MATCH(ref_id_categoria_gasto_medio,mes_ago_categoria,0)),"",SUM(INDIRECT(ADDRESS(offset_inicio_mes+(MATCH(ref_id_categoria_gasto_medio,mes_ago_categoria,0)-1)+1,COLUMN(valor_referencia),4,1,"anotacao_diaria")):INDIRECT(ADDRESS(offset_inicio_mes+(MATCH(ref_id_categoria_gasto_medio,mes_ago_categoria,1)-1)+1,COLUMN(valor_referencia),4,1,"anotacao_diaria")))/dias_do_mes)</f>
        <v>11.31</v>
      </c>
      <c r="J40" s="17">
        <f ca="1">IF(ISERROR(MATCH(ref_id_categoria_gasto_medio,mes_set_categoria,0)),"",SUM(INDIRECT(ADDRESS(offset_inicio_mes+(MATCH(ref_id_categoria_gasto_medio,mes_set_categoria,0)-1)+1,COLUMN(valor_referencia),4,1,"anotacao_diaria")):INDIRECT(ADDRESS(offset_inicio_mes+(MATCH(ref_id_categoria_gasto_medio,mes_set_categoria,1)-1)+1,COLUMN(valor_referencia),4,1,"anotacao_diaria")))/dias_do_mes)</f>
        <v>9.8456666666666663</v>
      </c>
      <c r="K40" s="17">
        <f ca="1">IF(ISERROR(MATCH(ref_id_categoria_gasto_medio,mes_out_categoria,0)),"",SUM(INDIRECT(ADDRESS(offset_inicio_mes+(MATCH(ref_id_categoria_gasto_medio,mes_out_categoria,0)-1)+1,COLUMN(valor_referencia),4,1,"anotacao_diaria")):INDIRECT(ADDRESS(offset_inicio_mes+(MATCH(ref_id_categoria_gasto_medio,mes_out_categoria,1)-1)+1,COLUMN(valor_referencia),4,1,"anotacao_diaria")))/dias_do_mes)</f>
        <v>3.108709677419355</v>
      </c>
      <c r="L40" s="17">
        <f ca="1">IF(ISERROR(MATCH(ref_id_categoria_gasto_medio,mes_nov_categoria,0)),"",SUM(INDIRECT(ADDRESS(offset_inicio_mes+(MATCH(ref_id_categoria_gasto_medio,mes_nov_categoria,0)-1)+1,COLUMN(valor_referencia),4,1,"anotacao_diaria")):INDIRECT(ADDRESS(offset_inicio_mes+(MATCH(ref_id_categoria_gasto_medio,mes_nov_categoria,1)-1)+1,COLUMN(valor_referencia),4,1,"anotacao_diaria")))/dias_do_mes)</f>
        <v>3.2123333333333335</v>
      </c>
      <c r="M40" s="17">
        <f ca="1">IF(ISERROR(MATCH(ref_id_categoria_gasto_medio,mes_dez_categoria,0)),"",SUM(INDIRECT(ADDRESS(offset_inicio_mes+(MATCH(ref_id_categoria_gasto_medio,mes_dez_categoria,0)-1)+1,COLUMN(valor_referencia),4,1,"anotacao_diaria")):INDIRECT(ADDRESS(offset_inicio_mes+(MATCH(ref_id_categoria_gasto_medio,mes_dez_categoria,1)-1)+1,COLUMN(valor_referencia),4,1,"anotacao_diaria")))/dias_do_mes)</f>
        <v>3.108709677419355</v>
      </c>
      <c r="N40" s="38">
        <f t="shared" ca="1" si="24"/>
        <v>9.1946933563748079</v>
      </c>
      <c r="O40" s="2">
        <f t="shared" si="25"/>
        <v>31</v>
      </c>
    </row>
    <row r="41" spans="1:15">
      <c r="A41" s="21" t="s">
        <v>210</v>
      </c>
      <c r="B41" s="16">
        <f ca="1">IF(ISERROR(MATCH(ref_id_categoria_gasto_medio,mes_jan_categoria,0)),"",SUM(INDIRECT(ADDRESS(offset_inicio_mes+(MATCH(ref_id_categoria_gasto_medio,mes_jan_categoria,0)-1)+1,COLUMN(valor_referencia),4,1,"anotacao_diaria")):INDIRECT(ADDRESS(offset_inicio_mes+(MATCH(ref_id_categoria_gasto_medio,mes_jan_categoria,1)-1)+1,COLUMN(valor_referencia),4,1,"anotacao_diaria")))/dias_do_mes)</f>
        <v>38.635806451612908</v>
      </c>
      <c r="C41" s="17" t="str">
        <f ca="1">IF(ISERROR(MATCH(ref_id_categoria_gasto_medio,mes_fev_categoria,0)),"",SUM(INDIRECT(ADDRESS(offset_inicio_mes+(MATCH(ref_id_categoria_gasto_medio,mes_fev_categoria,0)-1)+1,COLUMN(valor_referencia),4,1,"anotacao_diaria")):INDIRECT(ADDRESS(offset_inicio_mes+(MATCH(ref_id_categoria_gasto_medio,mes_fev_categoria,1)-1)+1,COLUMN(valor_referencia),4,1,"anotacao_diaria")))/dias_do_mes)</f>
        <v/>
      </c>
      <c r="D41" s="17" t="str">
        <f ca="1">IF(ISERROR(MATCH(ref_id_categoria_gasto_medio,mes_mar_categoria,0)),"",SUM(INDIRECT(ADDRESS(offset_inicio_mes+(MATCH(ref_id_categoria_gasto_medio,mes_mar_categoria,0)-1)+1,COLUMN(valor_referencia),4,1,"anotacao_diaria")):INDIRECT(ADDRESS(offset_inicio_mes+(MATCH(ref_id_categoria_gasto_medio,mes_mar_categoria,1)-1)+1,COLUMN(valor_referencia),4,1,"anotacao_diaria")))/dias_do_mes)</f>
        <v/>
      </c>
      <c r="E41" s="17" t="str">
        <f ca="1">IF(ISERROR(MATCH(ref_id_categoria_gasto_medio,mes_abr_categoria,0)),"",SUM(INDIRECT(ADDRESS(offset_inicio_mes+(MATCH(ref_id_categoria_gasto_medio,mes_abr_categoria,0)-1)+1,COLUMN(valor_referencia),4,1,"anotacao_diaria")):INDIRECT(ADDRESS(offset_inicio_mes+(MATCH(ref_id_categoria_gasto_medio,mes_abr_categoria,1)-1)+1,COLUMN(valor_referencia),4,1,"anotacao_diaria")))/dias_do_mes)</f>
        <v/>
      </c>
      <c r="F41" s="17" t="str">
        <f ca="1">IF(ISERROR(MATCH(ref_id_categoria_gasto_medio,mes_mai_categoria,0)),"",SUM(INDIRECT(ADDRESS(offset_inicio_mes+(MATCH(ref_id_categoria_gasto_medio,mes_mai_categoria,0)-1)+1,COLUMN(valor_referencia),4,1,"anotacao_diaria")):INDIRECT(ADDRESS(offset_inicio_mes+(MATCH(ref_id_categoria_gasto_medio,mes_mai_categoria,1)-1)+1,COLUMN(valor_referencia),4,1,"anotacao_diaria")))/dias_do_mes)</f>
        <v/>
      </c>
      <c r="G41" s="17" t="str">
        <f ca="1">IF(ISERROR(MATCH(ref_id_categoria_gasto_medio,mes_jun_categoria,0)),"",SUM(INDIRECT(ADDRESS(offset_inicio_mes+(MATCH(ref_id_categoria_gasto_medio,mes_jun_categoria,0)-1)+1,COLUMN(valor_referencia),4,1,"anotacao_diaria")):INDIRECT(ADDRESS(offset_inicio_mes+(MATCH(ref_id_categoria_gasto_medio,mes_jun_categoria,1)-1)+1,COLUMN(valor_referencia),4,1,"anotacao_diaria")))/dias_do_mes)</f>
        <v/>
      </c>
      <c r="H41" s="17" t="str">
        <f ca="1">IF(ISERROR(MATCH(ref_id_categoria_gasto_medio,mes_jul_categoria,0)),"",SUM(INDIRECT(ADDRESS(offset_inicio_mes+(MATCH(ref_id_categoria_gasto_medio,mes_jul_categoria,0)-1)+1,COLUMN(valor_referencia),4,1,"anotacao_diaria")):INDIRECT(ADDRESS(offset_inicio_mes+(MATCH(ref_id_categoria_gasto_medio,mes_jul_categoria,1)-1)+1,COLUMN(valor_referencia),4,1,"anotacao_diaria")))/dias_do_mes)</f>
        <v/>
      </c>
      <c r="I41" s="17" t="str">
        <f ca="1">IF(ISERROR(MATCH(ref_id_categoria_gasto_medio,mes_ago_categoria,0)),"",SUM(INDIRECT(ADDRESS(offset_inicio_mes+(MATCH(ref_id_categoria_gasto_medio,mes_ago_categoria,0)-1)+1,COLUMN(valor_referencia),4,1,"anotacao_diaria")):INDIRECT(ADDRESS(offset_inicio_mes+(MATCH(ref_id_categoria_gasto_medio,mes_ago_categoria,1)-1)+1,COLUMN(valor_referencia),4,1,"anotacao_diaria")))/dias_do_mes)</f>
        <v/>
      </c>
      <c r="J41" s="17" t="str">
        <f ca="1">IF(ISERROR(MATCH(ref_id_categoria_gasto_medio,mes_set_categoria,0)),"",SUM(INDIRECT(ADDRESS(offset_inicio_mes+(MATCH(ref_id_categoria_gasto_medio,mes_set_categoria,0)-1)+1,COLUMN(valor_referencia),4,1,"anotacao_diaria")):INDIRECT(ADDRESS(offset_inicio_mes+(MATCH(ref_id_categoria_gasto_medio,mes_set_categoria,1)-1)+1,COLUMN(valor_referencia),4,1,"anotacao_diaria")))/dias_do_mes)</f>
        <v/>
      </c>
      <c r="K41" s="17" t="str">
        <f ca="1">IF(ISERROR(MATCH(ref_id_categoria_gasto_medio,mes_out_categoria,0)),"",SUM(INDIRECT(ADDRESS(offset_inicio_mes+(MATCH(ref_id_categoria_gasto_medio,mes_out_categoria,0)-1)+1,COLUMN(valor_referencia),4,1,"anotacao_diaria")):INDIRECT(ADDRESS(offset_inicio_mes+(MATCH(ref_id_categoria_gasto_medio,mes_out_categoria,1)-1)+1,COLUMN(valor_referencia),4,1,"anotacao_diaria")))/dias_do_mes)</f>
        <v/>
      </c>
      <c r="L41" s="17" t="str">
        <f ca="1">IF(ISERROR(MATCH(ref_id_categoria_gasto_medio,mes_nov_categoria,0)),"",SUM(INDIRECT(ADDRESS(offset_inicio_mes+(MATCH(ref_id_categoria_gasto_medio,mes_nov_categoria,0)-1)+1,COLUMN(valor_referencia),4,1,"anotacao_diaria")):INDIRECT(ADDRESS(offset_inicio_mes+(MATCH(ref_id_categoria_gasto_medio,mes_nov_categoria,1)-1)+1,COLUMN(valor_referencia),4,1,"anotacao_diaria")))/dias_do_mes)</f>
        <v/>
      </c>
      <c r="M41" s="17" t="str">
        <f ca="1">IF(ISERROR(MATCH(ref_id_categoria_gasto_medio,mes_dez_categoria,0)),"",SUM(INDIRECT(ADDRESS(offset_inicio_mes+(MATCH(ref_id_categoria_gasto_medio,mes_dez_categoria,0)-1)+1,COLUMN(valor_referencia),4,1,"anotacao_diaria")):INDIRECT(ADDRESS(offset_inicio_mes+(MATCH(ref_id_categoria_gasto_medio,mes_dez_categoria,1)-1)+1,COLUMN(valor_referencia),4,1,"anotacao_diaria")))/dias_do_mes)</f>
        <v/>
      </c>
      <c r="N41" s="38">
        <f t="shared" ca="1" si="24"/>
        <v>38.635806451612908</v>
      </c>
      <c r="O41" s="2">
        <f t="shared" si="25"/>
        <v>32</v>
      </c>
    </row>
    <row r="42" spans="1:15" ht="12" thickBot="1">
      <c r="A42" s="22" t="s">
        <v>58</v>
      </c>
      <c r="B42" s="18">
        <f ca="1">IF(ISERROR(MATCH(ref_id_categoria_gasto_medio,mes_jan_categoria,0)),"",SUM(INDIRECT(ADDRESS(offset_inicio_mes+(MATCH(ref_id_categoria_gasto_medio,mes_jan_categoria,0)-1)+1,COLUMN(valor_referencia),4,1,"anotacao_diaria")):INDIRECT(ADDRESS(offset_inicio_mes+(MATCH(ref_id_categoria_gasto_medio,mes_jan_categoria,1)-1)+1,COLUMN(valor_referencia),4,1,"anotacao_diaria")))/dias_do_mes)</f>
        <v>80.94</v>
      </c>
      <c r="C42" s="19">
        <f ca="1">IF(ISERROR(MATCH(ref_id_categoria_gasto_medio,mes_fev_categoria,0)),"",SUM(INDIRECT(ADDRESS(offset_inicio_mes+(MATCH(ref_id_categoria_gasto_medio,mes_fev_categoria,0)-1)+1,COLUMN(valor_referencia),4,1,"anotacao_diaria")):INDIRECT(ADDRESS(offset_inicio_mes+(MATCH(ref_id_categoria_gasto_medio,mes_fev_categoria,1)-1)+1,COLUMN(valor_referencia),4,1,"anotacao_diaria")))/dias_do_mes)</f>
        <v>11.974999999999998</v>
      </c>
      <c r="D42" s="19">
        <f ca="1">IF(ISERROR(MATCH(ref_id_categoria_gasto_medio,mes_mar_categoria,0)),"",SUM(INDIRECT(ADDRESS(offset_inicio_mes+(MATCH(ref_id_categoria_gasto_medio,mes_mar_categoria,0)-1)+1,COLUMN(valor_referencia),4,1,"anotacao_diaria")):INDIRECT(ADDRESS(offset_inicio_mes+(MATCH(ref_id_categoria_gasto_medio,mes_mar_categoria,1)-1)+1,COLUMN(valor_referencia),4,1,"anotacao_diaria")))/dias_do_mes)</f>
        <v>0.67741935483870963</v>
      </c>
      <c r="E42" s="19">
        <f ca="1">IF(ISERROR(MATCH(ref_id_categoria_gasto_medio,mes_abr_categoria,0)),"",SUM(INDIRECT(ADDRESS(offset_inicio_mes+(MATCH(ref_id_categoria_gasto_medio,mes_abr_categoria,0)-1)+1,COLUMN(valor_referencia),4,1,"anotacao_diaria")):INDIRECT(ADDRESS(offset_inicio_mes+(MATCH(ref_id_categoria_gasto_medio,mes_abr_categoria,1)-1)+1,COLUMN(valor_referencia),4,1,"anotacao_diaria")))/dias_do_mes)</f>
        <v>0.7</v>
      </c>
      <c r="F42" s="19">
        <f ca="1">IF(ISERROR(MATCH(ref_id_categoria_gasto_medio,mes_mai_categoria,0)),"",SUM(INDIRECT(ADDRESS(offset_inicio_mes+(MATCH(ref_id_categoria_gasto_medio,mes_mai_categoria,0)-1)+1,COLUMN(valor_referencia),4,1,"anotacao_diaria")):INDIRECT(ADDRESS(offset_inicio_mes+(MATCH(ref_id_categoria_gasto_medio,mes_mai_categoria,1)-1)+1,COLUMN(valor_referencia),4,1,"anotacao_diaria")))/dias_do_mes)</f>
        <v>0.67741935483870963</v>
      </c>
      <c r="G42" s="19">
        <f ca="1">IF(ISERROR(MATCH(ref_id_categoria_gasto_medio,mes_jun_categoria,0)),"",SUM(INDIRECT(ADDRESS(offset_inicio_mes+(MATCH(ref_id_categoria_gasto_medio,mes_jun_categoria,0)-1)+1,COLUMN(valor_referencia),4,1,"anotacao_diaria")):INDIRECT(ADDRESS(offset_inicio_mes+(MATCH(ref_id_categoria_gasto_medio,mes_jun_categoria,1)-1)+1,COLUMN(valor_referencia),4,1,"anotacao_diaria")))/dias_do_mes)</f>
        <v>0.7</v>
      </c>
      <c r="H42" s="19">
        <f ca="1">IF(ISERROR(MATCH(ref_id_categoria_gasto_medio,mes_jul_categoria,0)),"",SUM(INDIRECT(ADDRESS(offset_inicio_mes+(MATCH(ref_id_categoria_gasto_medio,mes_jul_categoria,0)-1)+1,COLUMN(valor_referencia),4,1,"anotacao_diaria")):INDIRECT(ADDRESS(offset_inicio_mes+(MATCH(ref_id_categoria_gasto_medio,mes_jul_categoria,1)-1)+1,COLUMN(valor_referencia),4,1,"anotacao_diaria")))/dias_do_mes)</f>
        <v>0.67741935483870963</v>
      </c>
      <c r="I42" s="19">
        <f ca="1">IF(ISERROR(MATCH(ref_id_categoria_gasto_medio,mes_ago_categoria,0)),"",SUM(INDIRECT(ADDRESS(offset_inicio_mes+(MATCH(ref_id_categoria_gasto_medio,mes_ago_categoria,0)-1)+1,COLUMN(valor_referencia),4,1,"anotacao_diaria")):INDIRECT(ADDRESS(offset_inicio_mes+(MATCH(ref_id_categoria_gasto_medio,mes_ago_categoria,1)-1)+1,COLUMN(valor_referencia),4,1,"anotacao_diaria")))/dias_do_mes)</f>
        <v>0.67741935483870963</v>
      </c>
      <c r="J42" s="19">
        <f ca="1">IF(ISERROR(MATCH(ref_id_categoria_gasto_medio,mes_set_categoria,0)),"",SUM(INDIRECT(ADDRESS(offset_inicio_mes+(MATCH(ref_id_categoria_gasto_medio,mes_set_categoria,0)-1)+1,COLUMN(valor_referencia),4,1,"anotacao_diaria")):INDIRECT(ADDRESS(offset_inicio_mes+(MATCH(ref_id_categoria_gasto_medio,mes_set_categoria,1)-1)+1,COLUMN(valor_referencia),4,1,"anotacao_diaria")))/dias_do_mes)</f>
        <v>0.7</v>
      </c>
      <c r="K42" s="19" t="str">
        <f ca="1">IF(ISERROR(MATCH(ref_id_categoria_gasto_medio,mes_out_categoria,0)),"",SUM(INDIRECT(ADDRESS(offset_inicio_mes+(MATCH(ref_id_categoria_gasto_medio,mes_out_categoria,0)-1)+1,COLUMN(valor_referencia),4,1,"anotacao_diaria")):INDIRECT(ADDRESS(offset_inicio_mes+(MATCH(ref_id_categoria_gasto_medio,mes_out_categoria,1)-1)+1,COLUMN(valor_referencia),4,1,"anotacao_diaria")))/dias_do_mes)</f>
        <v/>
      </c>
      <c r="L42" s="19" t="str">
        <f ca="1">IF(ISERROR(MATCH(ref_id_categoria_gasto_medio,mes_nov_categoria,0)),"",SUM(INDIRECT(ADDRESS(offset_inicio_mes+(MATCH(ref_id_categoria_gasto_medio,mes_nov_categoria,0)-1)+1,COLUMN(valor_referencia),4,1,"anotacao_diaria")):INDIRECT(ADDRESS(offset_inicio_mes+(MATCH(ref_id_categoria_gasto_medio,mes_nov_categoria,1)-1)+1,COLUMN(valor_referencia),4,1,"anotacao_diaria")))/dias_do_mes)</f>
        <v/>
      </c>
      <c r="M42" s="19" t="str">
        <f ca="1">IF(ISERROR(MATCH(ref_id_categoria_gasto_medio,mes_dez_categoria,0)),"",SUM(INDIRECT(ADDRESS(offset_inicio_mes+(MATCH(ref_id_categoria_gasto_medio,mes_dez_categoria,0)-1)+1,COLUMN(valor_referencia),4,1,"anotacao_diaria")):INDIRECT(ADDRESS(offset_inicio_mes+(MATCH(ref_id_categoria_gasto_medio,mes_dez_categoria,1)-1)+1,COLUMN(valor_referencia),4,1,"anotacao_diaria")))/dias_do_mes)</f>
        <v/>
      </c>
      <c r="N42" s="39">
        <f t="shared" ca="1" si="24"/>
        <v>10.858297491039425</v>
      </c>
      <c r="O42" s="2">
        <f t="shared" si="25"/>
        <v>33</v>
      </c>
    </row>
    <row r="43" spans="1:15" ht="12" thickBot="1"/>
    <row r="44" spans="1:15" ht="12" thickBot="1">
      <c r="A44" s="10" t="s">
        <v>232</v>
      </c>
      <c r="B44" s="23">
        <f>B3</f>
        <v>1</v>
      </c>
      <c r="C44" s="23">
        <f t="shared" ref="C44:N44" si="26">C3</f>
        <v>32</v>
      </c>
      <c r="D44" s="23">
        <f t="shared" si="26"/>
        <v>61</v>
      </c>
      <c r="E44" s="23">
        <f t="shared" si="26"/>
        <v>92</v>
      </c>
      <c r="F44" s="23">
        <f t="shared" si="26"/>
        <v>122</v>
      </c>
      <c r="G44" s="23">
        <f t="shared" si="26"/>
        <v>153</v>
      </c>
      <c r="H44" s="23">
        <f t="shared" si="26"/>
        <v>183</v>
      </c>
      <c r="I44" s="23">
        <f t="shared" si="26"/>
        <v>214</v>
      </c>
      <c r="J44" s="23">
        <f t="shared" si="26"/>
        <v>245</v>
      </c>
      <c r="K44" s="23">
        <f t="shared" si="26"/>
        <v>275</v>
      </c>
      <c r="L44" s="23">
        <f t="shared" si="26"/>
        <v>306</v>
      </c>
      <c r="M44" s="23">
        <f t="shared" si="26"/>
        <v>336</v>
      </c>
      <c r="N44" s="24">
        <f t="shared" si="26"/>
        <v>2010</v>
      </c>
    </row>
    <row r="45" spans="1:15" ht="12" thickBot="1">
      <c r="A45" s="13" t="s">
        <v>233</v>
      </c>
      <c r="B45" s="62">
        <f t="shared" ref="B45:M45" ca="1" si="27">IF(ISERR(AVERAGE(B33,B25,B20,B12,B5)),"",SUM(B33,B25,B20,B12,B5))</f>
        <v>186.6067741935484</v>
      </c>
      <c r="C45" s="63">
        <f t="shared" ca="1" si="27"/>
        <v>110.83566517857143</v>
      </c>
      <c r="D45" s="63">
        <f t="shared" ca="1" si="27"/>
        <v>45.420645161290331</v>
      </c>
      <c r="E45" s="63">
        <f t="shared" ca="1" si="27"/>
        <v>40.703000000000003</v>
      </c>
      <c r="F45" s="63">
        <f t="shared" ca="1" si="27"/>
        <v>33.089032258064513</v>
      </c>
      <c r="G45" s="63">
        <f t="shared" ca="1" si="27"/>
        <v>31.005333333333333</v>
      </c>
      <c r="H45" s="63">
        <f t="shared" ca="1" si="27"/>
        <v>18.392258064516128</v>
      </c>
      <c r="I45" s="63">
        <f t="shared" ca="1" si="27"/>
        <v>16.22774193548387</v>
      </c>
      <c r="J45" s="63">
        <f t="shared" ca="1" si="27"/>
        <v>14.927333333333333</v>
      </c>
      <c r="K45" s="63">
        <f t="shared" ca="1" si="27"/>
        <v>7.3490322580645158</v>
      </c>
      <c r="L45" s="63">
        <f t="shared" ca="1" si="27"/>
        <v>7.5939999999999994</v>
      </c>
      <c r="M45" s="64">
        <f t="shared" ca="1" si="27"/>
        <v>3.108709677419355</v>
      </c>
      <c r="N45" s="65">
        <f ca="1">IF(ISERR(AVERAGE(B45:M45)),"",AVERAGE(B45:M45))</f>
        <v>42.938293782802106</v>
      </c>
    </row>
    <row r="46" spans="1:15">
      <c r="N46" s="61"/>
    </row>
  </sheetData>
  <mergeCells count="1">
    <mergeCell ref="B1:N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4"/>
  <sheetViews>
    <sheetView workbookViewId="0">
      <selection activeCell="O27" sqref="O27"/>
    </sheetView>
  </sheetViews>
  <sheetFormatPr defaultRowHeight="15"/>
  <cols>
    <col min="1" max="1" width="2.7109375" bestFit="1" customWidth="1"/>
    <col min="2" max="2" width="14.42578125" bestFit="1" customWidth="1"/>
    <col min="3" max="3" width="2.7109375" customWidth="1"/>
    <col min="4" max="4" width="2.7109375" bestFit="1" customWidth="1"/>
    <col min="5" max="5" width="14.42578125" bestFit="1" customWidth="1"/>
    <col min="6" max="6" width="2.7109375" customWidth="1"/>
    <col min="7" max="7" width="2.7109375" bestFit="1" customWidth="1"/>
    <col min="8" max="8" width="16.42578125" bestFit="1" customWidth="1"/>
    <col min="9" max="9" width="2.7109375" customWidth="1"/>
    <col min="10" max="10" width="2.7109375" bestFit="1" customWidth="1"/>
    <col min="11" max="11" width="17.85546875" bestFit="1" customWidth="1"/>
    <col min="12" max="12" width="2.7109375" customWidth="1"/>
    <col min="13" max="14" width="2.7109375" bestFit="1" customWidth="1"/>
    <col min="15" max="15" width="19.85546875" bestFit="1" customWidth="1"/>
  </cols>
  <sheetData>
    <row r="1" spans="1:15">
      <c r="A1" t="s">
        <v>17</v>
      </c>
      <c r="B1" t="s">
        <v>8</v>
      </c>
      <c r="D1" t="s">
        <v>17</v>
      </c>
      <c r="E1" t="s">
        <v>9</v>
      </c>
      <c r="G1" t="s">
        <v>17</v>
      </c>
      <c r="H1" t="s">
        <v>25</v>
      </c>
      <c r="J1" t="s">
        <v>17</v>
      </c>
      <c r="K1" t="s">
        <v>11</v>
      </c>
      <c r="M1" t="s">
        <v>17</v>
      </c>
      <c r="N1" t="s">
        <v>18</v>
      </c>
      <c r="O1" t="s">
        <v>10</v>
      </c>
    </row>
    <row r="2" spans="1:15">
      <c r="A2">
        <f t="shared" ref="A2:A11" si="0">IF(ISBLANK(nm_conta),"",1+IF(ISNUMBER(A1),A1,0))</f>
        <v>1</v>
      </c>
      <c r="B2" t="s">
        <v>12</v>
      </c>
      <c r="D2">
        <f t="shared" ref="D2:D11" si="1">IF(ISBLANK(nm_cartao),"",1+IF(ISNUMBER(D1),D1,0))</f>
        <v>1</v>
      </c>
      <c r="E2" t="s">
        <v>15</v>
      </c>
      <c r="G2">
        <f t="shared" ref="G2:G11" si="2">IF(ISBLANK(nm_forma_pagamento),"",1+IF(ISNUMBER(G1),G1,0))</f>
        <v>1</v>
      </c>
      <c r="H2" t="s">
        <v>26</v>
      </c>
      <c r="J2">
        <f t="shared" ref="J2:J11" si="3">IF(ISBLANK(nm_grupo),"",1+IF(ISNUMBER(J1),J1,0))</f>
        <v>1</v>
      </c>
      <c r="K2" t="s">
        <v>19</v>
      </c>
      <c r="M2">
        <f t="shared" ref="M2:M32" si="4">IF(ISBLANK(nm_categoria),"",1+IF(ISNUMBER(M1),M1,0))</f>
        <v>1</v>
      </c>
      <c r="N2">
        <v>1</v>
      </c>
      <c r="O2" t="s">
        <v>31</v>
      </c>
    </row>
    <row r="3" spans="1:15">
      <c r="A3">
        <f t="shared" si="0"/>
        <v>2</v>
      </c>
      <c r="B3" t="s">
        <v>13</v>
      </c>
      <c r="D3">
        <f t="shared" si="1"/>
        <v>2</v>
      </c>
      <c r="E3" t="s">
        <v>219</v>
      </c>
      <c r="G3">
        <f t="shared" si="2"/>
        <v>2</v>
      </c>
      <c r="H3" t="s">
        <v>27</v>
      </c>
      <c r="J3">
        <f t="shared" si="3"/>
        <v>2</v>
      </c>
      <c r="K3" t="s">
        <v>20</v>
      </c>
      <c r="M3">
        <f t="shared" si="4"/>
        <v>2</v>
      </c>
      <c r="N3">
        <v>1</v>
      </c>
      <c r="O3" t="s">
        <v>32</v>
      </c>
    </row>
    <row r="4" spans="1:15">
      <c r="A4">
        <f t="shared" si="0"/>
        <v>3</v>
      </c>
      <c r="B4" t="s">
        <v>14</v>
      </c>
      <c r="D4">
        <f t="shared" si="1"/>
        <v>3</v>
      </c>
      <c r="E4" t="s">
        <v>220</v>
      </c>
      <c r="G4">
        <f t="shared" si="2"/>
        <v>3</v>
      </c>
      <c r="H4" t="s">
        <v>28</v>
      </c>
      <c r="J4">
        <f t="shared" si="3"/>
        <v>3</v>
      </c>
      <c r="K4" t="s">
        <v>21</v>
      </c>
      <c r="M4">
        <f t="shared" si="4"/>
        <v>3</v>
      </c>
      <c r="N4">
        <v>1</v>
      </c>
      <c r="O4" t="s">
        <v>33</v>
      </c>
    </row>
    <row r="5" spans="1:15">
      <c r="A5" t="str">
        <f t="shared" si="0"/>
        <v/>
      </c>
      <c r="D5">
        <f t="shared" si="1"/>
        <v>4</v>
      </c>
      <c r="E5" t="s">
        <v>16</v>
      </c>
      <c r="G5">
        <f t="shared" si="2"/>
        <v>4</v>
      </c>
      <c r="H5" t="s">
        <v>29</v>
      </c>
      <c r="J5">
        <f t="shared" si="3"/>
        <v>4</v>
      </c>
      <c r="K5" t="s">
        <v>22</v>
      </c>
      <c r="M5">
        <f t="shared" si="4"/>
        <v>4</v>
      </c>
      <c r="N5">
        <v>1</v>
      </c>
      <c r="O5" t="s">
        <v>34</v>
      </c>
    </row>
    <row r="6" spans="1:15">
      <c r="A6" t="str">
        <f t="shared" si="0"/>
        <v/>
      </c>
      <c r="D6" t="str">
        <f t="shared" si="1"/>
        <v/>
      </c>
      <c r="G6">
        <f t="shared" si="2"/>
        <v>5</v>
      </c>
      <c r="H6" t="s">
        <v>30</v>
      </c>
      <c r="J6">
        <f t="shared" si="3"/>
        <v>5</v>
      </c>
      <c r="K6" t="s">
        <v>23</v>
      </c>
      <c r="M6">
        <f t="shared" si="4"/>
        <v>5</v>
      </c>
      <c r="N6">
        <v>2</v>
      </c>
      <c r="O6" s="1" t="s">
        <v>68</v>
      </c>
    </row>
    <row r="7" spans="1:15">
      <c r="A7" t="str">
        <f t="shared" si="0"/>
        <v/>
      </c>
      <c r="D7" t="str">
        <f t="shared" si="1"/>
        <v/>
      </c>
      <c r="G7">
        <f t="shared" si="2"/>
        <v>6</v>
      </c>
      <c r="H7" t="s">
        <v>266</v>
      </c>
      <c r="J7">
        <f t="shared" si="3"/>
        <v>6</v>
      </c>
      <c r="K7" t="s">
        <v>46</v>
      </c>
      <c r="M7">
        <f t="shared" si="4"/>
        <v>6</v>
      </c>
      <c r="N7">
        <v>2</v>
      </c>
      <c r="O7" s="1" t="s">
        <v>69</v>
      </c>
    </row>
    <row r="8" spans="1:15">
      <c r="A8" t="str">
        <f t="shared" si="0"/>
        <v/>
      </c>
      <c r="D8" t="str">
        <f t="shared" si="1"/>
        <v/>
      </c>
      <c r="G8" t="str">
        <f t="shared" si="2"/>
        <v/>
      </c>
      <c r="J8" t="str">
        <f t="shared" si="3"/>
        <v/>
      </c>
      <c r="M8">
        <f t="shared" si="4"/>
        <v>7</v>
      </c>
      <c r="N8">
        <v>2</v>
      </c>
      <c r="O8" s="1" t="s">
        <v>35</v>
      </c>
    </row>
    <row r="9" spans="1:15">
      <c r="A9" t="str">
        <f t="shared" si="0"/>
        <v/>
      </c>
      <c r="D9" t="str">
        <f t="shared" si="1"/>
        <v/>
      </c>
      <c r="G9" t="str">
        <f t="shared" si="2"/>
        <v/>
      </c>
      <c r="J9" t="str">
        <f t="shared" si="3"/>
        <v/>
      </c>
      <c r="M9">
        <f t="shared" si="4"/>
        <v>8</v>
      </c>
      <c r="N9">
        <v>2</v>
      </c>
      <c r="O9" s="1" t="s">
        <v>36</v>
      </c>
    </row>
    <row r="10" spans="1:15">
      <c r="A10" t="str">
        <f t="shared" si="0"/>
        <v/>
      </c>
      <c r="D10" t="str">
        <f t="shared" si="1"/>
        <v/>
      </c>
      <c r="G10" t="str">
        <f t="shared" si="2"/>
        <v/>
      </c>
      <c r="J10" t="str">
        <f t="shared" si="3"/>
        <v/>
      </c>
      <c r="M10">
        <f t="shared" si="4"/>
        <v>9</v>
      </c>
      <c r="N10">
        <v>2</v>
      </c>
      <c r="O10" s="1" t="s">
        <v>53</v>
      </c>
    </row>
    <row r="11" spans="1:15">
      <c r="A11" t="str">
        <f t="shared" si="0"/>
        <v/>
      </c>
      <c r="D11" t="str">
        <f t="shared" si="1"/>
        <v/>
      </c>
      <c r="G11" t="str">
        <f t="shared" si="2"/>
        <v/>
      </c>
      <c r="J11" t="str">
        <f t="shared" si="3"/>
        <v/>
      </c>
      <c r="M11">
        <f t="shared" si="4"/>
        <v>10</v>
      </c>
      <c r="N11">
        <v>3</v>
      </c>
      <c r="O11" s="1" t="s">
        <v>70</v>
      </c>
    </row>
    <row r="12" spans="1:15">
      <c r="M12">
        <f t="shared" si="4"/>
        <v>11</v>
      </c>
      <c r="N12">
        <v>3</v>
      </c>
      <c r="O12" s="1" t="s">
        <v>71</v>
      </c>
    </row>
    <row r="13" spans="1:15">
      <c r="M13">
        <f t="shared" si="4"/>
        <v>12</v>
      </c>
      <c r="N13">
        <v>3</v>
      </c>
      <c r="O13" s="1" t="s">
        <v>72</v>
      </c>
    </row>
    <row r="14" spans="1:15">
      <c r="M14">
        <f t="shared" si="4"/>
        <v>13</v>
      </c>
      <c r="N14">
        <v>3</v>
      </c>
      <c r="O14" s="1" t="s">
        <v>73</v>
      </c>
    </row>
    <row r="15" spans="1:15">
      <c r="M15">
        <f t="shared" si="4"/>
        <v>14</v>
      </c>
      <c r="N15">
        <v>3</v>
      </c>
      <c r="O15" s="1" t="s">
        <v>38</v>
      </c>
    </row>
    <row r="16" spans="1:15">
      <c r="M16">
        <f t="shared" si="4"/>
        <v>15</v>
      </c>
      <c r="N16">
        <v>3</v>
      </c>
      <c r="O16" s="1" t="s">
        <v>54</v>
      </c>
    </row>
    <row r="17" spans="13:15">
      <c r="M17">
        <f t="shared" si="4"/>
        <v>16</v>
      </c>
      <c r="N17">
        <v>4</v>
      </c>
      <c r="O17" s="1" t="s">
        <v>39</v>
      </c>
    </row>
    <row r="18" spans="13:15">
      <c r="M18">
        <f t="shared" si="4"/>
        <v>17</v>
      </c>
      <c r="N18">
        <v>4</v>
      </c>
      <c r="O18" s="1" t="s">
        <v>40</v>
      </c>
    </row>
    <row r="19" spans="13:15">
      <c r="M19">
        <f t="shared" si="4"/>
        <v>18</v>
      </c>
      <c r="N19">
        <v>4</v>
      </c>
      <c r="O19" s="1" t="s">
        <v>51</v>
      </c>
    </row>
    <row r="20" spans="13:15">
      <c r="M20">
        <f t="shared" si="4"/>
        <v>19</v>
      </c>
      <c r="N20">
        <v>5</v>
      </c>
      <c r="O20" s="1" t="s">
        <v>41</v>
      </c>
    </row>
    <row r="21" spans="13:15">
      <c r="M21">
        <f t="shared" si="4"/>
        <v>20</v>
      </c>
      <c r="N21">
        <v>5</v>
      </c>
      <c r="O21" s="1" t="s">
        <v>42</v>
      </c>
    </row>
    <row r="22" spans="13:15">
      <c r="M22">
        <f t="shared" si="4"/>
        <v>21</v>
      </c>
      <c r="N22">
        <v>5</v>
      </c>
      <c r="O22" s="1" t="s">
        <v>43</v>
      </c>
    </row>
    <row r="23" spans="13:15">
      <c r="M23">
        <f t="shared" si="4"/>
        <v>22</v>
      </c>
      <c r="N23">
        <v>5</v>
      </c>
      <c r="O23" s="1" t="s">
        <v>44</v>
      </c>
    </row>
    <row r="24" spans="13:15">
      <c r="M24">
        <f t="shared" si="4"/>
        <v>23</v>
      </c>
      <c r="N24">
        <v>5</v>
      </c>
      <c r="O24" s="1" t="s">
        <v>45</v>
      </c>
    </row>
    <row r="25" spans="13:15">
      <c r="M25">
        <f t="shared" si="4"/>
        <v>24</v>
      </c>
      <c r="N25">
        <v>5</v>
      </c>
      <c r="O25" s="1" t="s">
        <v>52</v>
      </c>
    </row>
    <row r="26" spans="13:15">
      <c r="M26">
        <f t="shared" si="4"/>
        <v>25</v>
      </c>
      <c r="N26">
        <v>6</v>
      </c>
      <c r="O26" s="1" t="s">
        <v>48</v>
      </c>
    </row>
    <row r="27" spans="13:15">
      <c r="M27">
        <f t="shared" si="4"/>
        <v>26</v>
      </c>
      <c r="N27">
        <v>6</v>
      </c>
      <c r="O27" s="1" t="s">
        <v>47</v>
      </c>
    </row>
    <row r="28" spans="13:15">
      <c r="M28">
        <f t="shared" si="4"/>
        <v>27</v>
      </c>
      <c r="N28">
        <v>6</v>
      </c>
      <c r="O28" s="1" t="s">
        <v>49</v>
      </c>
    </row>
    <row r="29" spans="13:15">
      <c r="M29">
        <f t="shared" si="4"/>
        <v>28</v>
      </c>
      <c r="N29">
        <v>6</v>
      </c>
      <c r="O29" s="1" t="s">
        <v>50</v>
      </c>
    </row>
    <row r="30" spans="13:15">
      <c r="M30">
        <f t="shared" si="4"/>
        <v>29</v>
      </c>
      <c r="N30">
        <v>6</v>
      </c>
      <c r="O30" s="1" t="s">
        <v>24</v>
      </c>
    </row>
    <row r="31" spans="13:15">
      <c r="M31">
        <f t="shared" si="4"/>
        <v>30</v>
      </c>
      <c r="N31">
        <v>6</v>
      </c>
      <c r="O31" s="1" t="s">
        <v>198</v>
      </c>
    </row>
    <row r="32" spans="13:15">
      <c r="M32">
        <f t="shared" si="4"/>
        <v>31</v>
      </c>
      <c r="N32">
        <v>6</v>
      </c>
      <c r="O32" s="1" t="s">
        <v>199</v>
      </c>
    </row>
    <row r="33" spans="13:15">
      <c r="M33">
        <f t="shared" ref="M33:M34" si="5">IF(ISBLANK(nm_categoria),"",1+IF(ISNUMBER(M32),M32,0))</f>
        <v>32</v>
      </c>
      <c r="N33">
        <v>6</v>
      </c>
      <c r="O33" s="1" t="s">
        <v>210</v>
      </c>
    </row>
    <row r="34" spans="13:15">
      <c r="M34">
        <f t="shared" si="5"/>
        <v>33</v>
      </c>
      <c r="N34">
        <v>6</v>
      </c>
      <c r="O34" s="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60</vt:i4>
      </vt:variant>
    </vt:vector>
  </HeadingPairs>
  <TitlesOfParts>
    <vt:vector size="64" baseType="lpstr">
      <vt:lpstr>anotacao_diaria</vt:lpstr>
      <vt:lpstr>resumo_mensal</vt:lpstr>
      <vt:lpstr>gasto_medio</vt:lpstr>
      <vt:lpstr>configuracao</vt:lpstr>
      <vt:lpstr>ano</vt:lpstr>
      <vt:lpstr>ano_pesquisa</vt:lpstr>
      <vt:lpstr>cartao_credito</vt:lpstr>
      <vt:lpstr>categoria</vt:lpstr>
      <vt:lpstr>cd_hierarquia</vt:lpstr>
      <vt:lpstr>codigo</vt:lpstr>
      <vt:lpstr>conta</vt:lpstr>
      <vt:lpstr>data</vt:lpstr>
      <vt:lpstr>dia</vt:lpstr>
      <vt:lpstr>dias_do_mes</vt:lpstr>
      <vt:lpstr>forma_pagamento</vt:lpstr>
      <vt:lpstr>id_cartao</vt:lpstr>
      <vt:lpstr>id_categoria</vt:lpstr>
      <vt:lpstr>id_cc</vt:lpstr>
      <vt:lpstr>id_conta</vt:lpstr>
      <vt:lpstr>id_forma_pagamento</vt:lpstr>
      <vt:lpstr>id_grupo</vt:lpstr>
      <vt:lpstr>mes</vt:lpstr>
      <vt:lpstr>mes_pesquisa</vt:lpstr>
      <vt:lpstr>nm_cartao</vt:lpstr>
      <vt:lpstr>nm_categoria</vt:lpstr>
      <vt:lpstr>nm_conta</vt:lpstr>
      <vt:lpstr>nm_forma_pagamento</vt:lpstr>
      <vt:lpstr>nm_grupo</vt:lpstr>
      <vt:lpstr>nome_categoria</vt:lpstr>
      <vt:lpstr>nome_conta</vt:lpstr>
      <vt:lpstr>nome_pagamento</vt:lpstr>
      <vt:lpstr>observacao</vt:lpstr>
      <vt:lpstr>offset_fim_abr</vt:lpstr>
      <vt:lpstr>offset_fim_ago</vt:lpstr>
      <vt:lpstr>offset_fim_ano</vt:lpstr>
      <vt:lpstr>offset_fim_dez</vt:lpstr>
      <vt:lpstr>offset_fim_fev</vt:lpstr>
      <vt:lpstr>offset_fim_jan</vt:lpstr>
      <vt:lpstr>offset_fim_jul</vt:lpstr>
      <vt:lpstr>offset_fim_jun</vt:lpstr>
      <vt:lpstr>offset_fim_mai</vt:lpstr>
      <vt:lpstr>offset_fim_mar</vt:lpstr>
      <vt:lpstr>offset_fim_mes</vt:lpstr>
      <vt:lpstr>offset_fim_nov</vt:lpstr>
      <vt:lpstr>offset_fim_out</vt:lpstr>
      <vt:lpstr>offset_fim_set</vt:lpstr>
      <vt:lpstr>offset_inicio_abr</vt:lpstr>
      <vt:lpstr>offset_inicio_ago</vt:lpstr>
      <vt:lpstr>offset_inicio_ano</vt:lpstr>
      <vt:lpstr>offset_inicio_dez</vt:lpstr>
      <vt:lpstr>offset_inicio_fev</vt:lpstr>
      <vt:lpstr>offset_inicio_jan</vt:lpstr>
      <vt:lpstr>offset_inicio_jul</vt:lpstr>
      <vt:lpstr>offset_inicio_jun</vt:lpstr>
      <vt:lpstr>offset_inicio_mai</vt:lpstr>
      <vt:lpstr>offset_inicio_mar</vt:lpstr>
      <vt:lpstr>offset_inicio_mes</vt:lpstr>
      <vt:lpstr>offset_inicio_nov</vt:lpstr>
      <vt:lpstr>offset_inicio_out</vt:lpstr>
      <vt:lpstr>offset_inicio_set</vt:lpstr>
      <vt:lpstr>ref_id_categoria</vt:lpstr>
      <vt:lpstr>ref_id_categoria_gasto_medio</vt:lpstr>
      <vt:lpstr>valor</vt:lpstr>
      <vt:lpstr>valor_referencia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Dubas</dc:creator>
  <cp:lastModifiedBy>Joao &amp; Tati</cp:lastModifiedBy>
  <dcterms:created xsi:type="dcterms:W3CDTF">2010-01-20T21:26:34Z</dcterms:created>
  <dcterms:modified xsi:type="dcterms:W3CDTF">2010-02-28T17:37:59Z</dcterms:modified>
</cp:coreProperties>
</file>