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Desktop\Modal_DS\Curso-Data-Analytics---Preditiva.ai\1 Fundamentos de Analytics - Parte C Inferência e Metodologia de Projetos\5) Como trabalhar com amostras de dados\"/>
    </mc:Choice>
  </mc:AlternateContent>
  <xr:revisionPtr revIDLastSave="0" documentId="13_ncr:1_{BE6CAC87-1C19-47D8-A0D1-A321152F3B70}" xr6:coauthVersionLast="47" xr6:coauthVersionMax="47" xr10:uidLastSave="{00000000-0000-0000-0000-000000000000}"/>
  <bookViews>
    <workbookView xWindow="-108" yWindow="-108" windowWidth="23256" windowHeight="12456" xr2:uid="{30A9F6B8-7562-4205-85F8-86FF300F32D4}"/>
  </bookViews>
  <sheets>
    <sheet name="Planilha1" sheetId="1" r:id="rId1"/>
  </sheets>
  <definedNames>
    <definedName name="_xlchart.v1.0" hidden="1">Planilha1!$B$5</definedName>
    <definedName name="_xlchart.v1.1" hidden="1">Planilha1!$B$6:$B$55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1" l="1"/>
  <c r="J62" i="1"/>
  <c r="J60" i="1"/>
  <c r="F60" i="1"/>
  <c r="F55" i="1"/>
  <c r="F50" i="1"/>
  <c r="F47" i="1"/>
  <c r="J15" i="1"/>
  <c r="J14" i="1"/>
  <c r="F15" i="1"/>
  <c r="F14" i="1"/>
  <c r="J13" i="1"/>
  <c r="F13" i="1"/>
  <c r="F10" i="1"/>
  <c r="F9" i="1"/>
  <c r="F8" i="1"/>
  <c r="E5" i="1" l="1"/>
</calcChain>
</file>

<file path=xl/sharedStrings.xml><?xml version="1.0" encoding="utf-8"?>
<sst xmlns="http://schemas.openxmlformats.org/spreadsheetml/2006/main" count="36" uniqueCount="28">
  <si>
    <t>Altura</t>
  </si>
  <si>
    <t>ID</t>
  </si>
  <si>
    <t>Amostra da altura dos habitantes da Suécia</t>
  </si>
  <si>
    <t>a) Estimativa Pontual da altura média dos habitantes da Suécia.</t>
  </si>
  <si>
    <t>b) Intervalos de Confiança considerando o coeficiente de confiança igual a 90% e 99%.</t>
  </si>
  <si>
    <t>c) Por que o Intervalo de Confiança com coeficiente de confiança igual a 99% é maior do que o com coeficiente de confiança igual 90%?</t>
  </si>
  <si>
    <t>d) Esse novo modelo foi desenvolvido para a altura média do brasileiro, que segundo o IBGE, é de 1,73m. Nesse caso, será necessária uma adaptação do ajuste dos bancos para exportação?</t>
  </si>
  <si>
    <t>Média:</t>
  </si>
  <si>
    <t>Tamanho da amostra:</t>
  </si>
  <si>
    <t>Variância:</t>
  </si>
  <si>
    <t>tn-1:</t>
  </si>
  <si>
    <t>µ</t>
  </si>
  <si>
    <t>n</t>
  </si>
  <si>
    <t>S²</t>
  </si>
  <si>
    <t>Nível de Confiança (NC)</t>
  </si>
  <si>
    <t>Limite Inferior:</t>
  </si>
  <si>
    <t>Limite Superior:</t>
  </si>
  <si>
    <t>Com o aumento do nível de confiança de 90% para 99%, temos que a cada 100 intervalos, ao invés de 90 intervalos contendo a média populacional, teríamos 99, ou seja, para contemplar mais intervalos com a média, temos que aumentar a amplitude dos intervalos gerados.</t>
  </si>
  <si>
    <t>Ao analisar o intervalo de confiança, temos que 1, 73m não está no intervalo de confiança de 90%, mas está no de 99%. O ideal seria ter o intervalo de confiança da altura brasileira, não somente a estimativa pontual da altura média.</t>
  </si>
  <si>
    <t>Essa análise serve apenas para podermos comparar as médias de alturas sueca e brasileira. Para decidir sobre uma adaptação, temos que analisar outros fatores como a distribuição de alturas nas amostras, pois no caso dos bancos eles vem com ajustes que visam contemplam uma grande parte da parcela.</t>
  </si>
  <si>
    <t>Um exemplo que pode acontecer é que a média brasileira pode ser diferente da média sueca, mas em termos de distribuição uma grande parte dos brasileiros tem altura similar dos suecos</t>
  </si>
  <si>
    <t>a) A Margem de Erro para os dois Intervalos de Confiança calculados no exercício 2.</t>
  </si>
  <si>
    <t>b) O número de pessoas que devem ter sua altura medida para que a Margem de Erro seja inferior a 1 cm, considerando os coeficientes de confiança de 90% e 99%.</t>
  </si>
  <si>
    <t>Forma 1</t>
  </si>
  <si>
    <t>Forma 2</t>
  </si>
  <si>
    <t>Margem de erro</t>
  </si>
  <si>
    <t>Variância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</si>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</sst>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rgb="FF334155"/>
      <name val="Segoe UI"/>
      <family val="2"/>
    </font>
    <font>
      <sz val="8"/>
      <color rgb="FF334155"/>
      <name val="Arial"/>
      <family val="2"/>
    </font>
    <font>
      <i/>
      <sz val="11"/>
      <color rgb="FFFF0000"/>
      <name val="Calibri"/>
      <family val="2"/>
    </font>
    <font>
      <sz val="11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9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9" fontId="1" fillId="0" borderId="0" xfId="0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Altura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Altura</a:t>
          </a:r>
        </a:p>
      </cx:txPr>
    </cx:title>
    <cx:plotArea>
      <cx:plotAreaRegion>
        <cx:series layoutId="boxWhisker" uniqueId="{2BF33263-0D25-4C0A-8A0E-EE67E52D1AA3}">
          <cx:tx>
            <cx:txData>
              <cx:f>_xlchart.v1.0</cx:f>
              <cx:v>Altura</cx:v>
            </cx:txData>
          </cx:tx>
          <cx:spPr>
            <a:pattFill prst="pct5">
              <a:fgClr>
                <a:schemeClr val="accent1"/>
              </a:fgClr>
              <a:bgClr>
                <a:schemeClr val="bg1"/>
              </a:bgClr>
            </a:patt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533400</xdr:colOff>
      <xdr:row>0</xdr:row>
      <xdr:rowOff>121920</xdr:rowOff>
    </xdr:from>
    <xdr:to>
      <xdr:col>16</xdr:col>
      <xdr:colOff>442500</xdr:colOff>
      <xdr:row>5</xdr:row>
      <xdr:rowOff>76283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1670482-195D-5166-D371-9B603D0AA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0" y="121920"/>
          <a:ext cx="6233700" cy="952583"/>
        </a:xfrm>
        <a:prstGeom prst="rect">
          <a:avLst/>
        </a:prstGeom>
      </xdr:spPr>
    </xdr:pic>
    <xdr:clientData/>
  </xdr:twoCellAnchor>
  <xdr:twoCellAnchor>
    <xdr:from>
      <xdr:col>3</xdr:col>
      <xdr:colOff>533400</xdr:colOff>
      <xdr:row>24</xdr:row>
      <xdr:rowOff>140970</xdr:rowOff>
    </xdr:from>
    <xdr:to>
      <xdr:col>8</xdr:col>
      <xdr:colOff>1181100</xdr:colOff>
      <xdr:row>39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5B3088A-6B04-EED0-BAAC-377FCA462E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0" y="46139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182880</xdr:colOff>
      <xdr:row>52</xdr:row>
      <xdr:rowOff>91440</xdr:rowOff>
    </xdr:from>
    <xdr:to>
      <xdr:col>14</xdr:col>
      <xdr:colOff>350693</xdr:colOff>
      <xdr:row>58</xdr:row>
      <xdr:rowOff>144880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7F7C74-C943-E3B9-7C30-E08B79249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17280" y="9685020"/>
          <a:ext cx="1996613" cy="1150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8FC6-501E-481E-935C-4559C208413D}">
  <dimension ref="A1:P1005"/>
  <sheetViews>
    <sheetView showGridLines="0" tabSelected="1" topLeftCell="A48" workbookViewId="0">
      <selection activeCell="H56" sqref="H56"/>
    </sheetView>
  </sheetViews>
  <sheetFormatPr defaultRowHeight="14.4" x14ac:dyDescent="0.3"/>
  <cols>
    <col min="2" max="2" width="10.5546875" bestFit="1" customWidth="1"/>
    <col min="5" max="5" width="20.5546875" customWidth="1"/>
    <col min="6" max="6" width="10" bestFit="1" customWidth="1"/>
    <col min="9" max="9" width="21.109375" bestFit="1" customWidth="1"/>
  </cols>
  <sheetData>
    <row r="1" spans="1:10" ht="21" x14ac:dyDescent="0.4">
      <c r="A1" s="2" t="s">
        <v>2</v>
      </c>
    </row>
    <row r="4" spans="1:10" x14ac:dyDescent="0.3">
      <c r="E4" s="11" t="s">
        <v>3</v>
      </c>
    </row>
    <row r="5" spans="1:10" x14ac:dyDescent="0.3">
      <c r="A5" s="3" t="s">
        <v>1</v>
      </c>
      <c r="B5" s="3" t="s">
        <v>0</v>
      </c>
      <c r="E5" s="1">
        <f>AVERAGE($B$6:$B$55)</f>
        <v>1.8198610868049994</v>
      </c>
      <c r="G5" s="1"/>
    </row>
    <row r="6" spans="1:10" x14ac:dyDescent="0.3">
      <c r="A6" s="4">
        <v>1</v>
      </c>
      <c r="B6" s="5">
        <v>1.412312263356873</v>
      </c>
    </row>
    <row r="7" spans="1:10" x14ac:dyDescent="0.3">
      <c r="A7" s="6">
        <v>2</v>
      </c>
      <c r="B7" s="7">
        <v>1.966063761733676</v>
      </c>
      <c r="E7" s="12" t="s">
        <v>4</v>
      </c>
    </row>
    <row r="8" spans="1:10" x14ac:dyDescent="0.3">
      <c r="A8" s="6">
        <v>3</v>
      </c>
      <c r="B8" s="7">
        <v>2.6658157225733214</v>
      </c>
      <c r="D8" s="14" t="s">
        <v>11</v>
      </c>
      <c r="E8" t="s">
        <v>7</v>
      </c>
      <c r="F8" s="1">
        <f>E5</f>
        <v>1.8198610868049994</v>
      </c>
    </row>
    <row r="9" spans="1:10" x14ac:dyDescent="0.3">
      <c r="A9" s="6">
        <v>4</v>
      </c>
      <c r="B9" s="7">
        <v>1.999599158662495</v>
      </c>
      <c r="D9" s="15" t="s">
        <v>13</v>
      </c>
      <c r="E9" t="s">
        <v>9</v>
      </c>
      <c r="F9">
        <f>_xlfn.VAR.S(B6:$B$55)</f>
        <v>7.6923181659886528E-2</v>
      </c>
    </row>
    <row r="10" spans="1:10" x14ac:dyDescent="0.3">
      <c r="A10" s="6">
        <v>5</v>
      </c>
      <c r="B10" s="7">
        <v>1.4017569293043182</v>
      </c>
      <c r="C10" s="15"/>
      <c r="D10" s="15" t="s">
        <v>12</v>
      </c>
      <c r="E10" t="s">
        <v>8</v>
      </c>
      <c r="F10">
        <f>COUNT(B6:B55)</f>
        <v>50</v>
      </c>
    </row>
    <row r="11" spans="1:10" x14ac:dyDescent="0.3">
      <c r="A11" s="6">
        <v>6</v>
      </c>
      <c r="B11" s="7">
        <v>1.3073208476337315</v>
      </c>
      <c r="G11" s="10"/>
      <c r="H11" s="10"/>
      <c r="I11" s="10"/>
    </row>
    <row r="12" spans="1:10" x14ac:dyDescent="0.3">
      <c r="A12" s="6">
        <v>7</v>
      </c>
      <c r="B12" s="7">
        <v>1.6600245850843518</v>
      </c>
      <c r="E12" s="13" t="s">
        <v>14</v>
      </c>
      <c r="F12" s="16">
        <v>0.9</v>
      </c>
      <c r="G12" s="1"/>
      <c r="H12" s="1"/>
      <c r="I12" s="13" t="s">
        <v>14</v>
      </c>
      <c r="J12" s="16">
        <v>0.99</v>
      </c>
    </row>
    <row r="13" spans="1:10" x14ac:dyDescent="0.3">
      <c r="A13" s="6">
        <v>8</v>
      </c>
      <c r="B13" s="7">
        <v>1.9464346139589455</v>
      </c>
      <c r="E13" t="s">
        <v>10</v>
      </c>
      <c r="F13">
        <f>ABS(_xlfn.T.INV((1-F12)/2,$F$10-1))</f>
        <v>1.6765508926168529</v>
      </c>
      <c r="G13" s="1"/>
      <c r="H13" s="1"/>
      <c r="I13" t="s">
        <v>10</v>
      </c>
      <c r="J13">
        <f>ABS(_xlfn.T.INV((1-J12)/2,$F$10-1))</f>
        <v>2.6799519736315514</v>
      </c>
    </row>
    <row r="14" spans="1:10" x14ac:dyDescent="0.3">
      <c r="A14" s="6">
        <v>9</v>
      </c>
      <c r="B14" s="7">
        <v>2.1459309118743848</v>
      </c>
      <c r="E14" t="s">
        <v>16</v>
      </c>
      <c r="F14" s="1">
        <f>$F$8-($F$13*SQRT($F$9/$F$10))</f>
        <v>1.7541013057519943</v>
      </c>
      <c r="I14" t="s">
        <v>16</v>
      </c>
      <c r="J14" s="1">
        <f>$F$8-($J$13*SQRT($F$9/$F$10))</f>
        <v>1.7147446505580177</v>
      </c>
    </row>
    <row r="15" spans="1:10" x14ac:dyDescent="0.3">
      <c r="A15" s="6">
        <v>10</v>
      </c>
      <c r="B15" s="7">
        <v>1.7552949508596367</v>
      </c>
      <c r="E15" t="s">
        <v>15</v>
      </c>
      <c r="F15" s="1">
        <f>$F$8+($F$13*SQRT($F$9/$F$10))</f>
        <v>1.8856208678580044</v>
      </c>
      <c r="I15" t="s">
        <v>15</v>
      </c>
      <c r="J15" s="1">
        <f>$F$8+($J$13*SQRT($F$9/$F$10))</f>
        <v>1.924977523051981</v>
      </c>
    </row>
    <row r="16" spans="1:10" x14ac:dyDescent="0.3">
      <c r="A16" s="6">
        <v>11</v>
      </c>
      <c r="B16" s="7">
        <v>1.9491567257788696</v>
      </c>
    </row>
    <row r="17" spans="1:16" x14ac:dyDescent="0.3">
      <c r="A17" s="6">
        <v>12</v>
      </c>
      <c r="B17" s="7">
        <v>1.671586519407203</v>
      </c>
    </row>
    <row r="18" spans="1:16" x14ac:dyDescent="0.3">
      <c r="A18" s="6">
        <v>13</v>
      </c>
      <c r="B18" s="7">
        <v>1.9308797013345416</v>
      </c>
      <c r="E18" s="12" t="s">
        <v>5</v>
      </c>
    </row>
    <row r="19" spans="1:16" ht="14.4" customHeight="1" x14ac:dyDescent="0.3">
      <c r="A19" s="6">
        <v>14</v>
      </c>
      <c r="B19" s="7">
        <v>1.4301110644203923</v>
      </c>
      <c r="E19" s="17" t="s">
        <v>17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1:16" x14ac:dyDescent="0.3">
      <c r="A20" s="6">
        <v>15</v>
      </c>
      <c r="B20" s="7">
        <v>2.0120006580342404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1:16" x14ac:dyDescent="0.3">
      <c r="A21" s="6">
        <v>16</v>
      </c>
      <c r="B21" s="7">
        <v>1.637835624355658</v>
      </c>
    </row>
    <row r="22" spans="1:16" x14ac:dyDescent="0.3">
      <c r="A22" s="6">
        <v>17</v>
      </c>
      <c r="B22" s="7">
        <v>2.2099700363530754</v>
      </c>
    </row>
    <row r="23" spans="1:16" x14ac:dyDescent="0.3">
      <c r="A23" s="6">
        <v>18</v>
      </c>
      <c r="B23" s="7">
        <v>1.9811999169885912</v>
      </c>
    </row>
    <row r="24" spans="1:16" x14ac:dyDescent="0.3">
      <c r="A24" s="6">
        <v>19</v>
      </c>
      <c r="B24" s="7">
        <v>1.675367688429966</v>
      </c>
      <c r="E24" s="12" t="s">
        <v>6</v>
      </c>
    </row>
    <row r="25" spans="1:16" x14ac:dyDescent="0.3">
      <c r="A25" s="6">
        <v>20</v>
      </c>
      <c r="B25" s="7">
        <v>1.7957915029690155</v>
      </c>
    </row>
    <row r="26" spans="1:16" ht="14.4" customHeight="1" x14ac:dyDescent="0.3">
      <c r="A26" s="6">
        <v>21</v>
      </c>
      <c r="B26" s="7">
        <v>1.6417086463466573</v>
      </c>
      <c r="J26" s="18" t="s">
        <v>18</v>
      </c>
      <c r="K26" s="18"/>
      <c r="L26" s="18"/>
      <c r="M26" s="18"/>
      <c r="N26" s="18"/>
      <c r="O26" s="18"/>
      <c r="P26" s="18"/>
    </row>
    <row r="27" spans="1:16" x14ac:dyDescent="0.3">
      <c r="A27" s="6">
        <v>22</v>
      </c>
      <c r="B27" s="7">
        <v>1.7080023183395543</v>
      </c>
      <c r="J27" s="18"/>
      <c r="K27" s="18"/>
      <c r="L27" s="18"/>
      <c r="M27" s="18"/>
      <c r="N27" s="18"/>
      <c r="O27" s="18"/>
      <c r="P27" s="18"/>
    </row>
    <row r="28" spans="1:16" x14ac:dyDescent="0.3">
      <c r="A28" s="6">
        <v>23</v>
      </c>
      <c r="B28" s="7">
        <v>1.8114353110876744</v>
      </c>
      <c r="J28" s="18"/>
      <c r="K28" s="18"/>
      <c r="L28" s="18"/>
      <c r="M28" s="18"/>
      <c r="N28" s="18"/>
      <c r="O28" s="18"/>
      <c r="P28" s="18"/>
    </row>
    <row r="29" spans="1:16" x14ac:dyDescent="0.3">
      <c r="A29" s="6">
        <v>24</v>
      </c>
      <c r="B29" s="7">
        <v>1.8389379802432206</v>
      </c>
      <c r="J29" s="18"/>
      <c r="K29" s="18"/>
      <c r="L29" s="18"/>
      <c r="M29" s="18"/>
      <c r="N29" s="18"/>
      <c r="O29" s="18"/>
      <c r="P29" s="18"/>
    </row>
    <row r="30" spans="1:16" x14ac:dyDescent="0.3">
      <c r="A30" s="6">
        <v>25</v>
      </c>
      <c r="B30" s="7">
        <v>1.4944021470684137</v>
      </c>
    </row>
    <row r="31" spans="1:16" ht="14.4" customHeight="1" x14ac:dyDescent="0.3">
      <c r="A31" s="6">
        <v>26</v>
      </c>
      <c r="B31" s="7">
        <v>1.3818617317478581</v>
      </c>
      <c r="J31" s="18" t="s">
        <v>19</v>
      </c>
      <c r="K31" s="18"/>
      <c r="L31" s="18"/>
      <c r="M31" s="18"/>
      <c r="N31" s="18"/>
      <c r="O31" s="18"/>
      <c r="P31" s="18"/>
    </row>
    <row r="32" spans="1:16" x14ac:dyDescent="0.3">
      <c r="A32" s="6">
        <v>27</v>
      </c>
      <c r="B32" s="7">
        <v>1.6553267041789794</v>
      </c>
      <c r="J32" s="18"/>
      <c r="K32" s="18"/>
      <c r="L32" s="18"/>
      <c r="M32" s="18"/>
      <c r="N32" s="18"/>
      <c r="O32" s="18"/>
      <c r="P32" s="18"/>
    </row>
    <row r="33" spans="1:16" x14ac:dyDescent="0.3">
      <c r="A33" s="6">
        <v>28</v>
      </c>
      <c r="B33" s="7">
        <v>2.112038825206652</v>
      </c>
      <c r="J33" s="18"/>
      <c r="K33" s="18"/>
      <c r="L33" s="18"/>
      <c r="M33" s="18"/>
      <c r="N33" s="18"/>
      <c r="O33" s="18"/>
      <c r="P33" s="18"/>
    </row>
    <row r="34" spans="1:16" x14ac:dyDescent="0.3">
      <c r="A34" s="6">
        <v>29</v>
      </c>
      <c r="B34" s="7">
        <v>1.6476246899796556</v>
      </c>
      <c r="J34" s="18"/>
      <c r="K34" s="18"/>
      <c r="L34" s="18"/>
      <c r="M34" s="18"/>
      <c r="N34" s="18"/>
      <c r="O34" s="18"/>
      <c r="P34" s="18"/>
    </row>
    <row r="35" spans="1:16" x14ac:dyDescent="0.3">
      <c r="A35" s="6">
        <v>30</v>
      </c>
      <c r="B35" s="7">
        <v>2.078215398805324</v>
      </c>
      <c r="J35" s="18"/>
      <c r="K35" s="18"/>
      <c r="L35" s="18"/>
      <c r="M35" s="18"/>
      <c r="N35" s="18"/>
      <c r="O35" s="18"/>
      <c r="P35" s="18"/>
    </row>
    <row r="36" spans="1:16" x14ac:dyDescent="0.3">
      <c r="A36" s="6">
        <v>31</v>
      </c>
      <c r="B36" s="7">
        <v>2.5033640778586426</v>
      </c>
    </row>
    <row r="37" spans="1:16" x14ac:dyDescent="0.3">
      <c r="A37" s="6">
        <v>32</v>
      </c>
      <c r="B37" s="7">
        <v>1.7448661913352359</v>
      </c>
      <c r="J37" s="17" t="s">
        <v>20</v>
      </c>
      <c r="K37" s="17"/>
      <c r="L37" s="17"/>
      <c r="M37" s="17"/>
      <c r="N37" s="17"/>
      <c r="O37" s="17"/>
      <c r="P37" s="17"/>
    </row>
    <row r="38" spans="1:16" x14ac:dyDescent="0.3">
      <c r="A38" s="6">
        <v>33</v>
      </c>
      <c r="B38" s="7">
        <v>1.8631574288405464</v>
      </c>
      <c r="J38" s="17"/>
      <c r="K38" s="17"/>
      <c r="L38" s="17"/>
      <c r="M38" s="17"/>
      <c r="N38" s="17"/>
      <c r="O38" s="17"/>
      <c r="P38" s="17"/>
    </row>
    <row r="39" spans="1:16" x14ac:dyDescent="0.3">
      <c r="A39" s="6">
        <v>34</v>
      </c>
      <c r="B39" s="7">
        <v>2.1312574747442312</v>
      </c>
      <c r="J39" s="17"/>
      <c r="K39" s="17"/>
      <c r="L39" s="17"/>
      <c r="M39" s="17"/>
      <c r="N39" s="17"/>
      <c r="O39" s="17"/>
      <c r="P39" s="17"/>
    </row>
    <row r="40" spans="1:16" x14ac:dyDescent="0.3">
      <c r="A40" s="6">
        <v>35</v>
      </c>
      <c r="B40" s="7">
        <v>1.4537766974580073</v>
      </c>
      <c r="J40" s="17"/>
      <c r="K40" s="17"/>
      <c r="L40" s="17"/>
      <c r="M40" s="17"/>
      <c r="N40" s="17"/>
      <c r="O40" s="17"/>
      <c r="P40" s="17"/>
    </row>
    <row r="41" spans="1:16" x14ac:dyDescent="0.3">
      <c r="A41" s="6">
        <v>36</v>
      </c>
      <c r="B41" s="7">
        <v>1.8271937080701501</v>
      </c>
    </row>
    <row r="42" spans="1:16" x14ac:dyDescent="0.3">
      <c r="A42" s="6">
        <v>37</v>
      </c>
      <c r="B42" s="7">
        <v>1.9341548479948891</v>
      </c>
    </row>
    <row r="43" spans="1:16" x14ac:dyDescent="0.3">
      <c r="A43" s="6">
        <v>38</v>
      </c>
      <c r="B43" s="7">
        <v>1.7683147212379231</v>
      </c>
    </row>
    <row r="44" spans="1:16" x14ac:dyDescent="0.3">
      <c r="A44" s="6">
        <v>39</v>
      </c>
      <c r="B44" s="7">
        <v>1.5485880339708353</v>
      </c>
      <c r="E44" s="11" t="s">
        <v>21</v>
      </c>
    </row>
    <row r="45" spans="1:16" x14ac:dyDescent="0.3">
      <c r="A45" s="6">
        <v>40</v>
      </c>
      <c r="B45" s="7">
        <v>1.8672485029015793</v>
      </c>
    </row>
    <row r="46" spans="1:16" x14ac:dyDescent="0.3">
      <c r="A46" s="6">
        <v>41</v>
      </c>
      <c r="B46" s="7">
        <v>1.4751848835141206</v>
      </c>
      <c r="E46" t="s">
        <v>23</v>
      </c>
    </row>
    <row r="47" spans="1:16" x14ac:dyDescent="0.3">
      <c r="A47" s="6">
        <v>42</v>
      </c>
      <c r="B47" s="7">
        <v>2.0948105231143996</v>
      </c>
      <c r="E47" s="10">
        <v>0.9</v>
      </c>
      <c r="F47" s="1">
        <f>F8-F14</f>
        <v>6.5759781053005062E-2</v>
      </c>
    </row>
    <row r="48" spans="1:16" x14ac:dyDescent="0.3">
      <c r="A48" s="6">
        <v>43</v>
      </c>
      <c r="B48" s="7">
        <v>1.5884243468815928</v>
      </c>
    </row>
    <row r="49" spans="1:10" x14ac:dyDescent="0.3">
      <c r="A49" s="6">
        <v>44</v>
      </c>
      <c r="B49" s="7">
        <v>2.0824578653263566</v>
      </c>
      <c r="E49" t="s">
        <v>24</v>
      </c>
    </row>
    <row r="50" spans="1:10" x14ac:dyDescent="0.3">
      <c r="A50" s="6">
        <v>45</v>
      </c>
      <c r="B50" s="7">
        <v>1.854018822402864</v>
      </c>
      <c r="E50" s="10">
        <v>0.99</v>
      </c>
      <c r="F50" s="1">
        <f>J15-F8</f>
        <v>0.10511643624698164</v>
      </c>
    </row>
    <row r="51" spans="1:10" x14ac:dyDescent="0.3">
      <c r="A51" s="6">
        <v>46</v>
      </c>
      <c r="B51" s="7">
        <v>1.9794435850228189</v>
      </c>
    </row>
    <row r="52" spans="1:10" x14ac:dyDescent="0.3">
      <c r="A52" s="6">
        <v>47</v>
      </c>
      <c r="B52" s="7">
        <v>1.7604630186125483</v>
      </c>
      <c r="E52" s="11" t="s">
        <v>22</v>
      </c>
    </row>
    <row r="53" spans="1:10" x14ac:dyDescent="0.3">
      <c r="A53" s="6">
        <v>48</v>
      </c>
      <c r="B53" s="7">
        <v>1.9832880206997459</v>
      </c>
    </row>
    <row r="54" spans="1:10" x14ac:dyDescent="0.3">
      <c r="A54" s="6">
        <v>49</v>
      </c>
      <c r="B54" s="7">
        <v>1.9606622103904401</v>
      </c>
      <c r="E54" t="s">
        <v>25</v>
      </c>
      <c r="F54">
        <v>0.01</v>
      </c>
    </row>
    <row r="55" spans="1:10" x14ac:dyDescent="0.3">
      <c r="A55" s="8">
        <v>50</v>
      </c>
      <c r="B55" s="9">
        <v>1.6483724437557292</v>
      </c>
      <c r="E55" t="s">
        <v>26</v>
      </c>
      <c r="F55">
        <f>F9</f>
        <v>7.6923181659886528E-2</v>
      </c>
    </row>
    <row r="56" spans="1:10" x14ac:dyDescent="0.3">
      <c r="A56" s="6"/>
      <c r="B56" s="7"/>
    </row>
    <row r="57" spans="1:10" x14ac:dyDescent="0.3">
      <c r="A57" s="6"/>
      <c r="B57" s="7"/>
    </row>
    <row r="58" spans="1:10" x14ac:dyDescent="0.3">
      <c r="A58" s="6"/>
      <c r="B58" s="7"/>
    </row>
    <row r="59" spans="1:10" x14ac:dyDescent="0.3">
      <c r="A59" s="6"/>
      <c r="B59" s="7"/>
      <c r="E59" s="13" t="s">
        <v>14</v>
      </c>
      <c r="F59" s="16">
        <v>0.9</v>
      </c>
      <c r="G59" s="1"/>
      <c r="H59" s="1"/>
      <c r="I59" s="13" t="s">
        <v>14</v>
      </c>
      <c r="J59" s="16">
        <v>0.99</v>
      </c>
    </row>
    <row r="60" spans="1:10" x14ac:dyDescent="0.3">
      <c r="A60" s="6"/>
      <c r="B60" s="7"/>
      <c r="E60" t="s">
        <v>27</v>
      </c>
      <c r="F60">
        <f>_xlfn.NORM.S.INV((1-F59)/2)</f>
        <v>-1.6448536269514726</v>
      </c>
      <c r="J60">
        <f>_xlfn.NORM.S.INV((1-J59)/2)</f>
        <v>-2.5758293035488999</v>
      </c>
    </row>
    <row r="61" spans="1:10" x14ac:dyDescent="0.3">
      <c r="A61" s="6"/>
      <c r="B61" s="7"/>
    </row>
    <row r="62" spans="1:10" x14ac:dyDescent="0.3">
      <c r="A62" s="6"/>
      <c r="B62" s="7"/>
      <c r="E62" t="s">
        <v>12</v>
      </c>
      <c r="F62">
        <f>$F$55*(F60*F60)/($F$54*$F$54)</f>
        <v>2081.1901060809842</v>
      </c>
      <c r="I62" t="s">
        <v>12</v>
      </c>
      <c r="J62">
        <f>$F$55*(J60*J60)/($F$54*$F$54)</f>
        <v>5103.7735653491818</v>
      </c>
    </row>
    <row r="63" spans="1:10" x14ac:dyDescent="0.3">
      <c r="A63" s="6"/>
      <c r="B63" s="7"/>
    </row>
    <row r="64" spans="1:10" x14ac:dyDescent="0.3">
      <c r="A64" s="6"/>
      <c r="B64" s="7"/>
    </row>
    <row r="65" spans="1:2" x14ac:dyDescent="0.3">
      <c r="A65" s="6"/>
      <c r="B65" s="7"/>
    </row>
    <row r="66" spans="1:2" x14ac:dyDescent="0.3">
      <c r="A66" s="6"/>
      <c r="B66" s="7"/>
    </row>
    <row r="67" spans="1:2" x14ac:dyDescent="0.3">
      <c r="A67" s="6"/>
      <c r="B67" s="7"/>
    </row>
    <row r="68" spans="1:2" x14ac:dyDescent="0.3">
      <c r="A68" s="6"/>
      <c r="B68" s="7"/>
    </row>
    <row r="69" spans="1:2" x14ac:dyDescent="0.3">
      <c r="A69" s="6"/>
      <c r="B69" s="7"/>
    </row>
    <row r="70" spans="1:2" x14ac:dyDescent="0.3">
      <c r="A70" s="6"/>
      <c r="B70" s="7"/>
    </row>
    <row r="71" spans="1:2" x14ac:dyDescent="0.3">
      <c r="A71" s="6"/>
      <c r="B71" s="7"/>
    </row>
    <row r="72" spans="1:2" x14ac:dyDescent="0.3">
      <c r="A72" s="6"/>
      <c r="B72" s="7"/>
    </row>
    <row r="73" spans="1:2" x14ac:dyDescent="0.3">
      <c r="A73" s="6"/>
      <c r="B73" s="7"/>
    </row>
    <row r="74" spans="1:2" x14ac:dyDescent="0.3">
      <c r="A74" s="6"/>
      <c r="B74" s="7"/>
    </row>
    <row r="75" spans="1:2" x14ac:dyDescent="0.3">
      <c r="A75" s="6"/>
      <c r="B75" s="7"/>
    </row>
    <row r="76" spans="1:2" x14ac:dyDescent="0.3">
      <c r="A76" s="6"/>
      <c r="B76" s="7"/>
    </row>
    <row r="77" spans="1:2" x14ac:dyDescent="0.3">
      <c r="A77" s="6"/>
      <c r="B77" s="7"/>
    </row>
    <row r="78" spans="1:2" x14ac:dyDescent="0.3">
      <c r="A78" s="6"/>
      <c r="B78" s="7"/>
    </row>
    <row r="79" spans="1:2" x14ac:dyDescent="0.3">
      <c r="A79" s="6"/>
      <c r="B79" s="7"/>
    </row>
    <row r="80" spans="1:2" x14ac:dyDescent="0.3">
      <c r="A80" s="6"/>
      <c r="B80" s="7"/>
    </row>
    <row r="81" spans="1:2" x14ac:dyDescent="0.3">
      <c r="A81" s="6"/>
      <c r="B81" s="7"/>
    </row>
    <row r="82" spans="1:2" x14ac:dyDescent="0.3">
      <c r="A82" s="6"/>
      <c r="B82" s="7"/>
    </row>
    <row r="83" spans="1:2" x14ac:dyDescent="0.3">
      <c r="A83" s="6"/>
      <c r="B83" s="7"/>
    </row>
    <row r="84" spans="1:2" x14ac:dyDescent="0.3">
      <c r="A84" s="6"/>
      <c r="B84" s="7"/>
    </row>
    <row r="85" spans="1:2" x14ac:dyDescent="0.3">
      <c r="A85" s="6"/>
      <c r="B85" s="7"/>
    </row>
    <row r="86" spans="1:2" x14ac:dyDescent="0.3">
      <c r="A86" s="6"/>
      <c r="B86" s="7"/>
    </row>
    <row r="87" spans="1:2" x14ac:dyDescent="0.3">
      <c r="A87" s="6"/>
      <c r="B87" s="7"/>
    </row>
    <row r="88" spans="1:2" x14ac:dyDescent="0.3">
      <c r="A88" s="6"/>
      <c r="B88" s="7"/>
    </row>
    <row r="89" spans="1:2" x14ac:dyDescent="0.3">
      <c r="A89" s="6"/>
      <c r="B89" s="7"/>
    </row>
    <row r="90" spans="1:2" x14ac:dyDescent="0.3">
      <c r="A90" s="6"/>
      <c r="B90" s="7"/>
    </row>
    <row r="91" spans="1:2" x14ac:dyDescent="0.3">
      <c r="A91" s="6"/>
      <c r="B91" s="7"/>
    </row>
    <row r="92" spans="1:2" x14ac:dyDescent="0.3">
      <c r="A92" s="6"/>
      <c r="B92" s="7"/>
    </row>
    <row r="93" spans="1:2" x14ac:dyDescent="0.3">
      <c r="A93" s="6"/>
      <c r="B93" s="7"/>
    </row>
    <row r="94" spans="1:2" x14ac:dyDescent="0.3">
      <c r="A94" s="6"/>
      <c r="B94" s="7"/>
    </row>
    <row r="95" spans="1:2" x14ac:dyDescent="0.3">
      <c r="A95" s="6"/>
      <c r="B95" s="7"/>
    </row>
    <row r="96" spans="1:2" x14ac:dyDescent="0.3">
      <c r="A96" s="6"/>
      <c r="B96" s="7"/>
    </row>
    <row r="97" spans="1:2" x14ac:dyDescent="0.3">
      <c r="A97" s="6"/>
      <c r="B97" s="7"/>
    </row>
    <row r="98" spans="1:2" x14ac:dyDescent="0.3">
      <c r="A98" s="6"/>
      <c r="B98" s="7"/>
    </row>
    <row r="99" spans="1:2" x14ac:dyDescent="0.3">
      <c r="A99" s="6"/>
      <c r="B99" s="7"/>
    </row>
    <row r="100" spans="1:2" x14ac:dyDescent="0.3">
      <c r="A100" s="6"/>
      <c r="B100" s="7"/>
    </row>
    <row r="101" spans="1:2" x14ac:dyDescent="0.3">
      <c r="A101" s="6"/>
      <c r="B101" s="7"/>
    </row>
    <row r="102" spans="1:2" x14ac:dyDescent="0.3">
      <c r="A102" s="6"/>
      <c r="B102" s="7"/>
    </row>
    <row r="103" spans="1:2" x14ac:dyDescent="0.3">
      <c r="A103" s="6"/>
      <c r="B103" s="7"/>
    </row>
    <row r="104" spans="1:2" x14ac:dyDescent="0.3">
      <c r="A104" s="6"/>
      <c r="B104" s="7"/>
    </row>
    <row r="105" spans="1:2" x14ac:dyDescent="0.3">
      <c r="A105" s="8"/>
      <c r="B105" s="9"/>
    </row>
    <row r="106" spans="1:2" x14ac:dyDescent="0.3">
      <c r="B106" s="1"/>
    </row>
    <row r="107" spans="1:2" x14ac:dyDescent="0.3">
      <c r="B107" s="1"/>
    </row>
    <row r="108" spans="1:2" x14ac:dyDescent="0.3">
      <c r="B108" s="1"/>
    </row>
    <row r="109" spans="1:2" x14ac:dyDescent="0.3">
      <c r="B109" s="1"/>
    </row>
    <row r="110" spans="1:2" x14ac:dyDescent="0.3">
      <c r="B110" s="1"/>
    </row>
    <row r="111" spans="1:2" x14ac:dyDescent="0.3">
      <c r="B111" s="1"/>
    </row>
    <row r="112" spans="1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  <row r="1004" spans="2:2" x14ac:dyDescent="0.3">
      <c r="B1004" s="1"/>
    </row>
    <row r="1005" spans="2:2" x14ac:dyDescent="0.3">
      <c r="B1005" s="1"/>
    </row>
  </sheetData>
  <mergeCells count="4">
    <mergeCell ref="J37:P40"/>
    <mergeCell ref="E19:P20"/>
    <mergeCell ref="J26:P29"/>
    <mergeCell ref="J31:P3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João Estevan Barbosa</cp:lastModifiedBy>
  <dcterms:created xsi:type="dcterms:W3CDTF">2019-07-21T23:15:26Z</dcterms:created>
  <dcterms:modified xsi:type="dcterms:W3CDTF">2023-05-24T02:11:42Z</dcterms:modified>
</cp:coreProperties>
</file>