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-440" windowWidth="25600" windowHeight="15980" activeTab="3"/>
  </bookViews>
  <sheets>
    <sheet name="Calibraçao" sheetId="1" r:id="rId1"/>
    <sheet name="Fonte Desconhecida" sheetId="2" r:id="rId2"/>
    <sheet name="Radiação Ambiente" sheetId="3" r:id="rId3"/>
    <sheet name="Atenuação Na Matéria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5" i="4"/>
  <c r="G6" i="4"/>
  <c r="G7" i="4"/>
  <c r="G8" i="4"/>
  <c r="G9" i="4"/>
  <c r="G10" i="4"/>
  <c r="G11" i="4"/>
  <c r="G5" i="4"/>
  <c r="I6" i="4"/>
  <c r="I7" i="4"/>
  <c r="I8" i="4"/>
  <c r="I9" i="4"/>
  <c r="I10" i="4"/>
  <c r="I11" i="4"/>
  <c r="I5" i="4"/>
  <c r="M7" i="3"/>
  <c r="M8" i="3"/>
  <c r="M9" i="3"/>
  <c r="M10" i="3"/>
  <c r="M11" i="3"/>
  <c r="M12" i="3"/>
  <c r="M13" i="3"/>
  <c r="M14" i="3"/>
  <c r="M15" i="3"/>
  <c r="M16" i="3"/>
  <c r="M17" i="3"/>
  <c r="M18" i="3"/>
  <c r="M6" i="3"/>
  <c r="M5" i="2"/>
  <c r="M6" i="2"/>
  <c r="M8" i="2"/>
  <c r="M11" i="2"/>
  <c r="M12" i="2"/>
  <c r="M4" i="2"/>
  <c r="L7" i="3"/>
  <c r="L8" i="3"/>
  <c r="L9" i="3"/>
  <c r="L10" i="3"/>
  <c r="L11" i="3"/>
  <c r="L12" i="3"/>
  <c r="L13" i="3"/>
  <c r="L14" i="3"/>
  <c r="L15" i="3"/>
  <c r="L16" i="3"/>
  <c r="L17" i="3"/>
  <c r="L18" i="3"/>
  <c r="L6" i="3"/>
  <c r="J18" i="3"/>
  <c r="J7" i="3"/>
  <c r="J8" i="3"/>
  <c r="J9" i="3"/>
  <c r="J10" i="3"/>
  <c r="J11" i="3"/>
  <c r="J12" i="3"/>
  <c r="J13" i="3"/>
  <c r="J14" i="3"/>
  <c r="J15" i="3"/>
  <c r="J16" i="3"/>
  <c r="J17" i="3"/>
  <c r="J6" i="3"/>
  <c r="J8" i="2"/>
  <c r="L5" i="2"/>
  <c r="L6" i="2"/>
  <c r="L7" i="2"/>
  <c r="L8" i="2"/>
  <c r="L9" i="2"/>
  <c r="L10" i="2"/>
  <c r="L11" i="2"/>
  <c r="L12" i="2"/>
  <c r="L4" i="2"/>
  <c r="J5" i="2"/>
  <c r="J6" i="2"/>
  <c r="J11" i="2"/>
  <c r="J12" i="2"/>
  <c r="J4" i="2"/>
  <c r="H3" i="1"/>
  <c r="H4" i="1"/>
  <c r="H5" i="1"/>
  <c r="H2" i="1"/>
</calcChain>
</file>

<file path=xl/sharedStrings.xml><?xml version="1.0" encoding="utf-8"?>
<sst xmlns="http://schemas.openxmlformats.org/spreadsheetml/2006/main" count="95" uniqueCount="44">
  <si>
    <t>Evento</t>
  </si>
  <si>
    <t>Nt</t>
  </si>
  <si>
    <t>Erro Nt</t>
  </si>
  <si>
    <t>Ns</t>
  </si>
  <si>
    <t>Erro Ns</t>
  </si>
  <si>
    <t>C</t>
  </si>
  <si>
    <t>ErroC</t>
  </si>
  <si>
    <t>FWHM</t>
  </si>
  <si>
    <t>Raiox</t>
  </si>
  <si>
    <t>Cesio</t>
  </si>
  <si>
    <t>Cobalto-1</t>
  </si>
  <si>
    <t>Cobalto-2</t>
  </si>
  <si>
    <t>Energia teorica</t>
  </si>
  <si>
    <t>Pico</t>
  </si>
  <si>
    <t>Tipo</t>
  </si>
  <si>
    <t xml:space="preserve">Contagens </t>
  </si>
  <si>
    <t>Erro Contagens</t>
  </si>
  <si>
    <t>Centróide</t>
  </si>
  <si>
    <t>Erro Centróide</t>
  </si>
  <si>
    <t>a</t>
  </si>
  <si>
    <t>b</t>
  </si>
  <si>
    <t>valor</t>
  </si>
  <si>
    <t>Calibração (ax+b)</t>
  </si>
  <si>
    <t>erro</t>
  </si>
  <si>
    <t>Erro Energia</t>
  </si>
  <si>
    <t>Gausseano</t>
  </si>
  <si>
    <t>Ombro</t>
  </si>
  <si>
    <t>qs gausseano</t>
  </si>
  <si>
    <t>?</t>
  </si>
  <si>
    <t>Multipico</t>
  </si>
  <si>
    <t>-</t>
  </si>
  <si>
    <t>Energia Centróide (KeV)</t>
  </si>
  <si>
    <t>FONTE DESCONHECIDA</t>
  </si>
  <si>
    <t>RADIAÇÃO AMBIENTE</t>
  </si>
  <si>
    <t>(raio x)</t>
  </si>
  <si>
    <t>corrente negra</t>
  </si>
  <si>
    <t>Escape duplo</t>
  </si>
  <si>
    <t>Escape simples</t>
  </si>
  <si>
    <t>Espessura (mg cm^-2)</t>
  </si>
  <si>
    <t>Ln(N0/N)</t>
  </si>
  <si>
    <t>Erro Ln(N0/N)</t>
  </si>
  <si>
    <t>Absorvedor</t>
  </si>
  <si>
    <t>1+2</t>
  </si>
  <si>
    <t>2+3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</si>
</sst>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9" formatCode="0.00000"/>
    <numFmt numFmtId="170" formatCode="0.0000"/>
    <numFmt numFmtId="171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1C3F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7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H2" sqref="H2"/>
    </sheetView>
  </sheetViews>
  <sheetFormatPr baseColWidth="10" defaultColWidth="8.83203125" defaultRowHeight="14" x14ac:dyDescent="0"/>
  <cols>
    <col min="6" max="6" width="12.5" bestFit="1" customWidth="1"/>
  </cols>
  <sheetData>
    <row r="1" spans="1:9" ht="1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6</v>
      </c>
      <c r="I1" s="3" t="s">
        <v>7</v>
      </c>
    </row>
    <row r="2" spans="1:9">
      <c r="A2" s="1" t="s">
        <v>8</v>
      </c>
      <c r="B2" s="4">
        <v>1628</v>
      </c>
      <c r="C2" s="4">
        <v>40</v>
      </c>
      <c r="D2" s="4">
        <v>410</v>
      </c>
      <c r="E2" s="4">
        <v>64</v>
      </c>
      <c r="F2" s="4">
        <v>32</v>
      </c>
      <c r="G2" s="4">
        <v>16.05</v>
      </c>
      <c r="H2" s="4">
        <f>I2/(2.35*SQRT(D2))</f>
        <v>5.9053620565645677E-2</v>
      </c>
      <c r="I2" s="4">
        <v>2.81</v>
      </c>
    </row>
    <row r="3" spans="1:9">
      <c r="A3" s="1" t="s">
        <v>9</v>
      </c>
      <c r="B3" s="4">
        <v>4183</v>
      </c>
      <c r="C3" s="4">
        <v>65</v>
      </c>
      <c r="D3" s="4">
        <v>2335</v>
      </c>
      <c r="E3" s="4">
        <v>173</v>
      </c>
      <c r="F3" s="4">
        <v>662</v>
      </c>
      <c r="G3" s="4">
        <v>379.91</v>
      </c>
      <c r="H3" s="4">
        <f>I3/(2.35*SQRT(D3))</f>
        <v>0.21513554063298007</v>
      </c>
      <c r="I3" s="4">
        <v>24.43</v>
      </c>
    </row>
    <row r="4" spans="1:9">
      <c r="A4" s="1" t="s">
        <v>10</v>
      </c>
      <c r="B4" s="4">
        <v>2396</v>
      </c>
      <c r="C4" s="4">
        <v>49</v>
      </c>
      <c r="D4" s="4">
        <v>1843</v>
      </c>
      <c r="E4" s="4">
        <v>99</v>
      </c>
      <c r="F4" s="4">
        <v>1173</v>
      </c>
      <c r="G4" s="4">
        <v>670.43</v>
      </c>
      <c r="H4" s="4">
        <f>I4/(2.35*SQRT(D4))</f>
        <v>0.24562398448239367</v>
      </c>
      <c r="I4" s="4">
        <v>24.78</v>
      </c>
    </row>
    <row r="5" spans="1:9">
      <c r="A5" s="1" t="s">
        <v>11</v>
      </c>
      <c r="B5" s="4">
        <v>1736</v>
      </c>
      <c r="C5" s="4">
        <v>42</v>
      </c>
      <c r="D5" s="4">
        <v>1504</v>
      </c>
      <c r="E5" s="4">
        <v>71</v>
      </c>
      <c r="F5" s="4">
        <v>1333</v>
      </c>
      <c r="G5" s="4">
        <v>760.41</v>
      </c>
      <c r="H5" s="4">
        <f>I5/(2.35*SQRT(D5))</f>
        <v>0.28309221439869009</v>
      </c>
      <c r="I5" s="4">
        <v>25.8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M4" sqref="M4"/>
    </sheetView>
  </sheetViews>
  <sheetFormatPr baseColWidth="10" defaultRowHeight="14" x14ac:dyDescent="0"/>
  <cols>
    <col min="1" max="1" width="14.1640625" customWidth="1"/>
    <col min="5" max="5" width="13.33203125" bestFit="1" customWidth="1"/>
    <col min="7" max="7" width="12.1640625" bestFit="1" customWidth="1"/>
    <col min="8" max="8" width="12.6640625" bestFit="1" customWidth="1"/>
    <col min="9" max="10" width="12.1640625" bestFit="1" customWidth="1"/>
    <col min="11" max="11" width="12" customWidth="1"/>
    <col min="12" max="12" width="19.1640625" bestFit="1" customWidth="1"/>
    <col min="13" max="13" width="11" bestFit="1" customWidth="1"/>
  </cols>
  <sheetData>
    <row r="1" spans="1:1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4"/>
      <c r="B2" s="4"/>
      <c r="C2" s="4"/>
      <c r="D2" s="4"/>
      <c r="E2" s="19" t="s">
        <v>32</v>
      </c>
      <c r="F2" s="19"/>
      <c r="G2" s="19"/>
      <c r="H2" s="19"/>
      <c r="I2" s="19"/>
      <c r="J2" s="19"/>
      <c r="K2" s="19"/>
      <c r="L2" s="19"/>
      <c r="M2" s="19"/>
      <c r="N2" s="4"/>
      <c r="O2" s="4"/>
    </row>
    <row r="3" spans="1:15" ht="15" thickBot="1">
      <c r="A3" s="4"/>
      <c r="B3" s="4"/>
      <c r="C3" s="4"/>
      <c r="E3" s="16" t="s">
        <v>13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7</v>
      </c>
      <c r="L3" s="15" t="s">
        <v>31</v>
      </c>
      <c r="M3" s="15" t="s">
        <v>24</v>
      </c>
      <c r="N3" s="4"/>
      <c r="O3" s="4"/>
    </row>
    <row r="4" spans="1:15">
      <c r="A4" s="4"/>
      <c r="B4" s="4"/>
      <c r="C4" s="4"/>
      <c r="E4" s="17">
        <v>1</v>
      </c>
      <c r="F4" s="4" t="s">
        <v>25</v>
      </c>
      <c r="G4" s="4">
        <v>67574</v>
      </c>
      <c r="H4" s="4">
        <v>283</v>
      </c>
      <c r="I4" s="23">
        <v>13.71</v>
      </c>
      <c r="J4" s="22">
        <f>K4/(SQRT(G4)*2.35)</f>
        <v>5.3038023841480058E-3</v>
      </c>
      <c r="K4" s="4">
        <v>3.24</v>
      </c>
      <c r="L4" s="23">
        <f>I4*$B$9+$B$10</f>
        <v>27.756394700000001</v>
      </c>
      <c r="M4" s="23">
        <f>I4*$C$9+$B$9*J4+$C$10</f>
        <v>0.12067840626292894</v>
      </c>
      <c r="N4" s="4"/>
      <c r="O4" s="4"/>
    </row>
    <row r="5" spans="1:15">
      <c r="A5" s="4"/>
      <c r="B5" s="4"/>
      <c r="C5" s="4"/>
      <c r="E5" s="17">
        <v>2</v>
      </c>
      <c r="F5" s="4" t="s">
        <v>26</v>
      </c>
      <c r="G5" s="4">
        <v>418</v>
      </c>
      <c r="H5" s="4">
        <v>157</v>
      </c>
      <c r="I5" s="23">
        <v>45.48</v>
      </c>
      <c r="J5" s="22">
        <f t="shared" ref="J5:J12" si="0">K5/(SQRT(G5)*2.35)</f>
        <v>8.3045650736069315E-2</v>
      </c>
      <c r="K5" s="4">
        <v>3.99</v>
      </c>
      <c r="L5" s="23">
        <f t="shared" ref="L5:L12" si="1">I5*$B$9+$B$10</f>
        <v>83.149613600000009</v>
      </c>
      <c r="M5" s="23">
        <f t="shared" ref="M5:M12" si="2">I5*$C$9+$B$9*J5+$C$10</f>
        <v>0.27075117877388838</v>
      </c>
      <c r="N5" s="4"/>
      <c r="O5" s="4"/>
    </row>
    <row r="6" spans="1:15">
      <c r="A6" s="4"/>
      <c r="B6" s="4"/>
      <c r="C6" s="4"/>
      <c r="E6" s="17">
        <v>3</v>
      </c>
      <c r="F6" s="4" t="s">
        <v>27</v>
      </c>
      <c r="G6" s="4">
        <v>931</v>
      </c>
      <c r="H6" s="4">
        <v>217</v>
      </c>
      <c r="I6" s="23">
        <v>65.64</v>
      </c>
      <c r="J6" s="22">
        <f t="shared" si="0"/>
        <v>6.7081439508656665E-2</v>
      </c>
      <c r="K6" s="4">
        <v>4.8099999999999996</v>
      </c>
      <c r="L6" s="23">
        <f t="shared" si="1"/>
        <v>118.2999848</v>
      </c>
      <c r="M6" s="23">
        <f t="shared" si="2"/>
        <v>0.25213308684410851</v>
      </c>
      <c r="N6" s="4"/>
      <c r="O6" s="4"/>
    </row>
    <row r="7" spans="1:15" ht="15" thickBot="1">
      <c r="A7" s="4"/>
      <c r="B7" s="4"/>
      <c r="C7" s="4"/>
      <c r="E7" s="17">
        <v>4</v>
      </c>
      <c r="F7" s="4" t="s">
        <v>28</v>
      </c>
      <c r="G7" s="4" t="s">
        <v>30</v>
      </c>
      <c r="H7" s="4" t="s">
        <v>30</v>
      </c>
      <c r="I7" s="23">
        <v>78</v>
      </c>
      <c r="J7" s="22" t="s">
        <v>30</v>
      </c>
      <c r="K7" s="4" t="s">
        <v>30</v>
      </c>
      <c r="L7" s="23">
        <f t="shared" si="1"/>
        <v>139.85050999999999</v>
      </c>
      <c r="M7" s="23" t="s">
        <v>30</v>
      </c>
      <c r="N7" s="4"/>
      <c r="O7" s="4"/>
    </row>
    <row r="8" spans="1:15">
      <c r="A8" s="12" t="s">
        <v>22</v>
      </c>
      <c r="B8" s="10" t="s">
        <v>21</v>
      </c>
      <c r="C8" s="11" t="s">
        <v>23</v>
      </c>
      <c r="E8" s="17">
        <v>5</v>
      </c>
      <c r="F8" s="4" t="s">
        <v>29</v>
      </c>
      <c r="G8" s="4">
        <v>6169</v>
      </c>
      <c r="H8" s="4">
        <v>250</v>
      </c>
      <c r="I8" s="23">
        <v>102.89</v>
      </c>
      <c r="J8" s="22">
        <f>K8/(SQRT(G8)*2.35)</f>
        <v>5.1252598505782336E-2</v>
      </c>
      <c r="K8" s="4">
        <v>9.4600000000000009</v>
      </c>
      <c r="L8" s="23">
        <f t="shared" si="1"/>
        <v>183.2479673</v>
      </c>
      <c r="M8" s="23">
        <f t="shared" si="2"/>
        <v>0.24156412603672692</v>
      </c>
      <c r="N8" s="4"/>
      <c r="O8" s="4"/>
    </row>
    <row r="9" spans="1:15">
      <c r="A9" s="13" t="s">
        <v>19</v>
      </c>
      <c r="B9" s="6">
        <v>1.7435700000000001</v>
      </c>
      <c r="C9" s="7">
        <v>4.5717400000000002E-4</v>
      </c>
      <c r="E9" s="17">
        <v>6</v>
      </c>
      <c r="F9" s="4" t="s">
        <v>26</v>
      </c>
      <c r="G9" s="4" t="s">
        <v>30</v>
      </c>
      <c r="H9" s="4" t="s">
        <v>30</v>
      </c>
      <c r="I9" s="23">
        <v>120</v>
      </c>
      <c r="J9" s="22" t="s">
        <v>30</v>
      </c>
      <c r="K9" s="4" t="s">
        <v>30</v>
      </c>
      <c r="L9" s="23">
        <f t="shared" si="1"/>
        <v>213.08045000000001</v>
      </c>
      <c r="M9" s="23" t="s">
        <v>30</v>
      </c>
      <c r="N9" s="4"/>
      <c r="O9" s="4"/>
    </row>
    <row r="10" spans="1:15" ht="15" thickBot="1">
      <c r="A10" s="14" t="s">
        <v>20</v>
      </c>
      <c r="B10" s="8">
        <v>3.8520500000000002</v>
      </c>
      <c r="C10" s="9">
        <v>0.10516300000000001</v>
      </c>
      <c r="E10" s="17">
        <v>7</v>
      </c>
      <c r="F10" s="4" t="s">
        <v>26</v>
      </c>
      <c r="G10" s="4" t="s">
        <v>30</v>
      </c>
      <c r="H10" s="4" t="s">
        <v>30</v>
      </c>
      <c r="I10" s="23">
        <v>133</v>
      </c>
      <c r="J10" s="22" t="s">
        <v>30</v>
      </c>
      <c r="K10" s="4" t="s">
        <v>30</v>
      </c>
      <c r="L10" s="23">
        <f t="shared" si="1"/>
        <v>235.74686</v>
      </c>
      <c r="M10" s="23" t="s">
        <v>30</v>
      </c>
      <c r="N10" s="4"/>
      <c r="O10" s="4"/>
    </row>
    <row r="11" spans="1:15">
      <c r="A11" s="4"/>
      <c r="B11" s="4"/>
      <c r="C11" s="4"/>
      <c r="E11" s="17">
        <v>8</v>
      </c>
      <c r="F11" s="4" t="s">
        <v>29</v>
      </c>
      <c r="G11" s="4">
        <v>11885</v>
      </c>
      <c r="H11" s="4">
        <v>248</v>
      </c>
      <c r="I11" s="23">
        <v>248.18</v>
      </c>
      <c r="J11" s="22">
        <f t="shared" si="0"/>
        <v>8.2867175986287428E-2</v>
      </c>
      <c r="K11" s="4">
        <v>21.23</v>
      </c>
      <c r="L11" s="23">
        <f t="shared" si="1"/>
        <v>436.57125260000004</v>
      </c>
      <c r="M11" s="23">
        <f t="shared" si="2"/>
        <v>0.36310916535441118</v>
      </c>
      <c r="N11" s="4"/>
      <c r="O11" s="4"/>
    </row>
    <row r="12" spans="1:15">
      <c r="A12" s="4"/>
      <c r="B12" s="4"/>
      <c r="C12" s="4"/>
      <c r="E12" s="17">
        <v>9</v>
      </c>
      <c r="F12" s="4" t="s">
        <v>29</v>
      </c>
      <c r="G12" s="4">
        <v>6803</v>
      </c>
      <c r="H12" s="4">
        <v>165</v>
      </c>
      <c r="I12" s="23">
        <v>350.37</v>
      </c>
      <c r="J12" s="22">
        <f t="shared" si="0"/>
        <v>0.16235985140156481</v>
      </c>
      <c r="K12" s="4">
        <v>31.47</v>
      </c>
      <c r="L12" s="23">
        <f t="shared" si="1"/>
        <v>614.74667090000003</v>
      </c>
      <c r="M12" s="23">
        <f t="shared" si="2"/>
        <v>0.54842882048822639</v>
      </c>
      <c r="N12" s="4"/>
      <c r="O12" s="4"/>
    </row>
    <row r="13" spans="1: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8"/>
      <c r="N13" s="4"/>
      <c r="O13" s="4"/>
    </row>
    <row r="14" spans="1: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mergeCells count="1">
    <mergeCell ref="E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"/>
  <sheetViews>
    <sheetView workbookViewId="0">
      <selection activeCell="E3" sqref="E3:M18"/>
    </sheetView>
  </sheetViews>
  <sheetFormatPr baseColWidth="10" defaultRowHeight="14" x14ac:dyDescent="0"/>
  <cols>
    <col min="1" max="1" width="14.1640625" bestFit="1" customWidth="1"/>
    <col min="6" max="6" width="12.33203125" bestFit="1" customWidth="1"/>
    <col min="8" max="8" width="12.6640625" bestFit="1" customWidth="1"/>
    <col min="10" max="10" width="12.1640625" bestFit="1" customWidth="1"/>
    <col min="12" max="12" width="19.1640625" bestFit="1" customWidth="1"/>
    <col min="13" max="13" width="10.33203125" bestFit="1" customWidth="1"/>
  </cols>
  <sheetData>
    <row r="3" spans="1:13">
      <c r="A3" s="4"/>
      <c r="B3" s="4"/>
      <c r="C3" s="4"/>
      <c r="D3" s="4"/>
      <c r="E3" s="21" t="s">
        <v>33</v>
      </c>
      <c r="F3" s="21"/>
      <c r="G3" s="21"/>
      <c r="H3" s="21"/>
      <c r="I3" s="21"/>
      <c r="J3" s="21"/>
      <c r="K3" s="21"/>
      <c r="L3" s="21"/>
      <c r="M3" s="21"/>
    </row>
    <row r="4" spans="1:13" ht="15" thickBot="1">
      <c r="A4" s="4"/>
      <c r="B4" s="4"/>
      <c r="C4" s="4"/>
      <c r="E4" s="16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J4" s="15" t="s">
        <v>18</v>
      </c>
      <c r="K4" s="15" t="s">
        <v>7</v>
      </c>
      <c r="L4" s="15" t="s">
        <v>31</v>
      </c>
      <c r="M4" s="15" t="s">
        <v>24</v>
      </c>
    </row>
    <row r="5" spans="1:13">
      <c r="A5" s="4"/>
      <c r="B5" s="4"/>
      <c r="C5" s="4"/>
      <c r="E5" s="17">
        <v>0</v>
      </c>
      <c r="F5" s="4" t="s">
        <v>34</v>
      </c>
      <c r="G5" t="s">
        <v>30</v>
      </c>
      <c r="H5" t="s">
        <v>30</v>
      </c>
      <c r="I5" s="4">
        <v>16</v>
      </c>
      <c r="J5" s="4"/>
      <c r="K5" s="4"/>
      <c r="L5" s="20"/>
      <c r="M5" s="18"/>
    </row>
    <row r="6" spans="1:13" ht="15" thickBot="1">
      <c r="A6" s="4"/>
      <c r="B6" s="4"/>
      <c r="C6" s="4"/>
      <c r="E6" s="17">
        <v>1</v>
      </c>
      <c r="F6" s="4" t="s">
        <v>35</v>
      </c>
      <c r="G6" s="4">
        <v>59770</v>
      </c>
      <c r="H6" s="4">
        <v>1304</v>
      </c>
      <c r="I6" s="4">
        <v>51.96</v>
      </c>
      <c r="J6" s="23">
        <f>K6/(SQRT(G6)*2.35)</f>
        <v>9.7941651976524421E-2</v>
      </c>
      <c r="K6" s="4">
        <v>56.27</v>
      </c>
      <c r="L6" s="23">
        <f>I6*$B$8+$B$9</f>
        <v>94.447947200000016</v>
      </c>
      <c r="M6" s="23">
        <f>I6*$C$8+$B$8*J6+$C$9</f>
        <v>0.29968588717670869</v>
      </c>
    </row>
    <row r="7" spans="1:13">
      <c r="A7" s="12" t="s">
        <v>22</v>
      </c>
      <c r="B7" s="10" t="s">
        <v>21</v>
      </c>
      <c r="C7" s="11" t="s">
        <v>23</v>
      </c>
      <c r="E7" s="17">
        <v>2</v>
      </c>
      <c r="F7" s="4" t="s">
        <v>25</v>
      </c>
      <c r="G7" s="4">
        <v>994</v>
      </c>
      <c r="H7" s="4">
        <v>253</v>
      </c>
      <c r="I7" s="4">
        <v>136.62</v>
      </c>
      <c r="J7" s="23">
        <f t="shared" ref="J7:J17" si="0">K7/(SQRT(G7)*2.35)</f>
        <v>0.10703162838267491</v>
      </c>
      <c r="K7" s="4">
        <v>7.93</v>
      </c>
      <c r="L7" s="23">
        <f t="shared" ref="L7:L18" si="1">I7*$B$8+$B$9</f>
        <v>242.0585834</v>
      </c>
      <c r="M7" s="23">
        <f t="shared" ref="M7:M18" si="2">I7*$C$8+$B$8*J7+$C$9</f>
        <v>0.35423924817918051</v>
      </c>
    </row>
    <row r="8" spans="1:13">
      <c r="A8" s="13" t="s">
        <v>19</v>
      </c>
      <c r="B8" s="6">
        <v>1.7435700000000001</v>
      </c>
      <c r="C8" s="7">
        <v>4.5717400000000002E-4</v>
      </c>
      <c r="E8" s="17">
        <v>3</v>
      </c>
      <c r="F8" s="4" t="s">
        <v>25</v>
      </c>
      <c r="G8" s="4">
        <v>389</v>
      </c>
      <c r="H8" s="4">
        <v>261</v>
      </c>
      <c r="I8" s="4">
        <v>173.92</v>
      </c>
      <c r="J8" s="23">
        <f t="shared" si="0"/>
        <v>4.8544480202878132E-2</v>
      </c>
      <c r="K8" s="4">
        <v>2.25</v>
      </c>
      <c r="L8" s="23">
        <f t="shared" si="1"/>
        <v>307.09374439999999</v>
      </c>
      <c r="M8" s="23">
        <f t="shared" si="2"/>
        <v>0.26931540142733223</v>
      </c>
    </row>
    <row r="9" spans="1:13" ht="15" thickBot="1">
      <c r="A9" s="14" t="s">
        <v>20</v>
      </c>
      <c r="B9" s="8">
        <v>3.8520500000000002</v>
      </c>
      <c r="C9" s="9">
        <v>0.10516300000000001</v>
      </c>
      <c r="E9" s="17">
        <v>4</v>
      </c>
      <c r="F9" s="4" t="s">
        <v>25</v>
      </c>
      <c r="G9" s="4">
        <v>486</v>
      </c>
      <c r="H9" s="4">
        <v>214</v>
      </c>
      <c r="I9" s="4">
        <v>200.77</v>
      </c>
      <c r="J9" s="23">
        <f t="shared" si="0"/>
        <v>0.11813142021933058</v>
      </c>
      <c r="K9" s="4">
        <v>6.12</v>
      </c>
      <c r="L9" s="23">
        <f t="shared" si="1"/>
        <v>353.90859890000007</v>
      </c>
      <c r="M9" s="23">
        <f t="shared" si="2"/>
        <v>0.40292022433181829</v>
      </c>
    </row>
    <row r="10" spans="1:13">
      <c r="E10" s="17">
        <v>5</v>
      </c>
      <c r="F10" s="4" t="s">
        <v>26</v>
      </c>
      <c r="G10" s="4">
        <v>470</v>
      </c>
      <c r="H10" s="4">
        <v>190</v>
      </c>
      <c r="I10" s="4">
        <v>227.02</v>
      </c>
      <c r="J10" s="23">
        <f t="shared" si="0"/>
        <v>8.3027808722599655E-2</v>
      </c>
      <c r="K10" s="4">
        <v>4.2300000000000004</v>
      </c>
      <c r="L10" s="23">
        <f t="shared" si="1"/>
        <v>399.67731140000006</v>
      </c>
      <c r="M10" s="23">
        <f t="shared" si="2"/>
        <v>0.35371543793446308</v>
      </c>
    </row>
    <row r="11" spans="1:13">
      <c r="E11" s="17">
        <v>6</v>
      </c>
      <c r="F11" s="4" t="s">
        <v>36</v>
      </c>
      <c r="G11" s="4">
        <v>476</v>
      </c>
      <c r="H11" s="4">
        <v>242</v>
      </c>
      <c r="I11" s="4">
        <v>226.99</v>
      </c>
      <c r="J11" s="23">
        <f t="shared" si="0"/>
        <v>8.1917738032308243E-2</v>
      </c>
      <c r="K11" s="4">
        <v>4.2</v>
      </c>
      <c r="L11" s="23">
        <f t="shared" si="1"/>
        <v>399.62500430000006</v>
      </c>
      <c r="M11" s="23">
        <f t="shared" si="2"/>
        <v>0.35176623676099172</v>
      </c>
    </row>
    <row r="12" spans="1:13">
      <c r="A12" s="4"/>
      <c r="B12" s="4"/>
      <c r="C12" s="4"/>
      <c r="E12" s="17">
        <v>7</v>
      </c>
      <c r="F12" s="4" t="s">
        <v>26</v>
      </c>
      <c r="G12" s="4">
        <v>352</v>
      </c>
      <c r="H12" s="4">
        <v>231</v>
      </c>
      <c r="I12" s="4">
        <v>283.99</v>
      </c>
      <c r="J12" s="23">
        <f t="shared" si="0"/>
        <v>3.901119490762233E-2</v>
      </c>
      <c r="K12" s="4">
        <v>1.72</v>
      </c>
      <c r="L12" s="23">
        <f t="shared" si="1"/>
        <v>499.00849430000005</v>
      </c>
      <c r="M12" s="23">
        <f t="shared" si="2"/>
        <v>0.30301459336508307</v>
      </c>
    </row>
    <row r="13" spans="1:13">
      <c r="A13" s="4"/>
      <c r="B13" s="4"/>
      <c r="C13" s="4"/>
      <c r="E13" s="17">
        <v>8</v>
      </c>
      <c r="F13" s="4" t="s">
        <v>25</v>
      </c>
      <c r="G13" s="4">
        <v>1291</v>
      </c>
      <c r="H13" s="4">
        <v>247</v>
      </c>
      <c r="I13" s="4">
        <v>343.73</v>
      </c>
      <c r="J13" s="23">
        <f t="shared" si="0"/>
        <v>0.22205997606038963</v>
      </c>
      <c r="K13" s="4">
        <v>18.75</v>
      </c>
      <c r="L13" s="23">
        <f t="shared" si="1"/>
        <v>603.16936610000005</v>
      </c>
      <c r="M13" s="23">
        <f t="shared" si="2"/>
        <v>0.6494845314796136</v>
      </c>
    </row>
    <row r="14" spans="1:13">
      <c r="A14" s="4"/>
      <c r="B14" s="4"/>
      <c r="C14" s="4"/>
      <c r="D14" s="4"/>
      <c r="E14" s="17">
        <v>9</v>
      </c>
      <c r="F14" s="4" t="s">
        <v>25</v>
      </c>
      <c r="G14" s="4">
        <v>377</v>
      </c>
      <c r="H14" s="4">
        <v>205</v>
      </c>
      <c r="I14" s="4">
        <v>430.75</v>
      </c>
      <c r="J14" s="23">
        <f t="shared" si="0"/>
        <v>8.1308391988820575E-2</v>
      </c>
      <c r="K14" s="4">
        <v>3.71</v>
      </c>
      <c r="L14" s="23">
        <f t="shared" si="1"/>
        <v>754.89482750000002</v>
      </c>
      <c r="M14" s="23">
        <f t="shared" si="2"/>
        <v>0.44385757351994792</v>
      </c>
    </row>
    <row r="15" spans="1:13">
      <c r="A15" s="4"/>
      <c r="B15" s="4"/>
      <c r="C15" s="4"/>
      <c r="D15" s="4"/>
      <c r="E15" s="17">
        <v>10</v>
      </c>
      <c r="F15" s="4" t="s">
        <v>37</v>
      </c>
      <c r="G15" s="4">
        <v>821</v>
      </c>
      <c r="H15" s="4">
        <v>225</v>
      </c>
      <c r="I15" s="4">
        <v>521.73</v>
      </c>
      <c r="J15" s="23">
        <f t="shared" si="0"/>
        <v>0.17108543495728978</v>
      </c>
      <c r="K15" s="4">
        <v>11.52</v>
      </c>
      <c r="L15" s="23">
        <f t="shared" si="1"/>
        <v>913.52482610000004</v>
      </c>
      <c r="M15" s="23">
        <f t="shared" si="2"/>
        <v>0.64198382284848177</v>
      </c>
    </row>
    <row r="16" spans="1:13">
      <c r="A16" s="4"/>
      <c r="B16" s="4"/>
      <c r="C16" s="4"/>
      <c r="D16" s="4"/>
      <c r="E16" s="17">
        <v>11</v>
      </c>
      <c r="F16" s="4" t="s">
        <v>25</v>
      </c>
      <c r="G16" s="4">
        <v>871</v>
      </c>
      <c r="H16" s="4">
        <v>248</v>
      </c>
      <c r="I16" s="4">
        <v>636.99</v>
      </c>
      <c r="J16" s="23">
        <f t="shared" si="0"/>
        <v>8.3772059518969363E-2</v>
      </c>
      <c r="K16" s="4">
        <v>5.81</v>
      </c>
      <c r="L16" s="23">
        <f t="shared" si="1"/>
        <v>1114.4887043000001</v>
      </c>
      <c r="M16" s="23">
        <f t="shared" si="2"/>
        <v>0.54244071607548938</v>
      </c>
    </row>
    <row r="17" spans="1:13">
      <c r="A17" s="4"/>
      <c r="B17" s="4"/>
      <c r="C17" s="4"/>
      <c r="D17" s="4"/>
      <c r="E17" s="17">
        <v>12</v>
      </c>
      <c r="F17" s="4" t="s">
        <v>26</v>
      </c>
      <c r="G17" s="4">
        <v>84</v>
      </c>
      <c r="H17" s="4">
        <v>47</v>
      </c>
      <c r="I17" s="4">
        <v>714.77</v>
      </c>
      <c r="J17" s="23">
        <f t="shared" si="0"/>
        <v>0.16203839083481136</v>
      </c>
      <c r="K17" s="4">
        <v>3.49</v>
      </c>
      <c r="L17" s="23">
        <f t="shared" si="1"/>
        <v>1250.1035789</v>
      </c>
      <c r="M17" s="23">
        <f t="shared" si="2"/>
        <v>0.71446253708785201</v>
      </c>
    </row>
    <row r="18" spans="1:13">
      <c r="A18" s="4"/>
      <c r="B18" s="4"/>
      <c r="C18" s="4"/>
      <c r="D18" s="4"/>
      <c r="E18" s="17">
        <v>13</v>
      </c>
      <c r="F18" s="4" t="s">
        <v>25</v>
      </c>
      <c r="G18" s="4">
        <v>3356</v>
      </c>
      <c r="H18" s="4">
        <v>151</v>
      </c>
      <c r="I18" s="4">
        <v>830.19</v>
      </c>
      <c r="J18" s="23">
        <f>K18/(SQRT(G18)*2.35)</f>
        <v>0.27376665802813793</v>
      </c>
      <c r="K18" s="4">
        <v>37.270000000000003</v>
      </c>
      <c r="L18" s="23">
        <f t="shared" si="1"/>
        <v>1451.3464283000001</v>
      </c>
      <c r="M18" s="23">
        <f t="shared" si="2"/>
        <v>0.96203561499812051</v>
      </c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1">
    <mergeCell ref="E3:M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G24" sqref="G24"/>
    </sheetView>
  </sheetViews>
  <sheetFormatPr baseColWidth="10" defaultRowHeight="14" x14ac:dyDescent="0"/>
  <cols>
    <col min="3" max="3" width="17.6640625" bestFit="1" customWidth="1"/>
    <col min="4" max="4" width="9.5" bestFit="1" customWidth="1"/>
    <col min="5" max="5" width="12.6640625" bestFit="1" customWidth="1"/>
    <col min="7" max="7" width="12.1640625" bestFit="1" customWidth="1"/>
    <col min="10" max="10" width="11.6640625" bestFit="1" customWidth="1"/>
  </cols>
  <sheetData>
    <row r="1" spans="1:16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5"/>
      <c r="B3" s="31" t="s">
        <v>33</v>
      </c>
      <c r="C3" s="31"/>
      <c r="D3" s="31"/>
      <c r="E3" s="31"/>
      <c r="F3" s="31"/>
      <c r="G3" s="31"/>
      <c r="H3" s="31"/>
      <c r="I3" s="31"/>
      <c r="J3" s="31"/>
      <c r="K3" s="5"/>
      <c r="L3" s="5"/>
      <c r="M3" s="5"/>
      <c r="N3" s="5"/>
      <c r="O3" s="5"/>
      <c r="P3" s="5"/>
    </row>
    <row r="4" spans="1:16" ht="15" thickBot="1">
      <c r="A4" s="5"/>
      <c r="B4" s="24" t="s">
        <v>41</v>
      </c>
      <c r="C4" s="25" t="s">
        <v>38</v>
      </c>
      <c r="D4" s="25" t="s">
        <v>15</v>
      </c>
      <c r="E4" s="25" t="s">
        <v>16</v>
      </c>
      <c r="F4" s="25" t="s">
        <v>17</v>
      </c>
      <c r="G4" s="25" t="s">
        <v>18</v>
      </c>
      <c r="H4" s="25" t="s">
        <v>7</v>
      </c>
      <c r="I4" s="25" t="s">
        <v>39</v>
      </c>
      <c r="J4" s="25" t="s">
        <v>40</v>
      </c>
      <c r="K4" s="5"/>
      <c r="L4" s="5"/>
      <c r="M4" s="5"/>
      <c r="N4" s="5"/>
      <c r="O4" s="5"/>
      <c r="P4" s="5"/>
    </row>
    <row r="5" spans="1:16">
      <c r="A5" s="5"/>
      <c r="B5" s="26">
        <v>0</v>
      </c>
      <c r="C5" s="5">
        <v>0</v>
      </c>
      <c r="D5" s="5">
        <v>41373</v>
      </c>
      <c r="E5" s="5">
        <v>266</v>
      </c>
      <c r="F5" s="5">
        <v>758.74</v>
      </c>
      <c r="G5" s="28">
        <f>H5/(SQRT(D5)*2.35)</f>
        <v>0.10079533365308693</v>
      </c>
      <c r="H5" s="5">
        <v>48.18</v>
      </c>
      <c r="I5" s="27">
        <f>LOG($D$5/D5)</f>
        <v>0</v>
      </c>
      <c r="J5" s="30">
        <f>SQRT(($E$5/$D$5)^2+(E5/D5)^2)</f>
        <v>9.0924227779286809E-3</v>
      </c>
      <c r="K5" s="5"/>
      <c r="L5" s="5"/>
      <c r="M5" s="5"/>
      <c r="N5" s="5"/>
      <c r="O5" s="5"/>
      <c r="P5" s="5"/>
    </row>
    <row r="6" spans="1:16">
      <c r="A6" s="5"/>
      <c r="B6" s="26">
        <v>1</v>
      </c>
      <c r="C6" s="5">
        <v>900</v>
      </c>
      <c r="D6" s="5">
        <v>39263</v>
      </c>
      <c r="E6" s="5">
        <v>289</v>
      </c>
      <c r="F6" s="5">
        <v>757.4</v>
      </c>
      <c r="G6" s="28">
        <f t="shared" ref="G6:G11" si="0">H6/(SQRT(D6)*2.35)</f>
        <v>9.9924837402513442E-2</v>
      </c>
      <c r="H6" s="5">
        <v>46.53</v>
      </c>
      <c r="I6" s="27">
        <f t="shared" ref="I6:I11" si="1">LOG($D$5/D6)</f>
        <v>2.2733533165860964E-2</v>
      </c>
      <c r="J6" s="30">
        <f t="shared" ref="J6:J11" si="2">SQRT(($E$5/$D$5)^2+(E6/D6)^2)</f>
        <v>9.7731670467970239E-3</v>
      </c>
      <c r="K6" s="5"/>
      <c r="L6" s="5"/>
      <c r="M6" s="5"/>
      <c r="N6" s="5"/>
      <c r="O6" s="5"/>
      <c r="P6" s="5"/>
    </row>
    <row r="7" spans="1:16">
      <c r="A7" s="5"/>
      <c r="B7" s="26">
        <v>2</v>
      </c>
      <c r="C7" s="5">
        <v>1800</v>
      </c>
      <c r="D7" s="5">
        <v>37101</v>
      </c>
      <c r="E7" s="5">
        <v>287</v>
      </c>
      <c r="F7" s="5">
        <v>757.61</v>
      </c>
      <c r="G7" s="28">
        <f t="shared" si="0"/>
        <v>0.10632984765824822</v>
      </c>
      <c r="H7" s="5">
        <v>48.13</v>
      </c>
      <c r="I7" s="27">
        <f t="shared" si="1"/>
        <v>4.7331397681624074E-2</v>
      </c>
      <c r="J7" s="30">
        <f t="shared" si="2"/>
        <v>1.0058638609976397E-2</v>
      </c>
      <c r="K7" s="5"/>
      <c r="L7" s="5"/>
      <c r="M7" s="5"/>
      <c r="N7" s="5"/>
      <c r="O7" s="5"/>
      <c r="P7" s="5"/>
    </row>
    <row r="8" spans="1:16">
      <c r="A8" s="5"/>
      <c r="B8" s="26" t="s">
        <v>42</v>
      </c>
      <c r="C8" s="5">
        <v>2700</v>
      </c>
      <c r="D8" s="5">
        <v>33153</v>
      </c>
      <c r="E8" s="5">
        <v>268</v>
      </c>
      <c r="F8" s="5">
        <v>757.7</v>
      </c>
      <c r="G8" s="28">
        <f t="shared" si="0"/>
        <v>0.11002900233037091</v>
      </c>
      <c r="H8" s="5">
        <v>47.08</v>
      </c>
      <c r="I8" s="27">
        <f t="shared" si="1"/>
        <v>9.6194179559090973E-2</v>
      </c>
      <c r="J8" s="30">
        <f t="shared" si="2"/>
        <v>1.0328737344367196E-2</v>
      </c>
      <c r="K8" s="5"/>
      <c r="L8" s="5"/>
      <c r="M8" s="5"/>
      <c r="N8" s="5"/>
      <c r="O8" s="5"/>
      <c r="P8" s="5"/>
    </row>
    <row r="9" spans="1:16">
      <c r="A9" s="5"/>
      <c r="B9" s="26">
        <v>3</v>
      </c>
      <c r="C9" s="5">
        <v>3600</v>
      </c>
      <c r="D9" s="5">
        <v>32514</v>
      </c>
      <c r="E9" s="5">
        <v>274</v>
      </c>
      <c r="F9" s="5">
        <v>756.98</v>
      </c>
      <c r="G9" s="28">
        <f t="shared" si="0"/>
        <v>0.10754146925627836</v>
      </c>
      <c r="H9" s="5">
        <v>45.57</v>
      </c>
      <c r="I9" s="27">
        <f t="shared" si="1"/>
        <v>0.10464661179359996</v>
      </c>
      <c r="J9" s="30">
        <f t="shared" si="2"/>
        <v>1.0599657967856124E-2</v>
      </c>
      <c r="K9" s="5"/>
      <c r="L9" s="5"/>
      <c r="M9" s="5"/>
      <c r="N9" s="5"/>
      <c r="O9" s="5"/>
      <c r="P9" s="5"/>
    </row>
    <row r="10" spans="1:16">
      <c r="A10" s="5"/>
      <c r="B10" s="26" t="s">
        <v>43</v>
      </c>
      <c r="C10" s="5">
        <v>5400</v>
      </c>
      <c r="D10" s="5">
        <v>23440</v>
      </c>
      <c r="E10" s="5">
        <v>272</v>
      </c>
      <c r="F10" s="5">
        <v>757.25</v>
      </c>
      <c r="G10" s="28">
        <f t="shared" si="0"/>
        <v>0.13452366650436778</v>
      </c>
      <c r="H10" s="5">
        <v>48.4</v>
      </c>
      <c r="I10" s="27">
        <f t="shared" si="1"/>
        <v>0.24675940584358144</v>
      </c>
      <c r="J10" s="30">
        <f t="shared" si="2"/>
        <v>1.3266164096104873E-2</v>
      </c>
      <c r="K10" s="5"/>
      <c r="L10" s="5"/>
      <c r="M10" s="5"/>
      <c r="N10" s="5"/>
      <c r="O10" s="5"/>
      <c r="P10" s="5"/>
    </row>
    <row r="11" spans="1:16">
      <c r="A11" s="5"/>
      <c r="B11" s="26">
        <v>4</v>
      </c>
      <c r="C11" s="5">
        <v>7200</v>
      </c>
      <c r="D11" s="5">
        <v>18661</v>
      </c>
      <c r="E11" s="5">
        <v>246</v>
      </c>
      <c r="F11" s="5">
        <v>756.03</v>
      </c>
      <c r="G11" s="28">
        <f t="shared" si="0"/>
        <v>0.14456935709749261</v>
      </c>
      <c r="H11" s="5">
        <v>46.41</v>
      </c>
      <c r="I11" s="27">
        <f t="shared" si="1"/>
        <v>0.34578210031477635</v>
      </c>
      <c r="J11" s="30">
        <f t="shared" si="2"/>
        <v>1.4666844047027899E-2</v>
      </c>
      <c r="K11" s="5"/>
      <c r="L11" s="5"/>
      <c r="M11" s="5"/>
      <c r="N11" s="5"/>
      <c r="O11" s="5"/>
      <c r="P11" s="5"/>
    </row>
    <row r="12" spans="1:16">
      <c r="A12" s="5"/>
      <c r="B12" s="29"/>
      <c r="C12" s="29"/>
      <c r="D12" s="5"/>
      <c r="E12" s="5"/>
      <c r="F12" s="5"/>
      <c r="G12" s="28"/>
      <c r="H12" s="5"/>
      <c r="I12" s="28"/>
      <c r="J12" s="28"/>
      <c r="K12" s="5"/>
      <c r="L12" s="5"/>
      <c r="M12" s="5"/>
      <c r="N12" s="5"/>
      <c r="O12" s="5"/>
      <c r="P12" s="5"/>
    </row>
    <row r="13" spans="1:16">
      <c r="A13" s="5"/>
      <c r="B13" s="29"/>
      <c r="C13" s="29"/>
      <c r="D13" s="5"/>
      <c r="E13" s="5"/>
      <c r="F13" s="5"/>
      <c r="G13" s="28"/>
      <c r="H13" s="5"/>
      <c r="I13" s="28"/>
      <c r="J13" s="28"/>
      <c r="K13" s="5"/>
      <c r="L13" s="5"/>
      <c r="M13" s="5"/>
      <c r="N13" s="5"/>
      <c r="O13" s="5"/>
      <c r="P13" s="5"/>
    </row>
    <row r="14" spans="1:16">
      <c r="A14" s="5"/>
      <c r="B14" s="29"/>
      <c r="C14" s="29"/>
      <c r="D14" s="5"/>
      <c r="E14" s="5"/>
      <c r="F14" s="5"/>
      <c r="G14" s="28"/>
      <c r="H14" s="5"/>
      <c r="I14" s="28"/>
      <c r="J14" s="28"/>
      <c r="K14" s="5"/>
      <c r="L14" s="5"/>
      <c r="M14" s="5"/>
      <c r="N14" s="5"/>
      <c r="O14" s="5"/>
      <c r="P14" s="5"/>
    </row>
    <row r="15" spans="1:16">
      <c r="A15" s="5"/>
      <c r="B15" s="29"/>
      <c r="C15" s="29"/>
      <c r="D15" s="5"/>
      <c r="E15" s="5"/>
      <c r="F15" s="5"/>
      <c r="G15" s="28"/>
      <c r="H15" s="5"/>
      <c r="I15" s="28"/>
      <c r="J15" s="28"/>
      <c r="K15" s="5"/>
      <c r="L15" s="5"/>
      <c r="M15" s="5"/>
      <c r="N15" s="5"/>
      <c r="O15" s="5"/>
      <c r="P15" s="5"/>
    </row>
    <row r="16" spans="1:16">
      <c r="A16" s="5"/>
      <c r="B16" s="29"/>
      <c r="C16" s="29"/>
      <c r="D16" s="5"/>
      <c r="E16" s="5"/>
      <c r="F16" s="5"/>
      <c r="G16" s="28"/>
      <c r="H16" s="5"/>
      <c r="I16" s="28"/>
      <c r="J16" s="28"/>
      <c r="K16" s="5"/>
      <c r="L16" s="5"/>
      <c r="M16" s="5"/>
      <c r="N16" s="5"/>
      <c r="O16" s="5"/>
      <c r="P16" s="5"/>
    </row>
    <row r="17" spans="1:16">
      <c r="A17" s="5"/>
      <c r="B17" s="29"/>
      <c r="C17" s="29"/>
      <c r="D17" s="5"/>
      <c r="E17" s="5"/>
      <c r="F17" s="5"/>
      <c r="G17" s="28"/>
      <c r="H17" s="5"/>
      <c r="I17" s="28"/>
      <c r="J17" s="28"/>
      <c r="K17" s="5"/>
      <c r="L17" s="5"/>
      <c r="M17" s="5"/>
      <c r="N17" s="5"/>
      <c r="O17" s="5"/>
      <c r="P17" s="5"/>
    </row>
    <row r="18" spans="1:16">
      <c r="A18" s="5"/>
      <c r="B18" s="29"/>
      <c r="C18" s="29"/>
      <c r="D18" s="5"/>
      <c r="E18" s="5"/>
      <c r="F18" s="5"/>
      <c r="G18" s="28"/>
      <c r="H18" s="5"/>
      <c r="I18" s="28"/>
      <c r="J18" s="28"/>
      <c r="K18" s="5"/>
      <c r="L18" s="5"/>
      <c r="M18" s="5"/>
      <c r="N18" s="5"/>
      <c r="O18" s="5"/>
      <c r="P18" s="5"/>
    </row>
    <row r="19" spans="1:16">
      <c r="A19" s="5"/>
      <c r="B19" s="29"/>
      <c r="C19" s="2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</sheetData>
  <mergeCells count="1">
    <mergeCell ref="B3:J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Calibraçao</vt:lpstr>
      <vt:lpstr>Fonte Desconhecida</vt:lpstr>
      <vt:lpstr>Radiação Ambiente</vt:lpstr>
      <vt:lpstr>Atenuação Na Matéria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Zé Figueiredo</cp:lastModifiedBy>
  <dcterms:created xsi:type="dcterms:W3CDTF">2017-11-17T00:25:18Z</dcterms:created>
  <dcterms:modified xsi:type="dcterms:W3CDTF">2017-11-17T18:39:04Z</dcterms:modified>
</cp:coreProperties>
</file>